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/>
  <mc:AlternateContent xmlns:mc="http://schemas.openxmlformats.org/markup-compatibility/2006">
    <mc:Choice Requires="x15">
      <x15ac:absPath xmlns:x15ac="http://schemas.microsoft.com/office/spreadsheetml/2010/11/ac" url="C:\Users\Janovska\Desktop\"/>
    </mc:Choice>
  </mc:AlternateContent>
  <bookViews>
    <workbookView xWindow="0" yWindow="0" windowWidth="17130" windowHeight="13365"/>
  </bookViews>
  <sheets>
    <sheet name="Rekapitulace stavby" sheetId="1" r:id="rId1"/>
    <sheet name="01 - Chodník trasa A1 až B3" sheetId="2" r:id="rId2"/>
    <sheet name="02 - Chodník trasa A1 až ..." sheetId="3" r:id="rId3"/>
    <sheet name="03 - SO 03 - Dešťová kana..." sheetId="4" r:id="rId4"/>
    <sheet name="04 - SO 03 - Dešťová kana..." sheetId="5" r:id="rId5"/>
    <sheet name="Pokyny pro vyplnění" sheetId="6" r:id="rId6"/>
  </sheets>
  <definedNames>
    <definedName name="_xlnm._FilterDatabase" localSheetId="1" hidden="1">'01 - Chodník trasa A1 až B3'!$C$85:$K$255</definedName>
    <definedName name="_xlnm._FilterDatabase" localSheetId="2" hidden="1">'02 - Chodník trasa A1 až ...'!$C$76:$K$100</definedName>
    <definedName name="_xlnm._FilterDatabase" localSheetId="3" hidden="1">'03 - SO 03 - Dešťová kana...'!$C$80:$K$162</definedName>
    <definedName name="_xlnm._FilterDatabase" localSheetId="4" hidden="1">'04 - SO 03 - Dešťová kana...'!$C$78:$K$107</definedName>
    <definedName name="_xlnm.Print_Titles" localSheetId="1">'01 - Chodník trasa A1 až B3'!$85:$85</definedName>
    <definedName name="_xlnm.Print_Titles" localSheetId="2">'02 - Chodník trasa A1 až ...'!$76:$76</definedName>
    <definedName name="_xlnm.Print_Titles" localSheetId="3">'03 - SO 03 - Dešťová kana...'!$80:$80</definedName>
    <definedName name="_xlnm.Print_Titles" localSheetId="4">'04 - SO 03 - Dešťová kana...'!$78:$78</definedName>
    <definedName name="_xlnm.Print_Titles" localSheetId="0">'Rekapitulace stavby'!$49:$49</definedName>
    <definedName name="_xlnm.Print_Area" localSheetId="1">'01 - Chodník trasa A1 až B3'!$C$4:$J$36,'01 - Chodník trasa A1 až B3'!$C$42:$J$67,'01 - Chodník trasa A1 až B3'!$C$73:$K$255</definedName>
    <definedName name="_xlnm.Print_Area" localSheetId="2">'02 - Chodník trasa A1 až ...'!$C$4:$J$36,'02 - Chodník trasa A1 až ...'!$C$42:$J$58,'02 - Chodník trasa A1 až ...'!$C$64:$K$100</definedName>
    <definedName name="_xlnm.Print_Area" localSheetId="3">'03 - SO 03 - Dešťová kana...'!$C$4:$J$36,'03 - SO 03 - Dešťová kana...'!$C$42:$J$62,'03 - SO 03 - Dešťová kana...'!$C$68:$K$162</definedName>
    <definedName name="_xlnm.Print_Area" localSheetId="4">'04 - SO 03 - Dešťová kana...'!$C$4:$J$36,'04 - SO 03 - Dešťová kana...'!$C$42:$J$60,'04 - SO 03 - Dešťová kana...'!$C$66:$K$107</definedName>
    <definedName name="_xlnm.Print_Area" localSheetId="5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stavby'!$C$39:$AQ$56</definedName>
  </definedNames>
  <calcPr calcId="162913"/>
</workbook>
</file>

<file path=xl/calcChain.xml><?xml version="1.0" encoding="utf-8"?>
<calcChain xmlns="http://schemas.openxmlformats.org/spreadsheetml/2006/main">
  <c r="AY55" i="1" l="1"/>
  <c r="AX55" i="1"/>
  <c r="BI107" i="5"/>
  <c r="BH107" i="5"/>
  <c r="BG107" i="5"/>
  <c r="BF107" i="5"/>
  <c r="T107" i="5"/>
  <c r="R107" i="5"/>
  <c r="P107" i="5"/>
  <c r="BK107" i="5"/>
  <c r="J107" i="5"/>
  <c r="BE107" i="5" s="1"/>
  <c r="BI106" i="5"/>
  <c r="BH106" i="5"/>
  <c r="BG106" i="5"/>
  <c r="BF106" i="5"/>
  <c r="T106" i="5"/>
  <c r="T105" i="5" s="1"/>
  <c r="R106" i="5"/>
  <c r="R105" i="5" s="1"/>
  <c r="P106" i="5"/>
  <c r="P105" i="5" s="1"/>
  <c r="BK106" i="5"/>
  <c r="BK105" i="5" s="1"/>
  <c r="J105" i="5" s="1"/>
  <c r="J59" i="5" s="1"/>
  <c r="J106" i="5"/>
  <c r="BE106" i="5" s="1"/>
  <c r="BI103" i="5"/>
  <c r="BH103" i="5"/>
  <c r="BG103" i="5"/>
  <c r="BF103" i="5"/>
  <c r="BE103" i="5"/>
  <c r="T103" i="5"/>
  <c r="R103" i="5"/>
  <c r="P103" i="5"/>
  <c r="BK103" i="5"/>
  <c r="J103" i="5"/>
  <c r="BI102" i="5"/>
  <c r="BH102" i="5"/>
  <c r="BG102" i="5"/>
  <c r="BF102" i="5"/>
  <c r="T102" i="5"/>
  <c r="R102" i="5"/>
  <c r="P102" i="5"/>
  <c r="BK102" i="5"/>
  <c r="J102" i="5"/>
  <c r="BE102" i="5" s="1"/>
  <c r="BI101" i="5"/>
  <c r="BH101" i="5"/>
  <c r="BG101" i="5"/>
  <c r="BF101" i="5"/>
  <c r="T101" i="5"/>
  <c r="R101" i="5"/>
  <c r="P101" i="5"/>
  <c r="BK101" i="5"/>
  <c r="J101" i="5"/>
  <c r="BE101" i="5" s="1"/>
  <c r="BI100" i="5"/>
  <c r="BH100" i="5"/>
  <c r="BG100" i="5"/>
  <c r="BF100" i="5"/>
  <c r="BE100" i="5"/>
  <c r="T100" i="5"/>
  <c r="R100" i="5"/>
  <c r="P100" i="5"/>
  <c r="BK100" i="5"/>
  <c r="J100" i="5"/>
  <c r="BI99" i="5"/>
  <c r="BH99" i="5"/>
  <c r="BG99" i="5"/>
  <c r="BF99" i="5"/>
  <c r="BE99" i="5"/>
  <c r="T99" i="5"/>
  <c r="R99" i="5"/>
  <c r="P99" i="5"/>
  <c r="BK99" i="5"/>
  <c r="J99" i="5"/>
  <c r="BI98" i="5"/>
  <c r="BH98" i="5"/>
  <c r="BG98" i="5"/>
  <c r="BF98" i="5"/>
  <c r="BE98" i="5"/>
  <c r="T98" i="5"/>
  <c r="R98" i="5"/>
  <c r="P98" i="5"/>
  <c r="BK98" i="5"/>
  <c r="J98" i="5"/>
  <c r="BI97" i="5"/>
  <c r="BH97" i="5"/>
  <c r="BG97" i="5"/>
  <c r="BF97" i="5"/>
  <c r="BE97" i="5"/>
  <c r="T97" i="5"/>
  <c r="R97" i="5"/>
  <c r="P97" i="5"/>
  <c r="BK97" i="5"/>
  <c r="J97" i="5"/>
  <c r="BI96" i="5"/>
  <c r="BH96" i="5"/>
  <c r="BG96" i="5"/>
  <c r="BF96" i="5"/>
  <c r="BE96" i="5"/>
  <c r="T96" i="5"/>
  <c r="R96" i="5"/>
  <c r="P96" i="5"/>
  <c r="BK96" i="5"/>
  <c r="J96" i="5"/>
  <c r="BI95" i="5"/>
  <c r="BH95" i="5"/>
  <c r="BG95" i="5"/>
  <c r="BF95" i="5"/>
  <c r="BE95" i="5"/>
  <c r="T95" i="5"/>
  <c r="R95" i="5"/>
  <c r="P95" i="5"/>
  <c r="BK95" i="5"/>
  <c r="J95" i="5"/>
  <c r="BI94" i="5"/>
  <c r="BH94" i="5"/>
  <c r="BG94" i="5"/>
  <c r="BF94" i="5"/>
  <c r="BE94" i="5"/>
  <c r="T94" i="5"/>
  <c r="R94" i="5"/>
  <c r="P94" i="5"/>
  <c r="BK94" i="5"/>
  <c r="J94" i="5"/>
  <c r="BI93" i="5"/>
  <c r="BH93" i="5"/>
  <c r="BG93" i="5"/>
  <c r="BF93" i="5"/>
  <c r="BE93" i="5"/>
  <c r="T93" i="5"/>
  <c r="R93" i="5"/>
  <c r="P93" i="5"/>
  <c r="BK93" i="5"/>
  <c r="J93" i="5"/>
  <c r="BI92" i="5"/>
  <c r="BH92" i="5"/>
  <c r="BG92" i="5"/>
  <c r="BF92" i="5"/>
  <c r="BE92" i="5"/>
  <c r="T92" i="5"/>
  <c r="R92" i="5"/>
  <c r="P92" i="5"/>
  <c r="BK92" i="5"/>
  <c r="J92" i="5"/>
  <c r="BI91" i="5"/>
  <c r="BH91" i="5"/>
  <c r="BG91" i="5"/>
  <c r="BF91" i="5"/>
  <c r="BE91" i="5"/>
  <c r="T91" i="5"/>
  <c r="R91" i="5"/>
  <c r="P91" i="5"/>
  <c r="BK91" i="5"/>
  <c r="J91" i="5"/>
  <c r="BI90" i="5"/>
  <c r="BH90" i="5"/>
  <c r="BG90" i="5"/>
  <c r="BF90" i="5"/>
  <c r="BE90" i="5"/>
  <c r="T90" i="5"/>
  <c r="R90" i="5"/>
  <c r="P90" i="5"/>
  <c r="BK90" i="5"/>
  <c r="J90" i="5"/>
  <c r="BI89" i="5"/>
  <c r="BH89" i="5"/>
  <c r="BG89" i="5"/>
  <c r="BF89" i="5"/>
  <c r="BE89" i="5"/>
  <c r="T89" i="5"/>
  <c r="R89" i="5"/>
  <c r="P89" i="5"/>
  <c r="BK89" i="5"/>
  <c r="J89" i="5"/>
  <c r="BI88" i="5"/>
  <c r="BH88" i="5"/>
  <c r="BG88" i="5"/>
  <c r="BF88" i="5"/>
  <c r="BE88" i="5"/>
  <c r="T88" i="5"/>
  <c r="R88" i="5"/>
  <c r="P88" i="5"/>
  <c r="BK88" i="5"/>
  <c r="J88" i="5"/>
  <c r="BI87" i="5"/>
  <c r="BH87" i="5"/>
  <c r="BG87" i="5"/>
  <c r="BF87" i="5"/>
  <c r="BE87" i="5"/>
  <c r="T87" i="5"/>
  <c r="R87" i="5"/>
  <c r="P87" i="5"/>
  <c r="BK87" i="5"/>
  <c r="J87" i="5"/>
  <c r="BI86" i="5"/>
  <c r="BH86" i="5"/>
  <c r="BG86" i="5"/>
  <c r="BF86" i="5"/>
  <c r="BE86" i="5"/>
  <c r="T86" i="5"/>
  <c r="R86" i="5"/>
  <c r="P86" i="5"/>
  <c r="BK86" i="5"/>
  <c r="J86" i="5"/>
  <c r="BI84" i="5"/>
  <c r="BH84" i="5"/>
  <c r="BG84" i="5"/>
  <c r="BF84" i="5"/>
  <c r="BE84" i="5"/>
  <c r="T84" i="5"/>
  <c r="R84" i="5"/>
  <c r="P84" i="5"/>
  <c r="BK84" i="5"/>
  <c r="J84" i="5"/>
  <c r="BI83" i="5"/>
  <c r="BH83" i="5"/>
  <c r="BG83" i="5"/>
  <c r="BF83" i="5"/>
  <c r="BE83" i="5"/>
  <c r="T83" i="5"/>
  <c r="R83" i="5"/>
  <c r="P83" i="5"/>
  <c r="BK83" i="5"/>
  <c r="J83" i="5"/>
  <c r="BI82" i="5"/>
  <c r="F34" i="5" s="1"/>
  <c r="BD55" i="1" s="1"/>
  <c r="BH82" i="5"/>
  <c r="F33" i="5" s="1"/>
  <c r="BC55" i="1" s="1"/>
  <c r="BG82" i="5"/>
  <c r="F32" i="5" s="1"/>
  <c r="BB55" i="1" s="1"/>
  <c r="BF82" i="5"/>
  <c r="J31" i="5" s="1"/>
  <c r="AW55" i="1" s="1"/>
  <c r="BE82" i="5"/>
  <c r="T82" i="5"/>
  <c r="T81" i="5" s="1"/>
  <c r="T80" i="5" s="1"/>
  <c r="T79" i="5" s="1"/>
  <c r="R82" i="5"/>
  <c r="R81" i="5" s="1"/>
  <c r="R80" i="5" s="1"/>
  <c r="R79" i="5" s="1"/>
  <c r="P82" i="5"/>
  <c r="P81" i="5" s="1"/>
  <c r="P80" i="5" s="1"/>
  <c r="P79" i="5" s="1"/>
  <c r="AU55" i="1" s="1"/>
  <c r="BK82" i="5"/>
  <c r="BK81" i="5" s="1"/>
  <c r="J82" i="5"/>
  <c r="J75" i="5"/>
  <c r="F75" i="5"/>
  <c r="F73" i="5"/>
  <c r="E71" i="5"/>
  <c r="J51" i="5"/>
  <c r="F51" i="5"/>
  <c r="F49" i="5"/>
  <c r="E47" i="5"/>
  <c r="J18" i="5"/>
  <c r="E18" i="5"/>
  <c r="F52" i="5" s="1"/>
  <c r="J17" i="5"/>
  <c r="J12" i="5"/>
  <c r="J49" i="5" s="1"/>
  <c r="E7" i="5"/>
  <c r="E45" i="5" s="1"/>
  <c r="AY54" i="1"/>
  <c r="AX54" i="1"/>
  <c r="BI162" i="4"/>
  <c r="BH162" i="4"/>
  <c r="BG162" i="4"/>
  <c r="BF162" i="4"/>
  <c r="BE162" i="4"/>
  <c r="T162" i="4"/>
  <c r="R162" i="4"/>
  <c r="P162" i="4"/>
  <c r="BK162" i="4"/>
  <c r="J162" i="4"/>
  <c r="BI160" i="4"/>
  <c r="BH160" i="4"/>
  <c r="BG160" i="4"/>
  <c r="BF160" i="4"/>
  <c r="T160" i="4"/>
  <c r="R160" i="4"/>
  <c r="P160" i="4"/>
  <c r="BK160" i="4"/>
  <c r="J160" i="4"/>
  <c r="BE160" i="4" s="1"/>
  <c r="BI159" i="4"/>
  <c r="BH159" i="4"/>
  <c r="BG159" i="4"/>
  <c r="BF159" i="4"/>
  <c r="BE159" i="4"/>
  <c r="T159" i="4"/>
  <c r="R159" i="4"/>
  <c r="P159" i="4"/>
  <c r="BK159" i="4"/>
  <c r="J159" i="4"/>
  <c r="BI158" i="4"/>
  <c r="BH158" i="4"/>
  <c r="BG158" i="4"/>
  <c r="BF158" i="4"/>
  <c r="BE158" i="4"/>
  <c r="T158" i="4"/>
  <c r="T157" i="4" s="1"/>
  <c r="R158" i="4"/>
  <c r="R157" i="4" s="1"/>
  <c r="P158" i="4"/>
  <c r="P157" i="4" s="1"/>
  <c r="BK158" i="4"/>
  <c r="BK157" i="4" s="1"/>
  <c r="J157" i="4" s="1"/>
  <c r="J61" i="4" s="1"/>
  <c r="J158" i="4"/>
  <c r="BI155" i="4"/>
  <c r="BH155" i="4"/>
  <c r="BG155" i="4"/>
  <c r="BF155" i="4"/>
  <c r="T155" i="4"/>
  <c r="R155" i="4"/>
  <c r="P155" i="4"/>
  <c r="BK155" i="4"/>
  <c r="J155" i="4"/>
  <c r="BE155" i="4" s="1"/>
  <c r="BI154" i="4"/>
  <c r="BH154" i="4"/>
  <c r="BG154" i="4"/>
  <c r="BF154" i="4"/>
  <c r="T154" i="4"/>
  <c r="R154" i="4"/>
  <c r="P154" i="4"/>
  <c r="BK154" i="4"/>
  <c r="J154" i="4"/>
  <c r="BE154" i="4" s="1"/>
  <c r="BI153" i="4"/>
  <c r="BH153" i="4"/>
  <c r="BG153" i="4"/>
  <c r="BF153" i="4"/>
  <c r="T153" i="4"/>
  <c r="T152" i="4" s="1"/>
  <c r="R153" i="4"/>
  <c r="R152" i="4" s="1"/>
  <c r="P153" i="4"/>
  <c r="P152" i="4" s="1"/>
  <c r="BK153" i="4"/>
  <c r="BK152" i="4" s="1"/>
  <c r="J152" i="4" s="1"/>
  <c r="J60" i="4" s="1"/>
  <c r="J153" i="4"/>
  <c r="BE153" i="4" s="1"/>
  <c r="BI150" i="4"/>
  <c r="BH150" i="4"/>
  <c r="BG150" i="4"/>
  <c r="BF150" i="4"/>
  <c r="BE150" i="4"/>
  <c r="T150" i="4"/>
  <c r="R150" i="4"/>
  <c r="P150" i="4"/>
  <c r="BK150" i="4"/>
  <c r="J150" i="4"/>
  <c r="BI146" i="4"/>
  <c r="BH146" i="4"/>
  <c r="BG146" i="4"/>
  <c r="BF146" i="4"/>
  <c r="BE146" i="4"/>
  <c r="T146" i="4"/>
  <c r="R146" i="4"/>
  <c r="P146" i="4"/>
  <c r="BK146" i="4"/>
  <c r="J146" i="4"/>
  <c r="BI145" i="4"/>
  <c r="BH145" i="4"/>
  <c r="BG145" i="4"/>
  <c r="BF145" i="4"/>
  <c r="T145" i="4"/>
  <c r="R145" i="4"/>
  <c r="P145" i="4"/>
  <c r="BK145" i="4"/>
  <c r="J145" i="4"/>
  <c r="BE145" i="4" s="1"/>
  <c r="BI144" i="4"/>
  <c r="BH144" i="4"/>
  <c r="BG144" i="4"/>
  <c r="BF144" i="4"/>
  <c r="BE144" i="4"/>
  <c r="T144" i="4"/>
  <c r="R144" i="4"/>
  <c r="P144" i="4"/>
  <c r="BK144" i="4"/>
  <c r="J144" i="4"/>
  <c r="BI143" i="4"/>
  <c r="BH143" i="4"/>
  <c r="BG143" i="4"/>
  <c r="BF143" i="4"/>
  <c r="BE143" i="4"/>
  <c r="T143" i="4"/>
  <c r="R143" i="4"/>
  <c r="P143" i="4"/>
  <c r="BK143" i="4"/>
  <c r="J143" i="4"/>
  <c r="BI142" i="4"/>
  <c r="BH142" i="4"/>
  <c r="BG142" i="4"/>
  <c r="BF142" i="4"/>
  <c r="BE142" i="4"/>
  <c r="T142" i="4"/>
  <c r="R142" i="4"/>
  <c r="P142" i="4"/>
  <c r="BK142" i="4"/>
  <c r="J142" i="4"/>
  <c r="BI141" i="4"/>
  <c r="BH141" i="4"/>
  <c r="BG141" i="4"/>
  <c r="BF141" i="4"/>
  <c r="BE141" i="4"/>
  <c r="T141" i="4"/>
  <c r="R141" i="4"/>
  <c r="P141" i="4"/>
  <c r="BK141" i="4"/>
  <c r="J141" i="4"/>
  <c r="BI140" i="4"/>
  <c r="BH140" i="4"/>
  <c r="BG140" i="4"/>
  <c r="BF140" i="4"/>
  <c r="BE140" i="4"/>
  <c r="T140" i="4"/>
  <c r="R140" i="4"/>
  <c r="P140" i="4"/>
  <c r="BK140" i="4"/>
  <c r="J140" i="4"/>
  <c r="BI139" i="4"/>
  <c r="BH139" i="4"/>
  <c r="BG139" i="4"/>
  <c r="BF139" i="4"/>
  <c r="BE139" i="4"/>
  <c r="T139" i="4"/>
  <c r="R139" i="4"/>
  <c r="P139" i="4"/>
  <c r="BK139" i="4"/>
  <c r="J139" i="4"/>
  <c r="BI138" i="4"/>
  <c r="BH138" i="4"/>
  <c r="BG138" i="4"/>
  <c r="BF138" i="4"/>
  <c r="BE138" i="4"/>
  <c r="T138" i="4"/>
  <c r="R138" i="4"/>
  <c r="P138" i="4"/>
  <c r="BK138" i="4"/>
  <c r="J138" i="4"/>
  <c r="BI137" i="4"/>
  <c r="BH137" i="4"/>
  <c r="BG137" i="4"/>
  <c r="BF137" i="4"/>
  <c r="BE137" i="4"/>
  <c r="T137" i="4"/>
  <c r="R137" i="4"/>
  <c r="P137" i="4"/>
  <c r="BK137" i="4"/>
  <c r="J137" i="4"/>
  <c r="BI136" i="4"/>
  <c r="BH136" i="4"/>
  <c r="BG136" i="4"/>
  <c r="BF136" i="4"/>
  <c r="BE136" i="4"/>
  <c r="T136" i="4"/>
  <c r="R136" i="4"/>
  <c r="P136" i="4"/>
  <c r="BK136" i="4"/>
  <c r="J136" i="4"/>
  <c r="BI135" i="4"/>
  <c r="BH135" i="4"/>
  <c r="BG135" i="4"/>
  <c r="BF135" i="4"/>
  <c r="BE135" i="4"/>
  <c r="T135" i="4"/>
  <c r="R135" i="4"/>
  <c r="P135" i="4"/>
  <c r="BK135" i="4"/>
  <c r="J135" i="4"/>
  <c r="BI131" i="4"/>
  <c r="BH131" i="4"/>
  <c r="BG131" i="4"/>
  <c r="BF131" i="4"/>
  <c r="BE131" i="4"/>
  <c r="T131" i="4"/>
  <c r="R131" i="4"/>
  <c r="P131" i="4"/>
  <c r="BK131" i="4"/>
  <c r="J131" i="4"/>
  <c r="BI130" i="4"/>
  <c r="BH130" i="4"/>
  <c r="BG130" i="4"/>
  <c r="BF130" i="4"/>
  <c r="BE130" i="4"/>
  <c r="T130" i="4"/>
  <c r="R130" i="4"/>
  <c r="P130" i="4"/>
  <c r="BK130" i="4"/>
  <c r="J130" i="4"/>
  <c r="BI126" i="4"/>
  <c r="BH126" i="4"/>
  <c r="BG126" i="4"/>
  <c r="BF126" i="4"/>
  <c r="BE126" i="4"/>
  <c r="T126" i="4"/>
  <c r="R126" i="4"/>
  <c r="P126" i="4"/>
  <c r="BK126" i="4"/>
  <c r="J126" i="4"/>
  <c r="BI125" i="4"/>
  <c r="BH125" i="4"/>
  <c r="BG125" i="4"/>
  <c r="BF125" i="4"/>
  <c r="BE125" i="4"/>
  <c r="T125" i="4"/>
  <c r="R125" i="4"/>
  <c r="P125" i="4"/>
  <c r="BK125" i="4"/>
  <c r="J125" i="4"/>
  <c r="BI121" i="4"/>
  <c r="BH121" i="4"/>
  <c r="BG121" i="4"/>
  <c r="BF121" i="4"/>
  <c r="BE121" i="4"/>
  <c r="T121" i="4"/>
  <c r="R121" i="4"/>
  <c r="P121" i="4"/>
  <c r="BK121" i="4"/>
  <c r="J121" i="4"/>
  <c r="BI120" i="4"/>
  <c r="BH120" i="4"/>
  <c r="BG120" i="4"/>
  <c r="BF120" i="4"/>
  <c r="BE120" i="4"/>
  <c r="T120" i="4"/>
  <c r="R120" i="4"/>
  <c r="P120" i="4"/>
  <c r="BK120" i="4"/>
  <c r="J120" i="4"/>
  <c r="BI116" i="4"/>
  <c r="BH116" i="4"/>
  <c r="BG116" i="4"/>
  <c r="BF116" i="4"/>
  <c r="BE116" i="4"/>
  <c r="T116" i="4"/>
  <c r="R116" i="4"/>
  <c r="P116" i="4"/>
  <c r="BK116" i="4"/>
  <c r="J116" i="4"/>
  <c r="BI115" i="4"/>
  <c r="BH115" i="4"/>
  <c r="BG115" i="4"/>
  <c r="BF115" i="4"/>
  <c r="BE115" i="4"/>
  <c r="T115" i="4"/>
  <c r="R115" i="4"/>
  <c r="P115" i="4"/>
  <c r="BK115" i="4"/>
  <c r="J115" i="4"/>
  <c r="BI114" i="4"/>
  <c r="BH114" i="4"/>
  <c r="BG114" i="4"/>
  <c r="BF114" i="4"/>
  <c r="BE114" i="4"/>
  <c r="T114" i="4"/>
  <c r="R114" i="4"/>
  <c r="P114" i="4"/>
  <c r="BK114" i="4"/>
  <c r="J114" i="4"/>
  <c r="BI113" i="4"/>
  <c r="BH113" i="4"/>
  <c r="BG113" i="4"/>
  <c r="BF113" i="4"/>
  <c r="BE113" i="4"/>
  <c r="T113" i="4"/>
  <c r="R113" i="4"/>
  <c r="P113" i="4"/>
  <c r="BK113" i="4"/>
  <c r="J113" i="4"/>
  <c r="BI112" i="4"/>
  <c r="BH112" i="4"/>
  <c r="BG112" i="4"/>
  <c r="BF112" i="4"/>
  <c r="BE112" i="4"/>
  <c r="T112" i="4"/>
  <c r="R112" i="4"/>
  <c r="P112" i="4"/>
  <c r="BK112" i="4"/>
  <c r="J112" i="4"/>
  <c r="BI111" i="4"/>
  <c r="BH111" i="4"/>
  <c r="BG111" i="4"/>
  <c r="BF111" i="4"/>
  <c r="BE111" i="4"/>
  <c r="T111" i="4"/>
  <c r="T110" i="4" s="1"/>
  <c r="R111" i="4"/>
  <c r="R110" i="4" s="1"/>
  <c r="P111" i="4"/>
  <c r="P110" i="4" s="1"/>
  <c r="BK111" i="4"/>
  <c r="BK110" i="4" s="1"/>
  <c r="J110" i="4" s="1"/>
  <c r="J59" i="4" s="1"/>
  <c r="J111" i="4"/>
  <c r="BI109" i="4"/>
  <c r="BH109" i="4"/>
  <c r="BG109" i="4"/>
  <c r="BF109" i="4"/>
  <c r="T109" i="4"/>
  <c r="R109" i="4"/>
  <c r="P109" i="4"/>
  <c r="BK109" i="4"/>
  <c r="J109" i="4"/>
  <c r="BE109" i="4" s="1"/>
  <c r="BI107" i="4"/>
  <c r="BH107" i="4"/>
  <c r="BG107" i="4"/>
  <c r="BF107" i="4"/>
  <c r="T107" i="4"/>
  <c r="R107" i="4"/>
  <c r="P107" i="4"/>
  <c r="BK107" i="4"/>
  <c r="J107" i="4"/>
  <c r="BE107" i="4" s="1"/>
  <c r="BI106" i="4"/>
  <c r="BH106" i="4"/>
  <c r="BG106" i="4"/>
  <c r="BF106" i="4"/>
  <c r="T106" i="4"/>
  <c r="R106" i="4"/>
  <c r="P106" i="4"/>
  <c r="BK106" i="4"/>
  <c r="J106" i="4"/>
  <c r="BE106" i="4" s="1"/>
  <c r="BI105" i="4"/>
  <c r="BH105" i="4"/>
  <c r="BG105" i="4"/>
  <c r="BF105" i="4"/>
  <c r="T105" i="4"/>
  <c r="R105" i="4"/>
  <c r="P105" i="4"/>
  <c r="BK105" i="4"/>
  <c r="J105" i="4"/>
  <c r="BE105" i="4" s="1"/>
  <c r="BI104" i="4"/>
  <c r="BH104" i="4"/>
  <c r="BG104" i="4"/>
  <c r="BF104" i="4"/>
  <c r="T104" i="4"/>
  <c r="R104" i="4"/>
  <c r="P104" i="4"/>
  <c r="BK104" i="4"/>
  <c r="J104" i="4"/>
  <c r="BE104" i="4" s="1"/>
  <c r="BI103" i="4"/>
  <c r="BH103" i="4"/>
  <c r="BG103" i="4"/>
  <c r="BF103" i="4"/>
  <c r="T103" i="4"/>
  <c r="R103" i="4"/>
  <c r="P103" i="4"/>
  <c r="BK103" i="4"/>
  <c r="J103" i="4"/>
  <c r="BE103" i="4" s="1"/>
  <c r="BI102" i="4"/>
  <c r="BH102" i="4"/>
  <c r="BG102" i="4"/>
  <c r="BF102" i="4"/>
  <c r="T102" i="4"/>
  <c r="R102" i="4"/>
  <c r="P102" i="4"/>
  <c r="BK102" i="4"/>
  <c r="J102" i="4"/>
  <c r="BE102" i="4" s="1"/>
  <c r="BI100" i="4"/>
  <c r="BH100" i="4"/>
  <c r="BG100" i="4"/>
  <c r="BF100" i="4"/>
  <c r="T100" i="4"/>
  <c r="R100" i="4"/>
  <c r="P100" i="4"/>
  <c r="BK100" i="4"/>
  <c r="J100" i="4"/>
  <c r="BE100" i="4" s="1"/>
  <c r="BI96" i="4"/>
  <c r="BH96" i="4"/>
  <c r="BG96" i="4"/>
  <c r="BF96" i="4"/>
  <c r="T96" i="4"/>
  <c r="R96" i="4"/>
  <c r="P96" i="4"/>
  <c r="BK96" i="4"/>
  <c r="J96" i="4"/>
  <c r="BE96" i="4" s="1"/>
  <c r="BI86" i="4"/>
  <c r="BH86" i="4"/>
  <c r="BG86" i="4"/>
  <c r="BF86" i="4"/>
  <c r="T86" i="4"/>
  <c r="R86" i="4"/>
  <c r="P86" i="4"/>
  <c r="BK86" i="4"/>
  <c r="J86" i="4"/>
  <c r="BE86" i="4" s="1"/>
  <c r="BI85" i="4"/>
  <c r="BH85" i="4"/>
  <c r="BG85" i="4"/>
  <c r="BF85" i="4"/>
  <c r="T85" i="4"/>
  <c r="R85" i="4"/>
  <c r="P85" i="4"/>
  <c r="BK85" i="4"/>
  <c r="J85" i="4"/>
  <c r="BE85" i="4" s="1"/>
  <c r="BI84" i="4"/>
  <c r="F34" i="4" s="1"/>
  <c r="BD54" i="1" s="1"/>
  <c r="BH84" i="4"/>
  <c r="F33" i="4" s="1"/>
  <c r="BC54" i="1" s="1"/>
  <c r="BG84" i="4"/>
  <c r="F32" i="4" s="1"/>
  <c r="BB54" i="1" s="1"/>
  <c r="BF84" i="4"/>
  <c r="J31" i="4" s="1"/>
  <c r="AW54" i="1" s="1"/>
  <c r="T84" i="4"/>
  <c r="T83" i="4" s="1"/>
  <c r="T82" i="4" s="1"/>
  <c r="T81" i="4" s="1"/>
  <c r="R84" i="4"/>
  <c r="R83" i="4" s="1"/>
  <c r="P84" i="4"/>
  <c r="P83" i="4" s="1"/>
  <c r="P82" i="4" s="1"/>
  <c r="P81" i="4" s="1"/>
  <c r="AU54" i="1" s="1"/>
  <c r="BK84" i="4"/>
  <c r="BK83" i="4" s="1"/>
  <c r="J84" i="4"/>
  <c r="BE84" i="4" s="1"/>
  <c r="J77" i="4"/>
  <c r="F77" i="4"/>
  <c r="F75" i="4"/>
  <c r="E73" i="4"/>
  <c r="F52" i="4"/>
  <c r="J51" i="4"/>
  <c r="F51" i="4"/>
  <c r="F49" i="4"/>
  <c r="E47" i="4"/>
  <c r="E45" i="4"/>
  <c r="J18" i="4"/>
  <c r="E18" i="4"/>
  <c r="F78" i="4" s="1"/>
  <c r="J17" i="4"/>
  <c r="J12" i="4"/>
  <c r="J49" i="4" s="1"/>
  <c r="E7" i="4"/>
  <c r="E71" i="4" s="1"/>
  <c r="AY53" i="1"/>
  <c r="AX53" i="1"/>
  <c r="BI98" i="3"/>
  <c r="BH98" i="3"/>
  <c r="BG98" i="3"/>
  <c r="BF98" i="3"/>
  <c r="T98" i="3"/>
  <c r="R98" i="3"/>
  <c r="P98" i="3"/>
  <c r="BK98" i="3"/>
  <c r="J98" i="3"/>
  <c r="BE98" i="3" s="1"/>
  <c r="BI95" i="3"/>
  <c r="BH95" i="3"/>
  <c r="BG95" i="3"/>
  <c r="BF95" i="3"/>
  <c r="T95" i="3"/>
  <c r="R95" i="3"/>
  <c r="P95" i="3"/>
  <c r="BK95" i="3"/>
  <c r="J95" i="3"/>
  <c r="BE95" i="3" s="1"/>
  <c r="BI94" i="3"/>
  <c r="BH94" i="3"/>
  <c r="BG94" i="3"/>
  <c r="BF94" i="3"/>
  <c r="T94" i="3"/>
  <c r="R94" i="3"/>
  <c r="P94" i="3"/>
  <c r="BK94" i="3"/>
  <c r="J94" i="3"/>
  <c r="BE94" i="3" s="1"/>
  <c r="BI93" i="3"/>
  <c r="BH93" i="3"/>
  <c r="BG93" i="3"/>
  <c r="BF93" i="3"/>
  <c r="BE93" i="3"/>
  <c r="T93" i="3"/>
  <c r="R93" i="3"/>
  <c r="P93" i="3"/>
  <c r="BK93" i="3"/>
  <c r="J93" i="3"/>
  <c r="BI92" i="3"/>
  <c r="BH92" i="3"/>
  <c r="BG92" i="3"/>
  <c r="BF92" i="3"/>
  <c r="BE92" i="3"/>
  <c r="T92" i="3"/>
  <c r="R92" i="3"/>
  <c r="P92" i="3"/>
  <c r="BK92" i="3"/>
  <c r="J92" i="3"/>
  <c r="BI89" i="3"/>
  <c r="BH89" i="3"/>
  <c r="BG89" i="3"/>
  <c r="BF89" i="3"/>
  <c r="T89" i="3"/>
  <c r="R89" i="3"/>
  <c r="P89" i="3"/>
  <c r="BK89" i="3"/>
  <c r="J89" i="3"/>
  <c r="BE89" i="3" s="1"/>
  <c r="BI86" i="3"/>
  <c r="BH86" i="3"/>
  <c r="BG86" i="3"/>
  <c r="BF86" i="3"/>
  <c r="T86" i="3"/>
  <c r="R86" i="3"/>
  <c r="P86" i="3"/>
  <c r="BK86" i="3"/>
  <c r="J86" i="3"/>
  <c r="BE86" i="3" s="1"/>
  <c r="BI85" i="3"/>
  <c r="BH85" i="3"/>
  <c r="BG85" i="3"/>
  <c r="BF85" i="3"/>
  <c r="BE85" i="3"/>
  <c r="T85" i="3"/>
  <c r="R85" i="3"/>
  <c r="P85" i="3"/>
  <c r="BK85" i="3"/>
  <c r="J85" i="3"/>
  <c r="BI84" i="3"/>
  <c r="BH84" i="3"/>
  <c r="BG84" i="3"/>
  <c r="BF84" i="3"/>
  <c r="BE84" i="3"/>
  <c r="T84" i="3"/>
  <c r="R84" i="3"/>
  <c r="P84" i="3"/>
  <c r="BK84" i="3"/>
  <c r="J84" i="3"/>
  <c r="BI83" i="3"/>
  <c r="BH83" i="3"/>
  <c r="BG83" i="3"/>
  <c r="BF83" i="3"/>
  <c r="BE83" i="3"/>
  <c r="T83" i="3"/>
  <c r="R83" i="3"/>
  <c r="P83" i="3"/>
  <c r="BK83" i="3"/>
  <c r="J83" i="3"/>
  <c r="BI82" i="3"/>
  <c r="BH82" i="3"/>
  <c r="BG82" i="3"/>
  <c r="BF82" i="3"/>
  <c r="T82" i="3"/>
  <c r="R82" i="3"/>
  <c r="P82" i="3"/>
  <c r="BK82" i="3"/>
  <c r="J82" i="3"/>
  <c r="BE82" i="3" s="1"/>
  <c r="BI81" i="3"/>
  <c r="BH81" i="3"/>
  <c r="BG81" i="3"/>
  <c r="BF81" i="3"/>
  <c r="BE81" i="3"/>
  <c r="T81" i="3"/>
  <c r="R81" i="3"/>
  <c r="P81" i="3"/>
  <c r="BK81" i="3"/>
  <c r="J81" i="3"/>
  <c r="BI80" i="3"/>
  <c r="BH80" i="3"/>
  <c r="BG80" i="3"/>
  <c r="BF80" i="3"/>
  <c r="BE80" i="3"/>
  <c r="T80" i="3"/>
  <c r="R80" i="3"/>
  <c r="P80" i="3"/>
  <c r="BK80" i="3"/>
  <c r="J80" i="3"/>
  <c r="BI79" i="3"/>
  <c r="F34" i="3" s="1"/>
  <c r="BD53" i="1" s="1"/>
  <c r="BH79" i="3"/>
  <c r="F33" i="3" s="1"/>
  <c r="BC53" i="1" s="1"/>
  <c r="BG79" i="3"/>
  <c r="F32" i="3" s="1"/>
  <c r="BB53" i="1" s="1"/>
  <c r="BF79" i="3"/>
  <c r="J31" i="3" s="1"/>
  <c r="AW53" i="1" s="1"/>
  <c r="BE79" i="3"/>
  <c r="J30" i="3" s="1"/>
  <c r="AV53" i="1" s="1"/>
  <c r="AT53" i="1" s="1"/>
  <c r="T79" i="3"/>
  <c r="T78" i="3" s="1"/>
  <c r="T77" i="3" s="1"/>
  <c r="R79" i="3"/>
  <c r="R78" i="3" s="1"/>
  <c r="R77" i="3" s="1"/>
  <c r="P79" i="3"/>
  <c r="P78" i="3" s="1"/>
  <c r="P77" i="3" s="1"/>
  <c r="AU53" i="1" s="1"/>
  <c r="BK79" i="3"/>
  <c r="BK78" i="3" s="1"/>
  <c r="J79" i="3"/>
  <c r="J73" i="3"/>
  <c r="F73" i="3"/>
  <c r="J71" i="3"/>
  <c r="F71" i="3"/>
  <c r="E69" i="3"/>
  <c r="J51" i="3"/>
  <c r="F51" i="3"/>
  <c r="F49" i="3"/>
  <c r="E47" i="3"/>
  <c r="J18" i="3"/>
  <c r="E18" i="3"/>
  <c r="F52" i="3" s="1"/>
  <c r="J17" i="3"/>
  <c r="J12" i="3"/>
  <c r="J49" i="3" s="1"/>
  <c r="E7" i="3"/>
  <c r="E45" i="3" s="1"/>
  <c r="AY52" i="1"/>
  <c r="AX52" i="1"/>
  <c r="BI255" i="2"/>
  <c r="BH255" i="2"/>
  <c r="BG255" i="2"/>
  <c r="BF255" i="2"/>
  <c r="BE255" i="2"/>
  <c r="T255" i="2"/>
  <c r="R255" i="2"/>
  <c r="P255" i="2"/>
  <c r="BK255" i="2"/>
  <c r="J255" i="2"/>
  <c r="BI254" i="2"/>
  <c r="BH254" i="2"/>
  <c r="BG254" i="2"/>
  <c r="BF254" i="2"/>
  <c r="BE254" i="2"/>
  <c r="T254" i="2"/>
  <c r="R254" i="2"/>
  <c r="P254" i="2"/>
  <c r="BK254" i="2"/>
  <c r="J254" i="2"/>
  <c r="BI253" i="2"/>
  <c r="BH253" i="2"/>
  <c r="BG253" i="2"/>
  <c r="BF253" i="2"/>
  <c r="BE253" i="2"/>
  <c r="T253" i="2"/>
  <c r="R253" i="2"/>
  <c r="P253" i="2"/>
  <c r="BK253" i="2"/>
  <c r="J253" i="2"/>
  <c r="BI252" i="2"/>
  <c r="BH252" i="2"/>
  <c r="BG252" i="2"/>
  <c r="BF252" i="2"/>
  <c r="BE252" i="2"/>
  <c r="T252" i="2"/>
  <c r="R252" i="2"/>
  <c r="P252" i="2"/>
  <c r="BK252" i="2"/>
  <c r="J252" i="2"/>
  <c r="BI248" i="2"/>
  <c r="BH248" i="2"/>
  <c r="BG248" i="2"/>
  <c r="BF248" i="2"/>
  <c r="BE248" i="2"/>
  <c r="T248" i="2"/>
  <c r="R248" i="2"/>
  <c r="P248" i="2"/>
  <c r="BK248" i="2"/>
  <c r="J248" i="2"/>
  <c r="BI247" i="2"/>
  <c r="BH247" i="2"/>
  <c r="BG247" i="2"/>
  <c r="BF247" i="2"/>
  <c r="BE247" i="2"/>
  <c r="T247" i="2"/>
  <c r="R247" i="2"/>
  <c r="P247" i="2"/>
  <c r="BK247" i="2"/>
  <c r="J247" i="2"/>
  <c r="BI245" i="2"/>
  <c r="BH245" i="2"/>
  <c r="BG245" i="2"/>
  <c r="BF245" i="2"/>
  <c r="BE245" i="2"/>
  <c r="T245" i="2"/>
  <c r="R245" i="2"/>
  <c r="P245" i="2"/>
  <c r="BK245" i="2"/>
  <c r="J245" i="2"/>
  <c r="BI243" i="2"/>
  <c r="BH243" i="2"/>
  <c r="BG243" i="2"/>
  <c r="BF243" i="2"/>
  <c r="BE243" i="2"/>
  <c r="T243" i="2"/>
  <c r="T242" i="2" s="1"/>
  <c r="R243" i="2"/>
  <c r="R242" i="2" s="1"/>
  <c r="P243" i="2"/>
  <c r="P242" i="2" s="1"/>
  <c r="BK243" i="2"/>
  <c r="BK242" i="2" s="1"/>
  <c r="J242" i="2" s="1"/>
  <c r="J66" i="2" s="1"/>
  <c r="J243" i="2"/>
  <c r="BI241" i="2"/>
  <c r="BH241" i="2"/>
  <c r="BG241" i="2"/>
  <c r="BF241" i="2"/>
  <c r="T241" i="2"/>
  <c r="T240" i="2" s="1"/>
  <c r="R241" i="2"/>
  <c r="R240" i="2" s="1"/>
  <c r="P241" i="2"/>
  <c r="P240" i="2" s="1"/>
  <c r="BK241" i="2"/>
  <c r="BK240" i="2" s="1"/>
  <c r="J240" i="2" s="1"/>
  <c r="J65" i="2" s="1"/>
  <c r="J241" i="2"/>
  <c r="BE241" i="2" s="1"/>
  <c r="BI237" i="2"/>
  <c r="BH237" i="2"/>
  <c r="BG237" i="2"/>
  <c r="BF237" i="2"/>
  <c r="BE237" i="2"/>
  <c r="T237" i="2"/>
  <c r="R237" i="2"/>
  <c r="P237" i="2"/>
  <c r="BK237" i="2"/>
  <c r="J237" i="2"/>
  <c r="BI236" i="2"/>
  <c r="BH236" i="2"/>
  <c r="BG236" i="2"/>
  <c r="BF236" i="2"/>
  <c r="BE236" i="2"/>
  <c r="T236" i="2"/>
  <c r="R236" i="2"/>
  <c r="P236" i="2"/>
  <c r="BK236" i="2"/>
  <c r="J236" i="2"/>
  <c r="BI234" i="2"/>
  <c r="BH234" i="2"/>
  <c r="BG234" i="2"/>
  <c r="BF234" i="2"/>
  <c r="BE234" i="2"/>
  <c r="T234" i="2"/>
  <c r="R234" i="2"/>
  <c r="P234" i="2"/>
  <c r="BK234" i="2"/>
  <c r="J234" i="2"/>
  <c r="BI233" i="2"/>
  <c r="BH233" i="2"/>
  <c r="BG233" i="2"/>
  <c r="BF233" i="2"/>
  <c r="BE233" i="2"/>
  <c r="T233" i="2"/>
  <c r="R233" i="2"/>
  <c r="P233" i="2"/>
  <c r="BK233" i="2"/>
  <c r="J233" i="2"/>
  <c r="BI232" i="2"/>
  <c r="BH232" i="2"/>
  <c r="BG232" i="2"/>
  <c r="BF232" i="2"/>
  <c r="BE232" i="2"/>
  <c r="T232" i="2"/>
  <c r="R232" i="2"/>
  <c r="P232" i="2"/>
  <c r="BK232" i="2"/>
  <c r="J232" i="2"/>
  <c r="BI229" i="2"/>
  <c r="BH229" i="2"/>
  <c r="BG229" i="2"/>
  <c r="BF229" i="2"/>
  <c r="BE229" i="2"/>
  <c r="T229" i="2"/>
  <c r="R229" i="2"/>
  <c r="P229" i="2"/>
  <c r="BK229" i="2"/>
  <c r="J229" i="2"/>
  <c r="BI223" i="2"/>
  <c r="BH223" i="2"/>
  <c r="BG223" i="2"/>
  <c r="BF223" i="2"/>
  <c r="BE223" i="2"/>
  <c r="T223" i="2"/>
  <c r="R223" i="2"/>
  <c r="P223" i="2"/>
  <c r="BK223" i="2"/>
  <c r="J223" i="2"/>
  <c r="BI221" i="2"/>
  <c r="BH221" i="2"/>
  <c r="BG221" i="2"/>
  <c r="BF221" i="2"/>
  <c r="BE221" i="2"/>
  <c r="T221" i="2"/>
  <c r="R221" i="2"/>
  <c r="P221" i="2"/>
  <c r="BK221" i="2"/>
  <c r="J221" i="2"/>
  <c r="BI220" i="2"/>
  <c r="BH220" i="2"/>
  <c r="BG220" i="2"/>
  <c r="BF220" i="2"/>
  <c r="BE220" i="2"/>
  <c r="T220" i="2"/>
  <c r="R220" i="2"/>
  <c r="P220" i="2"/>
  <c r="BK220" i="2"/>
  <c r="J220" i="2"/>
  <c r="BI218" i="2"/>
  <c r="BH218" i="2"/>
  <c r="BG218" i="2"/>
  <c r="BF218" i="2"/>
  <c r="BE218" i="2"/>
  <c r="T218" i="2"/>
  <c r="R218" i="2"/>
  <c r="P218" i="2"/>
  <c r="BK218" i="2"/>
  <c r="J218" i="2"/>
  <c r="BI215" i="2"/>
  <c r="BH215" i="2"/>
  <c r="BG215" i="2"/>
  <c r="BF215" i="2"/>
  <c r="BE215" i="2"/>
  <c r="T215" i="2"/>
  <c r="R215" i="2"/>
  <c r="P215" i="2"/>
  <c r="BK215" i="2"/>
  <c r="J215" i="2"/>
  <c r="BI213" i="2"/>
  <c r="BH213" i="2"/>
  <c r="BG213" i="2"/>
  <c r="BF213" i="2"/>
  <c r="BE213" i="2"/>
  <c r="T213" i="2"/>
  <c r="R213" i="2"/>
  <c r="P213" i="2"/>
  <c r="BK213" i="2"/>
  <c r="J213" i="2"/>
  <c r="BI210" i="2"/>
  <c r="BH210" i="2"/>
  <c r="BG210" i="2"/>
  <c r="BF210" i="2"/>
  <c r="BE210" i="2"/>
  <c r="T210" i="2"/>
  <c r="R210" i="2"/>
  <c r="P210" i="2"/>
  <c r="BK210" i="2"/>
  <c r="J210" i="2"/>
  <c r="BI208" i="2"/>
  <c r="BH208" i="2"/>
  <c r="BG208" i="2"/>
  <c r="BF208" i="2"/>
  <c r="BE208" i="2"/>
  <c r="T208" i="2"/>
  <c r="R208" i="2"/>
  <c r="P208" i="2"/>
  <c r="BK208" i="2"/>
  <c r="J208" i="2"/>
  <c r="BI205" i="2"/>
  <c r="BH205" i="2"/>
  <c r="BG205" i="2"/>
  <c r="BF205" i="2"/>
  <c r="BE205" i="2"/>
  <c r="T205" i="2"/>
  <c r="R205" i="2"/>
  <c r="P205" i="2"/>
  <c r="BK205" i="2"/>
  <c r="J205" i="2"/>
  <c r="BI202" i="2"/>
  <c r="BH202" i="2"/>
  <c r="BG202" i="2"/>
  <c r="BF202" i="2"/>
  <c r="BE202" i="2"/>
  <c r="T202" i="2"/>
  <c r="R202" i="2"/>
  <c r="P202" i="2"/>
  <c r="BK202" i="2"/>
  <c r="J202" i="2"/>
  <c r="BI198" i="2"/>
  <c r="BH198" i="2"/>
  <c r="BG198" i="2"/>
  <c r="BF198" i="2"/>
  <c r="BE198" i="2"/>
  <c r="T198" i="2"/>
  <c r="R198" i="2"/>
  <c r="P198" i="2"/>
  <c r="BK198" i="2"/>
  <c r="J198" i="2"/>
  <c r="BI197" i="2"/>
  <c r="BH197" i="2"/>
  <c r="BG197" i="2"/>
  <c r="BF197" i="2"/>
  <c r="BE197" i="2"/>
  <c r="T197" i="2"/>
  <c r="T196" i="2" s="1"/>
  <c r="R197" i="2"/>
  <c r="R196" i="2" s="1"/>
  <c r="R195" i="2" s="1"/>
  <c r="P197" i="2"/>
  <c r="P196" i="2" s="1"/>
  <c r="BK197" i="2"/>
  <c r="BK196" i="2" s="1"/>
  <c r="J197" i="2"/>
  <c r="BI193" i="2"/>
  <c r="BH193" i="2"/>
  <c r="BG193" i="2"/>
  <c r="BF193" i="2"/>
  <c r="BE193" i="2"/>
  <c r="T193" i="2"/>
  <c r="R193" i="2"/>
  <c r="P193" i="2"/>
  <c r="BK193" i="2"/>
  <c r="J193" i="2"/>
  <c r="BI192" i="2"/>
  <c r="BH192" i="2"/>
  <c r="BG192" i="2"/>
  <c r="BF192" i="2"/>
  <c r="BE192" i="2"/>
  <c r="T192" i="2"/>
  <c r="T191" i="2" s="1"/>
  <c r="R192" i="2"/>
  <c r="R191" i="2" s="1"/>
  <c r="P192" i="2"/>
  <c r="P191" i="2" s="1"/>
  <c r="BK192" i="2"/>
  <c r="BK191" i="2" s="1"/>
  <c r="J191" i="2" s="1"/>
  <c r="J62" i="2" s="1"/>
  <c r="J192" i="2"/>
  <c r="BI186" i="2"/>
  <c r="BH186" i="2"/>
  <c r="BG186" i="2"/>
  <c r="BF186" i="2"/>
  <c r="T186" i="2"/>
  <c r="R186" i="2"/>
  <c r="P186" i="2"/>
  <c r="BK186" i="2"/>
  <c r="J186" i="2"/>
  <c r="BE186" i="2" s="1"/>
  <c r="BI183" i="2"/>
  <c r="BH183" i="2"/>
  <c r="BG183" i="2"/>
  <c r="BF183" i="2"/>
  <c r="T183" i="2"/>
  <c r="R183" i="2"/>
  <c r="P183" i="2"/>
  <c r="BK183" i="2"/>
  <c r="J183" i="2"/>
  <c r="BE183" i="2" s="1"/>
  <c r="BI182" i="2"/>
  <c r="BH182" i="2"/>
  <c r="BG182" i="2"/>
  <c r="BF182" i="2"/>
  <c r="T182" i="2"/>
  <c r="R182" i="2"/>
  <c r="P182" i="2"/>
  <c r="BK182" i="2"/>
  <c r="J182" i="2"/>
  <c r="BE182" i="2" s="1"/>
  <c r="BI180" i="2"/>
  <c r="BH180" i="2"/>
  <c r="BG180" i="2"/>
  <c r="BF180" i="2"/>
  <c r="T180" i="2"/>
  <c r="R180" i="2"/>
  <c r="P180" i="2"/>
  <c r="BK180" i="2"/>
  <c r="J180" i="2"/>
  <c r="BE180" i="2" s="1"/>
  <c r="BI177" i="2"/>
  <c r="BH177" i="2"/>
  <c r="BG177" i="2"/>
  <c r="BF177" i="2"/>
  <c r="T177" i="2"/>
  <c r="R177" i="2"/>
  <c r="P177" i="2"/>
  <c r="BK177" i="2"/>
  <c r="J177" i="2"/>
  <c r="BE177" i="2" s="1"/>
  <c r="BI176" i="2"/>
  <c r="BH176" i="2"/>
  <c r="BG176" i="2"/>
  <c r="BF176" i="2"/>
  <c r="T176" i="2"/>
  <c r="R176" i="2"/>
  <c r="P176" i="2"/>
  <c r="BK176" i="2"/>
  <c r="J176" i="2"/>
  <c r="BE176" i="2" s="1"/>
  <c r="BI174" i="2"/>
  <c r="BH174" i="2"/>
  <c r="BG174" i="2"/>
  <c r="BF174" i="2"/>
  <c r="T174" i="2"/>
  <c r="R174" i="2"/>
  <c r="P174" i="2"/>
  <c r="BK174" i="2"/>
  <c r="J174" i="2"/>
  <c r="BE174" i="2" s="1"/>
  <c r="BI172" i="2"/>
  <c r="BH172" i="2"/>
  <c r="BG172" i="2"/>
  <c r="BF172" i="2"/>
  <c r="T172" i="2"/>
  <c r="R172" i="2"/>
  <c r="P172" i="2"/>
  <c r="BK172" i="2"/>
  <c r="J172" i="2"/>
  <c r="BE172" i="2" s="1"/>
  <c r="BI170" i="2"/>
  <c r="BH170" i="2"/>
  <c r="BG170" i="2"/>
  <c r="BF170" i="2"/>
  <c r="T170" i="2"/>
  <c r="R170" i="2"/>
  <c r="P170" i="2"/>
  <c r="BK170" i="2"/>
  <c r="J170" i="2"/>
  <c r="BE170" i="2" s="1"/>
  <c r="BI167" i="2"/>
  <c r="BH167" i="2"/>
  <c r="BG167" i="2"/>
  <c r="BF167" i="2"/>
  <c r="T167" i="2"/>
  <c r="R167" i="2"/>
  <c r="P167" i="2"/>
  <c r="BK167" i="2"/>
  <c r="J167" i="2"/>
  <c r="BE167" i="2" s="1"/>
  <c r="BI162" i="2"/>
  <c r="BH162" i="2"/>
  <c r="BG162" i="2"/>
  <c r="BF162" i="2"/>
  <c r="T162" i="2"/>
  <c r="R162" i="2"/>
  <c r="P162" i="2"/>
  <c r="BK162" i="2"/>
  <c r="J162" i="2"/>
  <c r="BE162" i="2" s="1"/>
  <c r="BI158" i="2"/>
  <c r="BH158" i="2"/>
  <c r="BG158" i="2"/>
  <c r="BF158" i="2"/>
  <c r="T158" i="2"/>
  <c r="R158" i="2"/>
  <c r="P158" i="2"/>
  <c r="BK158" i="2"/>
  <c r="J158" i="2"/>
  <c r="BE158" i="2" s="1"/>
  <c r="BI155" i="2"/>
  <c r="BH155" i="2"/>
  <c r="BG155" i="2"/>
  <c r="BF155" i="2"/>
  <c r="T155" i="2"/>
  <c r="R155" i="2"/>
  <c r="P155" i="2"/>
  <c r="BK155" i="2"/>
  <c r="J155" i="2"/>
  <c r="BE155" i="2" s="1"/>
  <c r="BI152" i="2"/>
  <c r="BH152" i="2"/>
  <c r="BG152" i="2"/>
  <c r="BF152" i="2"/>
  <c r="T152" i="2"/>
  <c r="R152" i="2"/>
  <c r="P152" i="2"/>
  <c r="BK152" i="2"/>
  <c r="J152" i="2"/>
  <c r="BE152" i="2" s="1"/>
  <c r="BI151" i="2"/>
  <c r="BH151" i="2"/>
  <c r="BG151" i="2"/>
  <c r="BF151" i="2"/>
  <c r="T151" i="2"/>
  <c r="R151" i="2"/>
  <c r="P151" i="2"/>
  <c r="BK151" i="2"/>
  <c r="J151" i="2"/>
  <c r="BE151" i="2" s="1"/>
  <c r="BI150" i="2"/>
  <c r="BH150" i="2"/>
  <c r="BG150" i="2"/>
  <c r="BF150" i="2"/>
  <c r="T150" i="2"/>
  <c r="T149" i="2" s="1"/>
  <c r="R150" i="2"/>
  <c r="R149" i="2" s="1"/>
  <c r="P150" i="2"/>
  <c r="P149" i="2" s="1"/>
  <c r="BK150" i="2"/>
  <c r="BK149" i="2" s="1"/>
  <c r="J149" i="2" s="1"/>
  <c r="J61" i="2" s="1"/>
  <c r="J150" i="2"/>
  <c r="BE150" i="2" s="1"/>
  <c r="BI148" i="2"/>
  <c r="BH148" i="2"/>
  <c r="BG148" i="2"/>
  <c r="BF148" i="2"/>
  <c r="BE148" i="2"/>
  <c r="T148" i="2"/>
  <c r="R148" i="2"/>
  <c r="P148" i="2"/>
  <c r="BK148" i="2"/>
  <c r="J148" i="2"/>
  <c r="BI145" i="2"/>
  <c r="BH145" i="2"/>
  <c r="BG145" i="2"/>
  <c r="BF145" i="2"/>
  <c r="BE145" i="2"/>
  <c r="T145" i="2"/>
  <c r="R145" i="2"/>
  <c r="P145" i="2"/>
  <c r="BK145" i="2"/>
  <c r="J145" i="2"/>
  <c r="BI142" i="2"/>
  <c r="BH142" i="2"/>
  <c r="BG142" i="2"/>
  <c r="BF142" i="2"/>
  <c r="BE142" i="2"/>
  <c r="T142" i="2"/>
  <c r="T141" i="2" s="1"/>
  <c r="R142" i="2"/>
  <c r="R141" i="2" s="1"/>
  <c r="P142" i="2"/>
  <c r="P141" i="2" s="1"/>
  <c r="BK142" i="2"/>
  <c r="BK141" i="2" s="1"/>
  <c r="J141" i="2" s="1"/>
  <c r="J60" i="2" s="1"/>
  <c r="J142" i="2"/>
  <c r="BI138" i="2"/>
  <c r="BH138" i="2"/>
  <c r="BG138" i="2"/>
  <c r="BF138" i="2"/>
  <c r="T138" i="2"/>
  <c r="R138" i="2"/>
  <c r="P138" i="2"/>
  <c r="BK138" i="2"/>
  <c r="J138" i="2"/>
  <c r="BE138" i="2" s="1"/>
  <c r="BI134" i="2"/>
  <c r="BH134" i="2"/>
  <c r="BG134" i="2"/>
  <c r="BF134" i="2"/>
  <c r="T134" i="2"/>
  <c r="T133" i="2" s="1"/>
  <c r="R134" i="2"/>
  <c r="R133" i="2" s="1"/>
  <c r="P134" i="2"/>
  <c r="P133" i="2" s="1"/>
  <c r="BK134" i="2"/>
  <c r="BK133" i="2" s="1"/>
  <c r="J133" i="2" s="1"/>
  <c r="J59" i="2" s="1"/>
  <c r="J134" i="2"/>
  <c r="BE134" i="2" s="1"/>
  <c r="BI130" i="2"/>
  <c r="BH130" i="2"/>
  <c r="BG130" i="2"/>
  <c r="BF130" i="2"/>
  <c r="BE130" i="2"/>
  <c r="T130" i="2"/>
  <c r="R130" i="2"/>
  <c r="P130" i="2"/>
  <c r="BK130" i="2"/>
  <c r="J130" i="2"/>
  <c r="BI129" i="2"/>
  <c r="BH129" i="2"/>
  <c r="BG129" i="2"/>
  <c r="BF129" i="2"/>
  <c r="BE129" i="2"/>
  <c r="T129" i="2"/>
  <c r="R129" i="2"/>
  <c r="P129" i="2"/>
  <c r="BK129" i="2"/>
  <c r="J129" i="2"/>
  <c r="BI126" i="2"/>
  <c r="BH126" i="2"/>
  <c r="BG126" i="2"/>
  <c r="BF126" i="2"/>
  <c r="BE126" i="2"/>
  <c r="T126" i="2"/>
  <c r="R126" i="2"/>
  <c r="P126" i="2"/>
  <c r="BK126" i="2"/>
  <c r="J126" i="2"/>
  <c r="BI124" i="2"/>
  <c r="BH124" i="2"/>
  <c r="BG124" i="2"/>
  <c r="BF124" i="2"/>
  <c r="BE124" i="2"/>
  <c r="T124" i="2"/>
  <c r="R124" i="2"/>
  <c r="P124" i="2"/>
  <c r="BK124" i="2"/>
  <c r="J124" i="2"/>
  <c r="BI123" i="2"/>
  <c r="BH123" i="2"/>
  <c r="BG123" i="2"/>
  <c r="BF123" i="2"/>
  <c r="BE123" i="2"/>
  <c r="T123" i="2"/>
  <c r="R123" i="2"/>
  <c r="P123" i="2"/>
  <c r="BK123" i="2"/>
  <c r="J123" i="2"/>
  <c r="BI122" i="2"/>
  <c r="BH122" i="2"/>
  <c r="BG122" i="2"/>
  <c r="BF122" i="2"/>
  <c r="BE122" i="2"/>
  <c r="T122" i="2"/>
  <c r="R122" i="2"/>
  <c r="P122" i="2"/>
  <c r="BK122" i="2"/>
  <c r="J122" i="2"/>
  <c r="BI120" i="2"/>
  <c r="BH120" i="2"/>
  <c r="BG120" i="2"/>
  <c r="BF120" i="2"/>
  <c r="BE120" i="2"/>
  <c r="T120" i="2"/>
  <c r="R120" i="2"/>
  <c r="P120" i="2"/>
  <c r="BK120" i="2"/>
  <c r="J120" i="2"/>
  <c r="BI119" i="2"/>
  <c r="BH119" i="2"/>
  <c r="BG119" i="2"/>
  <c r="BF119" i="2"/>
  <c r="BE119" i="2"/>
  <c r="T119" i="2"/>
  <c r="R119" i="2"/>
  <c r="P119" i="2"/>
  <c r="BK119" i="2"/>
  <c r="J119" i="2"/>
  <c r="BI118" i="2"/>
  <c r="BH118" i="2"/>
  <c r="BG118" i="2"/>
  <c r="BF118" i="2"/>
  <c r="BE118" i="2"/>
  <c r="T118" i="2"/>
  <c r="R118" i="2"/>
  <c r="P118" i="2"/>
  <c r="BK118" i="2"/>
  <c r="J118" i="2"/>
  <c r="BI117" i="2"/>
  <c r="BH117" i="2"/>
  <c r="BG117" i="2"/>
  <c r="BF117" i="2"/>
  <c r="BE117" i="2"/>
  <c r="T117" i="2"/>
  <c r="R117" i="2"/>
  <c r="P117" i="2"/>
  <c r="BK117" i="2"/>
  <c r="J117" i="2"/>
  <c r="BI116" i="2"/>
  <c r="BH116" i="2"/>
  <c r="BG116" i="2"/>
  <c r="BF116" i="2"/>
  <c r="BE116" i="2"/>
  <c r="T116" i="2"/>
  <c r="R116" i="2"/>
  <c r="P116" i="2"/>
  <c r="BK116" i="2"/>
  <c r="J116" i="2"/>
  <c r="BI113" i="2"/>
  <c r="BH113" i="2"/>
  <c r="BG113" i="2"/>
  <c r="BF113" i="2"/>
  <c r="BE113" i="2"/>
  <c r="T113" i="2"/>
  <c r="R113" i="2"/>
  <c r="P113" i="2"/>
  <c r="BK113" i="2"/>
  <c r="J113" i="2"/>
  <c r="BI110" i="2"/>
  <c r="BH110" i="2"/>
  <c r="BG110" i="2"/>
  <c r="BF110" i="2"/>
  <c r="BE110" i="2"/>
  <c r="T110" i="2"/>
  <c r="R110" i="2"/>
  <c r="P110" i="2"/>
  <c r="BK110" i="2"/>
  <c r="J110" i="2"/>
  <c r="BI107" i="2"/>
  <c r="BH107" i="2"/>
  <c r="BG107" i="2"/>
  <c r="BF107" i="2"/>
  <c r="BE107" i="2"/>
  <c r="T107" i="2"/>
  <c r="R107" i="2"/>
  <c r="P107" i="2"/>
  <c r="BK107" i="2"/>
  <c r="J107" i="2"/>
  <c r="BI103" i="2"/>
  <c r="BH103" i="2"/>
  <c r="BG103" i="2"/>
  <c r="BF103" i="2"/>
  <c r="BE103" i="2"/>
  <c r="T103" i="2"/>
  <c r="R103" i="2"/>
  <c r="P103" i="2"/>
  <c r="BK103" i="2"/>
  <c r="J103" i="2"/>
  <c r="BI98" i="2"/>
  <c r="BH98" i="2"/>
  <c r="BG98" i="2"/>
  <c r="BF98" i="2"/>
  <c r="BE98" i="2"/>
  <c r="T98" i="2"/>
  <c r="R98" i="2"/>
  <c r="P98" i="2"/>
  <c r="BK98" i="2"/>
  <c r="J98" i="2"/>
  <c r="BI97" i="2"/>
  <c r="BH97" i="2"/>
  <c r="BG97" i="2"/>
  <c r="BF97" i="2"/>
  <c r="BE97" i="2"/>
  <c r="T97" i="2"/>
  <c r="R97" i="2"/>
  <c r="P97" i="2"/>
  <c r="BK97" i="2"/>
  <c r="J97" i="2"/>
  <c r="BI92" i="2"/>
  <c r="BH92" i="2"/>
  <c r="BG92" i="2"/>
  <c r="BF92" i="2"/>
  <c r="BE92" i="2"/>
  <c r="T92" i="2"/>
  <c r="R92" i="2"/>
  <c r="P92" i="2"/>
  <c r="BK92" i="2"/>
  <c r="J92" i="2"/>
  <c r="BI89" i="2"/>
  <c r="F34" i="2" s="1"/>
  <c r="BD52" i="1" s="1"/>
  <c r="BH89" i="2"/>
  <c r="F33" i="2" s="1"/>
  <c r="BC52" i="1" s="1"/>
  <c r="BC51" i="1" s="1"/>
  <c r="BG89" i="2"/>
  <c r="F32" i="2" s="1"/>
  <c r="BB52" i="1" s="1"/>
  <c r="BB51" i="1" s="1"/>
  <c r="BF89" i="2"/>
  <c r="J31" i="2" s="1"/>
  <c r="AW52" i="1" s="1"/>
  <c r="BE89" i="2"/>
  <c r="T89" i="2"/>
  <c r="T88" i="2" s="1"/>
  <c r="T87" i="2" s="1"/>
  <c r="R89" i="2"/>
  <c r="R88" i="2" s="1"/>
  <c r="R87" i="2" s="1"/>
  <c r="R86" i="2" s="1"/>
  <c r="P89" i="2"/>
  <c r="P88" i="2" s="1"/>
  <c r="P87" i="2" s="1"/>
  <c r="BK89" i="2"/>
  <c r="BK88" i="2" s="1"/>
  <c r="J89" i="2"/>
  <c r="J82" i="2"/>
  <c r="F82" i="2"/>
  <c r="F80" i="2"/>
  <c r="E78" i="2"/>
  <c r="E76" i="2"/>
  <c r="J51" i="2"/>
  <c r="F51" i="2"/>
  <c r="F49" i="2"/>
  <c r="E47" i="2"/>
  <c r="J18" i="2"/>
  <c r="E18" i="2"/>
  <c r="F52" i="2" s="1"/>
  <c r="J17" i="2"/>
  <c r="J12" i="2"/>
  <c r="J49" i="2" s="1"/>
  <c r="E7" i="2"/>
  <c r="E45" i="2" s="1"/>
  <c r="AS51" i="1"/>
  <c r="L47" i="1"/>
  <c r="AM46" i="1"/>
  <c r="L46" i="1"/>
  <c r="AM44" i="1"/>
  <c r="L44" i="1"/>
  <c r="L42" i="1"/>
  <c r="L41" i="1"/>
  <c r="W29" i="1" l="1"/>
  <c r="AY51" i="1"/>
  <c r="BK77" i="3"/>
  <c r="J77" i="3" s="1"/>
  <c r="J78" i="3"/>
  <c r="J57" i="3" s="1"/>
  <c r="BK87" i="2"/>
  <c r="J88" i="2"/>
  <c r="J58" i="2" s="1"/>
  <c r="BD51" i="1"/>
  <c r="W30" i="1" s="1"/>
  <c r="R82" i="4"/>
  <c r="R81" i="4" s="1"/>
  <c r="J30" i="5"/>
  <c r="AV55" i="1" s="1"/>
  <c r="AT55" i="1" s="1"/>
  <c r="BK195" i="2"/>
  <c r="J195" i="2" s="1"/>
  <c r="J63" i="2" s="1"/>
  <c r="J196" i="2"/>
  <c r="J64" i="2" s="1"/>
  <c r="P195" i="2"/>
  <c r="P86" i="2" s="1"/>
  <c r="AU52" i="1" s="1"/>
  <c r="AU51" i="1" s="1"/>
  <c r="T86" i="2"/>
  <c r="J30" i="2"/>
  <c r="AV52" i="1" s="1"/>
  <c r="AT52" i="1" s="1"/>
  <c r="J81" i="5"/>
  <c r="J58" i="5" s="1"/>
  <c r="BK80" i="5"/>
  <c r="T195" i="2"/>
  <c r="J30" i="4"/>
  <c r="AV54" i="1" s="1"/>
  <c r="AT54" i="1" s="1"/>
  <c r="F30" i="4"/>
  <c r="AZ54" i="1" s="1"/>
  <c r="W28" i="1"/>
  <c r="AX51" i="1"/>
  <c r="BK82" i="4"/>
  <c r="J83" i="4"/>
  <c r="J58" i="4" s="1"/>
  <c r="F31" i="2"/>
  <c r="BA52" i="1" s="1"/>
  <c r="J75" i="4"/>
  <c r="E69" i="5"/>
  <c r="F30" i="5"/>
  <c r="AZ55" i="1" s="1"/>
  <c r="F83" i="2"/>
  <c r="F30" i="3"/>
  <c r="AZ53" i="1" s="1"/>
  <c r="F31" i="5"/>
  <c r="BA55" i="1" s="1"/>
  <c r="F31" i="4"/>
  <c r="BA54" i="1" s="1"/>
  <c r="J73" i="5"/>
  <c r="F74" i="3"/>
  <c r="F31" i="3"/>
  <c r="BA53" i="1" s="1"/>
  <c r="J80" i="2"/>
  <c r="F30" i="2"/>
  <c r="AZ52" i="1" s="1"/>
  <c r="AZ51" i="1" s="1"/>
  <c r="E67" i="3"/>
  <c r="F76" i="5"/>
  <c r="BK81" i="4" l="1"/>
  <c r="J81" i="4" s="1"/>
  <c r="J82" i="4"/>
  <c r="J57" i="4" s="1"/>
  <c r="AV51" i="1"/>
  <c r="W26" i="1"/>
  <c r="BK86" i="2"/>
  <c r="J86" i="2" s="1"/>
  <c r="J87" i="2"/>
  <c r="J57" i="2" s="1"/>
  <c r="J56" i="3"/>
  <c r="J27" i="3"/>
  <c r="BA51" i="1"/>
  <c r="BK79" i="5"/>
  <c r="J79" i="5" s="1"/>
  <c r="J80" i="5"/>
  <c r="J57" i="5" s="1"/>
  <c r="J36" i="3" l="1"/>
  <c r="AG53" i="1"/>
  <c r="AN53" i="1" s="1"/>
  <c r="AT51" i="1"/>
  <c r="AK26" i="1"/>
  <c r="J56" i="2"/>
  <c r="J27" i="2"/>
  <c r="J27" i="5"/>
  <c r="J56" i="5"/>
  <c r="AW51" i="1"/>
  <c r="AK27" i="1" s="1"/>
  <c r="W27" i="1"/>
  <c r="J56" i="4"/>
  <c r="J27" i="4"/>
  <c r="AG55" i="1" l="1"/>
  <c r="AN55" i="1" s="1"/>
  <c r="J36" i="5"/>
  <c r="AG52" i="1"/>
  <c r="J36" i="2"/>
  <c r="J36" i="4"/>
  <c r="AG54" i="1"/>
  <c r="AN54" i="1" s="1"/>
  <c r="AG51" i="1" l="1"/>
  <c r="AN52" i="1"/>
  <c r="AK23" i="1" l="1"/>
  <c r="AK32" i="1" s="1"/>
  <c r="AN51" i="1"/>
</calcChain>
</file>

<file path=xl/sharedStrings.xml><?xml version="1.0" encoding="utf-8"?>
<sst xmlns="http://schemas.openxmlformats.org/spreadsheetml/2006/main" count="4556" uniqueCount="963">
  <si>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</si>
  <si>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</si>
  <si>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</si>
  <si>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</si>
  <si>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</si>
  <si>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</si>
  <si>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</si>
  <si>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{d99fa7a7-d19f-4380-9ea6-6c6de01395f8}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</si>
  <si>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</si>
  <si>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</si>
  <si>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</si>
  <si>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</si>
  <si>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</si>
  <si>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</si>
  <si>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</si>
  <si>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</si>
  <si>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R-O-2016064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</si>
  <si>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</si>
  <si>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</si>
  <si>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Chodník a cyklostezka v Bohutíně</t>
  </si>
  <si>
    <t>0,1</t>
  </si>
  <si>
    <t>KSO:</t>
  </si>
  <si>
    <t/>
  </si>
  <si>
    <t>CC-CZ:</t>
  </si>
  <si>
    <t>1</t>
  </si>
  <si>
    <t>Místo:</t>
  </si>
  <si>
    <t>Bohutín</t>
  </si>
  <si>
    <t>Datum:</t>
  </si>
  <si>
    <t>3.6.2016</t>
  </si>
  <si>
    <t>10</t>
  </si>
  <si>
    <t>100</t>
  </si>
  <si>
    <t>Zadavatel:</t>
  </si>
  <si>
    <t>IČ:</t>
  </si>
  <si>
    <t>Obec Bohutín</t>
  </si>
  <si>
    <t>DIČ:</t>
  </si>
  <si>
    <t>Uchazeč:</t>
  </si>
  <si>
    <t>Vyplň údaj</t>
  </si>
  <si>
    <t>Projektant:</t>
  </si>
  <si>
    <t>ASPIRA Příbram</t>
  </si>
  <si>
    <t>True</t>
  </si>
  <si>
    <t>Poznámka:</t>
  </si>
  <si>
    <t>Pro sestavení SOUPISU PRACÍ v podrobnostech vymezených vyhl. č. 230/2012Sb. byla použita cenová soustava ÚRS PRAHA a.s., která obsahuje veškeré údaje nezbytné pro soupis prací a materiálů této vyhlášky. _x000D_
Dle vyhl. č. 230/2012Sb. §11 odst.2 uvádí zadavatel v zadávací dokumentaci odkaz na použitou cenovou soustavu. _x000D_
Dálkové zpřístupnění na cenové a technické podmínky katalogů, třídník TSKP, číselníky a klasifikace stavebních objektů i přehled dalších částí Cenové soustavy ÚRS naleznete na stránkách www.cs-urs.cz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</si>
  <si>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</si>
  <si>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</si>
  <si>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</si>
  <si>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</si>
  <si>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</si>
  <si>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</si>
  <si>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</si>
  <si>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</si>
  <si>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</si>
  <si>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</si>
  <si>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</si>
  <si>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</si>
  <si>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</si>
  <si>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</si>
  <si>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</si>
  <si>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</si>
  <si>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</si>
  <si>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</si>
  <si>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</si>
  <si>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</si>
  <si>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</si>
  <si>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</si>
  <si>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</si>
  <si>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</si>
  <si>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</si>
  <si>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</si>
  <si>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</si>
  <si>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</si>
  <si>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</si>
  <si>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</si>
  <si>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</si>
  <si>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</si>
  <si>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</si>
  <si>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</si>
  <si>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</si>
  <si>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</si>
  <si>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</si>
  <si>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</si>
  <si>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</si>
  <si>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</si>
  <si>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Chodník trasa A1 až B3</t>
  </si>
  <si>
    <t>STA</t>
  </si>
  <si>
    <t>{2dfb7e7d-670d-4978-b6ff-71d021a185be}</t>
  </si>
  <si>
    <t>2</t>
  </si>
  <si>
    <t>02</t>
  </si>
  <si>
    <t>Chodník trasa A1 až B3 - způsobilé výdaje na vedkejší aktivity projektu</t>
  </si>
  <si>
    <t>{d6befce5-6cc1-47a7-b97f-78b9c3854f8c}</t>
  </si>
  <si>
    <t>03</t>
  </si>
  <si>
    <t>SO 03 - Dešťová kanalizace - nezpůsobilé výdaje</t>
  </si>
  <si>
    <t>{576c9d3b-f022-4cb9-8837-887fda966173}</t>
  </si>
  <si>
    <t>04</t>
  </si>
  <si>
    <t>SO 03 - Dešťová kanalizace - způsobilé výdaje</t>
  </si>
  <si>
    <t>{9c8966ec-671d-426f-9e5e-6454a96b09fe}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</si>
  <si>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</si>
  <si>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</si>
  <si>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</si>
  <si>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</si>
  <si>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</si>
  <si>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</si>
  <si>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</si>
  <si>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01 - Chodník trasa A1 až B3</t>
  </si>
  <si>
    <t xml:space="preserve"> 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</si>
  <si>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</si>
  <si>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</si>
  <si>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</si>
  <si>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</si>
  <si>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</si>
  <si>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</si>
  <si>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</si>
  <si>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>2 - Základy</t>
  </si>
  <si>
    <t>3 - Svislé konstrukce</t>
  </si>
  <si>
    <t>5 - Komunikace pozemní</t>
  </si>
  <si>
    <t>4 - Vodorovné konstrukce</t>
  </si>
  <si>
    <t>9 - Ostatní konstrukce a práce, bourání</t>
  </si>
  <si>
    <t xml:space="preserve">    91 - Doplňující práce na komunikaci</t>
  </si>
  <si>
    <t xml:space="preserve">    998 - Přesun hmot</t>
  </si>
  <si>
    <t xml:space="preserve">    997 - Přesun sutě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</si>
  <si>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</si>
  <si>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</si>
  <si>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</si>
  <si>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</si>
  <si>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</si>
  <si>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</si>
  <si>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</si>
  <si>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</si>
  <si>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</si>
  <si>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</si>
  <si>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</si>
  <si>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</si>
  <si>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</si>
  <si>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</si>
  <si>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</si>
  <si>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</si>
  <si>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</si>
  <si>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</si>
  <si>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113</t>
  </si>
  <si>
    <t>K</t>
  </si>
  <si>
    <t>113106121</t>
  </si>
  <si>
    <t>Rozebrání dlažeb komunikací pro pěší z betonových nebo kamenných dlaždic</t>
  </si>
  <si>
    <t>m2</t>
  </si>
  <si>
    <t>CS ÚRS 2016 01</t>
  </si>
  <si>
    <t>4</t>
  </si>
  <si>
    <t>-1426321695</t>
  </si>
  <si>
    <t>VV</t>
  </si>
  <si>
    <t>7,7*1,2</t>
  </si>
  <si>
    <t>Součet</t>
  </si>
  <si>
    <t>110</t>
  </si>
  <si>
    <t>113107243</t>
  </si>
  <si>
    <t>Odstranění podkladu pl přes 200 m2 živičných tl 150 mm</t>
  </si>
  <si>
    <t>1132555108</t>
  </si>
  <si>
    <t>"chodníky"175+32</t>
  </si>
  <si>
    <t>"komunikace"212</t>
  </si>
  <si>
    <t>"kanaliz"277</t>
  </si>
  <si>
    <t>111</t>
  </si>
  <si>
    <t>113201111</t>
  </si>
  <si>
    <t>Vytrhání obrub chodníkových ležatých</t>
  </si>
  <si>
    <t>m</t>
  </si>
  <si>
    <t>1573767340</t>
  </si>
  <si>
    <t>65</t>
  </si>
  <si>
    <t>121101103</t>
  </si>
  <si>
    <t>Sejmutí ornice s přemístěním na vzdálenost do 250 m</t>
  </si>
  <si>
    <t>m3</t>
  </si>
  <si>
    <t>-277740000</t>
  </si>
  <si>
    <t>570*0,2</t>
  </si>
  <si>
    <t>"zel.plochy "950*0,2</t>
  </si>
  <si>
    <t>"odpočet pro osetí"-114</t>
  </si>
  <si>
    <t>66</t>
  </si>
  <si>
    <t>122201102</t>
  </si>
  <si>
    <t>Odkopávky a prokopávky nezapažené v hornině tř. 3 objem do 1000 m3</t>
  </si>
  <si>
    <t>537527341</t>
  </si>
  <si>
    <t>"15%plochy"1740*0,15*0,15</t>
  </si>
  <si>
    <t>"85%plochy"1740*0,15*0,85</t>
  </si>
  <si>
    <t>67</t>
  </si>
  <si>
    <t>133201101</t>
  </si>
  <si>
    <t>Hloubení šachet v hornině tř. 3 objemu do 100 m3</t>
  </si>
  <si>
    <t>1260160051</t>
  </si>
  <si>
    <t>"sloupky dopravních značek "(18+3)*0,3*0,3*0,8</t>
  </si>
  <si>
    <t>68</t>
  </si>
  <si>
    <t>162701105</t>
  </si>
  <si>
    <t>Vodorovné přemístění do 10000 m výkopku/sypaniny z horniny tř. 1 až 4</t>
  </si>
  <si>
    <t>-686999970</t>
  </si>
  <si>
    <t>69</t>
  </si>
  <si>
    <t>167101102</t>
  </si>
  <si>
    <t>Nakládání výkopku z hornin tř. 1 až 4 přes 100 m3</t>
  </si>
  <si>
    <t>-1631983309</t>
  </si>
  <si>
    <t>70</t>
  </si>
  <si>
    <t>167101103</t>
  </si>
  <si>
    <t>Skládání výkopku z horniny tř. 1 až 4</t>
  </si>
  <si>
    <t>478584176</t>
  </si>
  <si>
    <t>5</t>
  </si>
  <si>
    <t>171101103</t>
  </si>
  <si>
    <t>Uložení sypaniny z hornin soudržných do násypů zhutněných do 100 % PS</t>
  </si>
  <si>
    <t>7</t>
  </si>
  <si>
    <t>162301101</t>
  </si>
  <si>
    <t>Vodorovné přemístění do 500 m výkopku/sypaniny z horniny tř. 1 až 4</t>
  </si>
  <si>
    <t>8</t>
  </si>
  <si>
    <t>171201201</t>
  </si>
  <si>
    <t>Uložení sypaniny na skládky</t>
  </si>
  <si>
    <t>73</t>
  </si>
  <si>
    <t>171201211</t>
  </si>
  <si>
    <t>Poplatek za uložení odpadu ze sypaniny na skládce (skládkovné)</t>
  </si>
  <si>
    <t>t</t>
  </si>
  <si>
    <t>-1391054488</t>
  </si>
  <si>
    <t>221,85*2 'Přepočtené koeficientem množství</t>
  </si>
  <si>
    <t>76</t>
  </si>
  <si>
    <t>181151321</t>
  </si>
  <si>
    <t>Plošná úprava terénu přes 500 m2 zemina tř 1 až 4 nerovnosti do +/- 150 mm v rovinně a svahu do 1:5</t>
  </si>
  <si>
    <t>127498445</t>
  </si>
  <si>
    <t>74</t>
  </si>
  <si>
    <t>181411131</t>
  </si>
  <si>
    <t>Založení parkového trávníku výsevem plochy do 1000 m2 v rovině a ve svahu do 1:5</t>
  </si>
  <si>
    <t>-44572704</t>
  </si>
  <si>
    <t>75</t>
  </si>
  <si>
    <t>M</t>
  </si>
  <si>
    <t>005724100</t>
  </si>
  <si>
    <t>osivo směs travní parková</t>
  </si>
  <si>
    <t>kg</t>
  </si>
  <si>
    <t>-327897934</t>
  </si>
  <si>
    <t>570*0,015 'Přepočtené koeficientem množství</t>
  </si>
  <si>
    <t>71</t>
  </si>
  <si>
    <t>182301132</t>
  </si>
  <si>
    <t>Rozprostření ornice pl přes 500 m2 ve svahu přes 1:5 tl vrstvy do 150 mm</t>
  </si>
  <si>
    <t>527046561</t>
  </si>
  <si>
    <t>"60% plochy"950*0,6</t>
  </si>
  <si>
    <t>9</t>
  </si>
  <si>
    <t>215901101</t>
  </si>
  <si>
    <t>Zhutnění podloží z hornin soudržných do 92% PS nebo nesoudržných sypkých I(d) do 0,8</t>
  </si>
  <si>
    <t>162301102</t>
  </si>
  <si>
    <t>Vodorovné přemístění do 1000 m výkopku/sypaniny z horniny tř. 1 až 4</t>
  </si>
  <si>
    <t>570*0,2*2</t>
  </si>
  <si>
    <t>Základy</t>
  </si>
  <si>
    <t>78</t>
  </si>
  <si>
    <t>271572211</t>
  </si>
  <si>
    <t>Podsyp pod základové konstrukce se zhutněním z netříděného štěrkopísku</t>
  </si>
  <si>
    <t>1677463094</t>
  </si>
  <si>
    <t>" pod značkyů</t>
  </si>
  <si>
    <t>21*0,25*0,25*0,1</t>
  </si>
  <si>
    <t>79</t>
  </si>
  <si>
    <t>275313511</t>
  </si>
  <si>
    <t>Základové patky z betonu tř. C 12/15</t>
  </si>
  <si>
    <t>1260161176</t>
  </si>
  <si>
    <t>21*0,25*0,25*0,8</t>
  </si>
  <si>
    <t>3</t>
  </si>
  <si>
    <t>Svislé konstrukce</t>
  </si>
  <si>
    <t>80</t>
  </si>
  <si>
    <t>311311961</t>
  </si>
  <si>
    <t>Nosná zeď z betonu prostého tř. C 25/30</t>
  </si>
  <si>
    <t>-730324951</t>
  </si>
  <si>
    <t>"50%oprava a doplnění"7,5*0,5*0,25*0,5</t>
  </si>
  <si>
    <t>82</t>
  </si>
  <si>
    <t>311351105</t>
  </si>
  <si>
    <t>Zřízení oboustranného bednění zdí nosných</t>
  </si>
  <si>
    <t>2010632350</t>
  </si>
  <si>
    <t>7,5*2*0,3</t>
  </si>
  <si>
    <t>83</t>
  </si>
  <si>
    <t>311351106</t>
  </si>
  <si>
    <t>Odstranění oboustranného bednění zdí nosných</t>
  </si>
  <si>
    <t>1812352937</t>
  </si>
  <si>
    <t>Komunikace pozemní</t>
  </si>
  <si>
    <t>87</t>
  </si>
  <si>
    <t>564731111.R01</t>
  </si>
  <si>
    <t>Podklad z kameniva hrubého drceného vel. 8 - 16 mm tl 100 mm</t>
  </si>
  <si>
    <t>1245145921</t>
  </si>
  <si>
    <t>88</t>
  </si>
  <si>
    <t>564761111.R01</t>
  </si>
  <si>
    <t>Podklad z kameniva hrubého drceného vel. 16-32 mm tl 200 mm</t>
  </si>
  <si>
    <t>238633998</t>
  </si>
  <si>
    <t>107</t>
  </si>
  <si>
    <t>566401111</t>
  </si>
  <si>
    <t>Úprava krytu z kameniva drceného pro nový kryt s doplněním kameniva drceného do 0,08 m3/m2</t>
  </si>
  <si>
    <t>1070722744</t>
  </si>
  <si>
    <t>6,2*1,2</t>
  </si>
  <si>
    <t>91</t>
  </si>
  <si>
    <t>566501111</t>
  </si>
  <si>
    <t>Úprava krytu z kameniva drceného pro nový kryt s doplněním kameniva drceného do 0,10 m3/m2</t>
  </si>
  <si>
    <t>1272552320</t>
  </si>
  <si>
    <t>277</t>
  </si>
  <si>
    <t>89</t>
  </si>
  <si>
    <t>567124111</t>
  </si>
  <si>
    <t>Podklad z podkladového betonu tř. PB I (C 20/25) tl 150 mm</t>
  </si>
  <si>
    <t>-2120688060</t>
  </si>
  <si>
    <t>"v místě křížení se stávající štolou úsek B3 "8*1,6</t>
  </si>
  <si>
    <t>"dtto úsek A3"8*1,6+9*1,6+6,5*1,6</t>
  </si>
  <si>
    <t>92</t>
  </si>
  <si>
    <t>572141112</t>
  </si>
  <si>
    <t>Vyrovnání povrchu dosavadních krytů asfaltovým betonem ACO (AB) tl do 60 mm</t>
  </si>
  <si>
    <t>-1410434758</t>
  </si>
  <si>
    <t>12,9*1,2+5,5*1,2</t>
  </si>
  <si>
    <t>11*2,5+7*3*2</t>
  </si>
  <si>
    <t>"kanal"277*2</t>
  </si>
  <si>
    <t>99</t>
  </si>
  <si>
    <t>596211113</t>
  </si>
  <si>
    <t>Kladení zámkové dlažby komunikací pro pěší tl 60 mm skupiny A pl přes 300 m2</t>
  </si>
  <si>
    <t>2071533974</t>
  </si>
  <si>
    <t>"celkem "1740-116,8</t>
  </si>
  <si>
    <t>592453080.M01</t>
  </si>
  <si>
    <t>dlažba 20 x 10 x 6 cm přírodní</t>
  </si>
  <si>
    <t>215335911</t>
  </si>
  <si>
    <t>1518,2*1,02 'Přepočtené koeficientem množství</t>
  </si>
  <si>
    <t>105</t>
  </si>
  <si>
    <t>592453090.M01</t>
  </si>
  <si>
    <t>dlažba pro nevidomé 20 x 10 x 6 cm přírodní</t>
  </si>
  <si>
    <t>521159142</t>
  </si>
  <si>
    <t>94*1,02 'Přepočtené koeficientem množství</t>
  </si>
  <si>
    <t>102</t>
  </si>
  <si>
    <t>592452680.M01</t>
  </si>
  <si>
    <t>dlažba 20 x 10 x 6 cm barevná</t>
  </si>
  <si>
    <t>-2006874595</t>
  </si>
  <si>
    <t>11*1,02 'Přepočtené koeficientem množství</t>
  </si>
  <si>
    <t>101</t>
  </si>
  <si>
    <t>596211114</t>
  </si>
  <si>
    <t>Příplatek za kombinaci dvou barev u kladení betonových dlažeb komunikací pro pěší tl 60 mm skupiny A</t>
  </si>
  <si>
    <t>-2059431573</t>
  </si>
  <si>
    <t>103</t>
  </si>
  <si>
    <t>596211212</t>
  </si>
  <si>
    <t>Kladení zámkové dlažby komunikací pro pěší tl 80 mm skupiny A pl do 300 m2</t>
  </si>
  <si>
    <t>474618204</t>
  </si>
  <si>
    <t>"přejezdy oa:"2*7,5*1,6+(7*3,5+2,8+2*3,8+4*3,2+5,8+4,5)*1,6</t>
  </si>
  <si>
    <t>104</t>
  </si>
  <si>
    <t>592453110.M01</t>
  </si>
  <si>
    <t>dlažba 20 x 10 x 8 cm přírodní</t>
  </si>
  <si>
    <t>-819524526</t>
  </si>
  <si>
    <t>116,8*1,02 'Přepočtené koeficientem množství</t>
  </si>
  <si>
    <t>22</t>
  </si>
  <si>
    <t>599142111</t>
  </si>
  <si>
    <t>Úprava zálivky dilatačních nebo pracovních spár v cementobetonovém krytu hl do 40 mm š do 40 mm</t>
  </si>
  <si>
    <t>30</t>
  </si>
  <si>
    <t>596100030.RBo</t>
  </si>
  <si>
    <t>Chodník z dlažby reliéfní např Best plocha umělé vodící linie š 400 mm s podélnou dráž</t>
  </si>
  <si>
    <t>21,5*0,4</t>
  </si>
  <si>
    <t>84</t>
  </si>
  <si>
    <t>D1N1IIIPIII</t>
  </si>
  <si>
    <t>Silnice II., III. tř. netuhé zat III podl PIII - ACO11 40mm, ACL16 60mm, ACP16 50mm, spoj. postřik, MZK 170, ŠD 250</t>
  </si>
  <si>
    <t>-885149719</t>
  </si>
  <si>
    <t>"obvod nových chodníků"32</t>
  </si>
  <si>
    <t>"komunik z 15%"212*0,15</t>
  </si>
  <si>
    <t>"pro kanal"277</t>
  </si>
  <si>
    <t>Vodorovné konstrukce</t>
  </si>
  <si>
    <t>85</t>
  </si>
  <si>
    <t>457971111</t>
  </si>
  <si>
    <t>Zřízení vrstvy z geotextilie o sklonu do 10° š do 3 m</t>
  </si>
  <si>
    <t>-1532078536</t>
  </si>
  <si>
    <t>86</t>
  </si>
  <si>
    <t>693110110:R01</t>
  </si>
  <si>
    <t>geotextilie  340 g/m2</t>
  </si>
  <si>
    <t>1877548339</t>
  </si>
  <si>
    <t>1740*1,15 'Přepočtené koeficientem množství</t>
  </si>
  <si>
    <t>Ostatní konstrukce a práce, bourání</t>
  </si>
  <si>
    <t>Doplňující práce na komunikaci</t>
  </si>
  <si>
    <t>34</t>
  </si>
  <si>
    <t>915 492119.RBo</t>
  </si>
  <si>
    <t>Dopr. pásy vodící z balot.pásků š 550 mm úpravy přechodů pro nevidomé (2x3 pásky)</t>
  </si>
  <si>
    <t>35</t>
  </si>
  <si>
    <t>914 501111.R01</t>
  </si>
  <si>
    <t>Osazení svislé dopr.značky vč dodávky značky</t>
  </si>
  <si>
    <t>kus</t>
  </si>
  <si>
    <t>"přechody"18</t>
  </si>
  <si>
    <t>"zastávky"3</t>
  </si>
  <si>
    <t>37</t>
  </si>
  <si>
    <t>632 482119.RBo</t>
  </si>
  <si>
    <t>Vložení dilatace např Dilex výšky 50 mm úprava styku s objekty</t>
  </si>
  <si>
    <t>"zídky a stěny odhad"1115*0,25</t>
  </si>
  <si>
    <t>95</t>
  </si>
  <si>
    <t>916131112</t>
  </si>
  <si>
    <t>Osazení silničního obrubníku betonového ležatého bez boční opěry do lože z betonu prostého</t>
  </si>
  <si>
    <t>1176927770</t>
  </si>
  <si>
    <t>"vč.beton.přídlažby 80/100/250 85%"1115*0,85</t>
  </si>
  <si>
    <t>96</t>
  </si>
  <si>
    <t>592174600</t>
  </si>
  <si>
    <t>obrubník betonový chodníkový ABO 2-15 100x15x25 cm</t>
  </si>
  <si>
    <t>231195984</t>
  </si>
  <si>
    <t>947,75*1,02 'Přepočtené koeficientem množství</t>
  </si>
  <si>
    <t>97</t>
  </si>
  <si>
    <t>916131213</t>
  </si>
  <si>
    <t>Osazení silničního obrubníku betonového stojatého s boční opěrou do lože z betonu prostého</t>
  </si>
  <si>
    <t>1184614226</t>
  </si>
  <si>
    <t>"vč.beton.přídlažby 80/100/250"1115*0,15</t>
  </si>
  <si>
    <t>98</t>
  </si>
  <si>
    <t>-986295116</t>
  </si>
  <si>
    <t>167,25*1,02 'Přepočtené koeficientem množství</t>
  </si>
  <si>
    <t>93</t>
  </si>
  <si>
    <t>916231213</t>
  </si>
  <si>
    <t>Osazení chodníkového obrubníku betonového stojatého s boční opěrou do lože z betonu prostého</t>
  </si>
  <si>
    <t>1258005779</t>
  </si>
  <si>
    <t>"vodící linie"640</t>
  </si>
  <si>
    <t>94</t>
  </si>
  <si>
    <t>592175090</t>
  </si>
  <si>
    <t>obrubník univerzální  50x8x25 cm, přírodní</t>
  </si>
  <si>
    <t>1457954928</t>
  </si>
  <si>
    <t>640*2,02 'Přepočtené koeficientem množství</t>
  </si>
  <si>
    <t>106</t>
  </si>
  <si>
    <t>919411111</t>
  </si>
  <si>
    <t>Čelo propustku z betonu prostého pro propustek z trub DN 300 až 500</t>
  </si>
  <si>
    <t>-968342558</t>
  </si>
  <si>
    <t>90</t>
  </si>
  <si>
    <t>919716111</t>
  </si>
  <si>
    <t>Výztuž cementobetonového krytu ze svařovaných sítí KARI hmotnosti do 7,5 kg/m2</t>
  </si>
  <si>
    <t>-1253583530</t>
  </si>
  <si>
    <t>50,4*7,5*0,001</t>
  </si>
  <si>
    <t>109</t>
  </si>
  <si>
    <t>919735113</t>
  </si>
  <si>
    <t>Řezání stávajícího živičného krytu hl do 150 mm</t>
  </si>
  <si>
    <t>-1777552782</t>
  </si>
  <si>
    <t>"pruh krajnice"1105</t>
  </si>
  <si>
    <t>"vodící pásy"37*2</t>
  </si>
  <si>
    <t>"kanaliz"240</t>
  </si>
  <si>
    <t>"odpočet zálivy"-287,5</t>
  </si>
  <si>
    <t>115</t>
  </si>
  <si>
    <t>962042321</t>
  </si>
  <si>
    <t>Bourání zdiva nadzákladového z betonu prostého přes 1 m3</t>
  </si>
  <si>
    <t>-72531594</t>
  </si>
  <si>
    <t>"zastávky"(6+2,1)*0,5*0,25+2,8*0,3*0,2</t>
  </si>
  <si>
    <t>112</t>
  </si>
  <si>
    <t>966005111</t>
  </si>
  <si>
    <t>Rozebrání a odstranění silničního zábradlí se sloupky osazenými s betonovými patkami</t>
  </si>
  <si>
    <t>233614400</t>
  </si>
  <si>
    <t>114</t>
  </si>
  <si>
    <t>966006132</t>
  </si>
  <si>
    <t>Odstranění značek dopravních nebo orientačních se sloupky s betonovými patkami</t>
  </si>
  <si>
    <t>-1962426687</t>
  </si>
  <si>
    <t>81</t>
  </si>
  <si>
    <t>985131311</t>
  </si>
  <si>
    <t>Ruční dočištění ploch stěn, rubu kleneb a podlah ocelových kartáči</t>
  </si>
  <si>
    <t>66196374</t>
  </si>
  <si>
    <t>7,5*0,5</t>
  </si>
  <si>
    <t>77</t>
  </si>
  <si>
    <t>914511111</t>
  </si>
  <si>
    <t>Montáž sloupku dopravních značek délky do 3,5 m s betonovým základem</t>
  </si>
  <si>
    <t>-233230492</t>
  </si>
  <si>
    <t>108</t>
  </si>
  <si>
    <t>915231111</t>
  </si>
  <si>
    <t>Vodorovné dopravní značení bílým plastem přechody pro chodce, šipky, symboly</t>
  </si>
  <si>
    <t>63289008</t>
  </si>
  <si>
    <t>"přechody 9x"9*7*2</t>
  </si>
  <si>
    <t>998</t>
  </si>
  <si>
    <t>Přesun hmot</t>
  </si>
  <si>
    <t>120</t>
  </si>
  <si>
    <t>998223011</t>
  </si>
  <si>
    <t>Přesun hmot pro pozemní komunikace s krytem dlážděným</t>
  </si>
  <si>
    <t>583324900</t>
  </si>
  <si>
    <t>997</t>
  </si>
  <si>
    <t>Přesun sutě</t>
  </si>
  <si>
    <t>124</t>
  </si>
  <si>
    <t>997221561</t>
  </si>
  <si>
    <t>Vodorovná doprava suti z kusových materiálů do 1 km</t>
  </si>
  <si>
    <t>-1305244104</t>
  </si>
  <si>
    <t>252.987-3,82</t>
  </si>
  <si>
    <t>125</t>
  </si>
  <si>
    <t>997221569</t>
  </si>
  <si>
    <t>Příplatek ZKD 1 km u vodorovné dopravy suti z kusových materiálů</t>
  </si>
  <si>
    <t>1798775505</t>
  </si>
  <si>
    <t>252,987*9 'Přepočtené koeficientem množství</t>
  </si>
  <si>
    <t>116</t>
  </si>
  <si>
    <t>997221571</t>
  </si>
  <si>
    <t>Vodorovná doprava vybouraných hmot do 1 km</t>
  </si>
  <si>
    <t>-517396743</t>
  </si>
  <si>
    <t>117</t>
  </si>
  <si>
    <t>997221579</t>
  </si>
  <si>
    <t>Příplatek ZKD 1 km u vodorovné dopravy vybouraných hmot</t>
  </si>
  <si>
    <t>102389438</t>
  </si>
  <si>
    <t>3,82</t>
  </si>
  <si>
    <t>3,82*9 'Přepočtené koeficientem množství</t>
  </si>
  <si>
    <t>126</t>
  </si>
  <si>
    <t>997221611</t>
  </si>
  <si>
    <t>Nakládání suti na dopravní prostředky pro vodorovnou dopravu</t>
  </si>
  <si>
    <t>-388768040</t>
  </si>
  <si>
    <t>121</t>
  </si>
  <si>
    <t>997221815</t>
  </si>
  <si>
    <t>Poplatek za uložení betonového odpadu na skládce (skládkovné)</t>
  </si>
  <si>
    <t>-1139861237</t>
  </si>
  <si>
    <t>122</t>
  </si>
  <si>
    <t>997221845</t>
  </si>
  <si>
    <t>Poplatek za uložení odpadu z asfaltových povrchů na skládce (skládkovné)</t>
  </si>
  <si>
    <t>2084034896</t>
  </si>
  <si>
    <t>123</t>
  </si>
  <si>
    <t>997221855</t>
  </si>
  <si>
    <t>Poplatek za uložení odpadu z kameniva na skládce (skládkovné)</t>
  </si>
  <si>
    <t>638177124</t>
  </si>
  <si>
    <t>02 - Chodník trasa A1 až B3 - způsobilé výdaje na vedkejší aktivity projektu</t>
  </si>
  <si>
    <t>100 - Způsobilé výdaje na vedlejší aktivity projektu</t>
  </si>
  <si>
    <t>Způsobilé výdaje na vedlejší aktivity projektu</t>
  </si>
  <si>
    <t>072002000</t>
  </si>
  <si>
    <t>Silniční provoz, dopravní opatření a zajištění DIO</t>
  </si>
  <si>
    <t>soubor</t>
  </si>
  <si>
    <t>1024</t>
  </si>
  <si>
    <t>591675755</t>
  </si>
  <si>
    <t>119 000003.RBo</t>
  </si>
  <si>
    <t>Vytýčení a vyznačení stávajících sítí a instalací</t>
  </si>
  <si>
    <t>-923598152</t>
  </si>
  <si>
    <t>190 000002.RBo</t>
  </si>
  <si>
    <t>Zaměření a vytýčení trasy chodníku</t>
  </si>
  <si>
    <t>772887437</t>
  </si>
  <si>
    <t>914 992005.R01</t>
  </si>
  <si>
    <t>Nájem dočasné světelné signal.(semafor) vč.baterie</t>
  </si>
  <si>
    <t>ks/den</t>
  </si>
  <si>
    <t>54</t>
  </si>
  <si>
    <t>915 701111.R00.1</t>
  </si>
  <si>
    <t>Vodorovné značení z nátěr. hmot, stopčáry atd. vč předznačení a dokumentace</t>
  </si>
  <si>
    <t>55</t>
  </si>
  <si>
    <t>6</t>
  </si>
  <si>
    <t>767 990010.RBo</t>
  </si>
  <si>
    <t>Atypické ocelové konstrukce demontáž a montáž telefonní budky vč.přesunů,kotev</t>
  </si>
  <si>
    <t>57</t>
  </si>
  <si>
    <t>767 990010.RBo.1</t>
  </si>
  <si>
    <t>Ocelový přístřešek autobusové čekárny vč.povrchové úpravy</t>
  </si>
  <si>
    <t>58</t>
  </si>
  <si>
    <t>348 181111.R01</t>
  </si>
  <si>
    <t>Zábradlí dřevěné hoblované trvalé bez výplně s kotvením - zřízení a následná  likvidace</t>
  </si>
  <si>
    <t>59</t>
  </si>
  <si>
    <t>6*2,5*2+2*1,8*2</t>
  </si>
  <si>
    <t>-1465960357</t>
  </si>
  <si>
    <t>15*3+21,55*3/2+6,25*3/2</t>
  </si>
  <si>
    <t>767 90-0030.RBo</t>
  </si>
  <si>
    <t>Demontáž plechového přístřešku spoje nýtované</t>
  </si>
  <si>
    <t>61</t>
  </si>
  <si>
    <t>11</t>
  </si>
  <si>
    <t>119 000002.RBo</t>
  </si>
  <si>
    <t>Projekt skutečného provedení zaměření</t>
  </si>
  <si>
    <t>62</t>
  </si>
  <si>
    <t>12</t>
  </si>
  <si>
    <t>421 955111.RBo</t>
  </si>
  <si>
    <t>Lávka dočasná z měk. dřeva, zřízení s dodáním h. odstranění,likvidace</t>
  </si>
  <si>
    <t>63</t>
  </si>
  <si>
    <t>13</t>
  </si>
  <si>
    <t>348 185111.R01</t>
  </si>
  <si>
    <t>Zábradlí dřevěné dočasné, zřízení odstranění,likvidace</t>
  </si>
  <si>
    <t>64</t>
  </si>
  <si>
    <t>4*4,5</t>
  </si>
  <si>
    <t>14</t>
  </si>
  <si>
    <t>156740261</t>
  </si>
  <si>
    <t>"zálivy"16*15+6,5+16+15+10</t>
  </si>
  <si>
    <t>03 - SO 03 - Dešťová kanalizace - nezpůsobilé výdaje</t>
  </si>
  <si>
    <t xml:space="preserve">    8 - Trubní vedení</t>
  </si>
  <si>
    <t xml:space="preserve">    9 - Ostatní konstrukce a práce, bourání</t>
  </si>
  <si>
    <t>119001401</t>
  </si>
  <si>
    <t>Dočasné zajištění potrubí ocelového nebo litinového DN do 200</t>
  </si>
  <si>
    <t>-2010380431</t>
  </si>
  <si>
    <t>119001421</t>
  </si>
  <si>
    <t>Dočasné zajištění kabelů a kabelových tratí ze 3 volně ložených kabelů</t>
  </si>
  <si>
    <t>1017738556</t>
  </si>
  <si>
    <t>132201202</t>
  </si>
  <si>
    <t>Hloubení rýh š do 2000 mm v hornině tř. 3 objemu do 1000 m3</t>
  </si>
  <si>
    <t>-1288076287</t>
  </si>
  <si>
    <t>83*0,8*0,6</t>
  </si>
  <si>
    <t>68*0,8*0,7</t>
  </si>
  <si>
    <t>9*0,8*0,8</t>
  </si>
  <si>
    <t>71*0,8*0,6</t>
  </si>
  <si>
    <t>140*0,85*1</t>
  </si>
  <si>
    <t>455*0,8*1,2</t>
  </si>
  <si>
    <t>112*0,8*1,3</t>
  </si>
  <si>
    <t>147*0,8*1,2</t>
  </si>
  <si>
    <t>132201209</t>
  </si>
  <si>
    <t>Příplatek za lepivost k hloubení rýh š do 2000 mm v hornině tř. 3</t>
  </si>
  <si>
    <t>-1252349828</t>
  </si>
  <si>
    <t>"30%"</t>
  </si>
  <si>
    <t>931,16/100*30</t>
  </si>
  <si>
    <t>151101101</t>
  </si>
  <si>
    <t>Zřízení příložného pažení a rozepření stěn rýh hl do 2 m</t>
  </si>
  <si>
    <t>2096690885</t>
  </si>
  <si>
    <t>423*1,5*2</t>
  </si>
  <si>
    <t>151101111</t>
  </si>
  <si>
    <t>Odstranění příložného pažení a rozepření stěn rýh hl do 2 m</t>
  </si>
  <si>
    <t>495411171</t>
  </si>
  <si>
    <t>-1513155833</t>
  </si>
  <si>
    <t>-1731950706</t>
  </si>
  <si>
    <t>-731129531</t>
  </si>
  <si>
    <t>-1763141205</t>
  </si>
  <si>
    <t>275787336</t>
  </si>
  <si>
    <t>482*2 'Přepočtené koeficientem množství</t>
  </si>
  <si>
    <t>174101103</t>
  </si>
  <si>
    <t>Zásyp zářezů pro podzemní vedení sypaninou se zhutněním</t>
  </si>
  <si>
    <t>741019347</t>
  </si>
  <si>
    <t>Trubní vedení</t>
  </si>
  <si>
    <t>871355221</t>
  </si>
  <si>
    <t>Kanalizační potrubí z tvrdého PVC-systém KG tuhost třídy SN8 DN200</t>
  </si>
  <si>
    <t>1507776777</t>
  </si>
  <si>
    <t>871365221</t>
  </si>
  <si>
    <t>Kanalizační potrubí z tvrdého PVC-systém KG tuhost třídy SN8 DN250</t>
  </si>
  <si>
    <t>1362967250</t>
  </si>
  <si>
    <t>871375221</t>
  </si>
  <si>
    <t>Kanalizační potrubí z tvrdého PVC-systém KG tuhost třídy SN8 DN300</t>
  </si>
  <si>
    <t>-1823801714</t>
  </si>
  <si>
    <t>16</t>
  </si>
  <si>
    <t>871395221</t>
  </si>
  <si>
    <t>Kanalizační potrubí z tvrdého PVC-systém KG tuhost třídy SN8 DN400</t>
  </si>
  <si>
    <t>-706228708</t>
  </si>
  <si>
    <t>17</t>
  </si>
  <si>
    <t>871560420.R01</t>
  </si>
  <si>
    <t>Montáž kanalizačního potrubí korugovaného SN 16  z polypropylenu DN 250</t>
  </si>
  <si>
    <t>-1449025082</t>
  </si>
  <si>
    <t>18</t>
  </si>
  <si>
    <t>286152480.M01</t>
  </si>
  <si>
    <t>trubka kanalizační korungovaná SN16 DN 250 mm/ 5 m</t>
  </si>
  <si>
    <t>-1010782224</t>
  </si>
  <si>
    <t>P</t>
  </si>
  <si>
    <t>Poznámka k položce:
WAVIN, kód výrobku: UP544500W</t>
  </si>
  <si>
    <t>126,000/5*1,03:</t>
  </si>
  <si>
    <t>26</t>
  </si>
  <si>
    <t>19</t>
  </si>
  <si>
    <t>871570420.R01</t>
  </si>
  <si>
    <t>Montáž kanalizačního potrubí korugovaného SN 16  z polypropylenu DN 300</t>
  </si>
  <si>
    <t>-669179546</t>
  </si>
  <si>
    <t>20</t>
  </si>
  <si>
    <t>286152510.M01</t>
  </si>
  <si>
    <t>trubka kanalizační korungovaná SN16  300 mm/ 5 m</t>
  </si>
  <si>
    <t>1169905429</t>
  </si>
  <si>
    <t>Poznámka k položce:
WAVIN, kód výrobku: UP545500W</t>
  </si>
  <si>
    <t>348,000/5*1,03:</t>
  </si>
  <si>
    <t>72</t>
  </si>
  <si>
    <t>871590420.R01</t>
  </si>
  <si>
    <t>Montáž kanalizačního potrubí korugovaného SN 16  z polypropylenu DN 400</t>
  </si>
  <si>
    <t>1257654710</t>
  </si>
  <si>
    <t>286152540.M01</t>
  </si>
  <si>
    <t>trubka kanalizační korungovaná SN16  DN 400 mm/ 5 m</t>
  </si>
  <si>
    <t>-728309423</t>
  </si>
  <si>
    <t>Poznámka k položce:
WAVIN, kód výrobku: UP546500W</t>
  </si>
  <si>
    <t>75,000/5*1,03:</t>
  </si>
  <si>
    <t>23</t>
  </si>
  <si>
    <t>871591420.R01</t>
  </si>
  <si>
    <t>Montáž kanalizačního potrubí korugovaného SN 16  z polypropylenu DN 500</t>
  </si>
  <si>
    <t>-1332558045</t>
  </si>
  <si>
    <t>24</t>
  </si>
  <si>
    <t>286152570.M01</t>
  </si>
  <si>
    <t>trubka kanalizační  korungovaná SN16  DN 500 mm/ 5 m</t>
  </si>
  <si>
    <t>1781625736</t>
  </si>
  <si>
    <t>Poznámka k položce:
WAVIN, kód výrobku: UP547500W</t>
  </si>
  <si>
    <t>103,000/5*1,03"</t>
  </si>
  <si>
    <t>25</t>
  </si>
  <si>
    <t>877355211</t>
  </si>
  <si>
    <t>Montáž tvarovek z tvrdého PVC-systém KG nebo z polypropylenu-systém KG 2000 jednoosé DN 200</t>
  </si>
  <si>
    <t>-89198234</t>
  </si>
  <si>
    <t>286113660</t>
  </si>
  <si>
    <t>koleno kanalizace plastové KGB 200x45°</t>
  </si>
  <si>
    <t>-985381289</t>
  </si>
  <si>
    <t>27</t>
  </si>
  <si>
    <t>877365121.R01</t>
  </si>
  <si>
    <t>Výřez a montáž tvarovek odbočných na potrubí z kanalizačních trub z PVC DN 250</t>
  </si>
  <si>
    <t>-1798378431</t>
  </si>
  <si>
    <t>28</t>
  </si>
  <si>
    <t>286114000</t>
  </si>
  <si>
    <t>odbočka kanalizační plastová s hrdlem KGEA-250/200/45°</t>
  </si>
  <si>
    <t>140845734</t>
  </si>
  <si>
    <t>29</t>
  </si>
  <si>
    <t>877375121</t>
  </si>
  <si>
    <t>Výřez a montáž tvarovek odbočných na potrubí z kanalizačních trub z PVC DN 300</t>
  </si>
  <si>
    <t>-910791113</t>
  </si>
  <si>
    <t>286114050</t>
  </si>
  <si>
    <t>odbočka kanalizační plastová s hrdlem KGEA-300/200/45°</t>
  </si>
  <si>
    <t>1632805756</t>
  </si>
  <si>
    <t>31</t>
  </si>
  <si>
    <t>877375211</t>
  </si>
  <si>
    <t>Montáž tvarovek z tvrdého PVC-systém KG nebo z polypropylenu-systém KG 2000 jednoosé DN 300</t>
  </si>
  <si>
    <t>1790914830</t>
  </si>
  <si>
    <t>32</t>
  </si>
  <si>
    <t>286113750</t>
  </si>
  <si>
    <t>koleno kanalizace plastové KGB 300x45°</t>
  </si>
  <si>
    <t>-827759181</t>
  </si>
  <si>
    <t>33</t>
  </si>
  <si>
    <t>877395121</t>
  </si>
  <si>
    <t>Výřez a montáž tvarovek odbočných na potrubí z kanalizačních trub z PVC DN 400</t>
  </si>
  <si>
    <t>-285084140</t>
  </si>
  <si>
    <t>286114110</t>
  </si>
  <si>
    <t>odbočka kanalizační plastová s hrdlem KGEA-400/200/45°</t>
  </si>
  <si>
    <t>-298764203</t>
  </si>
  <si>
    <t>892351111</t>
  </si>
  <si>
    <t>Tlaková zkouška vodou potrubí DN 150 nebo 200</t>
  </si>
  <si>
    <t>-498170440</t>
  </si>
  <si>
    <t>36</t>
  </si>
  <si>
    <t>892381111</t>
  </si>
  <si>
    <t>Tlaková zkouška vodou potrubí DN 250, DN 300 nebo 350</t>
  </si>
  <si>
    <t>2044798574</t>
  </si>
  <si>
    <t>371+213</t>
  </si>
  <si>
    <t>115+316</t>
  </si>
  <si>
    <t>892421111</t>
  </si>
  <si>
    <t>Tlaková zkouška vodou potrubí DN 400 nebo 500</t>
  </si>
  <si>
    <t>783684761</t>
  </si>
  <si>
    <t>55+68+93</t>
  </si>
  <si>
    <t>38</t>
  </si>
  <si>
    <t>919441211</t>
  </si>
  <si>
    <t>Čelo propustku z lomového kamene pro propustek z trub DN 300 až 500</t>
  </si>
  <si>
    <t>1494430291</t>
  </si>
  <si>
    <t>39</t>
  </si>
  <si>
    <t>935932421</t>
  </si>
  <si>
    <t>Odvodňovací plastový žlab pro zatížení D400 vnitřní š 200 mm s roštem mřížkovým z Pz oceli</t>
  </si>
  <si>
    <t>950500923</t>
  </si>
  <si>
    <t>40</t>
  </si>
  <si>
    <t>938902442</t>
  </si>
  <si>
    <t>Čištění propustků strojně tlakovou vodou D do 1000 mm při tl nánosu přes 75% DN</t>
  </si>
  <si>
    <t>-2056601159</t>
  </si>
  <si>
    <t>Poznámka k položce:
DN 600 mm</t>
  </si>
  <si>
    <t>41</t>
  </si>
  <si>
    <t>998276101</t>
  </si>
  <si>
    <t>Přesun hmot pro trubní vedení z trub z plastických hmot otevřený výkop</t>
  </si>
  <si>
    <t>-444124819</t>
  </si>
  <si>
    <t>42</t>
  </si>
  <si>
    <t>175151101</t>
  </si>
  <si>
    <t>Obsypání potrubí strojně sypaninou bez prohození, uloženou do 3 m</t>
  </si>
  <si>
    <t>2013874149</t>
  </si>
  <si>
    <t>43</t>
  </si>
  <si>
    <t>583312000</t>
  </si>
  <si>
    <t>štěrkopísek (Bratčice) netříděný zásypový materiál</t>
  </si>
  <si>
    <t>976094437</t>
  </si>
  <si>
    <t>44</t>
  </si>
  <si>
    <t>998276124</t>
  </si>
  <si>
    <t>Příplatek k přesunu hmot pro trubní vedení z trub z plastických hmot za zvětšený přesun do 500 m</t>
  </si>
  <si>
    <t>-2065768909</t>
  </si>
  <si>
    <t>04 - SO 03 - Dešťová kanalizace - způsobilé výdaje</t>
  </si>
  <si>
    <t>894401211</t>
  </si>
  <si>
    <t>Osazení betonových dílců pro šachty skruží rovných</t>
  </si>
  <si>
    <t>144965709</t>
  </si>
  <si>
    <t>592243060</t>
  </si>
  <si>
    <t>skruž betonová šachetní TBS-Q.1 100/50 D100x50x12 cm</t>
  </si>
  <si>
    <t>-1070876435</t>
  </si>
  <si>
    <t>894402211</t>
  </si>
  <si>
    <t>Osazení betonových dílců pro šachty skruží přechodových</t>
  </si>
  <si>
    <t>-34297345</t>
  </si>
  <si>
    <t>31+31</t>
  </si>
  <si>
    <t>592241670</t>
  </si>
  <si>
    <t>skruž betonová přechodová TBR-Q 625/600/120 SP 62,5/100x60x12 cm</t>
  </si>
  <si>
    <t>1175860481</t>
  </si>
  <si>
    <t>592241770</t>
  </si>
  <si>
    <t>prstenec betonový vyrovnávací TBW-Q 625/100/120 62,5x10x12 cm</t>
  </si>
  <si>
    <t>1129022282</t>
  </si>
  <si>
    <t>894414111</t>
  </si>
  <si>
    <t>Osazení železobetonových dílců pro šachty skruží základových</t>
  </si>
  <si>
    <t>-428363996</t>
  </si>
  <si>
    <t>592243390</t>
  </si>
  <si>
    <t>dno betonové šachty kanalizační přímé TBZ-Q.1 100/100 V max. 60 100/100x60 cm</t>
  </si>
  <si>
    <t>1486121090</t>
  </si>
  <si>
    <t>894811131</t>
  </si>
  <si>
    <t>Revizní šachta z PVC systém RV typ přímý, DN 400/160 tlak 12,5 t hl od 860 do 1230 mm</t>
  </si>
  <si>
    <t>-176922629</t>
  </si>
  <si>
    <t>894812003</t>
  </si>
  <si>
    <t>Revizní a čistící šachta z PP šachtové dno DN 400/150 pravý a levý přítok</t>
  </si>
  <si>
    <t>20512508</t>
  </si>
  <si>
    <t>894812032</t>
  </si>
  <si>
    <t>Revizní a čistící šachta z PP DN 400 šachtová roura korugovaná bez hrdla světlé hloubky 1500 mm</t>
  </si>
  <si>
    <t>573818706</t>
  </si>
  <si>
    <t>894812062</t>
  </si>
  <si>
    <t>Revizní a čistící šachta z PP DN 400 poklop litinový s betonovým rámem pro zatížení 12,5 t</t>
  </si>
  <si>
    <t>-607165537</t>
  </si>
  <si>
    <t>895941111</t>
  </si>
  <si>
    <t>Zřízení vpusti kanalizační uliční z betonových dílců typ UV-50 normální</t>
  </si>
  <si>
    <t>-366235935</t>
  </si>
  <si>
    <t>592238520</t>
  </si>
  <si>
    <t>dno betonové pro uliční vpusť s kalovou prohlubní TBV-Q 2a 45x30x5 cm</t>
  </si>
  <si>
    <t>-1151017577</t>
  </si>
  <si>
    <t>592238540</t>
  </si>
  <si>
    <t>skruž betonová pro uliční vpusťs výtokovým otvorem PVC TBV-Q 450/350/3a, 45x35x5 cm</t>
  </si>
  <si>
    <t>1254844874</t>
  </si>
  <si>
    <t>592238570</t>
  </si>
  <si>
    <t>skruž betonová pro uliční vpusť horní TBV-Q 450/295/5b, 45x30x5 cm</t>
  </si>
  <si>
    <t>-1299892336</t>
  </si>
  <si>
    <t>592238620</t>
  </si>
  <si>
    <t>skruž betonová pro uliční vpusť středová TBV-Q 450/295/6a 45x30x5 cm</t>
  </si>
  <si>
    <t>-574655576</t>
  </si>
  <si>
    <t>592238640</t>
  </si>
  <si>
    <t>prstenec betonový pro uliční vpusť vyrovnávací TBV-Q 390/60/10a, 39x6x5 cm</t>
  </si>
  <si>
    <t>-1939271531</t>
  </si>
  <si>
    <t>592238760</t>
  </si>
  <si>
    <t>rám zabetonovaný DIN 19583-9 500/500 mm</t>
  </si>
  <si>
    <t>-1072341644</t>
  </si>
  <si>
    <t>592238730</t>
  </si>
  <si>
    <t>mříž M3 C250 DIN 19583-11 500/500 mm</t>
  </si>
  <si>
    <t>-886937733</t>
  </si>
  <si>
    <t>899102111</t>
  </si>
  <si>
    <t>Osazení poklopů litinových nebo ocelových včetně rámů hmotnosti nad 50 do 100 kg</t>
  </si>
  <si>
    <t>221198801</t>
  </si>
  <si>
    <t>286617600</t>
  </si>
  <si>
    <t>poklop + rám litinový 315/10t</t>
  </si>
  <si>
    <t>511401062</t>
  </si>
  <si>
    <t>Poznámka k položce:
WAVIN, kód výrobku: IF173000W</t>
  </si>
  <si>
    <t>998271301</t>
  </si>
  <si>
    <t>Přesun hmot pro kanalizace hloubené monolitické z betonu otevřený výkop</t>
  </si>
  <si>
    <t>366408662</t>
  </si>
  <si>
    <t>998271324</t>
  </si>
  <si>
    <t>Příplatek k přesunu hmot pro kanalizace hloubené monolitické z betonu za zvětšený přesun do 500 m</t>
  </si>
  <si>
    <t>434455345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</si>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</sst>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sz val="8"/>
      <color rgb="FF800080"/>
      <name val="Trebuchet MS"/>
    </font>
    <font>
      <i/>
      <sz val="7"/>
      <color rgb="FF969696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9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left" vertical="center"/>
    </xf>
    <xf numFmtId="0" fontId="13" fillId="3" borderId="0" xfId="0" applyFont="1" applyFill="1" applyAlignment="1" applyProtection="1">
      <alignment vertical="center"/>
    </xf>
    <xf numFmtId="0" fontId="14" fillId="3" borderId="0" xfId="0" applyFont="1" applyFill="1" applyAlignment="1" applyProtection="1">
      <alignment horizontal="left" vertical="center"/>
    </xf>
    <xf numFmtId="0" fontId="15" fillId="3" borderId="0" xfId="1" applyFont="1" applyFill="1" applyAlignment="1" applyProtection="1">
      <alignment vertical="center"/>
    </xf>
    <xf numFmtId="0" fontId="48" fillId="3" borderId="0" xfId="1" applyFill="1"/>
    <xf numFmtId="0" fontId="0" fillId="3" borderId="0" xfId="0" applyFill="1"/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6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9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3" fillId="0" borderId="18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0" fillId="0" borderId="18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0" fillId="0" borderId="23" xfId="0" applyNumberFormat="1" applyFont="1" applyBorder="1" applyAlignment="1" applyProtection="1">
      <alignment vertical="center"/>
    </xf>
    <xf numFmtId="4" fontId="30" fillId="0" borderId="24" xfId="0" applyNumberFormat="1" applyFont="1" applyBorder="1" applyAlignment="1" applyProtection="1">
      <alignment vertical="center"/>
    </xf>
    <xf numFmtId="166" fontId="30" fillId="0" borderId="24" xfId="0" applyNumberFormat="1" applyFont="1" applyBorder="1" applyAlignment="1" applyProtection="1">
      <alignment vertical="center"/>
    </xf>
    <xf numFmtId="4" fontId="30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31" fillId="3" borderId="0" xfId="1" applyFont="1" applyFill="1" applyAlignment="1">
      <alignment vertical="center"/>
    </xf>
    <xf numFmtId="0" fontId="13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4" fontId="24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33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4" fillId="0" borderId="16" xfId="0" applyNumberFormat="1" applyFont="1" applyBorder="1" applyAlignment="1" applyProtection="1"/>
    <xf numFmtId="166" fontId="34" fillId="0" borderId="17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Border="1" applyAlignment="1" applyProtection="1">
      <alignment horizontal="left" vertical="center"/>
    </xf>
    <xf numFmtId="0" fontId="37" fillId="0" borderId="0" xfId="0" applyFont="1" applyBorder="1" applyAlignment="1" applyProtection="1">
      <alignment horizontal="left" vertical="center"/>
    </xf>
    <xf numFmtId="0" fontId="37" fillId="0" borderId="0" xfId="0" applyFont="1" applyBorder="1" applyAlignment="1" applyProtection="1">
      <alignment horizontal="left" vertical="center" wrapText="1"/>
    </xf>
    <xf numFmtId="167" fontId="9" fillId="0" borderId="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167" fontId="8" fillId="0" borderId="0" xfId="0" applyNumberFormat="1" applyFont="1" applyBorder="1" applyAlignment="1" applyProtection="1">
      <alignment vertical="center"/>
    </xf>
    <xf numFmtId="0" fontId="38" fillId="0" borderId="28" xfId="0" applyFont="1" applyBorder="1" applyAlignment="1" applyProtection="1">
      <alignment horizontal="center" vertical="center"/>
    </xf>
    <xf numFmtId="49" fontId="38" fillId="0" borderId="28" xfId="0" applyNumberFormat="1" applyFont="1" applyBorder="1" applyAlignment="1" applyProtection="1">
      <alignment horizontal="left" vertical="center" wrapText="1"/>
    </xf>
    <xf numFmtId="0" fontId="38" fillId="0" borderId="28" xfId="0" applyFont="1" applyBorder="1" applyAlignment="1" applyProtection="1">
      <alignment horizontal="left" vertical="center" wrapText="1"/>
    </xf>
    <xf numFmtId="0" fontId="38" fillId="0" borderId="28" xfId="0" applyFont="1" applyBorder="1" applyAlignment="1" applyProtection="1">
      <alignment horizontal="center" vertical="center" wrapText="1"/>
    </xf>
    <xf numFmtId="167" fontId="38" fillId="0" borderId="28" xfId="0" applyNumberFormat="1" applyFont="1" applyBorder="1" applyAlignment="1" applyProtection="1">
      <alignment vertical="center"/>
    </xf>
    <xf numFmtId="4" fontId="38" fillId="4" borderId="28" xfId="0" applyNumberFormat="1" applyFont="1" applyFill="1" applyBorder="1" applyAlignment="1" applyProtection="1">
      <alignment vertical="center"/>
      <protection locked="0"/>
    </xf>
    <xf numFmtId="4" fontId="38" fillId="0" borderId="28" xfId="0" applyNumberFormat="1" applyFont="1" applyBorder="1" applyAlignment="1" applyProtection="1">
      <alignment vertical="center"/>
    </xf>
    <xf numFmtId="0" fontId="38" fillId="0" borderId="5" xfId="0" applyFont="1" applyBorder="1" applyAlignment="1">
      <alignment vertical="center"/>
    </xf>
    <xf numFmtId="0" fontId="38" fillId="4" borderId="28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4" fontId="5" fillId="0" borderId="0" xfId="0" applyNumberFormat="1" applyFont="1" applyBorder="1" applyAlignment="1" applyProtection="1"/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9" fillId="0" borderId="0" xfId="0" applyFont="1" applyAlignment="1" applyProtection="1">
      <alignment horizontal="left" vertical="center"/>
    </xf>
    <xf numFmtId="0" fontId="39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9" fillId="0" borderId="25" xfId="0" applyFont="1" applyBorder="1" applyAlignment="1" applyProtection="1">
      <alignment vertical="center"/>
    </xf>
    <xf numFmtId="0" fontId="40" fillId="0" borderId="0" xfId="0" applyFont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41" fillId="0" borderId="29" xfId="0" applyFont="1" applyBorder="1" applyAlignment="1" applyProtection="1">
      <alignment vertical="center" wrapText="1"/>
      <protection locked="0"/>
    </xf>
    <xf numFmtId="0" fontId="41" fillId="0" borderId="30" xfId="0" applyFont="1" applyBorder="1" applyAlignment="1" applyProtection="1">
      <alignment vertical="center" wrapText="1"/>
      <protection locked="0"/>
    </xf>
    <xf numFmtId="0" fontId="41" fillId="0" borderId="31" xfId="0" applyFont="1" applyBorder="1" applyAlignment="1" applyProtection="1">
      <alignment vertical="center" wrapText="1"/>
      <protection locked="0"/>
    </xf>
    <xf numFmtId="0" fontId="41" fillId="0" borderId="32" xfId="0" applyFont="1" applyBorder="1" applyAlignment="1" applyProtection="1">
      <alignment horizontal="center" vertical="center" wrapText="1"/>
      <protection locked="0"/>
    </xf>
    <xf numFmtId="0" fontId="41" fillId="0" borderId="33" xfId="0" applyFont="1" applyBorder="1" applyAlignment="1" applyProtection="1">
      <alignment horizontal="center" vertical="center" wrapText="1"/>
      <protection locked="0"/>
    </xf>
    <xf numFmtId="0" fontId="41" fillId="0" borderId="32" xfId="0" applyFont="1" applyBorder="1" applyAlignment="1" applyProtection="1">
      <alignment vertical="center" wrapText="1"/>
      <protection locked="0"/>
    </xf>
    <xf numFmtId="0" fontId="41" fillId="0" borderId="33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44" fillId="0" borderId="32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49" fontId="44" fillId="0" borderId="1" xfId="0" applyNumberFormat="1" applyFont="1" applyBorder="1" applyAlignment="1" applyProtection="1">
      <alignment vertical="center" wrapText="1"/>
      <protection locked="0"/>
    </xf>
    <xf numFmtId="0" fontId="41" fillId="0" borderId="35" xfId="0" applyFont="1" applyBorder="1" applyAlignment="1" applyProtection="1">
      <alignment vertical="center" wrapText="1"/>
      <protection locked="0"/>
    </xf>
    <xf numFmtId="0" fontId="45" fillId="0" borderId="34" xfId="0" applyFont="1" applyBorder="1" applyAlignment="1" applyProtection="1">
      <alignment vertical="center" wrapText="1"/>
      <protection locked="0"/>
    </xf>
    <xf numFmtId="0" fontId="41" fillId="0" borderId="36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top"/>
      <protection locked="0"/>
    </xf>
    <xf numFmtId="0" fontId="41" fillId="0" borderId="0" xfId="0" applyFont="1" applyAlignment="1" applyProtection="1">
      <alignment vertical="top"/>
      <protection locked="0"/>
    </xf>
    <xf numFmtId="0" fontId="41" fillId="0" borderId="29" xfId="0" applyFont="1" applyBorder="1" applyAlignment="1" applyProtection="1">
      <alignment horizontal="left" vertical="center"/>
      <protection locked="0"/>
    </xf>
    <xf numFmtId="0" fontId="41" fillId="0" borderId="30" xfId="0" applyFont="1" applyBorder="1" applyAlignment="1" applyProtection="1">
      <alignment horizontal="left" vertical="center"/>
      <protection locked="0"/>
    </xf>
    <xf numFmtId="0" fontId="41" fillId="0" borderId="31" xfId="0" applyFont="1" applyBorder="1" applyAlignment="1" applyProtection="1">
      <alignment horizontal="left" vertical="center"/>
      <protection locked="0"/>
    </xf>
    <xf numFmtId="0" fontId="41" fillId="0" borderId="32" xfId="0" applyFont="1" applyBorder="1" applyAlignment="1" applyProtection="1">
      <alignment horizontal="left" vertical="center"/>
      <protection locked="0"/>
    </xf>
    <xf numFmtId="0" fontId="41" fillId="0" borderId="33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left" vertical="center"/>
      <protection locked="0"/>
    </xf>
    <xf numFmtId="0" fontId="43" fillId="0" borderId="34" xfId="0" applyFont="1" applyBorder="1" applyAlignment="1" applyProtection="1">
      <alignment horizontal="left" vertical="center"/>
      <protection locked="0"/>
    </xf>
    <xf numFmtId="0" fontId="43" fillId="0" borderId="34" xfId="0" applyFont="1" applyBorder="1" applyAlignment="1" applyProtection="1">
      <alignment horizontal="center" vertical="center"/>
      <protection locked="0"/>
    </xf>
    <xf numFmtId="0" fontId="46" fillId="0" borderId="34" xfId="0" applyFont="1" applyBorder="1" applyAlignment="1" applyProtection="1">
      <alignment horizontal="left" vertical="center"/>
      <protection locked="0"/>
    </xf>
    <xf numFmtId="0" fontId="47" fillId="0" borderId="1" xfId="0" applyFont="1" applyBorder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0" fontId="44" fillId="0" borderId="32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41" fillId="0" borderId="35" xfId="0" applyFont="1" applyBorder="1" applyAlignment="1" applyProtection="1">
      <alignment horizontal="left" vertical="center"/>
      <protection locked="0"/>
    </xf>
    <xf numFmtId="0" fontId="45" fillId="0" borderId="34" xfId="0" applyFont="1" applyBorder="1" applyAlignment="1" applyProtection="1">
      <alignment horizontal="left" vertical="center"/>
      <protection locked="0"/>
    </xf>
    <xf numFmtId="0" fontId="41" fillId="0" borderId="36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 wrapText="1"/>
      <protection locked="0"/>
    </xf>
    <xf numFmtId="0" fontId="44" fillId="0" borderId="1" xfId="0" applyFont="1" applyBorder="1" applyAlignment="1" applyProtection="1">
      <alignment horizontal="center" vertical="center" wrapText="1"/>
      <protection locked="0"/>
    </xf>
    <xf numFmtId="0" fontId="41" fillId="0" borderId="29" xfId="0" applyFont="1" applyBorder="1" applyAlignment="1" applyProtection="1">
      <alignment horizontal="left" vertical="center" wrapText="1"/>
      <protection locked="0"/>
    </xf>
    <xf numFmtId="0" fontId="41" fillId="0" borderId="30" xfId="0" applyFont="1" applyBorder="1" applyAlignment="1" applyProtection="1">
      <alignment horizontal="left" vertical="center" wrapText="1"/>
      <protection locked="0"/>
    </xf>
    <xf numFmtId="0" fontId="41" fillId="0" borderId="31" xfId="0" applyFont="1" applyBorder="1" applyAlignment="1" applyProtection="1">
      <alignment horizontal="left" vertical="center" wrapText="1"/>
      <protection locked="0"/>
    </xf>
    <xf numFmtId="0" fontId="41" fillId="0" borderId="32" xfId="0" applyFont="1" applyBorder="1" applyAlignment="1" applyProtection="1">
      <alignment horizontal="left" vertical="center" wrapText="1"/>
      <protection locked="0"/>
    </xf>
    <xf numFmtId="0" fontId="41" fillId="0" borderId="33" xfId="0" applyFont="1" applyBorder="1" applyAlignment="1" applyProtection="1">
      <alignment horizontal="left" vertical="center" wrapText="1"/>
      <protection locked="0"/>
    </xf>
    <xf numFmtId="0" fontId="46" fillId="0" borderId="32" xfId="0" applyFont="1" applyBorder="1" applyAlignment="1" applyProtection="1">
      <alignment horizontal="left" vertical="center" wrapText="1"/>
      <protection locked="0"/>
    </xf>
    <xf numFmtId="0" fontId="46" fillId="0" borderId="33" xfId="0" applyFont="1" applyBorder="1" applyAlignment="1" applyProtection="1">
      <alignment horizontal="left" vertical="center" wrapText="1"/>
      <protection locked="0"/>
    </xf>
    <xf numFmtId="0" fontId="44" fillId="0" borderId="32" xfId="0" applyFont="1" applyBorder="1" applyAlignment="1" applyProtection="1">
      <alignment horizontal="left" vertical="center" wrapText="1"/>
      <protection locked="0"/>
    </xf>
    <xf numFmtId="0" fontId="44" fillId="0" borderId="33" xfId="0" applyFont="1" applyBorder="1" applyAlignment="1" applyProtection="1">
      <alignment horizontal="left" vertical="center" wrapText="1"/>
      <protection locked="0"/>
    </xf>
    <xf numFmtId="0" fontId="44" fillId="0" borderId="33" xfId="0" applyFont="1" applyBorder="1" applyAlignment="1" applyProtection="1">
      <alignment horizontal="left" vertical="center"/>
      <protection locked="0"/>
    </xf>
    <xf numFmtId="0" fontId="44" fillId="0" borderId="35" xfId="0" applyFont="1" applyBorder="1" applyAlignment="1" applyProtection="1">
      <alignment horizontal="left" vertical="center" wrapText="1"/>
      <protection locked="0"/>
    </xf>
    <xf numFmtId="0" fontId="44" fillId="0" borderId="34" xfId="0" applyFont="1" applyBorder="1" applyAlignment="1" applyProtection="1">
      <alignment horizontal="left" vertical="center" wrapText="1"/>
      <protection locked="0"/>
    </xf>
    <xf numFmtId="0" fontId="44" fillId="0" borderId="36" xfId="0" applyFont="1" applyBorder="1" applyAlignment="1" applyProtection="1">
      <alignment horizontal="left" vertical="center" wrapText="1"/>
      <protection locked="0"/>
    </xf>
    <xf numFmtId="0" fontId="44" fillId="0" borderId="1" xfId="0" applyFont="1" applyBorder="1" applyAlignment="1" applyProtection="1">
      <alignment horizontal="left" vertical="top"/>
      <protection locked="0"/>
    </xf>
    <xf numFmtId="0" fontId="44" fillId="0" borderId="1" xfId="0" applyFont="1" applyBorder="1" applyAlignment="1" applyProtection="1">
      <alignment horizontal="center" vertical="top"/>
      <protection locked="0"/>
    </xf>
    <xf numFmtId="0" fontId="44" fillId="0" borderId="35" xfId="0" applyFont="1" applyBorder="1" applyAlignment="1" applyProtection="1">
      <alignment horizontal="left" vertical="center"/>
      <protection locked="0"/>
    </xf>
    <xf numFmtId="0" fontId="44" fillId="0" borderId="36" xfId="0" applyFont="1" applyBorder="1" applyAlignment="1" applyProtection="1">
      <alignment horizontal="left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3" fillId="0" borderId="1" xfId="0" applyFont="1" applyBorder="1" applyAlignment="1" applyProtection="1">
      <alignment vertical="center"/>
      <protection locked="0"/>
    </xf>
    <xf numFmtId="0" fontId="46" fillId="0" borderId="34" xfId="0" applyFont="1" applyBorder="1" applyAlignment="1" applyProtection="1">
      <alignment vertical="center"/>
      <protection locked="0"/>
    </xf>
    <xf numFmtId="0" fontId="43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4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3" fillId="0" borderId="34" xfId="0" applyFont="1" applyBorder="1" applyAlignment="1" applyProtection="1">
      <alignment horizontal="left"/>
      <protection locked="0"/>
    </xf>
    <xf numFmtId="0" fontId="46" fillId="0" borderId="34" xfId="0" applyFont="1" applyBorder="1" applyAlignment="1" applyProtection="1">
      <protection locked="0"/>
    </xf>
    <xf numFmtId="0" fontId="41" fillId="0" borderId="32" xfId="0" applyFont="1" applyBorder="1" applyAlignment="1" applyProtection="1">
      <alignment vertical="top"/>
      <protection locked="0"/>
    </xf>
    <xf numFmtId="0" fontId="41" fillId="0" borderId="33" xfId="0" applyFont="1" applyBorder="1" applyAlignment="1" applyProtection="1">
      <alignment vertical="top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0" fontId="41" fillId="0" borderId="1" xfId="0" applyFont="1" applyBorder="1" applyAlignment="1" applyProtection="1">
      <alignment horizontal="left" vertical="top"/>
      <protection locked="0"/>
    </xf>
    <xf numFmtId="0" fontId="41" fillId="0" borderId="35" xfId="0" applyFont="1" applyBorder="1" applyAlignment="1" applyProtection="1">
      <alignment vertical="top"/>
      <protection locked="0"/>
    </xf>
    <xf numFmtId="0" fontId="41" fillId="0" borderId="34" xfId="0" applyFont="1" applyBorder="1" applyAlignment="1" applyProtection="1">
      <alignment vertical="top"/>
      <protection locked="0"/>
    </xf>
    <xf numFmtId="0" fontId="41" fillId="0" borderId="36" xfId="0" applyFont="1" applyBorder="1" applyAlignment="1" applyProtection="1">
      <alignment vertical="top"/>
      <protection locked="0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1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9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1" fillId="3" borderId="0" xfId="1" applyFont="1" applyFill="1" applyAlignment="1">
      <alignment vertical="center"/>
    </xf>
    <xf numFmtId="0" fontId="44" fillId="0" borderId="1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top"/>
      <protection locked="0"/>
    </xf>
    <xf numFmtId="0" fontId="43" fillId="0" borderId="34" xfId="0" applyFont="1" applyBorder="1" applyAlignment="1" applyProtection="1">
      <alignment horizontal="left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49" fontId="44" fillId="0" borderId="1" xfId="0" applyNumberFormat="1" applyFont="1" applyBorder="1" applyAlignment="1" applyProtection="1">
      <alignment horizontal="left" vertical="center" wrapText="1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43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spans="1:74" ht="36.950000000000003" customHeight="1">
      <c r="AR2" s="381"/>
      <c r="AS2" s="381"/>
      <c r="AT2" s="381"/>
      <c r="AU2" s="381"/>
      <c r="AV2" s="381"/>
      <c r="AW2" s="381"/>
      <c r="AX2" s="381"/>
      <c r="AY2" s="381"/>
      <c r="AZ2" s="381"/>
      <c r="BA2" s="381"/>
      <c r="BB2" s="381"/>
      <c r="BC2" s="381"/>
      <c r="BD2" s="381"/>
      <c r="BE2" s="381"/>
      <c r="BS2" s="23" t="s">
        <v>8</v>
      </c>
      <c r="BT2" s="23" t="s">
        <v>9</v>
      </c>
    </row>
    <row r="3" spans="1:74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8</v>
      </c>
      <c r="BT3" s="23" t="s">
        <v>10</v>
      </c>
    </row>
    <row r="4" spans="1:74" ht="36.950000000000003" customHeight="1">
      <c r="B4" s="27"/>
      <c r="C4" s="28"/>
      <c r="D4" s="29" t="s">
        <v>11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12</v>
      </c>
      <c r="BE4" s="32" t="s">
        <v>13</v>
      </c>
      <c r="BS4" s="23" t="s">
        <v>14</v>
      </c>
    </row>
    <row r="5" spans="1:74" ht="14.45" customHeight="1">
      <c r="B5" s="27"/>
      <c r="C5" s="28"/>
      <c r="D5" s="33" t="s">
        <v>15</v>
      </c>
      <c r="E5" s="28"/>
      <c r="F5" s="28"/>
      <c r="G5" s="28"/>
      <c r="H5" s="28"/>
      <c r="I5" s="28"/>
      <c r="J5" s="28"/>
      <c r="K5" s="346" t="s">
        <v>16</v>
      </c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  <c r="AL5" s="347"/>
      <c r="AM5" s="347"/>
      <c r="AN5" s="347"/>
      <c r="AO5" s="347"/>
      <c r="AP5" s="28"/>
      <c r="AQ5" s="30"/>
      <c r="BE5" s="344" t="s">
        <v>17</v>
      </c>
      <c r="BS5" s="23" t="s">
        <v>8</v>
      </c>
    </row>
    <row r="6" spans="1:74" ht="36.950000000000003" customHeight="1">
      <c r="B6" s="27"/>
      <c r="C6" s="28"/>
      <c r="D6" s="35" t="s">
        <v>18</v>
      </c>
      <c r="E6" s="28"/>
      <c r="F6" s="28"/>
      <c r="G6" s="28"/>
      <c r="H6" s="28"/>
      <c r="I6" s="28"/>
      <c r="J6" s="28"/>
      <c r="K6" s="348" t="s">
        <v>19</v>
      </c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  <c r="AG6" s="347"/>
      <c r="AH6" s="347"/>
      <c r="AI6" s="347"/>
      <c r="AJ6" s="347"/>
      <c r="AK6" s="347"/>
      <c r="AL6" s="347"/>
      <c r="AM6" s="347"/>
      <c r="AN6" s="347"/>
      <c r="AO6" s="347"/>
      <c r="AP6" s="28"/>
      <c r="AQ6" s="30"/>
      <c r="BE6" s="345"/>
      <c r="BS6" s="23" t="s">
        <v>20</v>
      </c>
    </row>
    <row r="7" spans="1:74" ht="14.45" customHeight="1">
      <c r="B7" s="27"/>
      <c r="C7" s="28"/>
      <c r="D7" s="36" t="s">
        <v>21</v>
      </c>
      <c r="E7" s="28"/>
      <c r="F7" s="28"/>
      <c r="G7" s="28"/>
      <c r="H7" s="28"/>
      <c r="I7" s="28"/>
      <c r="J7" s="28"/>
      <c r="K7" s="34" t="s">
        <v>22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6" t="s">
        <v>23</v>
      </c>
      <c r="AL7" s="28"/>
      <c r="AM7" s="28"/>
      <c r="AN7" s="34" t="s">
        <v>22</v>
      </c>
      <c r="AO7" s="28"/>
      <c r="AP7" s="28"/>
      <c r="AQ7" s="30"/>
      <c r="BE7" s="345"/>
      <c r="BS7" s="23" t="s">
        <v>24</v>
      </c>
    </row>
    <row r="8" spans="1:74" ht="14.45" customHeight="1">
      <c r="B8" s="27"/>
      <c r="C8" s="28"/>
      <c r="D8" s="36" t="s">
        <v>25</v>
      </c>
      <c r="E8" s="28"/>
      <c r="F8" s="28"/>
      <c r="G8" s="28"/>
      <c r="H8" s="28"/>
      <c r="I8" s="28"/>
      <c r="J8" s="28"/>
      <c r="K8" s="34" t="s">
        <v>26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6" t="s">
        <v>27</v>
      </c>
      <c r="AL8" s="28"/>
      <c r="AM8" s="28"/>
      <c r="AN8" s="37" t="s">
        <v>28</v>
      </c>
      <c r="AO8" s="28"/>
      <c r="AP8" s="28"/>
      <c r="AQ8" s="30"/>
      <c r="BE8" s="345"/>
      <c r="BS8" s="23" t="s">
        <v>29</v>
      </c>
    </row>
    <row r="9" spans="1:74" ht="14.45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45"/>
      <c r="BS9" s="23" t="s">
        <v>30</v>
      </c>
    </row>
    <row r="10" spans="1:74" ht="14.45" customHeight="1">
      <c r="B10" s="27"/>
      <c r="C10" s="28"/>
      <c r="D10" s="36" t="s">
        <v>31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6" t="s">
        <v>32</v>
      </c>
      <c r="AL10" s="28"/>
      <c r="AM10" s="28"/>
      <c r="AN10" s="34" t="s">
        <v>22</v>
      </c>
      <c r="AO10" s="28"/>
      <c r="AP10" s="28"/>
      <c r="AQ10" s="30"/>
      <c r="BE10" s="345"/>
      <c r="BS10" s="23" t="s">
        <v>20</v>
      </c>
    </row>
    <row r="11" spans="1:74" ht="18.399999999999999" customHeight="1">
      <c r="B11" s="27"/>
      <c r="C11" s="28"/>
      <c r="D11" s="28"/>
      <c r="E11" s="34" t="s">
        <v>33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6" t="s">
        <v>34</v>
      </c>
      <c r="AL11" s="28"/>
      <c r="AM11" s="28"/>
      <c r="AN11" s="34" t="s">
        <v>22</v>
      </c>
      <c r="AO11" s="28"/>
      <c r="AP11" s="28"/>
      <c r="AQ11" s="30"/>
      <c r="BE11" s="345"/>
      <c r="BS11" s="23" t="s">
        <v>20</v>
      </c>
    </row>
    <row r="12" spans="1:74" ht="6.95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45"/>
      <c r="BS12" s="23" t="s">
        <v>20</v>
      </c>
    </row>
    <row r="13" spans="1:74" ht="14.45" customHeight="1">
      <c r="B13" s="27"/>
      <c r="C13" s="28"/>
      <c r="D13" s="36" t="s">
        <v>35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6" t="s">
        <v>32</v>
      </c>
      <c r="AL13" s="28"/>
      <c r="AM13" s="28"/>
      <c r="AN13" s="38" t="s">
        <v>36</v>
      </c>
      <c r="AO13" s="28"/>
      <c r="AP13" s="28"/>
      <c r="AQ13" s="30"/>
      <c r="BE13" s="345"/>
      <c r="BS13" s="23" t="s">
        <v>20</v>
      </c>
    </row>
    <row r="14" spans="1:74">
      <c r="B14" s="27"/>
      <c r="C14" s="28"/>
      <c r="D14" s="28"/>
      <c r="E14" s="349" t="s">
        <v>36</v>
      </c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6" t="s">
        <v>34</v>
      </c>
      <c r="AL14" s="28"/>
      <c r="AM14" s="28"/>
      <c r="AN14" s="38" t="s">
        <v>36</v>
      </c>
      <c r="AO14" s="28"/>
      <c r="AP14" s="28"/>
      <c r="AQ14" s="30"/>
      <c r="BE14" s="345"/>
      <c r="BS14" s="23" t="s">
        <v>20</v>
      </c>
    </row>
    <row r="15" spans="1:74" ht="6.95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45"/>
      <c r="BS15" s="23" t="s">
        <v>6</v>
      </c>
    </row>
    <row r="16" spans="1:74" ht="14.45" customHeight="1">
      <c r="B16" s="27"/>
      <c r="C16" s="28"/>
      <c r="D16" s="36" t="s">
        <v>37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6" t="s">
        <v>32</v>
      </c>
      <c r="AL16" s="28"/>
      <c r="AM16" s="28"/>
      <c r="AN16" s="34" t="s">
        <v>22</v>
      </c>
      <c r="AO16" s="28"/>
      <c r="AP16" s="28"/>
      <c r="AQ16" s="30"/>
      <c r="BE16" s="345"/>
      <c r="BS16" s="23" t="s">
        <v>6</v>
      </c>
    </row>
    <row r="17" spans="2:71" ht="18.399999999999999" customHeight="1">
      <c r="B17" s="27"/>
      <c r="C17" s="28"/>
      <c r="D17" s="28"/>
      <c r="E17" s="34" t="s">
        <v>38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6" t="s">
        <v>34</v>
      </c>
      <c r="AL17" s="28"/>
      <c r="AM17" s="28"/>
      <c r="AN17" s="34" t="s">
        <v>22</v>
      </c>
      <c r="AO17" s="28"/>
      <c r="AP17" s="28"/>
      <c r="AQ17" s="30"/>
      <c r="BE17" s="345"/>
      <c r="BS17" s="23" t="s">
        <v>39</v>
      </c>
    </row>
    <row r="18" spans="2:71" ht="6.95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45"/>
      <c r="BS18" s="23" t="s">
        <v>8</v>
      </c>
    </row>
    <row r="19" spans="2:71" ht="14.45" customHeight="1">
      <c r="B19" s="27"/>
      <c r="C19" s="28"/>
      <c r="D19" s="36" t="s">
        <v>40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45"/>
      <c r="BS19" s="23" t="s">
        <v>8</v>
      </c>
    </row>
    <row r="20" spans="2:71" ht="77.25" customHeight="1">
      <c r="B20" s="27"/>
      <c r="C20" s="28"/>
      <c r="D20" s="28"/>
      <c r="E20" s="351" t="s">
        <v>41</v>
      </c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  <c r="AB20" s="351"/>
      <c r="AC20" s="351"/>
      <c r="AD20" s="351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  <c r="AO20" s="28"/>
      <c r="AP20" s="28"/>
      <c r="AQ20" s="30"/>
      <c r="BE20" s="345"/>
      <c r="BS20" s="23" t="s">
        <v>39</v>
      </c>
    </row>
    <row r="21" spans="2:71" ht="6.95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45"/>
    </row>
    <row r="22" spans="2:71" ht="6.95" customHeight="1">
      <c r="B22" s="27"/>
      <c r="C22" s="2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28"/>
      <c r="AQ22" s="30"/>
      <c r="BE22" s="345"/>
    </row>
    <row r="23" spans="2:71" s="1" customFormat="1" ht="25.9" customHeight="1">
      <c r="B23" s="40"/>
      <c r="C23" s="41"/>
      <c r="D23" s="42" t="s">
        <v>42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352">
        <f>ROUND(AG51,2)</f>
        <v>0</v>
      </c>
      <c r="AL23" s="353"/>
      <c r="AM23" s="353"/>
      <c r="AN23" s="353"/>
      <c r="AO23" s="353"/>
      <c r="AP23" s="41"/>
      <c r="AQ23" s="44"/>
      <c r="BE23" s="345"/>
    </row>
    <row r="24" spans="2:71" s="1" customFormat="1" ht="6.95" customHeight="1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4"/>
      <c r="BE24" s="345"/>
    </row>
    <row r="25" spans="2:71" s="1" customFormat="1" ht="13.5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354" t="s">
        <v>43</v>
      </c>
      <c r="M25" s="354"/>
      <c r="N25" s="354"/>
      <c r="O25" s="354"/>
      <c r="P25" s="41"/>
      <c r="Q25" s="41"/>
      <c r="R25" s="41"/>
      <c r="S25" s="41"/>
      <c r="T25" s="41"/>
      <c r="U25" s="41"/>
      <c r="V25" s="41"/>
      <c r="W25" s="354" t="s">
        <v>44</v>
      </c>
      <c r="X25" s="354"/>
      <c r="Y25" s="354"/>
      <c r="Z25" s="354"/>
      <c r="AA25" s="354"/>
      <c r="AB25" s="354"/>
      <c r="AC25" s="354"/>
      <c r="AD25" s="354"/>
      <c r="AE25" s="354"/>
      <c r="AF25" s="41"/>
      <c r="AG25" s="41"/>
      <c r="AH25" s="41"/>
      <c r="AI25" s="41"/>
      <c r="AJ25" s="41"/>
      <c r="AK25" s="354" t="s">
        <v>45</v>
      </c>
      <c r="AL25" s="354"/>
      <c r="AM25" s="354"/>
      <c r="AN25" s="354"/>
      <c r="AO25" s="354"/>
      <c r="AP25" s="41"/>
      <c r="AQ25" s="44"/>
      <c r="BE25" s="345"/>
    </row>
    <row r="26" spans="2:71" s="2" customFormat="1" ht="14.45" customHeight="1">
      <c r="B26" s="46"/>
      <c r="C26" s="47"/>
      <c r="D26" s="48" t="s">
        <v>46</v>
      </c>
      <c r="E26" s="47"/>
      <c r="F26" s="48" t="s">
        <v>47</v>
      </c>
      <c r="G26" s="47"/>
      <c r="H26" s="47"/>
      <c r="I26" s="47"/>
      <c r="J26" s="47"/>
      <c r="K26" s="47"/>
      <c r="L26" s="355">
        <v>0.21</v>
      </c>
      <c r="M26" s="356"/>
      <c r="N26" s="356"/>
      <c r="O26" s="356"/>
      <c r="P26" s="47"/>
      <c r="Q26" s="47"/>
      <c r="R26" s="47"/>
      <c r="S26" s="47"/>
      <c r="T26" s="47"/>
      <c r="U26" s="47"/>
      <c r="V26" s="47"/>
      <c r="W26" s="357">
        <f>ROUND(AZ51,2)</f>
        <v>0</v>
      </c>
      <c r="X26" s="356"/>
      <c r="Y26" s="356"/>
      <c r="Z26" s="356"/>
      <c r="AA26" s="356"/>
      <c r="AB26" s="356"/>
      <c r="AC26" s="356"/>
      <c r="AD26" s="356"/>
      <c r="AE26" s="356"/>
      <c r="AF26" s="47"/>
      <c r="AG26" s="47"/>
      <c r="AH26" s="47"/>
      <c r="AI26" s="47"/>
      <c r="AJ26" s="47"/>
      <c r="AK26" s="357">
        <f>ROUND(AV51,2)</f>
        <v>0</v>
      </c>
      <c r="AL26" s="356"/>
      <c r="AM26" s="356"/>
      <c r="AN26" s="356"/>
      <c r="AO26" s="356"/>
      <c r="AP26" s="47"/>
      <c r="AQ26" s="49"/>
      <c r="BE26" s="345"/>
    </row>
    <row r="27" spans="2:71" s="2" customFormat="1" ht="14.45" customHeight="1">
      <c r="B27" s="46"/>
      <c r="C27" s="47"/>
      <c r="D27" s="47"/>
      <c r="E27" s="47"/>
      <c r="F27" s="48" t="s">
        <v>48</v>
      </c>
      <c r="G27" s="47"/>
      <c r="H27" s="47"/>
      <c r="I27" s="47"/>
      <c r="J27" s="47"/>
      <c r="K27" s="47"/>
      <c r="L27" s="355">
        <v>0.15</v>
      </c>
      <c r="M27" s="356"/>
      <c r="N27" s="356"/>
      <c r="O27" s="356"/>
      <c r="P27" s="47"/>
      <c r="Q27" s="47"/>
      <c r="R27" s="47"/>
      <c r="S27" s="47"/>
      <c r="T27" s="47"/>
      <c r="U27" s="47"/>
      <c r="V27" s="47"/>
      <c r="W27" s="357">
        <f>ROUND(BA51,2)</f>
        <v>0</v>
      </c>
      <c r="X27" s="356"/>
      <c r="Y27" s="356"/>
      <c r="Z27" s="356"/>
      <c r="AA27" s="356"/>
      <c r="AB27" s="356"/>
      <c r="AC27" s="356"/>
      <c r="AD27" s="356"/>
      <c r="AE27" s="356"/>
      <c r="AF27" s="47"/>
      <c r="AG27" s="47"/>
      <c r="AH27" s="47"/>
      <c r="AI27" s="47"/>
      <c r="AJ27" s="47"/>
      <c r="AK27" s="357">
        <f>ROUND(AW51,2)</f>
        <v>0</v>
      </c>
      <c r="AL27" s="356"/>
      <c r="AM27" s="356"/>
      <c r="AN27" s="356"/>
      <c r="AO27" s="356"/>
      <c r="AP27" s="47"/>
      <c r="AQ27" s="49"/>
      <c r="BE27" s="345"/>
    </row>
    <row r="28" spans="2:71" s="2" customFormat="1" ht="14.45" hidden="1" customHeight="1">
      <c r="B28" s="46"/>
      <c r="C28" s="47"/>
      <c r="D28" s="47"/>
      <c r="E28" s="47"/>
      <c r="F28" s="48" t="s">
        <v>49</v>
      </c>
      <c r="G28" s="47"/>
      <c r="H28" s="47"/>
      <c r="I28" s="47"/>
      <c r="J28" s="47"/>
      <c r="K28" s="47"/>
      <c r="L28" s="355">
        <v>0.21</v>
      </c>
      <c r="M28" s="356"/>
      <c r="N28" s="356"/>
      <c r="O28" s="356"/>
      <c r="P28" s="47"/>
      <c r="Q28" s="47"/>
      <c r="R28" s="47"/>
      <c r="S28" s="47"/>
      <c r="T28" s="47"/>
      <c r="U28" s="47"/>
      <c r="V28" s="47"/>
      <c r="W28" s="357">
        <f>ROUND(BB51,2)</f>
        <v>0</v>
      </c>
      <c r="X28" s="356"/>
      <c r="Y28" s="356"/>
      <c r="Z28" s="356"/>
      <c r="AA28" s="356"/>
      <c r="AB28" s="356"/>
      <c r="AC28" s="356"/>
      <c r="AD28" s="356"/>
      <c r="AE28" s="356"/>
      <c r="AF28" s="47"/>
      <c r="AG28" s="47"/>
      <c r="AH28" s="47"/>
      <c r="AI28" s="47"/>
      <c r="AJ28" s="47"/>
      <c r="AK28" s="357">
        <v>0</v>
      </c>
      <c r="AL28" s="356"/>
      <c r="AM28" s="356"/>
      <c r="AN28" s="356"/>
      <c r="AO28" s="356"/>
      <c r="AP28" s="47"/>
      <c r="AQ28" s="49"/>
      <c r="BE28" s="345"/>
    </row>
    <row r="29" spans="2:71" s="2" customFormat="1" ht="14.45" hidden="1" customHeight="1">
      <c r="B29" s="46"/>
      <c r="C29" s="47"/>
      <c r="D29" s="47"/>
      <c r="E29" s="47"/>
      <c r="F29" s="48" t="s">
        <v>50</v>
      </c>
      <c r="G29" s="47"/>
      <c r="H29" s="47"/>
      <c r="I29" s="47"/>
      <c r="J29" s="47"/>
      <c r="K29" s="47"/>
      <c r="L29" s="355">
        <v>0.15</v>
      </c>
      <c r="M29" s="356"/>
      <c r="N29" s="356"/>
      <c r="O29" s="356"/>
      <c r="P29" s="47"/>
      <c r="Q29" s="47"/>
      <c r="R29" s="47"/>
      <c r="S29" s="47"/>
      <c r="T29" s="47"/>
      <c r="U29" s="47"/>
      <c r="V29" s="47"/>
      <c r="W29" s="357">
        <f>ROUND(BC51,2)</f>
        <v>0</v>
      </c>
      <c r="X29" s="356"/>
      <c r="Y29" s="356"/>
      <c r="Z29" s="356"/>
      <c r="AA29" s="356"/>
      <c r="AB29" s="356"/>
      <c r="AC29" s="356"/>
      <c r="AD29" s="356"/>
      <c r="AE29" s="356"/>
      <c r="AF29" s="47"/>
      <c r="AG29" s="47"/>
      <c r="AH29" s="47"/>
      <c r="AI29" s="47"/>
      <c r="AJ29" s="47"/>
      <c r="AK29" s="357">
        <v>0</v>
      </c>
      <c r="AL29" s="356"/>
      <c r="AM29" s="356"/>
      <c r="AN29" s="356"/>
      <c r="AO29" s="356"/>
      <c r="AP29" s="47"/>
      <c r="AQ29" s="49"/>
      <c r="BE29" s="345"/>
    </row>
    <row r="30" spans="2:71" s="2" customFormat="1" ht="14.45" hidden="1" customHeight="1">
      <c r="B30" s="46"/>
      <c r="C30" s="47"/>
      <c r="D30" s="47"/>
      <c r="E30" s="47"/>
      <c r="F30" s="48" t="s">
        <v>51</v>
      </c>
      <c r="G30" s="47"/>
      <c r="H30" s="47"/>
      <c r="I30" s="47"/>
      <c r="J30" s="47"/>
      <c r="K30" s="47"/>
      <c r="L30" s="355">
        <v>0</v>
      </c>
      <c r="M30" s="356"/>
      <c r="N30" s="356"/>
      <c r="O30" s="356"/>
      <c r="P30" s="47"/>
      <c r="Q30" s="47"/>
      <c r="R30" s="47"/>
      <c r="S30" s="47"/>
      <c r="T30" s="47"/>
      <c r="U30" s="47"/>
      <c r="V30" s="47"/>
      <c r="W30" s="357">
        <f>ROUND(BD51,2)</f>
        <v>0</v>
      </c>
      <c r="X30" s="356"/>
      <c r="Y30" s="356"/>
      <c r="Z30" s="356"/>
      <c r="AA30" s="356"/>
      <c r="AB30" s="356"/>
      <c r="AC30" s="356"/>
      <c r="AD30" s="356"/>
      <c r="AE30" s="356"/>
      <c r="AF30" s="47"/>
      <c r="AG30" s="47"/>
      <c r="AH30" s="47"/>
      <c r="AI30" s="47"/>
      <c r="AJ30" s="47"/>
      <c r="AK30" s="357">
        <v>0</v>
      </c>
      <c r="AL30" s="356"/>
      <c r="AM30" s="356"/>
      <c r="AN30" s="356"/>
      <c r="AO30" s="356"/>
      <c r="AP30" s="47"/>
      <c r="AQ30" s="49"/>
      <c r="BE30" s="345"/>
    </row>
    <row r="31" spans="2:71" s="1" customFormat="1" ht="6.95" customHeight="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4"/>
      <c r="BE31" s="345"/>
    </row>
    <row r="32" spans="2:71" s="1" customFormat="1" ht="25.9" customHeight="1">
      <c r="B32" s="40"/>
      <c r="C32" s="50"/>
      <c r="D32" s="51" t="s">
        <v>52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3" t="s">
        <v>53</v>
      </c>
      <c r="U32" s="52"/>
      <c r="V32" s="52"/>
      <c r="W32" s="52"/>
      <c r="X32" s="358" t="s">
        <v>54</v>
      </c>
      <c r="Y32" s="359"/>
      <c r="Z32" s="359"/>
      <c r="AA32" s="359"/>
      <c r="AB32" s="359"/>
      <c r="AC32" s="52"/>
      <c r="AD32" s="52"/>
      <c r="AE32" s="52"/>
      <c r="AF32" s="52"/>
      <c r="AG32" s="52"/>
      <c r="AH32" s="52"/>
      <c r="AI32" s="52"/>
      <c r="AJ32" s="52"/>
      <c r="AK32" s="360">
        <f>SUM(AK23:AK30)</f>
        <v>0</v>
      </c>
      <c r="AL32" s="359"/>
      <c r="AM32" s="359"/>
      <c r="AN32" s="359"/>
      <c r="AO32" s="361"/>
      <c r="AP32" s="50"/>
      <c r="AQ32" s="54"/>
      <c r="BE32" s="345"/>
    </row>
    <row r="33" spans="2:56" s="1" customFormat="1" ht="6.95" customHeight="1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4"/>
    </row>
    <row r="34" spans="2:56" s="1" customFormat="1" ht="6.95" customHeight="1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7"/>
    </row>
    <row r="38" spans="2:56" s="1" customFormat="1" ht="6.95" customHeight="1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60"/>
    </row>
    <row r="39" spans="2:56" s="1" customFormat="1" ht="36.950000000000003" customHeight="1">
      <c r="B39" s="40"/>
      <c r="C39" s="61" t="s">
        <v>55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0"/>
    </row>
    <row r="40" spans="2:56" s="1" customFormat="1" ht="6.95" customHeight="1">
      <c r="B40" s="40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0"/>
    </row>
    <row r="41" spans="2:56" s="3" customFormat="1" ht="14.45" customHeight="1">
      <c r="B41" s="63"/>
      <c r="C41" s="64" t="s">
        <v>15</v>
      </c>
      <c r="D41" s="65"/>
      <c r="E41" s="65"/>
      <c r="F41" s="65"/>
      <c r="G41" s="65"/>
      <c r="H41" s="65"/>
      <c r="I41" s="65"/>
      <c r="J41" s="65"/>
      <c r="K41" s="65"/>
      <c r="L41" s="65" t="str">
        <f>K5</f>
        <v>R-O-2016064</v>
      </c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6"/>
    </row>
    <row r="42" spans="2:56" s="4" customFormat="1" ht="36.950000000000003" customHeight="1">
      <c r="B42" s="67"/>
      <c r="C42" s="68" t="s">
        <v>18</v>
      </c>
      <c r="D42" s="69"/>
      <c r="E42" s="69"/>
      <c r="F42" s="69"/>
      <c r="G42" s="69"/>
      <c r="H42" s="69"/>
      <c r="I42" s="69"/>
      <c r="J42" s="69"/>
      <c r="K42" s="69"/>
      <c r="L42" s="362" t="str">
        <f>K6</f>
        <v>Chodník a cyklostezka v Bohutíně</v>
      </c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G42" s="363"/>
      <c r="AH42" s="363"/>
      <c r="AI42" s="363"/>
      <c r="AJ42" s="363"/>
      <c r="AK42" s="363"/>
      <c r="AL42" s="363"/>
      <c r="AM42" s="363"/>
      <c r="AN42" s="363"/>
      <c r="AO42" s="363"/>
      <c r="AP42" s="69"/>
      <c r="AQ42" s="69"/>
      <c r="AR42" s="70"/>
    </row>
    <row r="43" spans="2:56" s="1" customFormat="1" ht="6.95" customHeight="1">
      <c r="B43" s="4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0"/>
    </row>
    <row r="44" spans="2:56" s="1" customFormat="1">
      <c r="B44" s="40"/>
      <c r="C44" s="64" t="s">
        <v>25</v>
      </c>
      <c r="D44" s="62"/>
      <c r="E44" s="62"/>
      <c r="F44" s="62"/>
      <c r="G44" s="62"/>
      <c r="H44" s="62"/>
      <c r="I44" s="62"/>
      <c r="J44" s="62"/>
      <c r="K44" s="62"/>
      <c r="L44" s="71" t="str">
        <f>IF(K8="","",K8)</f>
        <v>Bohutín</v>
      </c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4" t="s">
        <v>27</v>
      </c>
      <c r="AJ44" s="62"/>
      <c r="AK44" s="62"/>
      <c r="AL44" s="62"/>
      <c r="AM44" s="364" t="str">
        <f>IF(AN8= "","",AN8)</f>
        <v>3.6.2016</v>
      </c>
      <c r="AN44" s="364"/>
      <c r="AO44" s="62"/>
      <c r="AP44" s="62"/>
      <c r="AQ44" s="62"/>
      <c r="AR44" s="60"/>
    </row>
    <row r="45" spans="2:56" s="1" customFormat="1" ht="6.95" customHeight="1">
      <c r="B45" s="4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0"/>
    </row>
    <row r="46" spans="2:56" s="1" customFormat="1">
      <c r="B46" s="40"/>
      <c r="C46" s="64" t="s">
        <v>31</v>
      </c>
      <c r="D46" s="62"/>
      <c r="E46" s="62"/>
      <c r="F46" s="62"/>
      <c r="G46" s="62"/>
      <c r="H46" s="62"/>
      <c r="I46" s="62"/>
      <c r="J46" s="62"/>
      <c r="K46" s="62"/>
      <c r="L46" s="65" t="str">
        <f>IF(E11= "","",E11)</f>
        <v>Obec Bohutín</v>
      </c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4" t="s">
        <v>37</v>
      </c>
      <c r="AJ46" s="62"/>
      <c r="AK46" s="62"/>
      <c r="AL46" s="62"/>
      <c r="AM46" s="365" t="str">
        <f>IF(E17="","",E17)</f>
        <v>ASPIRA Příbram</v>
      </c>
      <c r="AN46" s="365"/>
      <c r="AO46" s="365"/>
      <c r="AP46" s="365"/>
      <c r="AQ46" s="62"/>
      <c r="AR46" s="60"/>
      <c r="AS46" s="366" t="s">
        <v>56</v>
      </c>
      <c r="AT46" s="367"/>
      <c r="AU46" s="73"/>
      <c r="AV46" s="73"/>
      <c r="AW46" s="73"/>
      <c r="AX46" s="73"/>
      <c r="AY46" s="73"/>
      <c r="AZ46" s="73"/>
      <c r="BA46" s="73"/>
      <c r="BB46" s="73"/>
      <c r="BC46" s="73"/>
      <c r="BD46" s="74"/>
    </row>
    <row r="47" spans="2:56" s="1" customFormat="1">
      <c r="B47" s="40"/>
      <c r="C47" s="64" t="s">
        <v>35</v>
      </c>
      <c r="D47" s="62"/>
      <c r="E47" s="62"/>
      <c r="F47" s="62"/>
      <c r="G47" s="62"/>
      <c r="H47" s="62"/>
      <c r="I47" s="62"/>
      <c r="J47" s="62"/>
      <c r="K47" s="62"/>
      <c r="L47" s="65" t="str">
        <f>IF(E14= "Vyplň údaj","",E14)</f>
        <v/>
      </c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0"/>
      <c r="AS47" s="368"/>
      <c r="AT47" s="369"/>
      <c r="AU47" s="75"/>
      <c r="AV47" s="75"/>
      <c r="AW47" s="75"/>
      <c r="AX47" s="75"/>
      <c r="AY47" s="75"/>
      <c r="AZ47" s="75"/>
      <c r="BA47" s="75"/>
      <c r="BB47" s="75"/>
      <c r="BC47" s="75"/>
      <c r="BD47" s="76"/>
    </row>
    <row r="48" spans="2:56" s="1" customFormat="1" ht="10.9" customHeight="1">
      <c r="B48" s="40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0"/>
      <c r="AS48" s="370"/>
      <c r="AT48" s="371"/>
      <c r="AU48" s="41"/>
      <c r="AV48" s="41"/>
      <c r="AW48" s="41"/>
      <c r="AX48" s="41"/>
      <c r="AY48" s="41"/>
      <c r="AZ48" s="41"/>
      <c r="BA48" s="41"/>
      <c r="BB48" s="41"/>
      <c r="BC48" s="41"/>
      <c r="BD48" s="77"/>
    </row>
    <row r="49" spans="1:91" s="1" customFormat="1" ht="29.25" customHeight="1">
      <c r="B49" s="40"/>
      <c r="C49" s="372" t="s">
        <v>57</v>
      </c>
      <c r="D49" s="373"/>
      <c r="E49" s="373"/>
      <c r="F49" s="373"/>
      <c r="G49" s="373"/>
      <c r="H49" s="78"/>
      <c r="I49" s="374" t="s">
        <v>58</v>
      </c>
      <c r="J49" s="373"/>
      <c r="K49" s="373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A49" s="373"/>
      <c r="AB49" s="373"/>
      <c r="AC49" s="373"/>
      <c r="AD49" s="373"/>
      <c r="AE49" s="373"/>
      <c r="AF49" s="373"/>
      <c r="AG49" s="375" t="s">
        <v>59</v>
      </c>
      <c r="AH49" s="373"/>
      <c r="AI49" s="373"/>
      <c r="AJ49" s="373"/>
      <c r="AK49" s="373"/>
      <c r="AL49" s="373"/>
      <c r="AM49" s="373"/>
      <c r="AN49" s="374" t="s">
        <v>60</v>
      </c>
      <c r="AO49" s="373"/>
      <c r="AP49" s="373"/>
      <c r="AQ49" s="79" t="s">
        <v>61</v>
      </c>
      <c r="AR49" s="60"/>
      <c r="AS49" s="80" t="s">
        <v>62</v>
      </c>
      <c r="AT49" s="81" t="s">
        <v>63</v>
      </c>
      <c r="AU49" s="81" t="s">
        <v>64</v>
      </c>
      <c r="AV49" s="81" t="s">
        <v>65</v>
      </c>
      <c r="AW49" s="81" t="s">
        <v>66</v>
      </c>
      <c r="AX49" s="81" t="s">
        <v>67</v>
      </c>
      <c r="AY49" s="81" t="s">
        <v>68</v>
      </c>
      <c r="AZ49" s="81" t="s">
        <v>69</v>
      </c>
      <c r="BA49" s="81" t="s">
        <v>70</v>
      </c>
      <c r="BB49" s="81" t="s">
        <v>71</v>
      </c>
      <c r="BC49" s="81" t="s">
        <v>72</v>
      </c>
      <c r="BD49" s="82" t="s">
        <v>73</v>
      </c>
    </row>
    <row r="50" spans="1:91" s="1" customFormat="1" ht="10.9" customHeight="1">
      <c r="B50" s="40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0"/>
      <c r="AS50" s="83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5"/>
    </row>
    <row r="51" spans="1:91" s="4" customFormat="1" ht="32.450000000000003" customHeight="1">
      <c r="B51" s="67"/>
      <c r="C51" s="86" t="s">
        <v>74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379">
        <f>ROUND(SUM(AG52:AG55),2)</f>
        <v>0</v>
      </c>
      <c r="AH51" s="379"/>
      <c r="AI51" s="379"/>
      <c r="AJ51" s="379"/>
      <c r="AK51" s="379"/>
      <c r="AL51" s="379"/>
      <c r="AM51" s="379"/>
      <c r="AN51" s="380">
        <f>SUM(AG51,AT51)</f>
        <v>0</v>
      </c>
      <c r="AO51" s="380"/>
      <c r="AP51" s="380"/>
      <c r="AQ51" s="88" t="s">
        <v>22</v>
      </c>
      <c r="AR51" s="70"/>
      <c r="AS51" s="89">
        <f>ROUND(SUM(AS52:AS55),2)</f>
        <v>0</v>
      </c>
      <c r="AT51" s="90">
        <f>ROUND(SUM(AV51:AW51),2)</f>
        <v>0</v>
      </c>
      <c r="AU51" s="91">
        <f>ROUND(SUM(AU52:AU55),5)</f>
        <v>0</v>
      </c>
      <c r="AV51" s="90">
        <f>ROUND(AZ51*L26,2)</f>
        <v>0</v>
      </c>
      <c r="AW51" s="90">
        <f>ROUND(BA51*L27,2)</f>
        <v>0</v>
      </c>
      <c r="AX51" s="90">
        <f>ROUND(BB51*L26,2)</f>
        <v>0</v>
      </c>
      <c r="AY51" s="90">
        <f>ROUND(BC51*L27,2)</f>
        <v>0</v>
      </c>
      <c r="AZ51" s="90">
        <f>ROUND(SUM(AZ52:AZ55),2)</f>
        <v>0</v>
      </c>
      <c r="BA51" s="90">
        <f>ROUND(SUM(BA52:BA55),2)</f>
        <v>0</v>
      </c>
      <c r="BB51" s="90">
        <f>ROUND(SUM(BB52:BB55),2)</f>
        <v>0</v>
      </c>
      <c r="BC51" s="90">
        <f>ROUND(SUM(BC52:BC55),2)</f>
        <v>0</v>
      </c>
      <c r="BD51" s="92">
        <f>ROUND(SUM(BD52:BD55),2)</f>
        <v>0</v>
      </c>
      <c r="BS51" s="93" t="s">
        <v>75</v>
      </c>
      <c r="BT51" s="93" t="s">
        <v>76</v>
      </c>
      <c r="BU51" s="94" t="s">
        <v>77</v>
      </c>
      <c r="BV51" s="93" t="s">
        <v>78</v>
      </c>
      <c r="BW51" s="93" t="s">
        <v>7</v>
      </c>
      <c r="BX51" s="93" t="s">
        <v>79</v>
      </c>
      <c r="CL51" s="93" t="s">
        <v>22</v>
      </c>
    </row>
    <row r="52" spans="1:91" s="5" customFormat="1" ht="22.5" customHeight="1">
      <c r="A52" s="95" t="s">
        <v>80</v>
      </c>
      <c r="B52" s="96"/>
      <c r="C52" s="97"/>
      <c r="D52" s="378" t="s">
        <v>81</v>
      </c>
      <c r="E52" s="378"/>
      <c r="F52" s="378"/>
      <c r="G52" s="378"/>
      <c r="H52" s="378"/>
      <c r="I52" s="98"/>
      <c r="J52" s="378" t="s">
        <v>82</v>
      </c>
      <c r="K52" s="378"/>
      <c r="L52" s="378"/>
      <c r="M52" s="378"/>
      <c r="N52" s="378"/>
      <c r="O52" s="378"/>
      <c r="P52" s="378"/>
      <c r="Q52" s="378"/>
      <c r="R52" s="378"/>
      <c r="S52" s="378"/>
      <c r="T52" s="378"/>
      <c r="U52" s="378"/>
      <c r="V52" s="378"/>
      <c r="W52" s="378"/>
      <c r="X52" s="378"/>
      <c r="Y52" s="378"/>
      <c r="Z52" s="378"/>
      <c r="AA52" s="378"/>
      <c r="AB52" s="378"/>
      <c r="AC52" s="378"/>
      <c r="AD52" s="378"/>
      <c r="AE52" s="378"/>
      <c r="AF52" s="378"/>
      <c r="AG52" s="376">
        <f>'01 - Chodník trasa A1 až B3'!J27</f>
        <v>0</v>
      </c>
      <c r="AH52" s="377"/>
      <c r="AI52" s="377"/>
      <c r="AJ52" s="377"/>
      <c r="AK52" s="377"/>
      <c r="AL52" s="377"/>
      <c r="AM52" s="377"/>
      <c r="AN52" s="376">
        <f>SUM(AG52,AT52)</f>
        <v>0</v>
      </c>
      <c r="AO52" s="377"/>
      <c r="AP52" s="377"/>
      <c r="AQ52" s="99" t="s">
        <v>83</v>
      </c>
      <c r="AR52" s="100"/>
      <c r="AS52" s="101">
        <v>0</v>
      </c>
      <c r="AT52" s="102">
        <f>ROUND(SUM(AV52:AW52),2)</f>
        <v>0</v>
      </c>
      <c r="AU52" s="103">
        <f>'01 - Chodník trasa A1 až B3'!P86</f>
        <v>0</v>
      </c>
      <c r="AV52" s="102">
        <f>'01 - Chodník trasa A1 až B3'!J30</f>
        <v>0</v>
      </c>
      <c r="AW52" s="102">
        <f>'01 - Chodník trasa A1 až B3'!J31</f>
        <v>0</v>
      </c>
      <c r="AX52" s="102">
        <f>'01 - Chodník trasa A1 až B3'!J32</f>
        <v>0</v>
      </c>
      <c r="AY52" s="102">
        <f>'01 - Chodník trasa A1 až B3'!J33</f>
        <v>0</v>
      </c>
      <c r="AZ52" s="102">
        <f>'01 - Chodník trasa A1 až B3'!F30</f>
        <v>0</v>
      </c>
      <c r="BA52" s="102">
        <f>'01 - Chodník trasa A1 až B3'!F31</f>
        <v>0</v>
      </c>
      <c r="BB52" s="102">
        <f>'01 - Chodník trasa A1 až B3'!F32</f>
        <v>0</v>
      </c>
      <c r="BC52" s="102">
        <f>'01 - Chodník trasa A1 až B3'!F33</f>
        <v>0</v>
      </c>
      <c r="BD52" s="104">
        <f>'01 - Chodník trasa A1 až B3'!F34</f>
        <v>0</v>
      </c>
      <c r="BT52" s="105" t="s">
        <v>24</v>
      </c>
      <c r="BV52" s="105" t="s">
        <v>78</v>
      </c>
      <c r="BW52" s="105" t="s">
        <v>84</v>
      </c>
      <c r="BX52" s="105" t="s">
        <v>7</v>
      </c>
      <c r="CL52" s="105" t="s">
        <v>22</v>
      </c>
      <c r="CM52" s="105" t="s">
        <v>85</v>
      </c>
    </row>
    <row r="53" spans="1:91" s="5" customFormat="1" ht="37.5" customHeight="1">
      <c r="A53" s="95" t="s">
        <v>80</v>
      </c>
      <c r="B53" s="96"/>
      <c r="C53" s="97"/>
      <c r="D53" s="378" t="s">
        <v>86</v>
      </c>
      <c r="E53" s="378"/>
      <c r="F53" s="378"/>
      <c r="G53" s="378"/>
      <c r="H53" s="378"/>
      <c r="I53" s="98"/>
      <c r="J53" s="378" t="s">
        <v>87</v>
      </c>
      <c r="K53" s="378"/>
      <c r="L53" s="378"/>
      <c r="M53" s="378"/>
      <c r="N53" s="378"/>
      <c r="O53" s="378"/>
      <c r="P53" s="378"/>
      <c r="Q53" s="378"/>
      <c r="R53" s="378"/>
      <c r="S53" s="378"/>
      <c r="T53" s="378"/>
      <c r="U53" s="378"/>
      <c r="V53" s="378"/>
      <c r="W53" s="378"/>
      <c r="X53" s="378"/>
      <c r="Y53" s="378"/>
      <c r="Z53" s="378"/>
      <c r="AA53" s="378"/>
      <c r="AB53" s="378"/>
      <c r="AC53" s="378"/>
      <c r="AD53" s="378"/>
      <c r="AE53" s="378"/>
      <c r="AF53" s="378"/>
      <c r="AG53" s="376">
        <f>'02 - Chodník trasa A1 až ...'!J27</f>
        <v>0</v>
      </c>
      <c r="AH53" s="377"/>
      <c r="AI53" s="377"/>
      <c r="AJ53" s="377"/>
      <c r="AK53" s="377"/>
      <c r="AL53" s="377"/>
      <c r="AM53" s="377"/>
      <c r="AN53" s="376">
        <f>SUM(AG53,AT53)</f>
        <v>0</v>
      </c>
      <c r="AO53" s="377"/>
      <c r="AP53" s="377"/>
      <c r="AQ53" s="99" t="s">
        <v>83</v>
      </c>
      <c r="AR53" s="100"/>
      <c r="AS53" s="101">
        <v>0</v>
      </c>
      <c r="AT53" s="102">
        <f>ROUND(SUM(AV53:AW53),2)</f>
        <v>0</v>
      </c>
      <c r="AU53" s="103">
        <f>'02 - Chodník trasa A1 až ...'!P77</f>
        <v>0</v>
      </c>
      <c r="AV53" s="102">
        <f>'02 - Chodník trasa A1 až ...'!J30</f>
        <v>0</v>
      </c>
      <c r="AW53" s="102">
        <f>'02 - Chodník trasa A1 až ...'!J31</f>
        <v>0</v>
      </c>
      <c r="AX53" s="102">
        <f>'02 - Chodník trasa A1 až ...'!J32</f>
        <v>0</v>
      </c>
      <c r="AY53" s="102">
        <f>'02 - Chodník trasa A1 až ...'!J33</f>
        <v>0</v>
      </c>
      <c r="AZ53" s="102">
        <f>'02 - Chodník trasa A1 až ...'!F30</f>
        <v>0</v>
      </c>
      <c r="BA53" s="102">
        <f>'02 - Chodník trasa A1 až ...'!F31</f>
        <v>0</v>
      </c>
      <c r="BB53" s="102">
        <f>'02 - Chodník trasa A1 až ...'!F32</f>
        <v>0</v>
      </c>
      <c r="BC53" s="102">
        <f>'02 - Chodník trasa A1 až ...'!F33</f>
        <v>0</v>
      </c>
      <c r="BD53" s="104">
        <f>'02 - Chodník trasa A1 až ...'!F34</f>
        <v>0</v>
      </c>
      <c r="BT53" s="105" t="s">
        <v>24</v>
      </c>
      <c r="BV53" s="105" t="s">
        <v>78</v>
      </c>
      <c r="BW53" s="105" t="s">
        <v>88</v>
      </c>
      <c r="BX53" s="105" t="s">
        <v>7</v>
      </c>
      <c r="CL53" s="105" t="s">
        <v>22</v>
      </c>
      <c r="CM53" s="105" t="s">
        <v>85</v>
      </c>
    </row>
    <row r="54" spans="1:91" s="5" customFormat="1" ht="37.5" customHeight="1">
      <c r="A54" s="95" t="s">
        <v>80</v>
      </c>
      <c r="B54" s="96"/>
      <c r="C54" s="97"/>
      <c r="D54" s="378" t="s">
        <v>89</v>
      </c>
      <c r="E54" s="378"/>
      <c r="F54" s="378"/>
      <c r="G54" s="378"/>
      <c r="H54" s="378"/>
      <c r="I54" s="98"/>
      <c r="J54" s="378" t="s">
        <v>90</v>
      </c>
      <c r="K54" s="378"/>
      <c r="L54" s="378"/>
      <c r="M54" s="378"/>
      <c r="N54" s="378"/>
      <c r="O54" s="378"/>
      <c r="P54" s="378"/>
      <c r="Q54" s="378"/>
      <c r="R54" s="378"/>
      <c r="S54" s="378"/>
      <c r="T54" s="378"/>
      <c r="U54" s="378"/>
      <c r="V54" s="378"/>
      <c r="W54" s="378"/>
      <c r="X54" s="378"/>
      <c r="Y54" s="378"/>
      <c r="Z54" s="378"/>
      <c r="AA54" s="378"/>
      <c r="AB54" s="378"/>
      <c r="AC54" s="378"/>
      <c r="AD54" s="378"/>
      <c r="AE54" s="378"/>
      <c r="AF54" s="378"/>
      <c r="AG54" s="376">
        <f>'03 - SO 03 - Dešťová kana...'!J27</f>
        <v>0</v>
      </c>
      <c r="AH54" s="377"/>
      <c r="AI54" s="377"/>
      <c r="AJ54" s="377"/>
      <c r="AK54" s="377"/>
      <c r="AL54" s="377"/>
      <c r="AM54" s="377"/>
      <c r="AN54" s="376">
        <f>SUM(AG54,AT54)</f>
        <v>0</v>
      </c>
      <c r="AO54" s="377"/>
      <c r="AP54" s="377"/>
      <c r="AQ54" s="99" t="s">
        <v>83</v>
      </c>
      <c r="AR54" s="100"/>
      <c r="AS54" s="101">
        <v>0</v>
      </c>
      <c r="AT54" s="102">
        <f>ROUND(SUM(AV54:AW54),2)</f>
        <v>0</v>
      </c>
      <c r="AU54" s="103">
        <f>'03 - SO 03 - Dešťová kana...'!P81</f>
        <v>0</v>
      </c>
      <c r="AV54" s="102">
        <f>'03 - SO 03 - Dešťová kana...'!J30</f>
        <v>0</v>
      </c>
      <c r="AW54" s="102">
        <f>'03 - SO 03 - Dešťová kana...'!J31</f>
        <v>0</v>
      </c>
      <c r="AX54" s="102">
        <f>'03 - SO 03 - Dešťová kana...'!J32</f>
        <v>0</v>
      </c>
      <c r="AY54" s="102">
        <f>'03 - SO 03 - Dešťová kana...'!J33</f>
        <v>0</v>
      </c>
      <c r="AZ54" s="102">
        <f>'03 - SO 03 - Dešťová kana...'!F30</f>
        <v>0</v>
      </c>
      <c r="BA54" s="102">
        <f>'03 - SO 03 - Dešťová kana...'!F31</f>
        <v>0</v>
      </c>
      <c r="BB54" s="102">
        <f>'03 - SO 03 - Dešťová kana...'!F32</f>
        <v>0</v>
      </c>
      <c r="BC54" s="102">
        <f>'03 - SO 03 - Dešťová kana...'!F33</f>
        <v>0</v>
      </c>
      <c r="BD54" s="104">
        <f>'03 - SO 03 - Dešťová kana...'!F34</f>
        <v>0</v>
      </c>
      <c r="BT54" s="105" t="s">
        <v>24</v>
      </c>
      <c r="BV54" s="105" t="s">
        <v>78</v>
      </c>
      <c r="BW54" s="105" t="s">
        <v>91</v>
      </c>
      <c r="BX54" s="105" t="s">
        <v>7</v>
      </c>
      <c r="CL54" s="105" t="s">
        <v>22</v>
      </c>
      <c r="CM54" s="105" t="s">
        <v>85</v>
      </c>
    </row>
    <row r="55" spans="1:91" s="5" customFormat="1" ht="37.5" customHeight="1">
      <c r="A55" s="95" t="s">
        <v>80</v>
      </c>
      <c r="B55" s="96"/>
      <c r="C55" s="97"/>
      <c r="D55" s="378" t="s">
        <v>92</v>
      </c>
      <c r="E55" s="378"/>
      <c r="F55" s="378"/>
      <c r="G55" s="378"/>
      <c r="H55" s="378"/>
      <c r="I55" s="98"/>
      <c r="J55" s="378" t="s">
        <v>93</v>
      </c>
      <c r="K55" s="378"/>
      <c r="L55" s="378"/>
      <c r="M55" s="378"/>
      <c r="N55" s="378"/>
      <c r="O55" s="378"/>
      <c r="P55" s="378"/>
      <c r="Q55" s="378"/>
      <c r="R55" s="378"/>
      <c r="S55" s="378"/>
      <c r="T55" s="378"/>
      <c r="U55" s="378"/>
      <c r="V55" s="378"/>
      <c r="W55" s="378"/>
      <c r="X55" s="378"/>
      <c r="Y55" s="378"/>
      <c r="Z55" s="378"/>
      <c r="AA55" s="378"/>
      <c r="AB55" s="378"/>
      <c r="AC55" s="378"/>
      <c r="AD55" s="378"/>
      <c r="AE55" s="378"/>
      <c r="AF55" s="378"/>
      <c r="AG55" s="376">
        <f>'04 - SO 03 - Dešťová kana...'!J27</f>
        <v>0</v>
      </c>
      <c r="AH55" s="377"/>
      <c r="AI55" s="377"/>
      <c r="AJ55" s="377"/>
      <c r="AK55" s="377"/>
      <c r="AL55" s="377"/>
      <c r="AM55" s="377"/>
      <c r="AN55" s="376">
        <f>SUM(AG55,AT55)</f>
        <v>0</v>
      </c>
      <c r="AO55" s="377"/>
      <c r="AP55" s="377"/>
      <c r="AQ55" s="99" t="s">
        <v>83</v>
      </c>
      <c r="AR55" s="100"/>
      <c r="AS55" s="106">
        <v>0</v>
      </c>
      <c r="AT55" s="107">
        <f>ROUND(SUM(AV55:AW55),2)</f>
        <v>0</v>
      </c>
      <c r="AU55" s="108">
        <f>'04 - SO 03 - Dešťová kana...'!P79</f>
        <v>0</v>
      </c>
      <c r="AV55" s="107">
        <f>'04 - SO 03 - Dešťová kana...'!J30</f>
        <v>0</v>
      </c>
      <c r="AW55" s="107">
        <f>'04 - SO 03 - Dešťová kana...'!J31</f>
        <v>0</v>
      </c>
      <c r="AX55" s="107">
        <f>'04 - SO 03 - Dešťová kana...'!J32</f>
        <v>0</v>
      </c>
      <c r="AY55" s="107">
        <f>'04 - SO 03 - Dešťová kana...'!J33</f>
        <v>0</v>
      </c>
      <c r="AZ55" s="107">
        <f>'04 - SO 03 - Dešťová kana...'!F30</f>
        <v>0</v>
      </c>
      <c r="BA55" s="107">
        <f>'04 - SO 03 - Dešťová kana...'!F31</f>
        <v>0</v>
      </c>
      <c r="BB55" s="107">
        <f>'04 - SO 03 - Dešťová kana...'!F32</f>
        <v>0</v>
      </c>
      <c r="BC55" s="107">
        <f>'04 - SO 03 - Dešťová kana...'!F33</f>
        <v>0</v>
      </c>
      <c r="BD55" s="109">
        <f>'04 - SO 03 - Dešťová kana...'!F34</f>
        <v>0</v>
      </c>
      <c r="BT55" s="105" t="s">
        <v>24</v>
      </c>
      <c r="BV55" s="105" t="s">
        <v>78</v>
      </c>
      <c r="BW55" s="105" t="s">
        <v>94</v>
      </c>
      <c r="BX55" s="105" t="s">
        <v>7</v>
      </c>
      <c r="CL55" s="105" t="s">
        <v>22</v>
      </c>
      <c r="CM55" s="105" t="s">
        <v>85</v>
      </c>
    </row>
    <row r="56" spans="1:91" s="1" customFormat="1" ht="30" customHeight="1">
      <c r="B56" s="40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0"/>
    </row>
    <row r="57" spans="1:91" s="1" customFormat="1" ht="6.95" customHeight="1"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60"/>
    </row>
  </sheetData>
  <sheetProtection algorithmName="SHA-512" hashValue="Y1wjS/3i2feKsrmAUVbz70YXFLs8fub/OahGJsOlRHdBhQOwC4rNYD//143aVsWDM5uCg7zb3RseYAqUea56Kw==" saltValue="XB17pEur1voqP0qMFyNiyg==" spinCount="100000" sheet="1" objects="1" scenarios="1" formatCells="0" formatColumns="0" formatRows="0" sort="0" autoFilter="0"/>
  <mergeCells count="53">
    <mergeCell ref="AG51:AM51"/>
    <mergeCell ref="AN51:AP51"/>
    <mergeCell ref="AR2:BE2"/>
    <mergeCell ref="AN54:AP54"/>
    <mergeCell ref="AG54:AM54"/>
    <mergeCell ref="D54:H54"/>
    <mergeCell ref="J54:AF54"/>
    <mergeCell ref="AN55:AP55"/>
    <mergeCell ref="AG55:AM55"/>
    <mergeCell ref="D55:H55"/>
    <mergeCell ref="J55:AF55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2" location="'01 - Chodník trasa A1 až B3'!C2" display="/"/>
    <hyperlink ref="A53" location="'02 - Chodník trasa A1 až ...'!C2" display="/"/>
    <hyperlink ref="A54" location="'03 - SO 03 - Dešťová kana...'!C2" display="/"/>
    <hyperlink ref="A55" location="'04 - SO 03 - Dešťová kana...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56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95</v>
      </c>
      <c r="G1" s="389" t="s">
        <v>96</v>
      </c>
      <c r="H1" s="389"/>
      <c r="I1" s="114"/>
      <c r="J1" s="113" t="s">
        <v>97</v>
      </c>
      <c r="K1" s="112" t="s">
        <v>98</v>
      </c>
      <c r="L1" s="113" t="s">
        <v>99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AT2" s="23" t="s">
        <v>84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85</v>
      </c>
    </row>
    <row r="4" spans="1:70" ht="36.950000000000003" customHeight="1">
      <c r="B4" s="27"/>
      <c r="C4" s="28"/>
      <c r="D4" s="29" t="s">
        <v>100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82" t="str">
        <f>'Rekapitulace stavby'!K6</f>
        <v>Chodník a cyklostezka v Bohutíně</v>
      </c>
      <c r="F7" s="383"/>
      <c r="G7" s="383"/>
      <c r="H7" s="383"/>
      <c r="I7" s="116"/>
      <c r="J7" s="28"/>
      <c r="K7" s="30"/>
    </row>
    <row r="8" spans="1:70" s="1" customFormat="1">
      <c r="B8" s="40"/>
      <c r="C8" s="41"/>
      <c r="D8" s="36" t="s">
        <v>101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4" t="s">
        <v>102</v>
      </c>
      <c r="F9" s="385"/>
      <c r="G9" s="385"/>
      <c r="H9" s="385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21</v>
      </c>
      <c r="E11" s="41"/>
      <c r="F11" s="34" t="s">
        <v>22</v>
      </c>
      <c r="G11" s="41"/>
      <c r="H11" s="41"/>
      <c r="I11" s="118" t="s">
        <v>23</v>
      </c>
      <c r="J11" s="34" t="s">
        <v>22</v>
      </c>
      <c r="K11" s="44"/>
    </row>
    <row r="12" spans="1:70" s="1" customFormat="1" ht="14.45" customHeight="1">
      <c r="B12" s="40"/>
      <c r="C12" s="41"/>
      <c r="D12" s="36" t="s">
        <v>25</v>
      </c>
      <c r="E12" s="41"/>
      <c r="F12" s="34" t="s">
        <v>103</v>
      </c>
      <c r="G12" s="41"/>
      <c r="H12" s="41"/>
      <c r="I12" s="118" t="s">
        <v>27</v>
      </c>
      <c r="J12" s="119" t="str">
        <f>'Rekapitulace stavby'!AN8</f>
        <v>3.6.2016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31</v>
      </c>
      <c r="E14" s="41"/>
      <c r="F14" s="41"/>
      <c r="G14" s="41"/>
      <c r="H14" s="41"/>
      <c r="I14" s="118" t="s">
        <v>32</v>
      </c>
      <c r="J14" s="34" t="s">
        <v>22</v>
      </c>
      <c r="K14" s="44"/>
    </row>
    <row r="15" spans="1:70" s="1" customFormat="1" ht="18" customHeight="1">
      <c r="B15" s="40"/>
      <c r="C15" s="41"/>
      <c r="D15" s="41"/>
      <c r="E15" s="34" t="s">
        <v>33</v>
      </c>
      <c r="F15" s="41"/>
      <c r="G15" s="41"/>
      <c r="H15" s="41"/>
      <c r="I15" s="118" t="s">
        <v>34</v>
      </c>
      <c r="J15" s="34" t="s">
        <v>22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35</v>
      </c>
      <c r="E17" s="41"/>
      <c r="F17" s="41"/>
      <c r="G17" s="41"/>
      <c r="H17" s="41"/>
      <c r="I17" s="118" t="s">
        <v>32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34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37</v>
      </c>
      <c r="E20" s="41"/>
      <c r="F20" s="41"/>
      <c r="G20" s="41"/>
      <c r="H20" s="41"/>
      <c r="I20" s="118" t="s">
        <v>32</v>
      </c>
      <c r="J20" s="34" t="s">
        <v>22</v>
      </c>
      <c r="K20" s="44"/>
    </row>
    <row r="21" spans="2:11" s="1" customFormat="1" ht="18" customHeight="1">
      <c r="B21" s="40"/>
      <c r="C21" s="41"/>
      <c r="D21" s="41"/>
      <c r="E21" s="34" t="s">
        <v>38</v>
      </c>
      <c r="F21" s="41"/>
      <c r="G21" s="41"/>
      <c r="H21" s="41"/>
      <c r="I21" s="118" t="s">
        <v>34</v>
      </c>
      <c r="J21" s="34" t="s">
        <v>22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40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51" t="s">
        <v>22</v>
      </c>
      <c r="F24" s="351"/>
      <c r="G24" s="351"/>
      <c r="H24" s="351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42</v>
      </c>
      <c r="E27" s="41"/>
      <c r="F27" s="41"/>
      <c r="G27" s="41"/>
      <c r="H27" s="41"/>
      <c r="I27" s="117"/>
      <c r="J27" s="127">
        <f>ROUND(J86,2)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44</v>
      </c>
      <c r="G29" s="41"/>
      <c r="H29" s="41"/>
      <c r="I29" s="128" t="s">
        <v>43</v>
      </c>
      <c r="J29" s="45" t="s">
        <v>45</v>
      </c>
      <c r="K29" s="44"/>
    </row>
    <row r="30" spans="2:11" s="1" customFormat="1" ht="14.45" customHeight="1">
      <c r="B30" s="40"/>
      <c r="C30" s="41"/>
      <c r="D30" s="48" t="s">
        <v>46</v>
      </c>
      <c r="E30" s="48" t="s">
        <v>47</v>
      </c>
      <c r="F30" s="129">
        <f>ROUND(SUM(BE86:BE255), 2)</f>
        <v>0</v>
      </c>
      <c r="G30" s="41"/>
      <c r="H30" s="41"/>
      <c r="I30" s="130">
        <v>0.21</v>
      </c>
      <c r="J30" s="129">
        <f>ROUND(ROUND((SUM(BE86:BE255)),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48</v>
      </c>
      <c r="F31" s="129">
        <f>ROUND(SUM(BF86:BF255), 2)</f>
        <v>0</v>
      </c>
      <c r="G31" s="41"/>
      <c r="H31" s="41"/>
      <c r="I31" s="130">
        <v>0.15</v>
      </c>
      <c r="J31" s="129">
        <f>ROUND(ROUND((SUM(BF86:BF255)),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49</v>
      </c>
      <c r="F32" s="129">
        <f>ROUND(SUM(BG86:BG255),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50</v>
      </c>
      <c r="F33" s="129">
        <f>ROUND(SUM(BH86:BH255),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51</v>
      </c>
      <c r="F34" s="129">
        <f>ROUND(SUM(BI86:BI255),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52</v>
      </c>
      <c r="E36" s="78"/>
      <c r="F36" s="78"/>
      <c r="G36" s="133" t="s">
        <v>53</v>
      </c>
      <c r="H36" s="134" t="s">
        <v>54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104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82" t="str">
        <f>E7</f>
        <v>Chodník a cyklostezka v Bohutíně</v>
      </c>
      <c r="F45" s="383"/>
      <c r="G45" s="383"/>
      <c r="H45" s="383"/>
      <c r="I45" s="117"/>
      <c r="J45" s="41"/>
      <c r="K45" s="44"/>
    </row>
    <row r="46" spans="2:11" s="1" customFormat="1" ht="14.45" customHeight="1">
      <c r="B46" s="40"/>
      <c r="C46" s="36" t="s">
        <v>101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4" t="str">
        <f>E9</f>
        <v>01 - Chodník trasa A1 až B3</v>
      </c>
      <c r="F47" s="385"/>
      <c r="G47" s="385"/>
      <c r="H47" s="385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25</v>
      </c>
      <c r="D49" s="41"/>
      <c r="E49" s="41"/>
      <c r="F49" s="34" t="str">
        <f>F12</f>
        <v xml:space="preserve"> </v>
      </c>
      <c r="G49" s="41"/>
      <c r="H49" s="41"/>
      <c r="I49" s="118" t="s">
        <v>27</v>
      </c>
      <c r="J49" s="119" t="str">
        <f>IF(J12="","",J12)</f>
        <v>3.6.2016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31</v>
      </c>
      <c r="D51" s="41"/>
      <c r="E51" s="41"/>
      <c r="F51" s="34" t="str">
        <f>E15</f>
        <v>Obec Bohutín</v>
      </c>
      <c r="G51" s="41"/>
      <c r="H51" s="41"/>
      <c r="I51" s="118" t="s">
        <v>37</v>
      </c>
      <c r="J51" s="34" t="str">
        <f>E21</f>
        <v>ASPIRA Příbram</v>
      </c>
      <c r="K51" s="44"/>
    </row>
    <row r="52" spans="2:47" s="1" customFormat="1" ht="14.45" customHeight="1">
      <c r="B52" s="40"/>
      <c r="C52" s="36" t="s">
        <v>35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105</v>
      </c>
      <c r="D54" s="131"/>
      <c r="E54" s="131"/>
      <c r="F54" s="131"/>
      <c r="G54" s="131"/>
      <c r="H54" s="131"/>
      <c r="I54" s="144"/>
      <c r="J54" s="145" t="s">
        <v>106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107</v>
      </c>
      <c r="D56" s="41"/>
      <c r="E56" s="41"/>
      <c r="F56" s="41"/>
      <c r="G56" s="41"/>
      <c r="H56" s="41"/>
      <c r="I56" s="117"/>
      <c r="J56" s="127">
        <f>J86</f>
        <v>0</v>
      </c>
      <c r="K56" s="44"/>
      <c r="AU56" s="23" t="s">
        <v>108</v>
      </c>
    </row>
    <row r="57" spans="2:47" s="7" customFormat="1" ht="24.95" customHeight="1">
      <c r="B57" s="148"/>
      <c r="C57" s="149"/>
      <c r="D57" s="150" t="s">
        <v>109</v>
      </c>
      <c r="E57" s="151"/>
      <c r="F57" s="151"/>
      <c r="G57" s="151"/>
      <c r="H57" s="151"/>
      <c r="I57" s="152"/>
      <c r="J57" s="153">
        <f>J87</f>
        <v>0</v>
      </c>
      <c r="K57" s="154"/>
    </row>
    <row r="58" spans="2:47" s="8" customFormat="1" ht="19.899999999999999" customHeight="1">
      <c r="B58" s="155"/>
      <c r="C58" s="156"/>
      <c r="D58" s="157" t="s">
        <v>110</v>
      </c>
      <c r="E58" s="158"/>
      <c r="F58" s="158"/>
      <c r="G58" s="158"/>
      <c r="H58" s="158"/>
      <c r="I58" s="159"/>
      <c r="J58" s="160">
        <f>J88</f>
        <v>0</v>
      </c>
      <c r="K58" s="161"/>
    </row>
    <row r="59" spans="2:47" s="7" customFormat="1" ht="24.95" customHeight="1">
      <c r="B59" s="148"/>
      <c r="C59" s="149"/>
      <c r="D59" s="150" t="s">
        <v>111</v>
      </c>
      <c r="E59" s="151"/>
      <c r="F59" s="151"/>
      <c r="G59" s="151"/>
      <c r="H59" s="151"/>
      <c r="I59" s="152"/>
      <c r="J59" s="153">
        <f>J133</f>
        <v>0</v>
      </c>
      <c r="K59" s="154"/>
    </row>
    <row r="60" spans="2:47" s="7" customFormat="1" ht="24.95" customHeight="1">
      <c r="B60" s="148"/>
      <c r="C60" s="149"/>
      <c r="D60" s="150" t="s">
        <v>112</v>
      </c>
      <c r="E60" s="151"/>
      <c r="F60" s="151"/>
      <c r="G60" s="151"/>
      <c r="H60" s="151"/>
      <c r="I60" s="152"/>
      <c r="J60" s="153">
        <f>J141</f>
        <v>0</v>
      </c>
      <c r="K60" s="154"/>
    </row>
    <row r="61" spans="2:47" s="7" customFormat="1" ht="24.95" customHeight="1">
      <c r="B61" s="148"/>
      <c r="C61" s="149"/>
      <c r="D61" s="150" t="s">
        <v>113</v>
      </c>
      <c r="E61" s="151"/>
      <c r="F61" s="151"/>
      <c r="G61" s="151"/>
      <c r="H61" s="151"/>
      <c r="I61" s="152"/>
      <c r="J61" s="153">
        <f>J149</f>
        <v>0</v>
      </c>
      <c r="K61" s="154"/>
    </row>
    <row r="62" spans="2:47" s="7" customFormat="1" ht="24.95" customHeight="1">
      <c r="B62" s="148"/>
      <c r="C62" s="149"/>
      <c r="D62" s="150" t="s">
        <v>114</v>
      </c>
      <c r="E62" s="151"/>
      <c r="F62" s="151"/>
      <c r="G62" s="151"/>
      <c r="H62" s="151"/>
      <c r="I62" s="152"/>
      <c r="J62" s="153">
        <f>J191</f>
        <v>0</v>
      </c>
      <c r="K62" s="154"/>
    </row>
    <row r="63" spans="2:47" s="7" customFormat="1" ht="24.95" customHeight="1">
      <c r="B63" s="148"/>
      <c r="C63" s="149"/>
      <c r="D63" s="150" t="s">
        <v>115</v>
      </c>
      <c r="E63" s="151"/>
      <c r="F63" s="151"/>
      <c r="G63" s="151"/>
      <c r="H63" s="151"/>
      <c r="I63" s="152"/>
      <c r="J63" s="153">
        <f>J195</f>
        <v>0</v>
      </c>
      <c r="K63" s="154"/>
    </row>
    <row r="64" spans="2:47" s="8" customFormat="1" ht="19.899999999999999" customHeight="1">
      <c r="B64" s="155"/>
      <c r="C64" s="156"/>
      <c r="D64" s="157" t="s">
        <v>116</v>
      </c>
      <c r="E64" s="158"/>
      <c r="F64" s="158"/>
      <c r="G64" s="158"/>
      <c r="H64" s="158"/>
      <c r="I64" s="159"/>
      <c r="J64" s="160">
        <f>J196</f>
        <v>0</v>
      </c>
      <c r="K64" s="161"/>
    </row>
    <row r="65" spans="2:12" s="8" customFormat="1" ht="19.899999999999999" customHeight="1">
      <c r="B65" s="155"/>
      <c r="C65" s="156"/>
      <c r="D65" s="157" t="s">
        <v>117</v>
      </c>
      <c r="E65" s="158"/>
      <c r="F65" s="158"/>
      <c r="G65" s="158"/>
      <c r="H65" s="158"/>
      <c r="I65" s="159"/>
      <c r="J65" s="160">
        <f>J240</f>
        <v>0</v>
      </c>
      <c r="K65" s="161"/>
    </row>
    <row r="66" spans="2:12" s="8" customFormat="1" ht="19.899999999999999" customHeight="1">
      <c r="B66" s="155"/>
      <c r="C66" s="156"/>
      <c r="D66" s="157" t="s">
        <v>118</v>
      </c>
      <c r="E66" s="158"/>
      <c r="F66" s="158"/>
      <c r="G66" s="158"/>
      <c r="H66" s="158"/>
      <c r="I66" s="159"/>
      <c r="J66" s="160">
        <f>J242</f>
        <v>0</v>
      </c>
      <c r="K66" s="161"/>
    </row>
    <row r="67" spans="2:12" s="1" customFormat="1" ht="21.75" customHeight="1">
      <c r="B67" s="40"/>
      <c r="C67" s="41"/>
      <c r="D67" s="41"/>
      <c r="E67" s="41"/>
      <c r="F67" s="41"/>
      <c r="G67" s="41"/>
      <c r="H67" s="41"/>
      <c r="I67" s="117"/>
      <c r="J67" s="41"/>
      <c r="K67" s="44"/>
    </row>
    <row r="68" spans="2:12" s="1" customFormat="1" ht="6.95" customHeight="1">
      <c r="B68" s="55"/>
      <c r="C68" s="56"/>
      <c r="D68" s="56"/>
      <c r="E68" s="56"/>
      <c r="F68" s="56"/>
      <c r="G68" s="56"/>
      <c r="H68" s="56"/>
      <c r="I68" s="138"/>
      <c r="J68" s="56"/>
      <c r="K68" s="57"/>
    </row>
    <row r="72" spans="2:12" s="1" customFormat="1" ht="6.95" customHeight="1">
      <c r="B72" s="58"/>
      <c r="C72" s="59"/>
      <c r="D72" s="59"/>
      <c r="E72" s="59"/>
      <c r="F72" s="59"/>
      <c r="G72" s="59"/>
      <c r="H72" s="59"/>
      <c r="I72" s="141"/>
      <c r="J72" s="59"/>
      <c r="K72" s="59"/>
      <c r="L72" s="60"/>
    </row>
    <row r="73" spans="2:12" s="1" customFormat="1" ht="36.950000000000003" customHeight="1">
      <c r="B73" s="40"/>
      <c r="C73" s="61" t="s">
        <v>119</v>
      </c>
      <c r="D73" s="62"/>
      <c r="E73" s="62"/>
      <c r="F73" s="62"/>
      <c r="G73" s="62"/>
      <c r="H73" s="62"/>
      <c r="I73" s="162"/>
      <c r="J73" s="62"/>
      <c r="K73" s="62"/>
      <c r="L73" s="60"/>
    </row>
    <row r="74" spans="2:12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12" s="1" customFormat="1" ht="14.45" customHeight="1">
      <c r="B75" s="40"/>
      <c r="C75" s="64" t="s">
        <v>18</v>
      </c>
      <c r="D75" s="62"/>
      <c r="E75" s="62"/>
      <c r="F75" s="62"/>
      <c r="G75" s="62"/>
      <c r="H75" s="62"/>
      <c r="I75" s="162"/>
      <c r="J75" s="62"/>
      <c r="K75" s="62"/>
      <c r="L75" s="60"/>
    </row>
    <row r="76" spans="2:12" s="1" customFormat="1" ht="22.5" customHeight="1">
      <c r="B76" s="40"/>
      <c r="C76" s="62"/>
      <c r="D76" s="62"/>
      <c r="E76" s="386" t="str">
        <f>E7</f>
        <v>Chodník a cyklostezka v Bohutíně</v>
      </c>
      <c r="F76" s="387"/>
      <c r="G76" s="387"/>
      <c r="H76" s="387"/>
      <c r="I76" s="162"/>
      <c r="J76" s="62"/>
      <c r="K76" s="62"/>
      <c r="L76" s="60"/>
    </row>
    <row r="77" spans="2:12" s="1" customFormat="1" ht="14.45" customHeight="1">
      <c r="B77" s="40"/>
      <c r="C77" s="64" t="s">
        <v>101</v>
      </c>
      <c r="D77" s="62"/>
      <c r="E77" s="62"/>
      <c r="F77" s="62"/>
      <c r="G77" s="62"/>
      <c r="H77" s="62"/>
      <c r="I77" s="162"/>
      <c r="J77" s="62"/>
      <c r="K77" s="62"/>
      <c r="L77" s="60"/>
    </row>
    <row r="78" spans="2:12" s="1" customFormat="1" ht="23.25" customHeight="1">
      <c r="B78" s="40"/>
      <c r="C78" s="62"/>
      <c r="D78" s="62"/>
      <c r="E78" s="362" t="str">
        <f>E9</f>
        <v>01 - Chodník trasa A1 až B3</v>
      </c>
      <c r="F78" s="388"/>
      <c r="G78" s="388"/>
      <c r="H78" s="388"/>
      <c r="I78" s="162"/>
      <c r="J78" s="62"/>
      <c r="K78" s="62"/>
      <c r="L78" s="60"/>
    </row>
    <row r="79" spans="2:12" s="1" customFormat="1" ht="6.9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12" s="1" customFormat="1" ht="18" customHeight="1">
      <c r="B80" s="40"/>
      <c r="C80" s="64" t="s">
        <v>25</v>
      </c>
      <c r="D80" s="62"/>
      <c r="E80" s="62"/>
      <c r="F80" s="163" t="str">
        <f>F12</f>
        <v xml:space="preserve"> </v>
      </c>
      <c r="G80" s="62"/>
      <c r="H80" s="62"/>
      <c r="I80" s="164" t="s">
        <v>27</v>
      </c>
      <c r="J80" s="72" t="str">
        <f>IF(J12="","",J12)</f>
        <v>3.6.2016</v>
      </c>
      <c r="K80" s="62"/>
      <c r="L80" s="60"/>
    </row>
    <row r="81" spans="2:65" s="1" customFormat="1" ht="6.95" customHeight="1">
      <c r="B81" s="40"/>
      <c r="C81" s="62"/>
      <c r="D81" s="62"/>
      <c r="E81" s="62"/>
      <c r="F81" s="62"/>
      <c r="G81" s="62"/>
      <c r="H81" s="62"/>
      <c r="I81" s="162"/>
      <c r="J81" s="62"/>
      <c r="K81" s="62"/>
      <c r="L81" s="60"/>
    </row>
    <row r="82" spans="2:65" s="1" customFormat="1">
      <c r="B82" s="40"/>
      <c r="C82" s="64" t="s">
        <v>31</v>
      </c>
      <c r="D82" s="62"/>
      <c r="E82" s="62"/>
      <c r="F82" s="163" t="str">
        <f>E15</f>
        <v>Obec Bohutín</v>
      </c>
      <c r="G82" s="62"/>
      <c r="H82" s="62"/>
      <c r="I82" s="164" t="s">
        <v>37</v>
      </c>
      <c r="J82" s="163" t="str">
        <f>E21</f>
        <v>ASPIRA Příbram</v>
      </c>
      <c r="K82" s="62"/>
      <c r="L82" s="60"/>
    </row>
    <row r="83" spans="2:65" s="1" customFormat="1" ht="14.45" customHeight="1">
      <c r="B83" s="40"/>
      <c r="C83" s="64" t="s">
        <v>35</v>
      </c>
      <c r="D83" s="62"/>
      <c r="E83" s="62"/>
      <c r="F83" s="163" t="str">
        <f>IF(E18="","",E18)</f>
        <v/>
      </c>
      <c r="G83" s="62"/>
      <c r="H83" s="62"/>
      <c r="I83" s="162"/>
      <c r="J83" s="62"/>
      <c r="K83" s="62"/>
      <c r="L83" s="60"/>
    </row>
    <row r="84" spans="2:65" s="1" customFormat="1" ht="10.35" customHeight="1">
      <c r="B84" s="40"/>
      <c r="C84" s="62"/>
      <c r="D84" s="62"/>
      <c r="E84" s="62"/>
      <c r="F84" s="62"/>
      <c r="G84" s="62"/>
      <c r="H84" s="62"/>
      <c r="I84" s="162"/>
      <c r="J84" s="62"/>
      <c r="K84" s="62"/>
      <c r="L84" s="60"/>
    </row>
    <row r="85" spans="2:65" s="9" customFormat="1" ht="29.25" customHeight="1">
      <c r="B85" s="165"/>
      <c r="C85" s="166" t="s">
        <v>120</v>
      </c>
      <c r="D85" s="167" t="s">
        <v>61</v>
      </c>
      <c r="E85" s="167" t="s">
        <v>57</v>
      </c>
      <c r="F85" s="167" t="s">
        <v>121</v>
      </c>
      <c r="G85" s="167" t="s">
        <v>122</v>
      </c>
      <c r="H85" s="167" t="s">
        <v>123</v>
      </c>
      <c r="I85" s="168" t="s">
        <v>124</v>
      </c>
      <c r="J85" s="167" t="s">
        <v>106</v>
      </c>
      <c r="K85" s="169" t="s">
        <v>125</v>
      </c>
      <c r="L85" s="170"/>
      <c r="M85" s="80" t="s">
        <v>126</v>
      </c>
      <c r="N85" s="81" t="s">
        <v>46</v>
      </c>
      <c r="O85" s="81" t="s">
        <v>127</v>
      </c>
      <c r="P85" s="81" t="s">
        <v>128</v>
      </c>
      <c r="Q85" s="81" t="s">
        <v>129</v>
      </c>
      <c r="R85" s="81" t="s">
        <v>130</v>
      </c>
      <c r="S85" s="81" t="s">
        <v>131</v>
      </c>
      <c r="T85" s="82" t="s">
        <v>132</v>
      </c>
    </row>
    <row r="86" spans="2:65" s="1" customFormat="1" ht="29.25" customHeight="1">
      <c r="B86" s="40"/>
      <c r="C86" s="86" t="s">
        <v>107</v>
      </c>
      <c r="D86" s="62"/>
      <c r="E86" s="62"/>
      <c r="F86" s="62"/>
      <c r="G86" s="62"/>
      <c r="H86" s="62"/>
      <c r="I86" s="162"/>
      <c r="J86" s="171">
        <f>BK86</f>
        <v>0</v>
      </c>
      <c r="K86" s="62"/>
      <c r="L86" s="60"/>
      <c r="M86" s="83"/>
      <c r="N86" s="84"/>
      <c r="O86" s="84"/>
      <c r="P86" s="172">
        <f>P87+P133+P141+P149+P191+P195</f>
        <v>0</v>
      </c>
      <c r="Q86" s="84"/>
      <c r="R86" s="172">
        <f>R87+R133+R141+R149+R191+R195</f>
        <v>1367.9929780100001</v>
      </c>
      <c r="S86" s="84"/>
      <c r="T86" s="173">
        <f>T87+T133+T141+T149+T191+T195</f>
        <v>252.98740000000001</v>
      </c>
      <c r="AT86" s="23" t="s">
        <v>75</v>
      </c>
      <c r="AU86" s="23" t="s">
        <v>108</v>
      </c>
      <c r="BK86" s="174">
        <f>BK87+BK133+BK141+BK149+BK191+BK195</f>
        <v>0</v>
      </c>
    </row>
    <row r="87" spans="2:65" s="10" customFormat="1" ht="37.35" customHeight="1">
      <c r="B87" s="175"/>
      <c r="C87" s="176"/>
      <c r="D87" s="177" t="s">
        <v>75</v>
      </c>
      <c r="E87" s="178" t="s">
        <v>133</v>
      </c>
      <c r="F87" s="178" t="s">
        <v>134</v>
      </c>
      <c r="G87" s="176"/>
      <c r="H87" s="176"/>
      <c r="I87" s="179"/>
      <c r="J87" s="180">
        <f>BK87</f>
        <v>0</v>
      </c>
      <c r="K87" s="176"/>
      <c r="L87" s="181"/>
      <c r="M87" s="182"/>
      <c r="N87" s="183"/>
      <c r="O87" s="183"/>
      <c r="P87" s="184">
        <f>P88</f>
        <v>0</v>
      </c>
      <c r="Q87" s="183"/>
      <c r="R87" s="184">
        <f>R88</f>
        <v>8.5500000000000003E-3</v>
      </c>
      <c r="S87" s="183"/>
      <c r="T87" s="185">
        <f>T88</f>
        <v>248.97220000000002</v>
      </c>
      <c r="AR87" s="186" t="s">
        <v>24</v>
      </c>
      <c r="AT87" s="187" t="s">
        <v>75</v>
      </c>
      <c r="AU87" s="187" t="s">
        <v>76</v>
      </c>
      <c r="AY87" s="186" t="s">
        <v>135</v>
      </c>
      <c r="BK87" s="188">
        <f>BK88</f>
        <v>0</v>
      </c>
    </row>
    <row r="88" spans="2:65" s="10" customFormat="1" ht="19.899999999999999" customHeight="1">
      <c r="B88" s="175"/>
      <c r="C88" s="176"/>
      <c r="D88" s="189" t="s">
        <v>75</v>
      </c>
      <c r="E88" s="190" t="s">
        <v>24</v>
      </c>
      <c r="F88" s="190" t="s">
        <v>136</v>
      </c>
      <c r="G88" s="176"/>
      <c r="H88" s="176"/>
      <c r="I88" s="179"/>
      <c r="J88" s="191">
        <f>BK88</f>
        <v>0</v>
      </c>
      <c r="K88" s="176"/>
      <c r="L88" s="181"/>
      <c r="M88" s="182"/>
      <c r="N88" s="183"/>
      <c r="O88" s="183"/>
      <c r="P88" s="184">
        <f>SUM(P89:P132)</f>
        <v>0</v>
      </c>
      <c r="Q88" s="183"/>
      <c r="R88" s="184">
        <f>SUM(R89:R132)</f>
        <v>8.5500000000000003E-3</v>
      </c>
      <c r="S88" s="183"/>
      <c r="T88" s="185">
        <f>SUM(T89:T132)</f>
        <v>248.97220000000002</v>
      </c>
      <c r="AR88" s="186" t="s">
        <v>24</v>
      </c>
      <c r="AT88" s="187" t="s">
        <v>75</v>
      </c>
      <c r="AU88" s="187" t="s">
        <v>24</v>
      </c>
      <c r="AY88" s="186" t="s">
        <v>135</v>
      </c>
      <c r="BK88" s="188">
        <f>SUM(BK89:BK132)</f>
        <v>0</v>
      </c>
    </row>
    <row r="89" spans="2:65" s="1" customFormat="1" ht="22.5" customHeight="1">
      <c r="B89" s="40"/>
      <c r="C89" s="192" t="s">
        <v>137</v>
      </c>
      <c r="D89" s="192" t="s">
        <v>138</v>
      </c>
      <c r="E89" s="193" t="s">
        <v>139</v>
      </c>
      <c r="F89" s="194" t="s">
        <v>140</v>
      </c>
      <c r="G89" s="195" t="s">
        <v>141</v>
      </c>
      <c r="H89" s="196">
        <v>9.24</v>
      </c>
      <c r="I89" s="197"/>
      <c r="J89" s="198">
        <f>ROUND(I89*H89,2)</f>
        <v>0</v>
      </c>
      <c r="K89" s="194" t="s">
        <v>142</v>
      </c>
      <c r="L89" s="60"/>
      <c r="M89" s="199" t="s">
        <v>22</v>
      </c>
      <c r="N89" s="200" t="s">
        <v>47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0.255</v>
      </c>
      <c r="T89" s="202">
        <f>S89*H89</f>
        <v>2.3562000000000003</v>
      </c>
      <c r="AR89" s="23" t="s">
        <v>143</v>
      </c>
      <c r="AT89" s="23" t="s">
        <v>138</v>
      </c>
      <c r="AU89" s="23" t="s">
        <v>85</v>
      </c>
      <c r="AY89" s="23" t="s">
        <v>135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24</v>
      </c>
      <c r="BK89" s="203">
        <f>ROUND(I89*H89,2)</f>
        <v>0</v>
      </c>
      <c r="BL89" s="23" t="s">
        <v>143</v>
      </c>
      <c r="BM89" s="23" t="s">
        <v>144</v>
      </c>
    </row>
    <row r="90" spans="2:65" s="11" customFormat="1" ht="13.5">
      <c r="B90" s="204"/>
      <c r="C90" s="205"/>
      <c r="D90" s="206" t="s">
        <v>145</v>
      </c>
      <c r="E90" s="207" t="s">
        <v>22</v>
      </c>
      <c r="F90" s="208" t="s">
        <v>146</v>
      </c>
      <c r="G90" s="205"/>
      <c r="H90" s="209">
        <v>9.24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145</v>
      </c>
      <c r="AU90" s="215" t="s">
        <v>85</v>
      </c>
      <c r="AV90" s="11" t="s">
        <v>85</v>
      </c>
      <c r="AW90" s="11" t="s">
        <v>39</v>
      </c>
      <c r="AX90" s="11" t="s">
        <v>76</v>
      </c>
      <c r="AY90" s="215" t="s">
        <v>135</v>
      </c>
    </row>
    <row r="91" spans="2:65" s="12" customFormat="1" ht="13.5">
      <c r="B91" s="216"/>
      <c r="C91" s="217"/>
      <c r="D91" s="218" t="s">
        <v>145</v>
      </c>
      <c r="E91" s="219" t="s">
        <v>22</v>
      </c>
      <c r="F91" s="220" t="s">
        <v>147</v>
      </c>
      <c r="G91" s="217"/>
      <c r="H91" s="221">
        <v>9.24</v>
      </c>
      <c r="I91" s="222"/>
      <c r="J91" s="217"/>
      <c r="K91" s="217"/>
      <c r="L91" s="223"/>
      <c r="M91" s="224"/>
      <c r="N91" s="225"/>
      <c r="O91" s="225"/>
      <c r="P91" s="225"/>
      <c r="Q91" s="225"/>
      <c r="R91" s="225"/>
      <c r="S91" s="225"/>
      <c r="T91" s="226"/>
      <c r="AT91" s="227" t="s">
        <v>145</v>
      </c>
      <c r="AU91" s="227" t="s">
        <v>85</v>
      </c>
      <c r="AV91" s="12" t="s">
        <v>143</v>
      </c>
      <c r="AW91" s="12" t="s">
        <v>39</v>
      </c>
      <c r="AX91" s="12" t="s">
        <v>24</v>
      </c>
      <c r="AY91" s="227" t="s">
        <v>135</v>
      </c>
    </row>
    <row r="92" spans="2:65" s="1" customFormat="1" ht="22.5" customHeight="1">
      <c r="B92" s="40"/>
      <c r="C92" s="192" t="s">
        <v>148</v>
      </c>
      <c r="D92" s="192" t="s">
        <v>138</v>
      </c>
      <c r="E92" s="193" t="s">
        <v>149</v>
      </c>
      <c r="F92" s="194" t="s">
        <v>150</v>
      </c>
      <c r="G92" s="195" t="s">
        <v>141</v>
      </c>
      <c r="H92" s="196">
        <v>696</v>
      </c>
      <c r="I92" s="197"/>
      <c r="J92" s="198">
        <f>ROUND(I92*H92,2)</f>
        <v>0</v>
      </c>
      <c r="K92" s="194" t="s">
        <v>142</v>
      </c>
      <c r="L92" s="60"/>
      <c r="M92" s="199" t="s">
        <v>22</v>
      </c>
      <c r="N92" s="200" t="s">
        <v>47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0.316</v>
      </c>
      <c r="T92" s="202">
        <f>S92*H92</f>
        <v>219.93600000000001</v>
      </c>
      <c r="AR92" s="23" t="s">
        <v>143</v>
      </c>
      <c r="AT92" s="23" t="s">
        <v>138</v>
      </c>
      <c r="AU92" s="23" t="s">
        <v>85</v>
      </c>
      <c r="AY92" s="23" t="s">
        <v>135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24</v>
      </c>
      <c r="BK92" s="203">
        <f>ROUND(I92*H92,2)</f>
        <v>0</v>
      </c>
      <c r="BL92" s="23" t="s">
        <v>143</v>
      </c>
      <c r="BM92" s="23" t="s">
        <v>151</v>
      </c>
    </row>
    <row r="93" spans="2:65" s="11" customFormat="1" ht="13.5">
      <c r="B93" s="204"/>
      <c r="C93" s="205"/>
      <c r="D93" s="206" t="s">
        <v>145</v>
      </c>
      <c r="E93" s="207" t="s">
        <v>22</v>
      </c>
      <c r="F93" s="208" t="s">
        <v>152</v>
      </c>
      <c r="G93" s="205"/>
      <c r="H93" s="209">
        <v>207</v>
      </c>
      <c r="I93" s="210"/>
      <c r="J93" s="205"/>
      <c r="K93" s="205"/>
      <c r="L93" s="211"/>
      <c r="M93" s="212"/>
      <c r="N93" s="213"/>
      <c r="O93" s="213"/>
      <c r="P93" s="213"/>
      <c r="Q93" s="213"/>
      <c r="R93" s="213"/>
      <c r="S93" s="213"/>
      <c r="T93" s="214"/>
      <c r="AT93" s="215" t="s">
        <v>145</v>
      </c>
      <c r="AU93" s="215" t="s">
        <v>85</v>
      </c>
      <c r="AV93" s="11" t="s">
        <v>85</v>
      </c>
      <c r="AW93" s="11" t="s">
        <v>39</v>
      </c>
      <c r="AX93" s="11" t="s">
        <v>76</v>
      </c>
      <c r="AY93" s="215" t="s">
        <v>135</v>
      </c>
    </row>
    <row r="94" spans="2:65" s="11" customFormat="1" ht="13.5">
      <c r="B94" s="204"/>
      <c r="C94" s="205"/>
      <c r="D94" s="206" t="s">
        <v>145</v>
      </c>
      <c r="E94" s="207" t="s">
        <v>22</v>
      </c>
      <c r="F94" s="208" t="s">
        <v>153</v>
      </c>
      <c r="G94" s="205"/>
      <c r="H94" s="209">
        <v>212</v>
      </c>
      <c r="I94" s="210"/>
      <c r="J94" s="205"/>
      <c r="K94" s="205"/>
      <c r="L94" s="211"/>
      <c r="M94" s="212"/>
      <c r="N94" s="213"/>
      <c r="O94" s="213"/>
      <c r="P94" s="213"/>
      <c r="Q94" s="213"/>
      <c r="R94" s="213"/>
      <c r="S94" s="213"/>
      <c r="T94" s="214"/>
      <c r="AT94" s="215" t="s">
        <v>145</v>
      </c>
      <c r="AU94" s="215" t="s">
        <v>85</v>
      </c>
      <c r="AV94" s="11" t="s">
        <v>85</v>
      </c>
      <c r="AW94" s="11" t="s">
        <v>39</v>
      </c>
      <c r="AX94" s="11" t="s">
        <v>76</v>
      </c>
      <c r="AY94" s="215" t="s">
        <v>135</v>
      </c>
    </row>
    <row r="95" spans="2:65" s="11" customFormat="1" ht="13.5">
      <c r="B95" s="204"/>
      <c r="C95" s="205"/>
      <c r="D95" s="206" t="s">
        <v>145</v>
      </c>
      <c r="E95" s="207" t="s">
        <v>22</v>
      </c>
      <c r="F95" s="208" t="s">
        <v>154</v>
      </c>
      <c r="G95" s="205"/>
      <c r="H95" s="209">
        <v>277</v>
      </c>
      <c r="I95" s="210"/>
      <c r="J95" s="205"/>
      <c r="K95" s="205"/>
      <c r="L95" s="211"/>
      <c r="M95" s="212"/>
      <c r="N95" s="213"/>
      <c r="O95" s="213"/>
      <c r="P95" s="213"/>
      <c r="Q95" s="213"/>
      <c r="R95" s="213"/>
      <c r="S95" s="213"/>
      <c r="T95" s="214"/>
      <c r="AT95" s="215" t="s">
        <v>145</v>
      </c>
      <c r="AU95" s="215" t="s">
        <v>85</v>
      </c>
      <c r="AV95" s="11" t="s">
        <v>85</v>
      </c>
      <c r="AW95" s="11" t="s">
        <v>39</v>
      </c>
      <c r="AX95" s="11" t="s">
        <v>76</v>
      </c>
      <c r="AY95" s="215" t="s">
        <v>135</v>
      </c>
    </row>
    <row r="96" spans="2:65" s="12" customFormat="1" ht="13.5">
      <c r="B96" s="216"/>
      <c r="C96" s="217"/>
      <c r="D96" s="218" t="s">
        <v>145</v>
      </c>
      <c r="E96" s="219" t="s">
        <v>22</v>
      </c>
      <c r="F96" s="220" t="s">
        <v>147</v>
      </c>
      <c r="G96" s="217"/>
      <c r="H96" s="221">
        <v>696</v>
      </c>
      <c r="I96" s="222"/>
      <c r="J96" s="217"/>
      <c r="K96" s="217"/>
      <c r="L96" s="223"/>
      <c r="M96" s="224"/>
      <c r="N96" s="225"/>
      <c r="O96" s="225"/>
      <c r="P96" s="225"/>
      <c r="Q96" s="225"/>
      <c r="R96" s="225"/>
      <c r="S96" s="225"/>
      <c r="T96" s="226"/>
      <c r="AT96" s="227" t="s">
        <v>145</v>
      </c>
      <c r="AU96" s="227" t="s">
        <v>85</v>
      </c>
      <c r="AV96" s="12" t="s">
        <v>143</v>
      </c>
      <c r="AW96" s="12" t="s">
        <v>39</v>
      </c>
      <c r="AX96" s="12" t="s">
        <v>24</v>
      </c>
      <c r="AY96" s="227" t="s">
        <v>135</v>
      </c>
    </row>
    <row r="97" spans="2:65" s="1" customFormat="1" ht="22.5" customHeight="1">
      <c r="B97" s="40"/>
      <c r="C97" s="192" t="s">
        <v>155</v>
      </c>
      <c r="D97" s="192" t="s">
        <v>138</v>
      </c>
      <c r="E97" s="193" t="s">
        <v>156</v>
      </c>
      <c r="F97" s="194" t="s">
        <v>157</v>
      </c>
      <c r="G97" s="195" t="s">
        <v>158</v>
      </c>
      <c r="H97" s="196">
        <v>116</v>
      </c>
      <c r="I97" s="197"/>
      <c r="J97" s="198">
        <f>ROUND(I97*H97,2)</f>
        <v>0</v>
      </c>
      <c r="K97" s="194" t="s">
        <v>142</v>
      </c>
      <c r="L97" s="60"/>
      <c r="M97" s="199" t="s">
        <v>22</v>
      </c>
      <c r="N97" s="200" t="s">
        <v>47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0.23</v>
      </c>
      <c r="T97" s="202">
        <f>S97*H97</f>
        <v>26.68</v>
      </c>
      <c r="AR97" s="23" t="s">
        <v>143</v>
      </c>
      <c r="AT97" s="23" t="s">
        <v>138</v>
      </c>
      <c r="AU97" s="23" t="s">
        <v>85</v>
      </c>
      <c r="AY97" s="23" t="s">
        <v>135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24</v>
      </c>
      <c r="BK97" s="203">
        <f>ROUND(I97*H97,2)</f>
        <v>0</v>
      </c>
      <c r="BL97" s="23" t="s">
        <v>143</v>
      </c>
      <c r="BM97" s="23" t="s">
        <v>159</v>
      </c>
    </row>
    <row r="98" spans="2:65" s="1" customFormat="1" ht="22.5" customHeight="1">
      <c r="B98" s="40"/>
      <c r="C98" s="192" t="s">
        <v>160</v>
      </c>
      <c r="D98" s="192" t="s">
        <v>138</v>
      </c>
      <c r="E98" s="193" t="s">
        <v>161</v>
      </c>
      <c r="F98" s="194" t="s">
        <v>162</v>
      </c>
      <c r="G98" s="195" t="s">
        <v>163</v>
      </c>
      <c r="H98" s="196">
        <v>190</v>
      </c>
      <c r="I98" s="197"/>
      <c r="J98" s="198">
        <f>ROUND(I98*H98,2)</f>
        <v>0</v>
      </c>
      <c r="K98" s="194" t="s">
        <v>142</v>
      </c>
      <c r="L98" s="60"/>
      <c r="M98" s="199" t="s">
        <v>22</v>
      </c>
      <c r="N98" s="200" t="s">
        <v>47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143</v>
      </c>
      <c r="AT98" s="23" t="s">
        <v>138</v>
      </c>
      <c r="AU98" s="23" t="s">
        <v>85</v>
      </c>
      <c r="AY98" s="23" t="s">
        <v>135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24</v>
      </c>
      <c r="BK98" s="203">
        <f>ROUND(I98*H98,2)</f>
        <v>0</v>
      </c>
      <c r="BL98" s="23" t="s">
        <v>143</v>
      </c>
      <c r="BM98" s="23" t="s">
        <v>164</v>
      </c>
    </row>
    <row r="99" spans="2:65" s="11" customFormat="1" ht="13.5">
      <c r="B99" s="204"/>
      <c r="C99" s="205"/>
      <c r="D99" s="206" t="s">
        <v>145</v>
      </c>
      <c r="E99" s="207" t="s">
        <v>22</v>
      </c>
      <c r="F99" s="208" t="s">
        <v>165</v>
      </c>
      <c r="G99" s="205"/>
      <c r="H99" s="209">
        <v>114</v>
      </c>
      <c r="I99" s="210"/>
      <c r="J99" s="205"/>
      <c r="K99" s="205"/>
      <c r="L99" s="211"/>
      <c r="M99" s="212"/>
      <c r="N99" s="213"/>
      <c r="O99" s="213"/>
      <c r="P99" s="213"/>
      <c r="Q99" s="213"/>
      <c r="R99" s="213"/>
      <c r="S99" s="213"/>
      <c r="T99" s="214"/>
      <c r="AT99" s="215" t="s">
        <v>145</v>
      </c>
      <c r="AU99" s="215" t="s">
        <v>85</v>
      </c>
      <c r="AV99" s="11" t="s">
        <v>85</v>
      </c>
      <c r="AW99" s="11" t="s">
        <v>39</v>
      </c>
      <c r="AX99" s="11" t="s">
        <v>76</v>
      </c>
      <c r="AY99" s="215" t="s">
        <v>135</v>
      </c>
    </row>
    <row r="100" spans="2:65" s="11" customFormat="1" ht="13.5">
      <c r="B100" s="204"/>
      <c r="C100" s="205"/>
      <c r="D100" s="206" t="s">
        <v>145</v>
      </c>
      <c r="E100" s="207" t="s">
        <v>22</v>
      </c>
      <c r="F100" s="208" t="s">
        <v>166</v>
      </c>
      <c r="G100" s="205"/>
      <c r="H100" s="209">
        <v>190</v>
      </c>
      <c r="I100" s="210"/>
      <c r="J100" s="205"/>
      <c r="K100" s="205"/>
      <c r="L100" s="211"/>
      <c r="M100" s="212"/>
      <c r="N100" s="213"/>
      <c r="O100" s="213"/>
      <c r="P100" s="213"/>
      <c r="Q100" s="213"/>
      <c r="R100" s="213"/>
      <c r="S100" s="213"/>
      <c r="T100" s="214"/>
      <c r="AT100" s="215" t="s">
        <v>145</v>
      </c>
      <c r="AU100" s="215" t="s">
        <v>85</v>
      </c>
      <c r="AV100" s="11" t="s">
        <v>85</v>
      </c>
      <c r="AW100" s="11" t="s">
        <v>39</v>
      </c>
      <c r="AX100" s="11" t="s">
        <v>76</v>
      </c>
      <c r="AY100" s="215" t="s">
        <v>135</v>
      </c>
    </row>
    <row r="101" spans="2:65" s="11" customFormat="1" ht="13.5">
      <c r="B101" s="204"/>
      <c r="C101" s="205"/>
      <c r="D101" s="206" t="s">
        <v>145</v>
      </c>
      <c r="E101" s="207" t="s">
        <v>22</v>
      </c>
      <c r="F101" s="208" t="s">
        <v>167</v>
      </c>
      <c r="G101" s="205"/>
      <c r="H101" s="209">
        <v>-114</v>
      </c>
      <c r="I101" s="210"/>
      <c r="J101" s="205"/>
      <c r="K101" s="205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145</v>
      </c>
      <c r="AU101" s="215" t="s">
        <v>85</v>
      </c>
      <c r="AV101" s="11" t="s">
        <v>85</v>
      </c>
      <c r="AW101" s="11" t="s">
        <v>39</v>
      </c>
      <c r="AX101" s="11" t="s">
        <v>76</v>
      </c>
      <c r="AY101" s="215" t="s">
        <v>135</v>
      </c>
    </row>
    <row r="102" spans="2:65" s="12" customFormat="1" ht="13.5">
      <c r="B102" s="216"/>
      <c r="C102" s="217"/>
      <c r="D102" s="218" t="s">
        <v>145</v>
      </c>
      <c r="E102" s="219" t="s">
        <v>22</v>
      </c>
      <c r="F102" s="220" t="s">
        <v>147</v>
      </c>
      <c r="G102" s="217"/>
      <c r="H102" s="221">
        <v>190</v>
      </c>
      <c r="I102" s="222"/>
      <c r="J102" s="217"/>
      <c r="K102" s="217"/>
      <c r="L102" s="223"/>
      <c r="M102" s="224"/>
      <c r="N102" s="225"/>
      <c r="O102" s="225"/>
      <c r="P102" s="225"/>
      <c r="Q102" s="225"/>
      <c r="R102" s="225"/>
      <c r="S102" s="225"/>
      <c r="T102" s="226"/>
      <c r="AT102" s="227" t="s">
        <v>145</v>
      </c>
      <c r="AU102" s="227" t="s">
        <v>85</v>
      </c>
      <c r="AV102" s="12" t="s">
        <v>143</v>
      </c>
      <c r="AW102" s="12" t="s">
        <v>39</v>
      </c>
      <c r="AX102" s="12" t="s">
        <v>24</v>
      </c>
      <c r="AY102" s="227" t="s">
        <v>135</v>
      </c>
    </row>
    <row r="103" spans="2:65" s="1" customFormat="1" ht="22.5" customHeight="1">
      <c r="B103" s="40"/>
      <c r="C103" s="192" t="s">
        <v>168</v>
      </c>
      <c r="D103" s="192" t="s">
        <v>138</v>
      </c>
      <c r="E103" s="193" t="s">
        <v>169</v>
      </c>
      <c r="F103" s="194" t="s">
        <v>170</v>
      </c>
      <c r="G103" s="195" t="s">
        <v>163</v>
      </c>
      <c r="H103" s="196">
        <v>261</v>
      </c>
      <c r="I103" s="197"/>
      <c r="J103" s="198">
        <f>ROUND(I103*H103,2)</f>
        <v>0</v>
      </c>
      <c r="K103" s="194" t="s">
        <v>142</v>
      </c>
      <c r="L103" s="60"/>
      <c r="M103" s="199" t="s">
        <v>22</v>
      </c>
      <c r="N103" s="200" t="s">
        <v>47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143</v>
      </c>
      <c r="AT103" s="23" t="s">
        <v>138</v>
      </c>
      <c r="AU103" s="23" t="s">
        <v>85</v>
      </c>
      <c r="AY103" s="23" t="s">
        <v>135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24</v>
      </c>
      <c r="BK103" s="203">
        <f>ROUND(I103*H103,2)</f>
        <v>0</v>
      </c>
      <c r="BL103" s="23" t="s">
        <v>143</v>
      </c>
      <c r="BM103" s="23" t="s">
        <v>171</v>
      </c>
    </row>
    <row r="104" spans="2:65" s="11" customFormat="1" ht="13.5">
      <c r="B104" s="204"/>
      <c r="C104" s="205"/>
      <c r="D104" s="206" t="s">
        <v>145</v>
      </c>
      <c r="E104" s="207" t="s">
        <v>22</v>
      </c>
      <c r="F104" s="208" t="s">
        <v>172</v>
      </c>
      <c r="G104" s="205"/>
      <c r="H104" s="209">
        <v>39.15</v>
      </c>
      <c r="I104" s="210"/>
      <c r="J104" s="205"/>
      <c r="K104" s="205"/>
      <c r="L104" s="211"/>
      <c r="M104" s="212"/>
      <c r="N104" s="213"/>
      <c r="O104" s="213"/>
      <c r="P104" s="213"/>
      <c r="Q104" s="213"/>
      <c r="R104" s="213"/>
      <c r="S104" s="213"/>
      <c r="T104" s="214"/>
      <c r="AT104" s="215" t="s">
        <v>145</v>
      </c>
      <c r="AU104" s="215" t="s">
        <v>85</v>
      </c>
      <c r="AV104" s="11" t="s">
        <v>85</v>
      </c>
      <c r="AW104" s="11" t="s">
        <v>39</v>
      </c>
      <c r="AX104" s="11" t="s">
        <v>76</v>
      </c>
      <c r="AY104" s="215" t="s">
        <v>135</v>
      </c>
    </row>
    <row r="105" spans="2:65" s="11" customFormat="1" ht="13.5">
      <c r="B105" s="204"/>
      <c r="C105" s="205"/>
      <c r="D105" s="206" t="s">
        <v>145</v>
      </c>
      <c r="E105" s="207" t="s">
        <v>22</v>
      </c>
      <c r="F105" s="208" t="s">
        <v>173</v>
      </c>
      <c r="G105" s="205"/>
      <c r="H105" s="209">
        <v>221.85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145</v>
      </c>
      <c r="AU105" s="215" t="s">
        <v>85</v>
      </c>
      <c r="AV105" s="11" t="s">
        <v>85</v>
      </c>
      <c r="AW105" s="11" t="s">
        <v>39</v>
      </c>
      <c r="AX105" s="11" t="s">
        <v>76</v>
      </c>
      <c r="AY105" s="215" t="s">
        <v>135</v>
      </c>
    </row>
    <row r="106" spans="2:65" s="12" customFormat="1" ht="13.5">
      <c r="B106" s="216"/>
      <c r="C106" s="217"/>
      <c r="D106" s="218" t="s">
        <v>145</v>
      </c>
      <c r="E106" s="219" t="s">
        <v>22</v>
      </c>
      <c r="F106" s="220" t="s">
        <v>147</v>
      </c>
      <c r="G106" s="217"/>
      <c r="H106" s="221">
        <v>261</v>
      </c>
      <c r="I106" s="222"/>
      <c r="J106" s="217"/>
      <c r="K106" s="217"/>
      <c r="L106" s="223"/>
      <c r="M106" s="224"/>
      <c r="N106" s="225"/>
      <c r="O106" s="225"/>
      <c r="P106" s="225"/>
      <c r="Q106" s="225"/>
      <c r="R106" s="225"/>
      <c r="S106" s="225"/>
      <c r="T106" s="226"/>
      <c r="AT106" s="227" t="s">
        <v>145</v>
      </c>
      <c r="AU106" s="227" t="s">
        <v>85</v>
      </c>
      <c r="AV106" s="12" t="s">
        <v>143</v>
      </c>
      <c r="AW106" s="12" t="s">
        <v>39</v>
      </c>
      <c r="AX106" s="12" t="s">
        <v>24</v>
      </c>
      <c r="AY106" s="227" t="s">
        <v>135</v>
      </c>
    </row>
    <row r="107" spans="2:65" s="1" customFormat="1" ht="22.5" customHeight="1">
      <c r="B107" s="40"/>
      <c r="C107" s="192" t="s">
        <v>174</v>
      </c>
      <c r="D107" s="192" t="s">
        <v>138</v>
      </c>
      <c r="E107" s="193" t="s">
        <v>175</v>
      </c>
      <c r="F107" s="194" t="s">
        <v>176</v>
      </c>
      <c r="G107" s="195" t="s">
        <v>163</v>
      </c>
      <c r="H107" s="196">
        <v>1.512</v>
      </c>
      <c r="I107" s="197"/>
      <c r="J107" s="198">
        <f>ROUND(I107*H107,2)</f>
        <v>0</v>
      </c>
      <c r="K107" s="194" t="s">
        <v>142</v>
      </c>
      <c r="L107" s="60"/>
      <c r="M107" s="199" t="s">
        <v>22</v>
      </c>
      <c r="N107" s="200" t="s">
        <v>47</v>
      </c>
      <c r="O107" s="41"/>
      <c r="P107" s="201">
        <f>O107*H107</f>
        <v>0</v>
      </c>
      <c r="Q107" s="201">
        <v>0</v>
      </c>
      <c r="R107" s="201">
        <f>Q107*H107</f>
        <v>0</v>
      </c>
      <c r="S107" s="201">
        <v>0</v>
      </c>
      <c r="T107" s="202">
        <f>S107*H107</f>
        <v>0</v>
      </c>
      <c r="AR107" s="23" t="s">
        <v>143</v>
      </c>
      <c r="AT107" s="23" t="s">
        <v>138</v>
      </c>
      <c r="AU107" s="23" t="s">
        <v>85</v>
      </c>
      <c r="AY107" s="23" t="s">
        <v>135</v>
      </c>
      <c r="BE107" s="203">
        <f>IF(N107="základní",J107,0)</f>
        <v>0</v>
      </c>
      <c r="BF107" s="203">
        <f>IF(N107="snížená",J107,0)</f>
        <v>0</v>
      </c>
      <c r="BG107" s="203">
        <f>IF(N107="zákl. přenesená",J107,0)</f>
        <v>0</v>
      </c>
      <c r="BH107" s="203">
        <f>IF(N107="sníž. přenesená",J107,0)</f>
        <v>0</v>
      </c>
      <c r="BI107" s="203">
        <f>IF(N107="nulová",J107,0)</f>
        <v>0</v>
      </c>
      <c r="BJ107" s="23" t="s">
        <v>24</v>
      </c>
      <c r="BK107" s="203">
        <f>ROUND(I107*H107,2)</f>
        <v>0</v>
      </c>
      <c r="BL107" s="23" t="s">
        <v>143</v>
      </c>
      <c r="BM107" s="23" t="s">
        <v>177</v>
      </c>
    </row>
    <row r="108" spans="2:65" s="11" customFormat="1" ht="13.5">
      <c r="B108" s="204"/>
      <c r="C108" s="205"/>
      <c r="D108" s="206" t="s">
        <v>145</v>
      </c>
      <c r="E108" s="207" t="s">
        <v>22</v>
      </c>
      <c r="F108" s="208" t="s">
        <v>178</v>
      </c>
      <c r="G108" s="205"/>
      <c r="H108" s="209">
        <v>1.512</v>
      </c>
      <c r="I108" s="210"/>
      <c r="J108" s="205"/>
      <c r="K108" s="205"/>
      <c r="L108" s="211"/>
      <c r="M108" s="212"/>
      <c r="N108" s="213"/>
      <c r="O108" s="213"/>
      <c r="P108" s="213"/>
      <c r="Q108" s="213"/>
      <c r="R108" s="213"/>
      <c r="S108" s="213"/>
      <c r="T108" s="214"/>
      <c r="AT108" s="215" t="s">
        <v>145</v>
      </c>
      <c r="AU108" s="215" t="s">
        <v>85</v>
      </c>
      <c r="AV108" s="11" t="s">
        <v>85</v>
      </c>
      <c r="AW108" s="11" t="s">
        <v>39</v>
      </c>
      <c r="AX108" s="11" t="s">
        <v>76</v>
      </c>
      <c r="AY108" s="215" t="s">
        <v>135</v>
      </c>
    </row>
    <row r="109" spans="2:65" s="12" customFormat="1" ht="13.5">
      <c r="B109" s="216"/>
      <c r="C109" s="217"/>
      <c r="D109" s="218" t="s">
        <v>145</v>
      </c>
      <c r="E109" s="219" t="s">
        <v>22</v>
      </c>
      <c r="F109" s="220" t="s">
        <v>147</v>
      </c>
      <c r="G109" s="217"/>
      <c r="H109" s="221">
        <v>1.512</v>
      </c>
      <c r="I109" s="222"/>
      <c r="J109" s="217"/>
      <c r="K109" s="217"/>
      <c r="L109" s="223"/>
      <c r="M109" s="224"/>
      <c r="N109" s="225"/>
      <c r="O109" s="225"/>
      <c r="P109" s="225"/>
      <c r="Q109" s="225"/>
      <c r="R109" s="225"/>
      <c r="S109" s="225"/>
      <c r="T109" s="226"/>
      <c r="AT109" s="227" t="s">
        <v>145</v>
      </c>
      <c r="AU109" s="227" t="s">
        <v>85</v>
      </c>
      <c r="AV109" s="12" t="s">
        <v>143</v>
      </c>
      <c r="AW109" s="12" t="s">
        <v>39</v>
      </c>
      <c r="AX109" s="12" t="s">
        <v>24</v>
      </c>
      <c r="AY109" s="227" t="s">
        <v>135</v>
      </c>
    </row>
    <row r="110" spans="2:65" s="1" customFormat="1" ht="22.5" customHeight="1">
      <c r="B110" s="40"/>
      <c r="C110" s="192" t="s">
        <v>179</v>
      </c>
      <c r="D110" s="192" t="s">
        <v>138</v>
      </c>
      <c r="E110" s="193" t="s">
        <v>180</v>
      </c>
      <c r="F110" s="194" t="s">
        <v>181</v>
      </c>
      <c r="G110" s="195" t="s">
        <v>163</v>
      </c>
      <c r="H110" s="196">
        <v>221.85</v>
      </c>
      <c r="I110" s="197"/>
      <c r="J110" s="198">
        <f>ROUND(I110*H110,2)</f>
        <v>0</v>
      </c>
      <c r="K110" s="194" t="s">
        <v>142</v>
      </c>
      <c r="L110" s="60"/>
      <c r="M110" s="199" t="s">
        <v>22</v>
      </c>
      <c r="N110" s="200" t="s">
        <v>47</v>
      </c>
      <c r="O110" s="41"/>
      <c r="P110" s="201">
        <f>O110*H110</f>
        <v>0</v>
      </c>
      <c r="Q110" s="201">
        <v>0</v>
      </c>
      <c r="R110" s="201">
        <f>Q110*H110</f>
        <v>0</v>
      </c>
      <c r="S110" s="201">
        <v>0</v>
      </c>
      <c r="T110" s="202">
        <f>S110*H110</f>
        <v>0</v>
      </c>
      <c r="AR110" s="23" t="s">
        <v>143</v>
      </c>
      <c r="AT110" s="23" t="s">
        <v>138</v>
      </c>
      <c r="AU110" s="23" t="s">
        <v>85</v>
      </c>
      <c r="AY110" s="23" t="s">
        <v>135</v>
      </c>
      <c r="BE110" s="203">
        <f>IF(N110="základní",J110,0)</f>
        <v>0</v>
      </c>
      <c r="BF110" s="203">
        <f>IF(N110="snížená",J110,0)</f>
        <v>0</v>
      </c>
      <c r="BG110" s="203">
        <f>IF(N110="zákl. přenesená",J110,0)</f>
        <v>0</v>
      </c>
      <c r="BH110" s="203">
        <f>IF(N110="sníž. přenesená",J110,0)</f>
        <v>0</v>
      </c>
      <c r="BI110" s="203">
        <f>IF(N110="nulová",J110,0)</f>
        <v>0</v>
      </c>
      <c r="BJ110" s="23" t="s">
        <v>24</v>
      </c>
      <c r="BK110" s="203">
        <f>ROUND(I110*H110,2)</f>
        <v>0</v>
      </c>
      <c r="BL110" s="23" t="s">
        <v>143</v>
      </c>
      <c r="BM110" s="23" t="s">
        <v>182</v>
      </c>
    </row>
    <row r="111" spans="2:65" s="11" customFormat="1" ht="13.5">
      <c r="B111" s="204"/>
      <c r="C111" s="205"/>
      <c r="D111" s="206" t="s">
        <v>145</v>
      </c>
      <c r="E111" s="207" t="s">
        <v>22</v>
      </c>
      <c r="F111" s="208" t="s">
        <v>173</v>
      </c>
      <c r="G111" s="205"/>
      <c r="H111" s="209">
        <v>221.85</v>
      </c>
      <c r="I111" s="210"/>
      <c r="J111" s="205"/>
      <c r="K111" s="205"/>
      <c r="L111" s="211"/>
      <c r="M111" s="212"/>
      <c r="N111" s="213"/>
      <c r="O111" s="213"/>
      <c r="P111" s="213"/>
      <c r="Q111" s="213"/>
      <c r="R111" s="213"/>
      <c r="S111" s="213"/>
      <c r="T111" s="214"/>
      <c r="AT111" s="215" t="s">
        <v>145</v>
      </c>
      <c r="AU111" s="215" t="s">
        <v>85</v>
      </c>
      <c r="AV111" s="11" t="s">
        <v>85</v>
      </c>
      <c r="AW111" s="11" t="s">
        <v>39</v>
      </c>
      <c r="AX111" s="11" t="s">
        <v>76</v>
      </c>
      <c r="AY111" s="215" t="s">
        <v>135</v>
      </c>
    </row>
    <row r="112" spans="2:65" s="12" customFormat="1" ht="13.5">
      <c r="B112" s="216"/>
      <c r="C112" s="217"/>
      <c r="D112" s="218" t="s">
        <v>145</v>
      </c>
      <c r="E112" s="219" t="s">
        <v>22</v>
      </c>
      <c r="F112" s="220" t="s">
        <v>147</v>
      </c>
      <c r="G112" s="217"/>
      <c r="H112" s="221">
        <v>221.85</v>
      </c>
      <c r="I112" s="222"/>
      <c r="J112" s="217"/>
      <c r="K112" s="217"/>
      <c r="L112" s="223"/>
      <c r="M112" s="224"/>
      <c r="N112" s="225"/>
      <c r="O112" s="225"/>
      <c r="P112" s="225"/>
      <c r="Q112" s="225"/>
      <c r="R112" s="225"/>
      <c r="S112" s="225"/>
      <c r="T112" s="226"/>
      <c r="AT112" s="227" t="s">
        <v>145</v>
      </c>
      <c r="AU112" s="227" t="s">
        <v>85</v>
      </c>
      <c r="AV112" s="12" t="s">
        <v>143</v>
      </c>
      <c r="AW112" s="12" t="s">
        <v>39</v>
      </c>
      <c r="AX112" s="12" t="s">
        <v>24</v>
      </c>
      <c r="AY112" s="227" t="s">
        <v>135</v>
      </c>
    </row>
    <row r="113" spans="2:65" s="1" customFormat="1" ht="22.5" customHeight="1">
      <c r="B113" s="40"/>
      <c r="C113" s="192" t="s">
        <v>183</v>
      </c>
      <c r="D113" s="192" t="s">
        <v>138</v>
      </c>
      <c r="E113" s="193" t="s">
        <v>184</v>
      </c>
      <c r="F113" s="194" t="s">
        <v>185</v>
      </c>
      <c r="G113" s="195" t="s">
        <v>163</v>
      </c>
      <c r="H113" s="196">
        <v>114</v>
      </c>
      <c r="I113" s="197"/>
      <c r="J113" s="198">
        <f>ROUND(I113*H113,2)</f>
        <v>0</v>
      </c>
      <c r="K113" s="194" t="s">
        <v>142</v>
      </c>
      <c r="L113" s="60"/>
      <c r="M113" s="199" t="s">
        <v>22</v>
      </c>
      <c r="N113" s="200" t="s">
        <v>47</v>
      </c>
      <c r="O113" s="41"/>
      <c r="P113" s="201">
        <f>O113*H113</f>
        <v>0</v>
      </c>
      <c r="Q113" s="201">
        <v>0</v>
      </c>
      <c r="R113" s="201">
        <f>Q113*H113</f>
        <v>0</v>
      </c>
      <c r="S113" s="201">
        <v>0</v>
      </c>
      <c r="T113" s="202">
        <f>S113*H113</f>
        <v>0</v>
      </c>
      <c r="AR113" s="23" t="s">
        <v>143</v>
      </c>
      <c r="AT113" s="23" t="s">
        <v>138</v>
      </c>
      <c r="AU113" s="23" t="s">
        <v>85</v>
      </c>
      <c r="AY113" s="23" t="s">
        <v>135</v>
      </c>
      <c r="BE113" s="203">
        <f>IF(N113="základní",J113,0)</f>
        <v>0</v>
      </c>
      <c r="BF113" s="203">
        <f>IF(N113="snížená",J113,0)</f>
        <v>0</v>
      </c>
      <c r="BG113" s="203">
        <f>IF(N113="zákl. přenesená",J113,0)</f>
        <v>0</v>
      </c>
      <c r="BH113" s="203">
        <f>IF(N113="sníž. přenesená",J113,0)</f>
        <v>0</v>
      </c>
      <c r="BI113" s="203">
        <f>IF(N113="nulová",J113,0)</f>
        <v>0</v>
      </c>
      <c r="BJ113" s="23" t="s">
        <v>24</v>
      </c>
      <c r="BK113" s="203">
        <f>ROUND(I113*H113,2)</f>
        <v>0</v>
      </c>
      <c r="BL113" s="23" t="s">
        <v>143</v>
      </c>
      <c r="BM113" s="23" t="s">
        <v>186</v>
      </c>
    </row>
    <row r="114" spans="2:65" s="11" customFormat="1" ht="13.5">
      <c r="B114" s="204"/>
      <c r="C114" s="205"/>
      <c r="D114" s="206" t="s">
        <v>145</v>
      </c>
      <c r="E114" s="207" t="s">
        <v>22</v>
      </c>
      <c r="F114" s="208" t="s">
        <v>165</v>
      </c>
      <c r="G114" s="205"/>
      <c r="H114" s="209">
        <v>114</v>
      </c>
      <c r="I114" s="210"/>
      <c r="J114" s="205"/>
      <c r="K114" s="205"/>
      <c r="L114" s="211"/>
      <c r="M114" s="212"/>
      <c r="N114" s="213"/>
      <c r="O114" s="213"/>
      <c r="P114" s="213"/>
      <c r="Q114" s="213"/>
      <c r="R114" s="213"/>
      <c r="S114" s="213"/>
      <c r="T114" s="214"/>
      <c r="AT114" s="215" t="s">
        <v>145</v>
      </c>
      <c r="AU114" s="215" t="s">
        <v>85</v>
      </c>
      <c r="AV114" s="11" t="s">
        <v>85</v>
      </c>
      <c r="AW114" s="11" t="s">
        <v>39</v>
      </c>
      <c r="AX114" s="11" t="s">
        <v>76</v>
      </c>
      <c r="AY114" s="215" t="s">
        <v>135</v>
      </c>
    </row>
    <row r="115" spans="2:65" s="12" customFormat="1" ht="13.5">
      <c r="B115" s="216"/>
      <c r="C115" s="217"/>
      <c r="D115" s="218" t="s">
        <v>145</v>
      </c>
      <c r="E115" s="219" t="s">
        <v>22</v>
      </c>
      <c r="F115" s="220" t="s">
        <v>147</v>
      </c>
      <c r="G115" s="217"/>
      <c r="H115" s="221">
        <v>114</v>
      </c>
      <c r="I115" s="222"/>
      <c r="J115" s="217"/>
      <c r="K115" s="217"/>
      <c r="L115" s="223"/>
      <c r="M115" s="224"/>
      <c r="N115" s="225"/>
      <c r="O115" s="225"/>
      <c r="P115" s="225"/>
      <c r="Q115" s="225"/>
      <c r="R115" s="225"/>
      <c r="S115" s="225"/>
      <c r="T115" s="226"/>
      <c r="AT115" s="227" t="s">
        <v>145</v>
      </c>
      <c r="AU115" s="227" t="s">
        <v>85</v>
      </c>
      <c r="AV115" s="12" t="s">
        <v>143</v>
      </c>
      <c r="AW115" s="12" t="s">
        <v>39</v>
      </c>
      <c r="AX115" s="12" t="s">
        <v>24</v>
      </c>
      <c r="AY115" s="227" t="s">
        <v>135</v>
      </c>
    </row>
    <row r="116" spans="2:65" s="1" customFormat="1" ht="22.5" customHeight="1">
      <c r="B116" s="40"/>
      <c r="C116" s="192" t="s">
        <v>187</v>
      </c>
      <c r="D116" s="192" t="s">
        <v>138</v>
      </c>
      <c r="E116" s="193" t="s">
        <v>188</v>
      </c>
      <c r="F116" s="194" t="s">
        <v>189</v>
      </c>
      <c r="G116" s="195" t="s">
        <v>163</v>
      </c>
      <c r="H116" s="196">
        <v>114</v>
      </c>
      <c r="I116" s="197"/>
      <c r="J116" s="198">
        <f>ROUND(I116*H116,2)</f>
        <v>0</v>
      </c>
      <c r="K116" s="194" t="s">
        <v>142</v>
      </c>
      <c r="L116" s="60"/>
      <c r="M116" s="199" t="s">
        <v>22</v>
      </c>
      <c r="N116" s="200" t="s">
        <v>47</v>
      </c>
      <c r="O116" s="41"/>
      <c r="P116" s="201">
        <f>O116*H116</f>
        <v>0</v>
      </c>
      <c r="Q116" s="201">
        <v>0</v>
      </c>
      <c r="R116" s="201">
        <f>Q116*H116</f>
        <v>0</v>
      </c>
      <c r="S116" s="201">
        <v>0</v>
      </c>
      <c r="T116" s="202">
        <f>S116*H116</f>
        <v>0</v>
      </c>
      <c r="AR116" s="23" t="s">
        <v>143</v>
      </c>
      <c r="AT116" s="23" t="s">
        <v>138</v>
      </c>
      <c r="AU116" s="23" t="s">
        <v>85</v>
      </c>
      <c r="AY116" s="23" t="s">
        <v>135</v>
      </c>
      <c r="BE116" s="203">
        <f>IF(N116="základní",J116,0)</f>
        <v>0</v>
      </c>
      <c r="BF116" s="203">
        <f>IF(N116="snížená",J116,0)</f>
        <v>0</v>
      </c>
      <c r="BG116" s="203">
        <f>IF(N116="zákl. přenesená",J116,0)</f>
        <v>0</v>
      </c>
      <c r="BH116" s="203">
        <f>IF(N116="sníž. přenesená",J116,0)</f>
        <v>0</v>
      </c>
      <c r="BI116" s="203">
        <f>IF(N116="nulová",J116,0)</f>
        <v>0</v>
      </c>
      <c r="BJ116" s="23" t="s">
        <v>24</v>
      </c>
      <c r="BK116" s="203">
        <f>ROUND(I116*H116,2)</f>
        <v>0</v>
      </c>
      <c r="BL116" s="23" t="s">
        <v>143</v>
      </c>
      <c r="BM116" s="23" t="s">
        <v>190</v>
      </c>
    </row>
    <row r="117" spans="2:65" s="1" customFormat="1" ht="22.5" customHeight="1">
      <c r="B117" s="40"/>
      <c r="C117" s="192" t="s">
        <v>191</v>
      </c>
      <c r="D117" s="192" t="s">
        <v>138</v>
      </c>
      <c r="E117" s="193" t="s">
        <v>192</v>
      </c>
      <c r="F117" s="194" t="s">
        <v>193</v>
      </c>
      <c r="G117" s="195" t="s">
        <v>163</v>
      </c>
      <c r="H117" s="196">
        <v>39.15</v>
      </c>
      <c r="I117" s="197"/>
      <c r="J117" s="198">
        <f>ROUND(I117*H117,2)</f>
        <v>0</v>
      </c>
      <c r="K117" s="194" t="s">
        <v>142</v>
      </c>
      <c r="L117" s="60"/>
      <c r="M117" s="199" t="s">
        <v>22</v>
      </c>
      <c r="N117" s="200" t="s">
        <v>47</v>
      </c>
      <c r="O117" s="41"/>
      <c r="P117" s="201">
        <f>O117*H117</f>
        <v>0</v>
      </c>
      <c r="Q117" s="201">
        <v>0</v>
      </c>
      <c r="R117" s="201">
        <f>Q117*H117</f>
        <v>0</v>
      </c>
      <c r="S117" s="201">
        <v>0</v>
      </c>
      <c r="T117" s="202">
        <f>S117*H117</f>
        <v>0</v>
      </c>
      <c r="AR117" s="23" t="s">
        <v>143</v>
      </c>
      <c r="AT117" s="23" t="s">
        <v>138</v>
      </c>
      <c r="AU117" s="23" t="s">
        <v>85</v>
      </c>
      <c r="AY117" s="23" t="s">
        <v>135</v>
      </c>
      <c r="BE117" s="203">
        <f>IF(N117="základní",J117,0)</f>
        <v>0</v>
      </c>
      <c r="BF117" s="203">
        <f>IF(N117="snížená",J117,0)</f>
        <v>0</v>
      </c>
      <c r="BG117" s="203">
        <f>IF(N117="zákl. přenesená",J117,0)</f>
        <v>0</v>
      </c>
      <c r="BH117" s="203">
        <f>IF(N117="sníž. přenesená",J117,0)</f>
        <v>0</v>
      </c>
      <c r="BI117" s="203">
        <f>IF(N117="nulová",J117,0)</f>
        <v>0</v>
      </c>
      <c r="BJ117" s="23" t="s">
        <v>24</v>
      </c>
      <c r="BK117" s="203">
        <f>ROUND(I117*H117,2)</f>
        <v>0</v>
      </c>
      <c r="BL117" s="23" t="s">
        <v>143</v>
      </c>
      <c r="BM117" s="23" t="s">
        <v>191</v>
      </c>
    </row>
    <row r="118" spans="2:65" s="1" customFormat="1" ht="22.5" customHeight="1">
      <c r="B118" s="40"/>
      <c r="C118" s="192" t="s">
        <v>194</v>
      </c>
      <c r="D118" s="192" t="s">
        <v>138</v>
      </c>
      <c r="E118" s="193" t="s">
        <v>195</v>
      </c>
      <c r="F118" s="194" t="s">
        <v>196</v>
      </c>
      <c r="G118" s="195" t="s">
        <v>163</v>
      </c>
      <c r="H118" s="196">
        <v>39.15</v>
      </c>
      <c r="I118" s="197"/>
      <c r="J118" s="198">
        <f>ROUND(I118*H118,2)</f>
        <v>0</v>
      </c>
      <c r="K118" s="194" t="s">
        <v>142</v>
      </c>
      <c r="L118" s="60"/>
      <c r="M118" s="199" t="s">
        <v>22</v>
      </c>
      <c r="N118" s="200" t="s">
        <v>47</v>
      </c>
      <c r="O118" s="41"/>
      <c r="P118" s="201">
        <f>O118*H118</f>
        <v>0</v>
      </c>
      <c r="Q118" s="201">
        <v>0</v>
      </c>
      <c r="R118" s="201">
        <f>Q118*H118</f>
        <v>0</v>
      </c>
      <c r="S118" s="201">
        <v>0</v>
      </c>
      <c r="T118" s="202">
        <f>S118*H118</f>
        <v>0</v>
      </c>
      <c r="AR118" s="23" t="s">
        <v>143</v>
      </c>
      <c r="AT118" s="23" t="s">
        <v>138</v>
      </c>
      <c r="AU118" s="23" t="s">
        <v>85</v>
      </c>
      <c r="AY118" s="23" t="s">
        <v>135</v>
      </c>
      <c r="BE118" s="203">
        <f>IF(N118="základní",J118,0)</f>
        <v>0</v>
      </c>
      <c r="BF118" s="203">
        <f>IF(N118="snížená",J118,0)</f>
        <v>0</v>
      </c>
      <c r="BG118" s="203">
        <f>IF(N118="zákl. přenesená",J118,0)</f>
        <v>0</v>
      </c>
      <c r="BH118" s="203">
        <f>IF(N118="sníž. přenesená",J118,0)</f>
        <v>0</v>
      </c>
      <c r="BI118" s="203">
        <f>IF(N118="nulová",J118,0)</f>
        <v>0</v>
      </c>
      <c r="BJ118" s="23" t="s">
        <v>24</v>
      </c>
      <c r="BK118" s="203">
        <f>ROUND(I118*H118,2)</f>
        <v>0</v>
      </c>
      <c r="BL118" s="23" t="s">
        <v>143</v>
      </c>
      <c r="BM118" s="23" t="s">
        <v>194</v>
      </c>
    </row>
    <row r="119" spans="2:65" s="1" customFormat="1" ht="22.5" customHeight="1">
      <c r="B119" s="40"/>
      <c r="C119" s="192" t="s">
        <v>197</v>
      </c>
      <c r="D119" s="192" t="s">
        <v>138</v>
      </c>
      <c r="E119" s="193" t="s">
        <v>198</v>
      </c>
      <c r="F119" s="194" t="s">
        <v>199</v>
      </c>
      <c r="G119" s="195" t="s">
        <v>163</v>
      </c>
      <c r="H119" s="196">
        <v>221.85</v>
      </c>
      <c r="I119" s="197"/>
      <c r="J119" s="198">
        <f>ROUND(I119*H119,2)</f>
        <v>0</v>
      </c>
      <c r="K119" s="194" t="s">
        <v>142</v>
      </c>
      <c r="L119" s="60"/>
      <c r="M119" s="199" t="s">
        <v>22</v>
      </c>
      <c r="N119" s="200" t="s">
        <v>47</v>
      </c>
      <c r="O119" s="41"/>
      <c r="P119" s="201">
        <f>O119*H119</f>
        <v>0</v>
      </c>
      <c r="Q119" s="201">
        <v>0</v>
      </c>
      <c r="R119" s="201">
        <f>Q119*H119</f>
        <v>0</v>
      </c>
      <c r="S119" s="201">
        <v>0</v>
      </c>
      <c r="T119" s="202">
        <f>S119*H119</f>
        <v>0</v>
      </c>
      <c r="AR119" s="23" t="s">
        <v>143</v>
      </c>
      <c r="AT119" s="23" t="s">
        <v>138</v>
      </c>
      <c r="AU119" s="23" t="s">
        <v>85</v>
      </c>
      <c r="AY119" s="23" t="s">
        <v>135</v>
      </c>
      <c r="BE119" s="203">
        <f>IF(N119="základní",J119,0)</f>
        <v>0</v>
      </c>
      <c r="BF119" s="203">
        <f>IF(N119="snížená",J119,0)</f>
        <v>0</v>
      </c>
      <c r="BG119" s="203">
        <f>IF(N119="zákl. přenesená",J119,0)</f>
        <v>0</v>
      </c>
      <c r="BH119" s="203">
        <f>IF(N119="sníž. přenesená",J119,0)</f>
        <v>0</v>
      </c>
      <c r="BI119" s="203">
        <f>IF(N119="nulová",J119,0)</f>
        <v>0</v>
      </c>
      <c r="BJ119" s="23" t="s">
        <v>24</v>
      </c>
      <c r="BK119" s="203">
        <f>ROUND(I119*H119,2)</f>
        <v>0</v>
      </c>
      <c r="BL119" s="23" t="s">
        <v>143</v>
      </c>
      <c r="BM119" s="23" t="s">
        <v>197</v>
      </c>
    </row>
    <row r="120" spans="2:65" s="1" customFormat="1" ht="22.5" customHeight="1">
      <c r="B120" s="40"/>
      <c r="C120" s="192" t="s">
        <v>200</v>
      </c>
      <c r="D120" s="192" t="s">
        <v>138</v>
      </c>
      <c r="E120" s="193" t="s">
        <v>201</v>
      </c>
      <c r="F120" s="194" t="s">
        <v>202</v>
      </c>
      <c r="G120" s="195" t="s">
        <v>203</v>
      </c>
      <c r="H120" s="196">
        <v>443.7</v>
      </c>
      <c r="I120" s="197"/>
      <c r="J120" s="198">
        <f>ROUND(I120*H120,2)</f>
        <v>0</v>
      </c>
      <c r="K120" s="194" t="s">
        <v>142</v>
      </c>
      <c r="L120" s="60"/>
      <c r="M120" s="199" t="s">
        <v>22</v>
      </c>
      <c r="N120" s="200" t="s">
        <v>47</v>
      </c>
      <c r="O120" s="41"/>
      <c r="P120" s="201">
        <f>O120*H120</f>
        <v>0</v>
      </c>
      <c r="Q120" s="201">
        <v>0</v>
      </c>
      <c r="R120" s="201">
        <f>Q120*H120</f>
        <v>0</v>
      </c>
      <c r="S120" s="201">
        <v>0</v>
      </c>
      <c r="T120" s="202">
        <f>S120*H120</f>
        <v>0</v>
      </c>
      <c r="AR120" s="23" t="s">
        <v>143</v>
      </c>
      <c r="AT120" s="23" t="s">
        <v>138</v>
      </c>
      <c r="AU120" s="23" t="s">
        <v>85</v>
      </c>
      <c r="AY120" s="23" t="s">
        <v>135</v>
      </c>
      <c r="BE120" s="203">
        <f>IF(N120="základní",J120,0)</f>
        <v>0</v>
      </c>
      <c r="BF120" s="203">
        <f>IF(N120="snížená",J120,0)</f>
        <v>0</v>
      </c>
      <c r="BG120" s="203">
        <f>IF(N120="zákl. přenesená",J120,0)</f>
        <v>0</v>
      </c>
      <c r="BH120" s="203">
        <f>IF(N120="sníž. přenesená",J120,0)</f>
        <v>0</v>
      </c>
      <c r="BI120" s="203">
        <f>IF(N120="nulová",J120,0)</f>
        <v>0</v>
      </c>
      <c r="BJ120" s="23" t="s">
        <v>24</v>
      </c>
      <c r="BK120" s="203">
        <f>ROUND(I120*H120,2)</f>
        <v>0</v>
      </c>
      <c r="BL120" s="23" t="s">
        <v>143</v>
      </c>
      <c r="BM120" s="23" t="s">
        <v>204</v>
      </c>
    </row>
    <row r="121" spans="2:65" s="11" customFormat="1" ht="13.5">
      <c r="B121" s="204"/>
      <c r="C121" s="205"/>
      <c r="D121" s="218" t="s">
        <v>145</v>
      </c>
      <c r="E121" s="205"/>
      <c r="F121" s="228" t="s">
        <v>205</v>
      </c>
      <c r="G121" s="205"/>
      <c r="H121" s="229">
        <v>443.7</v>
      </c>
      <c r="I121" s="210"/>
      <c r="J121" s="205"/>
      <c r="K121" s="205"/>
      <c r="L121" s="211"/>
      <c r="M121" s="212"/>
      <c r="N121" s="213"/>
      <c r="O121" s="213"/>
      <c r="P121" s="213"/>
      <c r="Q121" s="213"/>
      <c r="R121" s="213"/>
      <c r="S121" s="213"/>
      <c r="T121" s="214"/>
      <c r="AT121" s="215" t="s">
        <v>145</v>
      </c>
      <c r="AU121" s="215" t="s">
        <v>85</v>
      </c>
      <c r="AV121" s="11" t="s">
        <v>85</v>
      </c>
      <c r="AW121" s="11" t="s">
        <v>6</v>
      </c>
      <c r="AX121" s="11" t="s">
        <v>24</v>
      </c>
      <c r="AY121" s="215" t="s">
        <v>135</v>
      </c>
    </row>
    <row r="122" spans="2:65" s="1" customFormat="1" ht="31.5" customHeight="1">
      <c r="B122" s="40"/>
      <c r="C122" s="192" t="s">
        <v>206</v>
      </c>
      <c r="D122" s="192" t="s">
        <v>138</v>
      </c>
      <c r="E122" s="193" t="s">
        <v>207</v>
      </c>
      <c r="F122" s="194" t="s">
        <v>208</v>
      </c>
      <c r="G122" s="195" t="s">
        <v>141</v>
      </c>
      <c r="H122" s="196">
        <v>570</v>
      </c>
      <c r="I122" s="197"/>
      <c r="J122" s="198">
        <f>ROUND(I122*H122,2)</f>
        <v>0</v>
      </c>
      <c r="K122" s="194" t="s">
        <v>142</v>
      </c>
      <c r="L122" s="60"/>
      <c r="M122" s="199" t="s">
        <v>22</v>
      </c>
      <c r="N122" s="200" t="s">
        <v>47</v>
      </c>
      <c r="O122" s="41"/>
      <c r="P122" s="201">
        <f>O122*H122</f>
        <v>0</v>
      </c>
      <c r="Q122" s="201">
        <v>0</v>
      </c>
      <c r="R122" s="201">
        <f>Q122*H122</f>
        <v>0</v>
      </c>
      <c r="S122" s="201">
        <v>0</v>
      </c>
      <c r="T122" s="202">
        <f>S122*H122</f>
        <v>0</v>
      </c>
      <c r="AR122" s="23" t="s">
        <v>143</v>
      </c>
      <c r="AT122" s="23" t="s">
        <v>138</v>
      </c>
      <c r="AU122" s="23" t="s">
        <v>85</v>
      </c>
      <c r="AY122" s="23" t="s">
        <v>135</v>
      </c>
      <c r="BE122" s="203">
        <f>IF(N122="základní",J122,0)</f>
        <v>0</v>
      </c>
      <c r="BF122" s="203">
        <f>IF(N122="snížená",J122,0)</f>
        <v>0</v>
      </c>
      <c r="BG122" s="203">
        <f>IF(N122="zákl. přenesená",J122,0)</f>
        <v>0</v>
      </c>
      <c r="BH122" s="203">
        <f>IF(N122="sníž. přenesená",J122,0)</f>
        <v>0</v>
      </c>
      <c r="BI122" s="203">
        <f>IF(N122="nulová",J122,0)</f>
        <v>0</v>
      </c>
      <c r="BJ122" s="23" t="s">
        <v>24</v>
      </c>
      <c r="BK122" s="203">
        <f>ROUND(I122*H122,2)</f>
        <v>0</v>
      </c>
      <c r="BL122" s="23" t="s">
        <v>143</v>
      </c>
      <c r="BM122" s="23" t="s">
        <v>209</v>
      </c>
    </row>
    <row r="123" spans="2:65" s="1" customFormat="1" ht="22.5" customHeight="1">
      <c r="B123" s="40"/>
      <c r="C123" s="192" t="s">
        <v>210</v>
      </c>
      <c r="D123" s="192" t="s">
        <v>138</v>
      </c>
      <c r="E123" s="193" t="s">
        <v>211</v>
      </c>
      <c r="F123" s="194" t="s">
        <v>212</v>
      </c>
      <c r="G123" s="195" t="s">
        <v>141</v>
      </c>
      <c r="H123" s="196">
        <v>570</v>
      </c>
      <c r="I123" s="197"/>
      <c r="J123" s="198">
        <f>ROUND(I123*H123,2)</f>
        <v>0</v>
      </c>
      <c r="K123" s="194" t="s">
        <v>142</v>
      </c>
      <c r="L123" s="60"/>
      <c r="M123" s="199" t="s">
        <v>22</v>
      </c>
      <c r="N123" s="200" t="s">
        <v>47</v>
      </c>
      <c r="O123" s="41"/>
      <c r="P123" s="201">
        <f>O123*H123</f>
        <v>0</v>
      </c>
      <c r="Q123" s="201">
        <v>0</v>
      </c>
      <c r="R123" s="201">
        <f>Q123*H123</f>
        <v>0</v>
      </c>
      <c r="S123" s="201">
        <v>0</v>
      </c>
      <c r="T123" s="202">
        <f>S123*H123</f>
        <v>0</v>
      </c>
      <c r="AR123" s="23" t="s">
        <v>143</v>
      </c>
      <c r="AT123" s="23" t="s">
        <v>138</v>
      </c>
      <c r="AU123" s="23" t="s">
        <v>85</v>
      </c>
      <c r="AY123" s="23" t="s">
        <v>135</v>
      </c>
      <c r="BE123" s="203">
        <f>IF(N123="základní",J123,0)</f>
        <v>0</v>
      </c>
      <c r="BF123" s="203">
        <f>IF(N123="snížená",J123,0)</f>
        <v>0</v>
      </c>
      <c r="BG123" s="203">
        <f>IF(N123="zákl. přenesená",J123,0)</f>
        <v>0</v>
      </c>
      <c r="BH123" s="203">
        <f>IF(N123="sníž. přenesená",J123,0)</f>
        <v>0</v>
      </c>
      <c r="BI123" s="203">
        <f>IF(N123="nulová",J123,0)</f>
        <v>0</v>
      </c>
      <c r="BJ123" s="23" t="s">
        <v>24</v>
      </c>
      <c r="BK123" s="203">
        <f>ROUND(I123*H123,2)</f>
        <v>0</v>
      </c>
      <c r="BL123" s="23" t="s">
        <v>143</v>
      </c>
      <c r="BM123" s="23" t="s">
        <v>213</v>
      </c>
    </row>
    <row r="124" spans="2:65" s="1" customFormat="1" ht="22.5" customHeight="1">
      <c r="B124" s="40"/>
      <c r="C124" s="230" t="s">
        <v>214</v>
      </c>
      <c r="D124" s="230" t="s">
        <v>215</v>
      </c>
      <c r="E124" s="231" t="s">
        <v>216</v>
      </c>
      <c r="F124" s="232" t="s">
        <v>217</v>
      </c>
      <c r="G124" s="233" t="s">
        <v>218</v>
      </c>
      <c r="H124" s="234">
        <v>8.5500000000000007</v>
      </c>
      <c r="I124" s="235"/>
      <c r="J124" s="236">
        <f>ROUND(I124*H124,2)</f>
        <v>0</v>
      </c>
      <c r="K124" s="232" t="s">
        <v>142</v>
      </c>
      <c r="L124" s="237"/>
      <c r="M124" s="238" t="s">
        <v>22</v>
      </c>
      <c r="N124" s="239" t="s">
        <v>47</v>
      </c>
      <c r="O124" s="41"/>
      <c r="P124" s="201">
        <f>O124*H124</f>
        <v>0</v>
      </c>
      <c r="Q124" s="201">
        <v>1E-3</v>
      </c>
      <c r="R124" s="201">
        <f>Q124*H124</f>
        <v>8.5500000000000003E-3</v>
      </c>
      <c r="S124" s="201">
        <v>0</v>
      </c>
      <c r="T124" s="202">
        <f>S124*H124</f>
        <v>0</v>
      </c>
      <c r="AR124" s="23" t="s">
        <v>197</v>
      </c>
      <c r="AT124" s="23" t="s">
        <v>215</v>
      </c>
      <c r="AU124" s="23" t="s">
        <v>85</v>
      </c>
      <c r="AY124" s="23" t="s">
        <v>135</v>
      </c>
      <c r="BE124" s="203">
        <f>IF(N124="základní",J124,0)</f>
        <v>0</v>
      </c>
      <c r="BF124" s="203">
        <f>IF(N124="snížená",J124,0)</f>
        <v>0</v>
      </c>
      <c r="BG124" s="203">
        <f>IF(N124="zákl. přenesená",J124,0)</f>
        <v>0</v>
      </c>
      <c r="BH124" s="203">
        <f>IF(N124="sníž. přenesená",J124,0)</f>
        <v>0</v>
      </c>
      <c r="BI124" s="203">
        <f>IF(N124="nulová",J124,0)</f>
        <v>0</v>
      </c>
      <c r="BJ124" s="23" t="s">
        <v>24</v>
      </c>
      <c r="BK124" s="203">
        <f>ROUND(I124*H124,2)</f>
        <v>0</v>
      </c>
      <c r="BL124" s="23" t="s">
        <v>143</v>
      </c>
      <c r="BM124" s="23" t="s">
        <v>219</v>
      </c>
    </row>
    <row r="125" spans="2:65" s="11" customFormat="1" ht="13.5">
      <c r="B125" s="204"/>
      <c r="C125" s="205"/>
      <c r="D125" s="218" t="s">
        <v>145</v>
      </c>
      <c r="E125" s="205"/>
      <c r="F125" s="228" t="s">
        <v>220</v>
      </c>
      <c r="G125" s="205"/>
      <c r="H125" s="229">
        <v>8.5500000000000007</v>
      </c>
      <c r="I125" s="210"/>
      <c r="J125" s="205"/>
      <c r="K125" s="205"/>
      <c r="L125" s="211"/>
      <c r="M125" s="212"/>
      <c r="N125" s="213"/>
      <c r="O125" s="213"/>
      <c r="P125" s="213"/>
      <c r="Q125" s="213"/>
      <c r="R125" s="213"/>
      <c r="S125" s="213"/>
      <c r="T125" s="214"/>
      <c r="AT125" s="215" t="s">
        <v>145</v>
      </c>
      <c r="AU125" s="215" t="s">
        <v>85</v>
      </c>
      <c r="AV125" s="11" t="s">
        <v>85</v>
      </c>
      <c r="AW125" s="11" t="s">
        <v>6</v>
      </c>
      <c r="AX125" s="11" t="s">
        <v>24</v>
      </c>
      <c r="AY125" s="215" t="s">
        <v>135</v>
      </c>
    </row>
    <row r="126" spans="2:65" s="1" customFormat="1" ht="22.5" customHeight="1">
      <c r="B126" s="40"/>
      <c r="C126" s="192" t="s">
        <v>221</v>
      </c>
      <c r="D126" s="192" t="s">
        <v>138</v>
      </c>
      <c r="E126" s="193" t="s">
        <v>222</v>
      </c>
      <c r="F126" s="194" t="s">
        <v>223</v>
      </c>
      <c r="G126" s="195" t="s">
        <v>141</v>
      </c>
      <c r="H126" s="196">
        <v>570</v>
      </c>
      <c r="I126" s="197"/>
      <c r="J126" s="198">
        <f>ROUND(I126*H126,2)</f>
        <v>0</v>
      </c>
      <c r="K126" s="194" t="s">
        <v>142</v>
      </c>
      <c r="L126" s="60"/>
      <c r="M126" s="199" t="s">
        <v>22</v>
      </c>
      <c r="N126" s="200" t="s">
        <v>47</v>
      </c>
      <c r="O126" s="41"/>
      <c r="P126" s="201">
        <f>O126*H126</f>
        <v>0</v>
      </c>
      <c r="Q126" s="201">
        <v>0</v>
      </c>
      <c r="R126" s="201">
        <f>Q126*H126</f>
        <v>0</v>
      </c>
      <c r="S126" s="201">
        <v>0</v>
      </c>
      <c r="T126" s="202">
        <f>S126*H126</f>
        <v>0</v>
      </c>
      <c r="AR126" s="23" t="s">
        <v>143</v>
      </c>
      <c r="AT126" s="23" t="s">
        <v>138</v>
      </c>
      <c r="AU126" s="23" t="s">
        <v>85</v>
      </c>
      <c r="AY126" s="23" t="s">
        <v>135</v>
      </c>
      <c r="BE126" s="203">
        <f>IF(N126="základní",J126,0)</f>
        <v>0</v>
      </c>
      <c r="BF126" s="203">
        <f>IF(N126="snížená",J126,0)</f>
        <v>0</v>
      </c>
      <c r="BG126" s="203">
        <f>IF(N126="zákl. přenesená",J126,0)</f>
        <v>0</v>
      </c>
      <c r="BH126" s="203">
        <f>IF(N126="sníž. přenesená",J126,0)</f>
        <v>0</v>
      </c>
      <c r="BI126" s="203">
        <f>IF(N126="nulová",J126,0)</f>
        <v>0</v>
      </c>
      <c r="BJ126" s="23" t="s">
        <v>24</v>
      </c>
      <c r="BK126" s="203">
        <f>ROUND(I126*H126,2)</f>
        <v>0</v>
      </c>
      <c r="BL126" s="23" t="s">
        <v>143</v>
      </c>
      <c r="BM126" s="23" t="s">
        <v>224</v>
      </c>
    </row>
    <row r="127" spans="2:65" s="11" customFormat="1" ht="13.5">
      <c r="B127" s="204"/>
      <c r="C127" s="205"/>
      <c r="D127" s="206" t="s">
        <v>145</v>
      </c>
      <c r="E127" s="207" t="s">
        <v>22</v>
      </c>
      <c r="F127" s="208" t="s">
        <v>225</v>
      </c>
      <c r="G127" s="205"/>
      <c r="H127" s="209">
        <v>570</v>
      </c>
      <c r="I127" s="210"/>
      <c r="J127" s="205"/>
      <c r="K127" s="205"/>
      <c r="L127" s="211"/>
      <c r="M127" s="212"/>
      <c r="N127" s="213"/>
      <c r="O127" s="213"/>
      <c r="P127" s="213"/>
      <c r="Q127" s="213"/>
      <c r="R127" s="213"/>
      <c r="S127" s="213"/>
      <c r="T127" s="214"/>
      <c r="AT127" s="215" t="s">
        <v>145</v>
      </c>
      <c r="AU127" s="215" t="s">
        <v>85</v>
      </c>
      <c r="AV127" s="11" t="s">
        <v>85</v>
      </c>
      <c r="AW127" s="11" t="s">
        <v>39</v>
      </c>
      <c r="AX127" s="11" t="s">
        <v>76</v>
      </c>
      <c r="AY127" s="215" t="s">
        <v>135</v>
      </c>
    </row>
    <row r="128" spans="2:65" s="12" customFormat="1" ht="13.5">
      <c r="B128" s="216"/>
      <c r="C128" s="217"/>
      <c r="D128" s="218" t="s">
        <v>145</v>
      </c>
      <c r="E128" s="219" t="s">
        <v>22</v>
      </c>
      <c r="F128" s="220" t="s">
        <v>147</v>
      </c>
      <c r="G128" s="217"/>
      <c r="H128" s="221">
        <v>570</v>
      </c>
      <c r="I128" s="222"/>
      <c r="J128" s="217"/>
      <c r="K128" s="217"/>
      <c r="L128" s="223"/>
      <c r="M128" s="224"/>
      <c r="N128" s="225"/>
      <c r="O128" s="225"/>
      <c r="P128" s="225"/>
      <c r="Q128" s="225"/>
      <c r="R128" s="225"/>
      <c r="S128" s="225"/>
      <c r="T128" s="226"/>
      <c r="AT128" s="227" t="s">
        <v>145</v>
      </c>
      <c r="AU128" s="227" t="s">
        <v>85</v>
      </c>
      <c r="AV128" s="12" t="s">
        <v>143</v>
      </c>
      <c r="AW128" s="12" t="s">
        <v>39</v>
      </c>
      <c r="AX128" s="12" t="s">
        <v>24</v>
      </c>
      <c r="AY128" s="227" t="s">
        <v>135</v>
      </c>
    </row>
    <row r="129" spans="2:65" s="1" customFormat="1" ht="22.5" customHeight="1">
      <c r="B129" s="40"/>
      <c r="C129" s="192" t="s">
        <v>226</v>
      </c>
      <c r="D129" s="192" t="s">
        <v>138</v>
      </c>
      <c r="E129" s="193" t="s">
        <v>227</v>
      </c>
      <c r="F129" s="194" t="s">
        <v>228</v>
      </c>
      <c r="G129" s="195" t="s">
        <v>141</v>
      </c>
      <c r="H129" s="196">
        <v>1740</v>
      </c>
      <c r="I129" s="197"/>
      <c r="J129" s="198">
        <f>ROUND(I129*H129,2)</f>
        <v>0</v>
      </c>
      <c r="K129" s="194" t="s">
        <v>142</v>
      </c>
      <c r="L129" s="60"/>
      <c r="M129" s="199" t="s">
        <v>22</v>
      </c>
      <c r="N129" s="200" t="s">
        <v>47</v>
      </c>
      <c r="O129" s="41"/>
      <c r="P129" s="201">
        <f>O129*H129</f>
        <v>0</v>
      </c>
      <c r="Q129" s="201">
        <v>0</v>
      </c>
      <c r="R129" s="201">
        <f>Q129*H129</f>
        <v>0</v>
      </c>
      <c r="S129" s="201">
        <v>0</v>
      </c>
      <c r="T129" s="202">
        <f>S129*H129</f>
        <v>0</v>
      </c>
      <c r="AR129" s="23" t="s">
        <v>143</v>
      </c>
      <c r="AT129" s="23" t="s">
        <v>138</v>
      </c>
      <c r="AU129" s="23" t="s">
        <v>85</v>
      </c>
      <c r="AY129" s="23" t="s">
        <v>135</v>
      </c>
      <c r="BE129" s="203">
        <f>IF(N129="základní",J129,0)</f>
        <v>0</v>
      </c>
      <c r="BF129" s="203">
        <f>IF(N129="snížená",J129,0)</f>
        <v>0</v>
      </c>
      <c r="BG129" s="203">
        <f>IF(N129="zákl. přenesená",J129,0)</f>
        <v>0</v>
      </c>
      <c r="BH129" s="203">
        <f>IF(N129="sníž. přenesená",J129,0)</f>
        <v>0</v>
      </c>
      <c r="BI129" s="203">
        <f>IF(N129="nulová",J129,0)</f>
        <v>0</v>
      </c>
      <c r="BJ129" s="23" t="s">
        <v>24</v>
      </c>
      <c r="BK129" s="203">
        <f>ROUND(I129*H129,2)</f>
        <v>0</v>
      </c>
      <c r="BL129" s="23" t="s">
        <v>143</v>
      </c>
      <c r="BM129" s="23" t="s">
        <v>226</v>
      </c>
    </row>
    <row r="130" spans="2:65" s="1" customFormat="1" ht="22.5" customHeight="1">
      <c r="B130" s="40"/>
      <c r="C130" s="192" t="s">
        <v>29</v>
      </c>
      <c r="D130" s="192" t="s">
        <v>138</v>
      </c>
      <c r="E130" s="193" t="s">
        <v>229</v>
      </c>
      <c r="F130" s="194" t="s">
        <v>230</v>
      </c>
      <c r="G130" s="195" t="s">
        <v>163</v>
      </c>
      <c r="H130" s="196">
        <v>228</v>
      </c>
      <c r="I130" s="197"/>
      <c r="J130" s="198">
        <f>ROUND(I130*H130,2)</f>
        <v>0</v>
      </c>
      <c r="K130" s="194" t="s">
        <v>142</v>
      </c>
      <c r="L130" s="60"/>
      <c r="M130" s="199" t="s">
        <v>22</v>
      </c>
      <c r="N130" s="200" t="s">
        <v>47</v>
      </c>
      <c r="O130" s="41"/>
      <c r="P130" s="201">
        <f>O130*H130</f>
        <v>0</v>
      </c>
      <c r="Q130" s="201">
        <v>0</v>
      </c>
      <c r="R130" s="201">
        <f>Q130*H130</f>
        <v>0</v>
      </c>
      <c r="S130" s="201">
        <v>0</v>
      </c>
      <c r="T130" s="202">
        <f>S130*H130</f>
        <v>0</v>
      </c>
      <c r="AR130" s="23" t="s">
        <v>143</v>
      </c>
      <c r="AT130" s="23" t="s">
        <v>138</v>
      </c>
      <c r="AU130" s="23" t="s">
        <v>85</v>
      </c>
      <c r="AY130" s="23" t="s">
        <v>135</v>
      </c>
      <c r="BE130" s="203">
        <f>IF(N130="základní",J130,0)</f>
        <v>0</v>
      </c>
      <c r="BF130" s="203">
        <f>IF(N130="snížená",J130,0)</f>
        <v>0</v>
      </c>
      <c r="BG130" s="203">
        <f>IF(N130="zákl. přenesená",J130,0)</f>
        <v>0</v>
      </c>
      <c r="BH130" s="203">
        <f>IF(N130="sníž. přenesená",J130,0)</f>
        <v>0</v>
      </c>
      <c r="BI130" s="203">
        <f>IF(N130="nulová",J130,0)</f>
        <v>0</v>
      </c>
      <c r="BJ130" s="23" t="s">
        <v>24</v>
      </c>
      <c r="BK130" s="203">
        <f>ROUND(I130*H130,2)</f>
        <v>0</v>
      </c>
      <c r="BL130" s="23" t="s">
        <v>143</v>
      </c>
      <c r="BM130" s="23" t="s">
        <v>29</v>
      </c>
    </row>
    <row r="131" spans="2:65" s="11" customFormat="1" ht="13.5">
      <c r="B131" s="204"/>
      <c r="C131" s="205"/>
      <c r="D131" s="206" t="s">
        <v>145</v>
      </c>
      <c r="E131" s="207" t="s">
        <v>22</v>
      </c>
      <c r="F131" s="208" t="s">
        <v>231</v>
      </c>
      <c r="G131" s="205"/>
      <c r="H131" s="209">
        <v>228</v>
      </c>
      <c r="I131" s="210"/>
      <c r="J131" s="205"/>
      <c r="K131" s="205"/>
      <c r="L131" s="211"/>
      <c r="M131" s="212"/>
      <c r="N131" s="213"/>
      <c r="O131" s="213"/>
      <c r="P131" s="213"/>
      <c r="Q131" s="213"/>
      <c r="R131" s="213"/>
      <c r="S131" s="213"/>
      <c r="T131" s="214"/>
      <c r="AT131" s="215" t="s">
        <v>145</v>
      </c>
      <c r="AU131" s="215" t="s">
        <v>85</v>
      </c>
      <c r="AV131" s="11" t="s">
        <v>85</v>
      </c>
      <c r="AW131" s="11" t="s">
        <v>39</v>
      </c>
      <c r="AX131" s="11" t="s">
        <v>76</v>
      </c>
      <c r="AY131" s="215" t="s">
        <v>135</v>
      </c>
    </row>
    <row r="132" spans="2:65" s="12" customFormat="1" ht="13.5">
      <c r="B132" s="216"/>
      <c r="C132" s="217"/>
      <c r="D132" s="206" t="s">
        <v>145</v>
      </c>
      <c r="E132" s="240" t="s">
        <v>22</v>
      </c>
      <c r="F132" s="241" t="s">
        <v>147</v>
      </c>
      <c r="G132" s="217"/>
      <c r="H132" s="242">
        <v>228</v>
      </c>
      <c r="I132" s="222"/>
      <c r="J132" s="217"/>
      <c r="K132" s="217"/>
      <c r="L132" s="223"/>
      <c r="M132" s="224"/>
      <c r="N132" s="225"/>
      <c r="O132" s="225"/>
      <c r="P132" s="225"/>
      <c r="Q132" s="225"/>
      <c r="R132" s="225"/>
      <c r="S132" s="225"/>
      <c r="T132" s="226"/>
      <c r="AT132" s="227" t="s">
        <v>145</v>
      </c>
      <c r="AU132" s="227" t="s">
        <v>85</v>
      </c>
      <c r="AV132" s="12" t="s">
        <v>143</v>
      </c>
      <c r="AW132" s="12" t="s">
        <v>39</v>
      </c>
      <c r="AX132" s="12" t="s">
        <v>24</v>
      </c>
      <c r="AY132" s="227" t="s">
        <v>135</v>
      </c>
    </row>
    <row r="133" spans="2:65" s="10" customFormat="1" ht="37.35" customHeight="1">
      <c r="B133" s="175"/>
      <c r="C133" s="176"/>
      <c r="D133" s="189" t="s">
        <v>75</v>
      </c>
      <c r="E133" s="243" t="s">
        <v>85</v>
      </c>
      <c r="F133" s="243" t="s">
        <v>232</v>
      </c>
      <c r="G133" s="176"/>
      <c r="H133" s="176"/>
      <c r="I133" s="179"/>
      <c r="J133" s="244">
        <f>BK133</f>
        <v>0</v>
      </c>
      <c r="K133" s="176"/>
      <c r="L133" s="181"/>
      <c r="M133" s="182"/>
      <c r="N133" s="183"/>
      <c r="O133" s="183"/>
      <c r="P133" s="184">
        <f>SUM(P134:P140)</f>
        <v>0</v>
      </c>
      <c r="Q133" s="183"/>
      <c r="R133" s="184">
        <f>SUM(R134:R140)</f>
        <v>2.6285370000000001</v>
      </c>
      <c r="S133" s="183"/>
      <c r="T133" s="185">
        <f>SUM(T134:T140)</f>
        <v>0</v>
      </c>
      <c r="AR133" s="186" t="s">
        <v>24</v>
      </c>
      <c r="AT133" s="187" t="s">
        <v>75</v>
      </c>
      <c r="AU133" s="187" t="s">
        <v>76</v>
      </c>
      <c r="AY133" s="186" t="s">
        <v>135</v>
      </c>
      <c r="BK133" s="188">
        <f>SUM(BK134:BK140)</f>
        <v>0</v>
      </c>
    </row>
    <row r="134" spans="2:65" s="1" customFormat="1" ht="22.5" customHeight="1">
      <c r="B134" s="40"/>
      <c r="C134" s="192" t="s">
        <v>233</v>
      </c>
      <c r="D134" s="192" t="s">
        <v>138</v>
      </c>
      <c r="E134" s="193" t="s">
        <v>234</v>
      </c>
      <c r="F134" s="194" t="s">
        <v>235</v>
      </c>
      <c r="G134" s="195" t="s">
        <v>163</v>
      </c>
      <c r="H134" s="196">
        <v>0.13100000000000001</v>
      </c>
      <c r="I134" s="197"/>
      <c r="J134" s="198">
        <f>ROUND(I134*H134,2)</f>
        <v>0</v>
      </c>
      <c r="K134" s="194" t="s">
        <v>142</v>
      </c>
      <c r="L134" s="60"/>
      <c r="M134" s="199" t="s">
        <v>22</v>
      </c>
      <c r="N134" s="200" t="s">
        <v>47</v>
      </c>
      <c r="O134" s="41"/>
      <c r="P134" s="201">
        <f>O134*H134</f>
        <v>0</v>
      </c>
      <c r="Q134" s="201">
        <v>1.98</v>
      </c>
      <c r="R134" s="201">
        <f>Q134*H134</f>
        <v>0.25938</v>
      </c>
      <c r="S134" s="201">
        <v>0</v>
      </c>
      <c r="T134" s="202">
        <f>S134*H134</f>
        <v>0</v>
      </c>
      <c r="AR134" s="23" t="s">
        <v>143</v>
      </c>
      <c r="AT134" s="23" t="s">
        <v>138</v>
      </c>
      <c r="AU134" s="23" t="s">
        <v>24</v>
      </c>
      <c r="AY134" s="23" t="s">
        <v>135</v>
      </c>
      <c r="BE134" s="203">
        <f>IF(N134="základní",J134,0)</f>
        <v>0</v>
      </c>
      <c r="BF134" s="203">
        <f>IF(N134="snížená",J134,0)</f>
        <v>0</v>
      </c>
      <c r="BG134" s="203">
        <f>IF(N134="zákl. přenesená",J134,0)</f>
        <v>0</v>
      </c>
      <c r="BH134" s="203">
        <f>IF(N134="sníž. přenesená",J134,0)</f>
        <v>0</v>
      </c>
      <c r="BI134" s="203">
        <f>IF(N134="nulová",J134,0)</f>
        <v>0</v>
      </c>
      <c r="BJ134" s="23" t="s">
        <v>24</v>
      </c>
      <c r="BK134" s="203">
        <f>ROUND(I134*H134,2)</f>
        <v>0</v>
      </c>
      <c r="BL134" s="23" t="s">
        <v>143</v>
      </c>
      <c r="BM134" s="23" t="s">
        <v>236</v>
      </c>
    </row>
    <row r="135" spans="2:65" s="13" customFormat="1" ht="13.5">
      <c r="B135" s="245"/>
      <c r="C135" s="246"/>
      <c r="D135" s="206" t="s">
        <v>145</v>
      </c>
      <c r="E135" s="247" t="s">
        <v>22</v>
      </c>
      <c r="F135" s="248" t="s">
        <v>237</v>
      </c>
      <c r="G135" s="246"/>
      <c r="H135" s="249" t="s">
        <v>22</v>
      </c>
      <c r="I135" s="250"/>
      <c r="J135" s="246"/>
      <c r="K135" s="246"/>
      <c r="L135" s="251"/>
      <c r="M135" s="252"/>
      <c r="N135" s="253"/>
      <c r="O135" s="253"/>
      <c r="P135" s="253"/>
      <c r="Q135" s="253"/>
      <c r="R135" s="253"/>
      <c r="S135" s="253"/>
      <c r="T135" s="254"/>
      <c r="AT135" s="255" t="s">
        <v>145</v>
      </c>
      <c r="AU135" s="255" t="s">
        <v>24</v>
      </c>
      <c r="AV135" s="13" t="s">
        <v>24</v>
      </c>
      <c r="AW135" s="13" t="s">
        <v>39</v>
      </c>
      <c r="AX135" s="13" t="s">
        <v>76</v>
      </c>
      <c r="AY135" s="255" t="s">
        <v>135</v>
      </c>
    </row>
    <row r="136" spans="2:65" s="11" customFormat="1" ht="13.5">
      <c r="B136" s="204"/>
      <c r="C136" s="205"/>
      <c r="D136" s="206" t="s">
        <v>145</v>
      </c>
      <c r="E136" s="207" t="s">
        <v>22</v>
      </c>
      <c r="F136" s="208" t="s">
        <v>238</v>
      </c>
      <c r="G136" s="205"/>
      <c r="H136" s="209">
        <v>0.13100000000000001</v>
      </c>
      <c r="I136" s="210"/>
      <c r="J136" s="205"/>
      <c r="K136" s="205"/>
      <c r="L136" s="211"/>
      <c r="M136" s="212"/>
      <c r="N136" s="213"/>
      <c r="O136" s="213"/>
      <c r="P136" s="213"/>
      <c r="Q136" s="213"/>
      <c r="R136" s="213"/>
      <c r="S136" s="213"/>
      <c r="T136" s="214"/>
      <c r="AT136" s="215" t="s">
        <v>145</v>
      </c>
      <c r="AU136" s="215" t="s">
        <v>24</v>
      </c>
      <c r="AV136" s="11" t="s">
        <v>85</v>
      </c>
      <c r="AW136" s="11" t="s">
        <v>39</v>
      </c>
      <c r="AX136" s="11" t="s">
        <v>76</v>
      </c>
      <c r="AY136" s="215" t="s">
        <v>135</v>
      </c>
    </row>
    <row r="137" spans="2:65" s="12" customFormat="1" ht="13.5">
      <c r="B137" s="216"/>
      <c r="C137" s="217"/>
      <c r="D137" s="218" t="s">
        <v>145</v>
      </c>
      <c r="E137" s="219" t="s">
        <v>22</v>
      </c>
      <c r="F137" s="220" t="s">
        <v>147</v>
      </c>
      <c r="G137" s="217"/>
      <c r="H137" s="221">
        <v>0.13100000000000001</v>
      </c>
      <c r="I137" s="222"/>
      <c r="J137" s="217"/>
      <c r="K137" s="217"/>
      <c r="L137" s="223"/>
      <c r="M137" s="224"/>
      <c r="N137" s="225"/>
      <c r="O137" s="225"/>
      <c r="P137" s="225"/>
      <c r="Q137" s="225"/>
      <c r="R137" s="225"/>
      <c r="S137" s="225"/>
      <c r="T137" s="226"/>
      <c r="AT137" s="227" t="s">
        <v>145</v>
      </c>
      <c r="AU137" s="227" t="s">
        <v>24</v>
      </c>
      <c r="AV137" s="12" t="s">
        <v>143</v>
      </c>
      <c r="AW137" s="12" t="s">
        <v>39</v>
      </c>
      <c r="AX137" s="12" t="s">
        <v>24</v>
      </c>
      <c r="AY137" s="227" t="s">
        <v>135</v>
      </c>
    </row>
    <row r="138" spans="2:65" s="1" customFormat="1" ht="22.5" customHeight="1">
      <c r="B138" s="40"/>
      <c r="C138" s="192" t="s">
        <v>239</v>
      </c>
      <c r="D138" s="192" t="s">
        <v>138</v>
      </c>
      <c r="E138" s="193" t="s">
        <v>240</v>
      </c>
      <c r="F138" s="194" t="s">
        <v>241</v>
      </c>
      <c r="G138" s="195" t="s">
        <v>163</v>
      </c>
      <c r="H138" s="196">
        <v>1.05</v>
      </c>
      <c r="I138" s="197"/>
      <c r="J138" s="198">
        <f>ROUND(I138*H138,2)</f>
        <v>0</v>
      </c>
      <c r="K138" s="194" t="s">
        <v>142</v>
      </c>
      <c r="L138" s="60"/>
      <c r="M138" s="199" t="s">
        <v>22</v>
      </c>
      <c r="N138" s="200" t="s">
        <v>47</v>
      </c>
      <c r="O138" s="41"/>
      <c r="P138" s="201">
        <f>O138*H138</f>
        <v>0</v>
      </c>
      <c r="Q138" s="201">
        <v>2.2563399999999998</v>
      </c>
      <c r="R138" s="201">
        <f>Q138*H138</f>
        <v>2.369157</v>
      </c>
      <c r="S138" s="201">
        <v>0</v>
      </c>
      <c r="T138" s="202">
        <f>S138*H138</f>
        <v>0</v>
      </c>
      <c r="AR138" s="23" t="s">
        <v>143</v>
      </c>
      <c r="AT138" s="23" t="s">
        <v>138</v>
      </c>
      <c r="AU138" s="23" t="s">
        <v>24</v>
      </c>
      <c r="AY138" s="23" t="s">
        <v>135</v>
      </c>
      <c r="BE138" s="203">
        <f>IF(N138="základní",J138,0)</f>
        <v>0</v>
      </c>
      <c r="BF138" s="203">
        <f>IF(N138="snížená",J138,0)</f>
        <v>0</v>
      </c>
      <c r="BG138" s="203">
        <f>IF(N138="zákl. přenesená",J138,0)</f>
        <v>0</v>
      </c>
      <c r="BH138" s="203">
        <f>IF(N138="sníž. přenesená",J138,0)</f>
        <v>0</v>
      </c>
      <c r="BI138" s="203">
        <f>IF(N138="nulová",J138,0)</f>
        <v>0</v>
      </c>
      <c r="BJ138" s="23" t="s">
        <v>24</v>
      </c>
      <c r="BK138" s="203">
        <f>ROUND(I138*H138,2)</f>
        <v>0</v>
      </c>
      <c r="BL138" s="23" t="s">
        <v>143</v>
      </c>
      <c r="BM138" s="23" t="s">
        <v>242</v>
      </c>
    </row>
    <row r="139" spans="2:65" s="11" customFormat="1" ht="13.5">
      <c r="B139" s="204"/>
      <c r="C139" s="205"/>
      <c r="D139" s="206" t="s">
        <v>145</v>
      </c>
      <c r="E139" s="207" t="s">
        <v>22</v>
      </c>
      <c r="F139" s="208" t="s">
        <v>243</v>
      </c>
      <c r="G139" s="205"/>
      <c r="H139" s="209">
        <v>1.05</v>
      </c>
      <c r="I139" s="210"/>
      <c r="J139" s="205"/>
      <c r="K139" s="205"/>
      <c r="L139" s="211"/>
      <c r="M139" s="212"/>
      <c r="N139" s="213"/>
      <c r="O139" s="213"/>
      <c r="P139" s="213"/>
      <c r="Q139" s="213"/>
      <c r="R139" s="213"/>
      <c r="S139" s="213"/>
      <c r="T139" s="214"/>
      <c r="AT139" s="215" t="s">
        <v>145</v>
      </c>
      <c r="AU139" s="215" t="s">
        <v>24</v>
      </c>
      <c r="AV139" s="11" t="s">
        <v>85</v>
      </c>
      <c r="AW139" s="11" t="s">
        <v>39</v>
      </c>
      <c r="AX139" s="11" t="s">
        <v>76</v>
      </c>
      <c r="AY139" s="215" t="s">
        <v>135</v>
      </c>
    </row>
    <row r="140" spans="2:65" s="12" customFormat="1" ht="13.5">
      <c r="B140" s="216"/>
      <c r="C140" s="217"/>
      <c r="D140" s="206" t="s">
        <v>145</v>
      </c>
      <c r="E140" s="240" t="s">
        <v>22</v>
      </c>
      <c r="F140" s="241" t="s">
        <v>147</v>
      </c>
      <c r="G140" s="217"/>
      <c r="H140" s="242">
        <v>1.05</v>
      </c>
      <c r="I140" s="222"/>
      <c r="J140" s="217"/>
      <c r="K140" s="217"/>
      <c r="L140" s="223"/>
      <c r="M140" s="224"/>
      <c r="N140" s="225"/>
      <c r="O140" s="225"/>
      <c r="P140" s="225"/>
      <c r="Q140" s="225"/>
      <c r="R140" s="225"/>
      <c r="S140" s="225"/>
      <c r="T140" s="226"/>
      <c r="AT140" s="227" t="s">
        <v>145</v>
      </c>
      <c r="AU140" s="227" t="s">
        <v>24</v>
      </c>
      <c r="AV140" s="12" t="s">
        <v>143</v>
      </c>
      <c r="AW140" s="12" t="s">
        <v>39</v>
      </c>
      <c r="AX140" s="12" t="s">
        <v>24</v>
      </c>
      <c r="AY140" s="227" t="s">
        <v>135</v>
      </c>
    </row>
    <row r="141" spans="2:65" s="10" customFormat="1" ht="37.35" customHeight="1">
      <c r="B141" s="175"/>
      <c r="C141" s="176"/>
      <c r="D141" s="189" t="s">
        <v>75</v>
      </c>
      <c r="E141" s="243" t="s">
        <v>244</v>
      </c>
      <c r="F141" s="243" t="s">
        <v>245</v>
      </c>
      <c r="G141" s="176"/>
      <c r="H141" s="176"/>
      <c r="I141" s="179"/>
      <c r="J141" s="244">
        <f>BK141</f>
        <v>0</v>
      </c>
      <c r="K141" s="176"/>
      <c r="L141" s="181"/>
      <c r="M141" s="182"/>
      <c r="N141" s="183"/>
      <c r="O141" s="183"/>
      <c r="P141" s="184">
        <f>SUM(P142:P148)</f>
        <v>0</v>
      </c>
      <c r="Q141" s="183"/>
      <c r="R141" s="184">
        <f>SUM(R142:R148)</f>
        <v>1.1554980099999999</v>
      </c>
      <c r="S141" s="183"/>
      <c r="T141" s="185">
        <f>SUM(T142:T148)</f>
        <v>0</v>
      </c>
      <c r="AR141" s="186" t="s">
        <v>24</v>
      </c>
      <c r="AT141" s="187" t="s">
        <v>75</v>
      </c>
      <c r="AU141" s="187" t="s">
        <v>76</v>
      </c>
      <c r="AY141" s="186" t="s">
        <v>135</v>
      </c>
      <c r="BK141" s="188">
        <f>SUM(BK142:BK148)</f>
        <v>0</v>
      </c>
    </row>
    <row r="142" spans="2:65" s="1" customFormat="1" ht="22.5" customHeight="1">
      <c r="B142" s="40"/>
      <c r="C142" s="192" t="s">
        <v>246</v>
      </c>
      <c r="D142" s="192" t="s">
        <v>138</v>
      </c>
      <c r="E142" s="193" t="s">
        <v>247</v>
      </c>
      <c r="F142" s="194" t="s">
        <v>248</v>
      </c>
      <c r="G142" s="195" t="s">
        <v>163</v>
      </c>
      <c r="H142" s="196">
        <v>0.46899999999999997</v>
      </c>
      <c r="I142" s="197"/>
      <c r="J142" s="198">
        <f>ROUND(I142*H142,2)</f>
        <v>0</v>
      </c>
      <c r="K142" s="194" t="s">
        <v>142</v>
      </c>
      <c r="L142" s="60"/>
      <c r="M142" s="199" t="s">
        <v>22</v>
      </c>
      <c r="N142" s="200" t="s">
        <v>47</v>
      </c>
      <c r="O142" s="41"/>
      <c r="P142" s="201">
        <f>O142*H142</f>
        <v>0</v>
      </c>
      <c r="Q142" s="201">
        <v>2.45329</v>
      </c>
      <c r="R142" s="201">
        <f>Q142*H142</f>
        <v>1.1505930099999999</v>
      </c>
      <c r="S142" s="201">
        <v>0</v>
      </c>
      <c r="T142" s="202">
        <f>S142*H142</f>
        <v>0</v>
      </c>
      <c r="AR142" s="23" t="s">
        <v>143</v>
      </c>
      <c r="AT142" s="23" t="s">
        <v>138</v>
      </c>
      <c r="AU142" s="23" t="s">
        <v>24</v>
      </c>
      <c r="AY142" s="23" t="s">
        <v>135</v>
      </c>
      <c r="BE142" s="203">
        <f>IF(N142="základní",J142,0)</f>
        <v>0</v>
      </c>
      <c r="BF142" s="203">
        <f>IF(N142="snížená",J142,0)</f>
        <v>0</v>
      </c>
      <c r="BG142" s="203">
        <f>IF(N142="zákl. přenesená",J142,0)</f>
        <v>0</v>
      </c>
      <c r="BH142" s="203">
        <f>IF(N142="sníž. přenesená",J142,0)</f>
        <v>0</v>
      </c>
      <c r="BI142" s="203">
        <f>IF(N142="nulová",J142,0)</f>
        <v>0</v>
      </c>
      <c r="BJ142" s="23" t="s">
        <v>24</v>
      </c>
      <c r="BK142" s="203">
        <f>ROUND(I142*H142,2)</f>
        <v>0</v>
      </c>
      <c r="BL142" s="23" t="s">
        <v>143</v>
      </c>
      <c r="BM142" s="23" t="s">
        <v>249</v>
      </c>
    </row>
    <row r="143" spans="2:65" s="11" customFormat="1" ht="13.5">
      <c r="B143" s="204"/>
      <c r="C143" s="205"/>
      <c r="D143" s="206" t="s">
        <v>145</v>
      </c>
      <c r="E143" s="207" t="s">
        <v>22</v>
      </c>
      <c r="F143" s="208" t="s">
        <v>250</v>
      </c>
      <c r="G143" s="205"/>
      <c r="H143" s="209">
        <v>0.46899999999999997</v>
      </c>
      <c r="I143" s="210"/>
      <c r="J143" s="205"/>
      <c r="K143" s="205"/>
      <c r="L143" s="211"/>
      <c r="M143" s="212"/>
      <c r="N143" s="213"/>
      <c r="O143" s="213"/>
      <c r="P143" s="213"/>
      <c r="Q143" s="213"/>
      <c r="R143" s="213"/>
      <c r="S143" s="213"/>
      <c r="T143" s="214"/>
      <c r="AT143" s="215" t="s">
        <v>145</v>
      </c>
      <c r="AU143" s="215" t="s">
        <v>24</v>
      </c>
      <c r="AV143" s="11" t="s">
        <v>85</v>
      </c>
      <c r="AW143" s="11" t="s">
        <v>39</v>
      </c>
      <c r="AX143" s="11" t="s">
        <v>76</v>
      </c>
      <c r="AY143" s="215" t="s">
        <v>135</v>
      </c>
    </row>
    <row r="144" spans="2:65" s="12" customFormat="1" ht="13.5">
      <c r="B144" s="216"/>
      <c r="C144" s="217"/>
      <c r="D144" s="218" t="s">
        <v>145</v>
      </c>
      <c r="E144" s="219" t="s">
        <v>22</v>
      </c>
      <c r="F144" s="220" t="s">
        <v>147</v>
      </c>
      <c r="G144" s="217"/>
      <c r="H144" s="221">
        <v>0.46899999999999997</v>
      </c>
      <c r="I144" s="222"/>
      <c r="J144" s="217"/>
      <c r="K144" s="217"/>
      <c r="L144" s="223"/>
      <c r="M144" s="224"/>
      <c r="N144" s="225"/>
      <c r="O144" s="225"/>
      <c r="P144" s="225"/>
      <c r="Q144" s="225"/>
      <c r="R144" s="225"/>
      <c r="S144" s="225"/>
      <c r="T144" s="226"/>
      <c r="AT144" s="227" t="s">
        <v>145</v>
      </c>
      <c r="AU144" s="227" t="s">
        <v>24</v>
      </c>
      <c r="AV144" s="12" t="s">
        <v>143</v>
      </c>
      <c r="AW144" s="12" t="s">
        <v>39</v>
      </c>
      <c r="AX144" s="12" t="s">
        <v>24</v>
      </c>
      <c r="AY144" s="227" t="s">
        <v>135</v>
      </c>
    </row>
    <row r="145" spans="2:65" s="1" customFormat="1" ht="22.5" customHeight="1">
      <c r="B145" s="40"/>
      <c r="C145" s="192" t="s">
        <v>251</v>
      </c>
      <c r="D145" s="192" t="s">
        <v>138</v>
      </c>
      <c r="E145" s="193" t="s">
        <v>252</v>
      </c>
      <c r="F145" s="194" t="s">
        <v>253</v>
      </c>
      <c r="G145" s="195" t="s">
        <v>141</v>
      </c>
      <c r="H145" s="196">
        <v>4.5</v>
      </c>
      <c r="I145" s="197"/>
      <c r="J145" s="198">
        <f>ROUND(I145*H145,2)</f>
        <v>0</v>
      </c>
      <c r="K145" s="194" t="s">
        <v>142</v>
      </c>
      <c r="L145" s="60"/>
      <c r="M145" s="199" t="s">
        <v>22</v>
      </c>
      <c r="N145" s="200" t="s">
        <v>47</v>
      </c>
      <c r="O145" s="41"/>
      <c r="P145" s="201">
        <f>O145*H145</f>
        <v>0</v>
      </c>
      <c r="Q145" s="201">
        <v>1.09E-3</v>
      </c>
      <c r="R145" s="201">
        <f>Q145*H145</f>
        <v>4.9050000000000005E-3</v>
      </c>
      <c r="S145" s="201">
        <v>0</v>
      </c>
      <c r="T145" s="202">
        <f>S145*H145</f>
        <v>0</v>
      </c>
      <c r="AR145" s="23" t="s">
        <v>143</v>
      </c>
      <c r="AT145" s="23" t="s">
        <v>138</v>
      </c>
      <c r="AU145" s="23" t="s">
        <v>24</v>
      </c>
      <c r="AY145" s="23" t="s">
        <v>135</v>
      </c>
      <c r="BE145" s="203">
        <f>IF(N145="základní",J145,0)</f>
        <v>0</v>
      </c>
      <c r="BF145" s="203">
        <f>IF(N145="snížená",J145,0)</f>
        <v>0</v>
      </c>
      <c r="BG145" s="203">
        <f>IF(N145="zákl. přenesená",J145,0)</f>
        <v>0</v>
      </c>
      <c r="BH145" s="203">
        <f>IF(N145="sníž. přenesená",J145,0)</f>
        <v>0</v>
      </c>
      <c r="BI145" s="203">
        <f>IF(N145="nulová",J145,0)</f>
        <v>0</v>
      </c>
      <c r="BJ145" s="23" t="s">
        <v>24</v>
      </c>
      <c r="BK145" s="203">
        <f>ROUND(I145*H145,2)</f>
        <v>0</v>
      </c>
      <c r="BL145" s="23" t="s">
        <v>143</v>
      </c>
      <c r="BM145" s="23" t="s">
        <v>254</v>
      </c>
    </row>
    <row r="146" spans="2:65" s="11" customFormat="1" ht="13.5">
      <c r="B146" s="204"/>
      <c r="C146" s="205"/>
      <c r="D146" s="206" t="s">
        <v>145</v>
      </c>
      <c r="E146" s="207" t="s">
        <v>22</v>
      </c>
      <c r="F146" s="208" t="s">
        <v>255</v>
      </c>
      <c r="G146" s="205"/>
      <c r="H146" s="209">
        <v>4.5</v>
      </c>
      <c r="I146" s="210"/>
      <c r="J146" s="205"/>
      <c r="K146" s="205"/>
      <c r="L146" s="211"/>
      <c r="M146" s="212"/>
      <c r="N146" s="213"/>
      <c r="O146" s="213"/>
      <c r="P146" s="213"/>
      <c r="Q146" s="213"/>
      <c r="R146" s="213"/>
      <c r="S146" s="213"/>
      <c r="T146" s="214"/>
      <c r="AT146" s="215" t="s">
        <v>145</v>
      </c>
      <c r="AU146" s="215" t="s">
        <v>24</v>
      </c>
      <c r="AV146" s="11" t="s">
        <v>85</v>
      </c>
      <c r="AW146" s="11" t="s">
        <v>39</v>
      </c>
      <c r="AX146" s="11" t="s">
        <v>76</v>
      </c>
      <c r="AY146" s="215" t="s">
        <v>135</v>
      </c>
    </row>
    <row r="147" spans="2:65" s="12" customFormat="1" ht="13.5">
      <c r="B147" s="216"/>
      <c r="C147" s="217"/>
      <c r="D147" s="218" t="s">
        <v>145</v>
      </c>
      <c r="E147" s="219" t="s">
        <v>22</v>
      </c>
      <c r="F147" s="220" t="s">
        <v>147</v>
      </c>
      <c r="G147" s="217"/>
      <c r="H147" s="221">
        <v>4.5</v>
      </c>
      <c r="I147" s="222"/>
      <c r="J147" s="217"/>
      <c r="K147" s="217"/>
      <c r="L147" s="223"/>
      <c r="M147" s="224"/>
      <c r="N147" s="225"/>
      <c r="O147" s="225"/>
      <c r="P147" s="225"/>
      <c r="Q147" s="225"/>
      <c r="R147" s="225"/>
      <c r="S147" s="225"/>
      <c r="T147" s="226"/>
      <c r="AT147" s="227" t="s">
        <v>145</v>
      </c>
      <c r="AU147" s="227" t="s">
        <v>24</v>
      </c>
      <c r="AV147" s="12" t="s">
        <v>143</v>
      </c>
      <c r="AW147" s="12" t="s">
        <v>39</v>
      </c>
      <c r="AX147" s="12" t="s">
        <v>24</v>
      </c>
      <c r="AY147" s="227" t="s">
        <v>135</v>
      </c>
    </row>
    <row r="148" spans="2:65" s="1" customFormat="1" ht="22.5" customHeight="1">
      <c r="B148" s="40"/>
      <c r="C148" s="192" t="s">
        <v>256</v>
      </c>
      <c r="D148" s="192" t="s">
        <v>138</v>
      </c>
      <c r="E148" s="193" t="s">
        <v>257</v>
      </c>
      <c r="F148" s="194" t="s">
        <v>258</v>
      </c>
      <c r="G148" s="195" t="s">
        <v>141</v>
      </c>
      <c r="H148" s="196">
        <v>4.5</v>
      </c>
      <c r="I148" s="197"/>
      <c r="J148" s="198">
        <f>ROUND(I148*H148,2)</f>
        <v>0</v>
      </c>
      <c r="K148" s="194" t="s">
        <v>142</v>
      </c>
      <c r="L148" s="60"/>
      <c r="M148" s="199" t="s">
        <v>22</v>
      </c>
      <c r="N148" s="200" t="s">
        <v>47</v>
      </c>
      <c r="O148" s="41"/>
      <c r="P148" s="201">
        <f>O148*H148</f>
        <v>0</v>
      </c>
      <c r="Q148" s="201">
        <v>0</v>
      </c>
      <c r="R148" s="201">
        <f>Q148*H148</f>
        <v>0</v>
      </c>
      <c r="S148" s="201">
        <v>0</v>
      </c>
      <c r="T148" s="202">
        <f>S148*H148</f>
        <v>0</v>
      </c>
      <c r="AR148" s="23" t="s">
        <v>143</v>
      </c>
      <c r="AT148" s="23" t="s">
        <v>138</v>
      </c>
      <c r="AU148" s="23" t="s">
        <v>24</v>
      </c>
      <c r="AY148" s="23" t="s">
        <v>135</v>
      </c>
      <c r="BE148" s="203">
        <f>IF(N148="základní",J148,0)</f>
        <v>0</v>
      </c>
      <c r="BF148" s="203">
        <f>IF(N148="snížená",J148,0)</f>
        <v>0</v>
      </c>
      <c r="BG148" s="203">
        <f>IF(N148="zákl. přenesená",J148,0)</f>
        <v>0</v>
      </c>
      <c r="BH148" s="203">
        <f>IF(N148="sníž. přenesená",J148,0)</f>
        <v>0</v>
      </c>
      <c r="BI148" s="203">
        <f>IF(N148="nulová",J148,0)</f>
        <v>0</v>
      </c>
      <c r="BJ148" s="23" t="s">
        <v>24</v>
      </c>
      <c r="BK148" s="203">
        <f>ROUND(I148*H148,2)</f>
        <v>0</v>
      </c>
      <c r="BL148" s="23" t="s">
        <v>143</v>
      </c>
      <c r="BM148" s="23" t="s">
        <v>259</v>
      </c>
    </row>
    <row r="149" spans="2:65" s="10" customFormat="1" ht="37.35" customHeight="1">
      <c r="B149" s="175"/>
      <c r="C149" s="176"/>
      <c r="D149" s="189" t="s">
        <v>75</v>
      </c>
      <c r="E149" s="243" t="s">
        <v>191</v>
      </c>
      <c r="F149" s="243" t="s">
        <v>260</v>
      </c>
      <c r="G149" s="176"/>
      <c r="H149" s="176"/>
      <c r="I149" s="179"/>
      <c r="J149" s="244">
        <f>BK149</f>
        <v>0</v>
      </c>
      <c r="K149" s="176"/>
      <c r="L149" s="181"/>
      <c r="M149" s="182"/>
      <c r="N149" s="183"/>
      <c r="O149" s="183"/>
      <c r="P149" s="184">
        <f>SUM(P150:P190)</f>
        <v>0</v>
      </c>
      <c r="Q149" s="183"/>
      <c r="R149" s="184">
        <f>SUM(R150:R190)</f>
        <v>976.25347856000008</v>
      </c>
      <c r="S149" s="183"/>
      <c r="T149" s="185">
        <f>SUM(T150:T190)</f>
        <v>0</v>
      </c>
      <c r="AR149" s="186" t="s">
        <v>24</v>
      </c>
      <c r="AT149" s="187" t="s">
        <v>75</v>
      </c>
      <c r="AU149" s="187" t="s">
        <v>76</v>
      </c>
      <c r="AY149" s="186" t="s">
        <v>135</v>
      </c>
      <c r="BK149" s="188">
        <f>SUM(BK150:BK190)</f>
        <v>0</v>
      </c>
    </row>
    <row r="150" spans="2:65" s="1" customFormat="1" ht="22.5" customHeight="1">
      <c r="B150" s="40"/>
      <c r="C150" s="192" t="s">
        <v>261</v>
      </c>
      <c r="D150" s="192" t="s">
        <v>138</v>
      </c>
      <c r="E150" s="193" t="s">
        <v>262</v>
      </c>
      <c r="F150" s="194" t="s">
        <v>263</v>
      </c>
      <c r="G150" s="195" t="s">
        <v>141</v>
      </c>
      <c r="H150" s="196">
        <v>1740</v>
      </c>
      <c r="I150" s="197"/>
      <c r="J150" s="198">
        <f>ROUND(I150*H150,2)</f>
        <v>0</v>
      </c>
      <c r="K150" s="194" t="s">
        <v>22</v>
      </c>
      <c r="L150" s="60"/>
      <c r="M150" s="199" t="s">
        <v>22</v>
      </c>
      <c r="N150" s="200" t="s">
        <v>47</v>
      </c>
      <c r="O150" s="41"/>
      <c r="P150" s="201">
        <f>O150*H150</f>
        <v>0</v>
      </c>
      <c r="Q150" s="201">
        <v>0</v>
      </c>
      <c r="R150" s="201">
        <f>Q150*H150</f>
        <v>0</v>
      </c>
      <c r="S150" s="201">
        <v>0</v>
      </c>
      <c r="T150" s="202">
        <f>S150*H150</f>
        <v>0</v>
      </c>
      <c r="AR150" s="23" t="s">
        <v>143</v>
      </c>
      <c r="AT150" s="23" t="s">
        <v>138</v>
      </c>
      <c r="AU150" s="23" t="s">
        <v>24</v>
      </c>
      <c r="AY150" s="23" t="s">
        <v>135</v>
      </c>
      <c r="BE150" s="203">
        <f>IF(N150="základní",J150,0)</f>
        <v>0</v>
      </c>
      <c r="BF150" s="203">
        <f>IF(N150="snížená",J150,0)</f>
        <v>0</v>
      </c>
      <c r="BG150" s="203">
        <f>IF(N150="zákl. přenesená",J150,0)</f>
        <v>0</v>
      </c>
      <c r="BH150" s="203">
        <f>IF(N150="sníž. přenesená",J150,0)</f>
        <v>0</v>
      </c>
      <c r="BI150" s="203">
        <f>IF(N150="nulová",J150,0)</f>
        <v>0</v>
      </c>
      <c r="BJ150" s="23" t="s">
        <v>24</v>
      </c>
      <c r="BK150" s="203">
        <f>ROUND(I150*H150,2)</f>
        <v>0</v>
      </c>
      <c r="BL150" s="23" t="s">
        <v>143</v>
      </c>
      <c r="BM150" s="23" t="s">
        <v>264</v>
      </c>
    </row>
    <row r="151" spans="2:65" s="1" customFormat="1" ht="22.5" customHeight="1">
      <c r="B151" s="40"/>
      <c r="C151" s="192" t="s">
        <v>265</v>
      </c>
      <c r="D151" s="192" t="s">
        <v>138</v>
      </c>
      <c r="E151" s="193" t="s">
        <v>266</v>
      </c>
      <c r="F151" s="194" t="s">
        <v>267</v>
      </c>
      <c r="G151" s="195" t="s">
        <v>141</v>
      </c>
      <c r="H151" s="196">
        <v>1740</v>
      </c>
      <c r="I151" s="197"/>
      <c r="J151" s="198">
        <f>ROUND(I151*H151,2)</f>
        <v>0</v>
      </c>
      <c r="K151" s="194" t="s">
        <v>22</v>
      </c>
      <c r="L151" s="60"/>
      <c r="M151" s="199" t="s">
        <v>22</v>
      </c>
      <c r="N151" s="200" t="s">
        <v>47</v>
      </c>
      <c r="O151" s="41"/>
      <c r="P151" s="201">
        <f>O151*H151</f>
        <v>0</v>
      </c>
      <c r="Q151" s="201">
        <v>0</v>
      </c>
      <c r="R151" s="201">
        <f>Q151*H151</f>
        <v>0</v>
      </c>
      <c r="S151" s="201">
        <v>0</v>
      </c>
      <c r="T151" s="202">
        <f>S151*H151</f>
        <v>0</v>
      </c>
      <c r="AR151" s="23" t="s">
        <v>143</v>
      </c>
      <c r="AT151" s="23" t="s">
        <v>138</v>
      </c>
      <c r="AU151" s="23" t="s">
        <v>24</v>
      </c>
      <c r="AY151" s="23" t="s">
        <v>135</v>
      </c>
      <c r="BE151" s="203">
        <f>IF(N151="základní",J151,0)</f>
        <v>0</v>
      </c>
      <c r="BF151" s="203">
        <f>IF(N151="snížená",J151,0)</f>
        <v>0</v>
      </c>
      <c r="BG151" s="203">
        <f>IF(N151="zákl. přenesená",J151,0)</f>
        <v>0</v>
      </c>
      <c r="BH151" s="203">
        <f>IF(N151="sníž. přenesená",J151,0)</f>
        <v>0</v>
      </c>
      <c r="BI151" s="203">
        <f>IF(N151="nulová",J151,0)</f>
        <v>0</v>
      </c>
      <c r="BJ151" s="23" t="s">
        <v>24</v>
      </c>
      <c r="BK151" s="203">
        <f>ROUND(I151*H151,2)</f>
        <v>0</v>
      </c>
      <c r="BL151" s="23" t="s">
        <v>143</v>
      </c>
      <c r="BM151" s="23" t="s">
        <v>268</v>
      </c>
    </row>
    <row r="152" spans="2:65" s="1" customFormat="1" ht="31.5" customHeight="1">
      <c r="B152" s="40"/>
      <c r="C152" s="192" t="s">
        <v>269</v>
      </c>
      <c r="D152" s="192" t="s">
        <v>138</v>
      </c>
      <c r="E152" s="193" t="s">
        <v>270</v>
      </c>
      <c r="F152" s="194" t="s">
        <v>271</v>
      </c>
      <c r="G152" s="195" t="s">
        <v>141</v>
      </c>
      <c r="H152" s="196">
        <v>7.44</v>
      </c>
      <c r="I152" s="197"/>
      <c r="J152" s="198">
        <f>ROUND(I152*H152,2)</f>
        <v>0</v>
      </c>
      <c r="K152" s="194" t="s">
        <v>142</v>
      </c>
      <c r="L152" s="60"/>
      <c r="M152" s="199" t="s">
        <v>22</v>
      </c>
      <c r="N152" s="200" t="s">
        <v>47</v>
      </c>
      <c r="O152" s="41"/>
      <c r="P152" s="201">
        <f>O152*H152</f>
        <v>0</v>
      </c>
      <c r="Q152" s="201">
        <v>0.13769000000000001</v>
      </c>
      <c r="R152" s="201">
        <f>Q152*H152</f>
        <v>1.0244136000000001</v>
      </c>
      <c r="S152" s="201">
        <v>0</v>
      </c>
      <c r="T152" s="202">
        <f>S152*H152</f>
        <v>0</v>
      </c>
      <c r="AR152" s="23" t="s">
        <v>143</v>
      </c>
      <c r="AT152" s="23" t="s">
        <v>138</v>
      </c>
      <c r="AU152" s="23" t="s">
        <v>24</v>
      </c>
      <c r="AY152" s="23" t="s">
        <v>135</v>
      </c>
      <c r="BE152" s="203">
        <f>IF(N152="základní",J152,0)</f>
        <v>0</v>
      </c>
      <c r="BF152" s="203">
        <f>IF(N152="snížená",J152,0)</f>
        <v>0</v>
      </c>
      <c r="BG152" s="203">
        <f>IF(N152="zákl. přenesená",J152,0)</f>
        <v>0</v>
      </c>
      <c r="BH152" s="203">
        <f>IF(N152="sníž. přenesená",J152,0)</f>
        <v>0</v>
      </c>
      <c r="BI152" s="203">
        <f>IF(N152="nulová",J152,0)</f>
        <v>0</v>
      </c>
      <c r="BJ152" s="23" t="s">
        <v>24</v>
      </c>
      <c r="BK152" s="203">
        <f>ROUND(I152*H152,2)</f>
        <v>0</v>
      </c>
      <c r="BL152" s="23" t="s">
        <v>143</v>
      </c>
      <c r="BM152" s="23" t="s">
        <v>272</v>
      </c>
    </row>
    <row r="153" spans="2:65" s="11" customFormat="1" ht="13.5">
      <c r="B153" s="204"/>
      <c r="C153" s="205"/>
      <c r="D153" s="206" t="s">
        <v>145</v>
      </c>
      <c r="E153" s="207" t="s">
        <v>22</v>
      </c>
      <c r="F153" s="208" t="s">
        <v>273</v>
      </c>
      <c r="G153" s="205"/>
      <c r="H153" s="209">
        <v>7.44</v>
      </c>
      <c r="I153" s="210"/>
      <c r="J153" s="205"/>
      <c r="K153" s="205"/>
      <c r="L153" s="211"/>
      <c r="M153" s="212"/>
      <c r="N153" s="213"/>
      <c r="O153" s="213"/>
      <c r="P153" s="213"/>
      <c r="Q153" s="213"/>
      <c r="R153" s="213"/>
      <c r="S153" s="213"/>
      <c r="T153" s="214"/>
      <c r="AT153" s="215" t="s">
        <v>145</v>
      </c>
      <c r="AU153" s="215" t="s">
        <v>24</v>
      </c>
      <c r="AV153" s="11" t="s">
        <v>85</v>
      </c>
      <c r="AW153" s="11" t="s">
        <v>39</v>
      </c>
      <c r="AX153" s="11" t="s">
        <v>76</v>
      </c>
      <c r="AY153" s="215" t="s">
        <v>135</v>
      </c>
    </row>
    <row r="154" spans="2:65" s="12" customFormat="1" ht="13.5">
      <c r="B154" s="216"/>
      <c r="C154" s="217"/>
      <c r="D154" s="218" t="s">
        <v>145</v>
      </c>
      <c r="E154" s="219" t="s">
        <v>22</v>
      </c>
      <c r="F154" s="220" t="s">
        <v>147</v>
      </c>
      <c r="G154" s="217"/>
      <c r="H154" s="221">
        <v>7.44</v>
      </c>
      <c r="I154" s="222"/>
      <c r="J154" s="217"/>
      <c r="K154" s="217"/>
      <c r="L154" s="223"/>
      <c r="M154" s="224"/>
      <c r="N154" s="225"/>
      <c r="O154" s="225"/>
      <c r="P154" s="225"/>
      <c r="Q154" s="225"/>
      <c r="R154" s="225"/>
      <c r="S154" s="225"/>
      <c r="T154" s="226"/>
      <c r="AT154" s="227" t="s">
        <v>145</v>
      </c>
      <c r="AU154" s="227" t="s">
        <v>24</v>
      </c>
      <c r="AV154" s="12" t="s">
        <v>143</v>
      </c>
      <c r="AW154" s="12" t="s">
        <v>39</v>
      </c>
      <c r="AX154" s="12" t="s">
        <v>24</v>
      </c>
      <c r="AY154" s="227" t="s">
        <v>135</v>
      </c>
    </row>
    <row r="155" spans="2:65" s="1" customFormat="1" ht="31.5" customHeight="1">
      <c r="B155" s="40"/>
      <c r="C155" s="192" t="s">
        <v>274</v>
      </c>
      <c r="D155" s="192" t="s">
        <v>138</v>
      </c>
      <c r="E155" s="193" t="s">
        <v>275</v>
      </c>
      <c r="F155" s="194" t="s">
        <v>276</v>
      </c>
      <c r="G155" s="195" t="s">
        <v>141</v>
      </c>
      <c r="H155" s="196">
        <v>277</v>
      </c>
      <c r="I155" s="197"/>
      <c r="J155" s="198">
        <f>ROUND(I155*H155,2)</f>
        <v>0</v>
      </c>
      <c r="K155" s="194" t="s">
        <v>142</v>
      </c>
      <c r="L155" s="60"/>
      <c r="M155" s="199" t="s">
        <v>22</v>
      </c>
      <c r="N155" s="200" t="s">
        <v>47</v>
      </c>
      <c r="O155" s="41"/>
      <c r="P155" s="201">
        <f>O155*H155</f>
        <v>0</v>
      </c>
      <c r="Q155" s="201">
        <v>0.17726</v>
      </c>
      <c r="R155" s="201">
        <f>Q155*H155</f>
        <v>49.101019999999998</v>
      </c>
      <c r="S155" s="201">
        <v>0</v>
      </c>
      <c r="T155" s="202">
        <f>S155*H155</f>
        <v>0</v>
      </c>
      <c r="AR155" s="23" t="s">
        <v>143</v>
      </c>
      <c r="AT155" s="23" t="s">
        <v>138</v>
      </c>
      <c r="AU155" s="23" t="s">
        <v>24</v>
      </c>
      <c r="AY155" s="23" t="s">
        <v>135</v>
      </c>
      <c r="BE155" s="203">
        <f>IF(N155="základní",J155,0)</f>
        <v>0</v>
      </c>
      <c r="BF155" s="203">
        <f>IF(N155="snížená",J155,0)</f>
        <v>0</v>
      </c>
      <c r="BG155" s="203">
        <f>IF(N155="zákl. přenesená",J155,0)</f>
        <v>0</v>
      </c>
      <c r="BH155" s="203">
        <f>IF(N155="sníž. přenesená",J155,0)</f>
        <v>0</v>
      </c>
      <c r="BI155" s="203">
        <f>IF(N155="nulová",J155,0)</f>
        <v>0</v>
      </c>
      <c r="BJ155" s="23" t="s">
        <v>24</v>
      </c>
      <c r="BK155" s="203">
        <f>ROUND(I155*H155,2)</f>
        <v>0</v>
      </c>
      <c r="BL155" s="23" t="s">
        <v>143</v>
      </c>
      <c r="BM155" s="23" t="s">
        <v>277</v>
      </c>
    </row>
    <row r="156" spans="2:65" s="11" customFormat="1" ht="13.5">
      <c r="B156" s="204"/>
      <c r="C156" s="205"/>
      <c r="D156" s="206" t="s">
        <v>145</v>
      </c>
      <c r="E156" s="207" t="s">
        <v>22</v>
      </c>
      <c r="F156" s="208" t="s">
        <v>278</v>
      </c>
      <c r="G156" s="205"/>
      <c r="H156" s="209">
        <v>277</v>
      </c>
      <c r="I156" s="210"/>
      <c r="J156" s="205"/>
      <c r="K156" s="205"/>
      <c r="L156" s="211"/>
      <c r="M156" s="212"/>
      <c r="N156" s="213"/>
      <c r="O156" s="213"/>
      <c r="P156" s="213"/>
      <c r="Q156" s="213"/>
      <c r="R156" s="213"/>
      <c r="S156" s="213"/>
      <c r="T156" s="214"/>
      <c r="AT156" s="215" t="s">
        <v>145</v>
      </c>
      <c r="AU156" s="215" t="s">
        <v>24</v>
      </c>
      <c r="AV156" s="11" t="s">
        <v>85</v>
      </c>
      <c r="AW156" s="11" t="s">
        <v>39</v>
      </c>
      <c r="AX156" s="11" t="s">
        <v>76</v>
      </c>
      <c r="AY156" s="215" t="s">
        <v>135</v>
      </c>
    </row>
    <row r="157" spans="2:65" s="12" customFormat="1" ht="13.5">
      <c r="B157" s="216"/>
      <c r="C157" s="217"/>
      <c r="D157" s="218" t="s">
        <v>145</v>
      </c>
      <c r="E157" s="219" t="s">
        <v>22</v>
      </c>
      <c r="F157" s="220" t="s">
        <v>147</v>
      </c>
      <c r="G157" s="217"/>
      <c r="H157" s="221">
        <v>277</v>
      </c>
      <c r="I157" s="222"/>
      <c r="J157" s="217"/>
      <c r="K157" s="217"/>
      <c r="L157" s="223"/>
      <c r="M157" s="224"/>
      <c r="N157" s="225"/>
      <c r="O157" s="225"/>
      <c r="P157" s="225"/>
      <c r="Q157" s="225"/>
      <c r="R157" s="225"/>
      <c r="S157" s="225"/>
      <c r="T157" s="226"/>
      <c r="AT157" s="227" t="s">
        <v>145</v>
      </c>
      <c r="AU157" s="227" t="s">
        <v>24</v>
      </c>
      <c r="AV157" s="12" t="s">
        <v>143</v>
      </c>
      <c r="AW157" s="12" t="s">
        <v>39</v>
      </c>
      <c r="AX157" s="12" t="s">
        <v>24</v>
      </c>
      <c r="AY157" s="227" t="s">
        <v>135</v>
      </c>
    </row>
    <row r="158" spans="2:65" s="1" customFormat="1" ht="22.5" customHeight="1">
      <c r="B158" s="40"/>
      <c r="C158" s="192" t="s">
        <v>279</v>
      </c>
      <c r="D158" s="192" t="s">
        <v>138</v>
      </c>
      <c r="E158" s="193" t="s">
        <v>280</v>
      </c>
      <c r="F158" s="194" t="s">
        <v>281</v>
      </c>
      <c r="G158" s="195" t="s">
        <v>141</v>
      </c>
      <c r="H158" s="196">
        <v>50.4</v>
      </c>
      <c r="I158" s="197"/>
      <c r="J158" s="198">
        <f>ROUND(I158*H158,2)</f>
        <v>0</v>
      </c>
      <c r="K158" s="194" t="s">
        <v>142</v>
      </c>
      <c r="L158" s="60"/>
      <c r="M158" s="199" t="s">
        <v>22</v>
      </c>
      <c r="N158" s="200" t="s">
        <v>47</v>
      </c>
      <c r="O158" s="41"/>
      <c r="P158" s="201">
        <f>O158*H158</f>
        <v>0</v>
      </c>
      <c r="Q158" s="201">
        <v>0</v>
      </c>
      <c r="R158" s="201">
        <f>Q158*H158</f>
        <v>0</v>
      </c>
      <c r="S158" s="201">
        <v>0</v>
      </c>
      <c r="T158" s="202">
        <f>S158*H158</f>
        <v>0</v>
      </c>
      <c r="AR158" s="23" t="s">
        <v>143</v>
      </c>
      <c r="AT158" s="23" t="s">
        <v>138</v>
      </c>
      <c r="AU158" s="23" t="s">
        <v>24</v>
      </c>
      <c r="AY158" s="23" t="s">
        <v>135</v>
      </c>
      <c r="BE158" s="203">
        <f>IF(N158="základní",J158,0)</f>
        <v>0</v>
      </c>
      <c r="BF158" s="203">
        <f>IF(N158="snížená",J158,0)</f>
        <v>0</v>
      </c>
      <c r="BG158" s="203">
        <f>IF(N158="zákl. přenesená",J158,0)</f>
        <v>0</v>
      </c>
      <c r="BH158" s="203">
        <f>IF(N158="sníž. přenesená",J158,0)</f>
        <v>0</v>
      </c>
      <c r="BI158" s="203">
        <f>IF(N158="nulová",J158,0)</f>
        <v>0</v>
      </c>
      <c r="BJ158" s="23" t="s">
        <v>24</v>
      </c>
      <c r="BK158" s="203">
        <f>ROUND(I158*H158,2)</f>
        <v>0</v>
      </c>
      <c r="BL158" s="23" t="s">
        <v>143</v>
      </c>
      <c r="BM158" s="23" t="s">
        <v>282</v>
      </c>
    </row>
    <row r="159" spans="2:65" s="11" customFormat="1" ht="13.5">
      <c r="B159" s="204"/>
      <c r="C159" s="205"/>
      <c r="D159" s="206" t="s">
        <v>145</v>
      </c>
      <c r="E159" s="207" t="s">
        <v>22</v>
      </c>
      <c r="F159" s="208" t="s">
        <v>283</v>
      </c>
      <c r="G159" s="205"/>
      <c r="H159" s="209">
        <v>12.8</v>
      </c>
      <c r="I159" s="210"/>
      <c r="J159" s="205"/>
      <c r="K159" s="205"/>
      <c r="L159" s="211"/>
      <c r="M159" s="212"/>
      <c r="N159" s="213"/>
      <c r="O159" s="213"/>
      <c r="P159" s="213"/>
      <c r="Q159" s="213"/>
      <c r="R159" s="213"/>
      <c r="S159" s="213"/>
      <c r="T159" s="214"/>
      <c r="AT159" s="215" t="s">
        <v>145</v>
      </c>
      <c r="AU159" s="215" t="s">
        <v>24</v>
      </c>
      <c r="AV159" s="11" t="s">
        <v>85</v>
      </c>
      <c r="AW159" s="11" t="s">
        <v>39</v>
      </c>
      <c r="AX159" s="11" t="s">
        <v>76</v>
      </c>
      <c r="AY159" s="215" t="s">
        <v>135</v>
      </c>
    </row>
    <row r="160" spans="2:65" s="11" customFormat="1" ht="13.5">
      <c r="B160" s="204"/>
      <c r="C160" s="205"/>
      <c r="D160" s="206" t="s">
        <v>145</v>
      </c>
      <c r="E160" s="207" t="s">
        <v>22</v>
      </c>
      <c r="F160" s="208" t="s">
        <v>284</v>
      </c>
      <c r="G160" s="205"/>
      <c r="H160" s="209">
        <v>37.6</v>
      </c>
      <c r="I160" s="210"/>
      <c r="J160" s="205"/>
      <c r="K160" s="205"/>
      <c r="L160" s="211"/>
      <c r="M160" s="212"/>
      <c r="N160" s="213"/>
      <c r="O160" s="213"/>
      <c r="P160" s="213"/>
      <c r="Q160" s="213"/>
      <c r="R160" s="213"/>
      <c r="S160" s="213"/>
      <c r="T160" s="214"/>
      <c r="AT160" s="215" t="s">
        <v>145</v>
      </c>
      <c r="AU160" s="215" t="s">
        <v>24</v>
      </c>
      <c r="AV160" s="11" t="s">
        <v>85</v>
      </c>
      <c r="AW160" s="11" t="s">
        <v>39</v>
      </c>
      <c r="AX160" s="11" t="s">
        <v>76</v>
      </c>
      <c r="AY160" s="215" t="s">
        <v>135</v>
      </c>
    </row>
    <row r="161" spans="2:65" s="12" customFormat="1" ht="13.5">
      <c r="B161" s="216"/>
      <c r="C161" s="217"/>
      <c r="D161" s="218" t="s">
        <v>145</v>
      </c>
      <c r="E161" s="219" t="s">
        <v>22</v>
      </c>
      <c r="F161" s="220" t="s">
        <v>147</v>
      </c>
      <c r="G161" s="217"/>
      <c r="H161" s="221">
        <v>50.4</v>
      </c>
      <c r="I161" s="222"/>
      <c r="J161" s="217"/>
      <c r="K161" s="217"/>
      <c r="L161" s="223"/>
      <c r="M161" s="224"/>
      <c r="N161" s="225"/>
      <c r="O161" s="225"/>
      <c r="P161" s="225"/>
      <c r="Q161" s="225"/>
      <c r="R161" s="225"/>
      <c r="S161" s="225"/>
      <c r="T161" s="226"/>
      <c r="AT161" s="227" t="s">
        <v>145</v>
      </c>
      <c r="AU161" s="227" t="s">
        <v>24</v>
      </c>
      <c r="AV161" s="12" t="s">
        <v>143</v>
      </c>
      <c r="AW161" s="12" t="s">
        <v>39</v>
      </c>
      <c r="AX161" s="12" t="s">
        <v>24</v>
      </c>
      <c r="AY161" s="227" t="s">
        <v>135</v>
      </c>
    </row>
    <row r="162" spans="2:65" s="1" customFormat="1" ht="22.5" customHeight="1">
      <c r="B162" s="40"/>
      <c r="C162" s="192" t="s">
        <v>285</v>
      </c>
      <c r="D162" s="192" t="s">
        <v>138</v>
      </c>
      <c r="E162" s="193" t="s">
        <v>286</v>
      </c>
      <c r="F162" s="194" t="s">
        <v>287</v>
      </c>
      <c r="G162" s="195" t="s">
        <v>141</v>
      </c>
      <c r="H162" s="196">
        <v>645.58000000000004</v>
      </c>
      <c r="I162" s="197"/>
      <c r="J162" s="198">
        <f>ROUND(I162*H162,2)</f>
        <v>0</v>
      </c>
      <c r="K162" s="194" t="s">
        <v>142</v>
      </c>
      <c r="L162" s="60"/>
      <c r="M162" s="199" t="s">
        <v>22</v>
      </c>
      <c r="N162" s="200" t="s">
        <v>47</v>
      </c>
      <c r="O162" s="41"/>
      <c r="P162" s="201">
        <f>O162*H162</f>
        <v>0</v>
      </c>
      <c r="Q162" s="201">
        <v>0.15620000000000001</v>
      </c>
      <c r="R162" s="201">
        <f>Q162*H162</f>
        <v>100.83959600000001</v>
      </c>
      <c r="S162" s="201">
        <v>0</v>
      </c>
      <c r="T162" s="202">
        <f>S162*H162</f>
        <v>0</v>
      </c>
      <c r="AR162" s="23" t="s">
        <v>143</v>
      </c>
      <c r="AT162" s="23" t="s">
        <v>138</v>
      </c>
      <c r="AU162" s="23" t="s">
        <v>24</v>
      </c>
      <c r="AY162" s="23" t="s">
        <v>135</v>
      </c>
      <c r="BE162" s="203">
        <f>IF(N162="základní",J162,0)</f>
        <v>0</v>
      </c>
      <c r="BF162" s="203">
        <f>IF(N162="snížená",J162,0)</f>
        <v>0</v>
      </c>
      <c r="BG162" s="203">
        <f>IF(N162="zákl. přenesená",J162,0)</f>
        <v>0</v>
      </c>
      <c r="BH162" s="203">
        <f>IF(N162="sníž. přenesená",J162,0)</f>
        <v>0</v>
      </c>
      <c r="BI162" s="203">
        <f>IF(N162="nulová",J162,0)</f>
        <v>0</v>
      </c>
      <c r="BJ162" s="23" t="s">
        <v>24</v>
      </c>
      <c r="BK162" s="203">
        <f>ROUND(I162*H162,2)</f>
        <v>0</v>
      </c>
      <c r="BL162" s="23" t="s">
        <v>143</v>
      </c>
      <c r="BM162" s="23" t="s">
        <v>288</v>
      </c>
    </row>
    <row r="163" spans="2:65" s="11" customFormat="1" ht="13.5">
      <c r="B163" s="204"/>
      <c r="C163" s="205"/>
      <c r="D163" s="206" t="s">
        <v>145</v>
      </c>
      <c r="E163" s="207" t="s">
        <v>22</v>
      </c>
      <c r="F163" s="208" t="s">
        <v>289</v>
      </c>
      <c r="G163" s="205"/>
      <c r="H163" s="209">
        <v>22.08</v>
      </c>
      <c r="I163" s="210"/>
      <c r="J163" s="205"/>
      <c r="K163" s="205"/>
      <c r="L163" s="211"/>
      <c r="M163" s="212"/>
      <c r="N163" s="213"/>
      <c r="O163" s="213"/>
      <c r="P163" s="213"/>
      <c r="Q163" s="213"/>
      <c r="R163" s="213"/>
      <c r="S163" s="213"/>
      <c r="T163" s="214"/>
      <c r="AT163" s="215" t="s">
        <v>145</v>
      </c>
      <c r="AU163" s="215" t="s">
        <v>24</v>
      </c>
      <c r="AV163" s="11" t="s">
        <v>85</v>
      </c>
      <c r="AW163" s="11" t="s">
        <v>39</v>
      </c>
      <c r="AX163" s="11" t="s">
        <v>76</v>
      </c>
      <c r="AY163" s="215" t="s">
        <v>135</v>
      </c>
    </row>
    <row r="164" spans="2:65" s="11" customFormat="1" ht="13.5">
      <c r="B164" s="204"/>
      <c r="C164" s="205"/>
      <c r="D164" s="206" t="s">
        <v>145</v>
      </c>
      <c r="E164" s="207" t="s">
        <v>22</v>
      </c>
      <c r="F164" s="208" t="s">
        <v>290</v>
      </c>
      <c r="G164" s="205"/>
      <c r="H164" s="209">
        <v>69.5</v>
      </c>
      <c r="I164" s="210"/>
      <c r="J164" s="205"/>
      <c r="K164" s="205"/>
      <c r="L164" s="211"/>
      <c r="M164" s="212"/>
      <c r="N164" s="213"/>
      <c r="O164" s="213"/>
      <c r="P164" s="213"/>
      <c r="Q164" s="213"/>
      <c r="R164" s="213"/>
      <c r="S164" s="213"/>
      <c r="T164" s="214"/>
      <c r="AT164" s="215" t="s">
        <v>145</v>
      </c>
      <c r="AU164" s="215" t="s">
        <v>24</v>
      </c>
      <c r="AV164" s="11" t="s">
        <v>85</v>
      </c>
      <c r="AW164" s="11" t="s">
        <v>39</v>
      </c>
      <c r="AX164" s="11" t="s">
        <v>76</v>
      </c>
      <c r="AY164" s="215" t="s">
        <v>135</v>
      </c>
    </row>
    <row r="165" spans="2:65" s="11" customFormat="1" ht="13.5">
      <c r="B165" s="204"/>
      <c r="C165" s="205"/>
      <c r="D165" s="206" t="s">
        <v>145</v>
      </c>
      <c r="E165" s="207" t="s">
        <v>22</v>
      </c>
      <c r="F165" s="208" t="s">
        <v>291</v>
      </c>
      <c r="G165" s="205"/>
      <c r="H165" s="209">
        <v>554</v>
      </c>
      <c r="I165" s="210"/>
      <c r="J165" s="205"/>
      <c r="K165" s="205"/>
      <c r="L165" s="211"/>
      <c r="M165" s="212"/>
      <c r="N165" s="213"/>
      <c r="O165" s="213"/>
      <c r="P165" s="213"/>
      <c r="Q165" s="213"/>
      <c r="R165" s="213"/>
      <c r="S165" s="213"/>
      <c r="T165" s="214"/>
      <c r="AT165" s="215" t="s">
        <v>145</v>
      </c>
      <c r="AU165" s="215" t="s">
        <v>24</v>
      </c>
      <c r="AV165" s="11" t="s">
        <v>85</v>
      </c>
      <c r="AW165" s="11" t="s">
        <v>39</v>
      </c>
      <c r="AX165" s="11" t="s">
        <v>76</v>
      </c>
      <c r="AY165" s="215" t="s">
        <v>135</v>
      </c>
    </row>
    <row r="166" spans="2:65" s="12" customFormat="1" ht="13.5">
      <c r="B166" s="216"/>
      <c r="C166" s="217"/>
      <c r="D166" s="218" t="s">
        <v>145</v>
      </c>
      <c r="E166" s="219" t="s">
        <v>22</v>
      </c>
      <c r="F166" s="220" t="s">
        <v>147</v>
      </c>
      <c r="G166" s="217"/>
      <c r="H166" s="221">
        <v>645.58000000000004</v>
      </c>
      <c r="I166" s="222"/>
      <c r="J166" s="217"/>
      <c r="K166" s="217"/>
      <c r="L166" s="223"/>
      <c r="M166" s="224"/>
      <c r="N166" s="225"/>
      <c r="O166" s="225"/>
      <c r="P166" s="225"/>
      <c r="Q166" s="225"/>
      <c r="R166" s="225"/>
      <c r="S166" s="225"/>
      <c r="T166" s="226"/>
      <c r="AT166" s="227" t="s">
        <v>145</v>
      </c>
      <c r="AU166" s="227" t="s">
        <v>24</v>
      </c>
      <c r="AV166" s="12" t="s">
        <v>143</v>
      </c>
      <c r="AW166" s="12" t="s">
        <v>39</v>
      </c>
      <c r="AX166" s="12" t="s">
        <v>24</v>
      </c>
      <c r="AY166" s="227" t="s">
        <v>135</v>
      </c>
    </row>
    <row r="167" spans="2:65" s="1" customFormat="1" ht="22.5" customHeight="1">
      <c r="B167" s="40"/>
      <c r="C167" s="192" t="s">
        <v>292</v>
      </c>
      <c r="D167" s="192" t="s">
        <v>138</v>
      </c>
      <c r="E167" s="193" t="s">
        <v>293</v>
      </c>
      <c r="F167" s="194" t="s">
        <v>294</v>
      </c>
      <c r="G167" s="195" t="s">
        <v>141</v>
      </c>
      <c r="H167" s="196">
        <v>1623.2</v>
      </c>
      <c r="I167" s="197"/>
      <c r="J167" s="198">
        <f>ROUND(I167*H167,2)</f>
        <v>0</v>
      </c>
      <c r="K167" s="194" t="s">
        <v>142</v>
      </c>
      <c r="L167" s="60"/>
      <c r="M167" s="199" t="s">
        <v>22</v>
      </c>
      <c r="N167" s="200" t="s">
        <v>47</v>
      </c>
      <c r="O167" s="41"/>
      <c r="P167" s="201">
        <f>O167*H167</f>
        <v>0</v>
      </c>
      <c r="Q167" s="201">
        <v>8.4250000000000005E-2</v>
      </c>
      <c r="R167" s="201">
        <f>Q167*H167</f>
        <v>136.75460000000001</v>
      </c>
      <c r="S167" s="201">
        <v>0</v>
      </c>
      <c r="T167" s="202">
        <f>S167*H167</f>
        <v>0</v>
      </c>
      <c r="AR167" s="23" t="s">
        <v>143</v>
      </c>
      <c r="AT167" s="23" t="s">
        <v>138</v>
      </c>
      <c r="AU167" s="23" t="s">
        <v>24</v>
      </c>
      <c r="AY167" s="23" t="s">
        <v>135</v>
      </c>
      <c r="BE167" s="203">
        <f>IF(N167="základní",J167,0)</f>
        <v>0</v>
      </c>
      <c r="BF167" s="203">
        <f>IF(N167="snížená",J167,0)</f>
        <v>0</v>
      </c>
      <c r="BG167" s="203">
        <f>IF(N167="zákl. přenesená",J167,0)</f>
        <v>0</v>
      </c>
      <c r="BH167" s="203">
        <f>IF(N167="sníž. přenesená",J167,0)</f>
        <v>0</v>
      </c>
      <c r="BI167" s="203">
        <f>IF(N167="nulová",J167,0)</f>
        <v>0</v>
      </c>
      <c r="BJ167" s="23" t="s">
        <v>24</v>
      </c>
      <c r="BK167" s="203">
        <f>ROUND(I167*H167,2)</f>
        <v>0</v>
      </c>
      <c r="BL167" s="23" t="s">
        <v>143</v>
      </c>
      <c r="BM167" s="23" t="s">
        <v>295</v>
      </c>
    </row>
    <row r="168" spans="2:65" s="11" customFormat="1" ht="13.5">
      <c r="B168" s="204"/>
      <c r="C168" s="205"/>
      <c r="D168" s="206" t="s">
        <v>145</v>
      </c>
      <c r="E168" s="207" t="s">
        <v>22</v>
      </c>
      <c r="F168" s="208" t="s">
        <v>296</v>
      </c>
      <c r="G168" s="205"/>
      <c r="H168" s="209">
        <v>1623.2</v>
      </c>
      <c r="I168" s="210"/>
      <c r="J168" s="205"/>
      <c r="K168" s="205"/>
      <c r="L168" s="211"/>
      <c r="M168" s="212"/>
      <c r="N168" s="213"/>
      <c r="O168" s="213"/>
      <c r="P168" s="213"/>
      <c r="Q168" s="213"/>
      <c r="R168" s="213"/>
      <c r="S168" s="213"/>
      <c r="T168" s="214"/>
      <c r="AT168" s="215" t="s">
        <v>145</v>
      </c>
      <c r="AU168" s="215" t="s">
        <v>24</v>
      </c>
      <c r="AV168" s="11" t="s">
        <v>85</v>
      </c>
      <c r="AW168" s="11" t="s">
        <v>39</v>
      </c>
      <c r="AX168" s="11" t="s">
        <v>76</v>
      </c>
      <c r="AY168" s="215" t="s">
        <v>135</v>
      </c>
    </row>
    <row r="169" spans="2:65" s="12" customFormat="1" ht="13.5">
      <c r="B169" s="216"/>
      <c r="C169" s="217"/>
      <c r="D169" s="218" t="s">
        <v>145</v>
      </c>
      <c r="E169" s="219" t="s">
        <v>22</v>
      </c>
      <c r="F169" s="220" t="s">
        <v>147</v>
      </c>
      <c r="G169" s="217"/>
      <c r="H169" s="221">
        <v>1623.2</v>
      </c>
      <c r="I169" s="222"/>
      <c r="J169" s="217"/>
      <c r="K169" s="217"/>
      <c r="L169" s="223"/>
      <c r="M169" s="224"/>
      <c r="N169" s="225"/>
      <c r="O169" s="225"/>
      <c r="P169" s="225"/>
      <c r="Q169" s="225"/>
      <c r="R169" s="225"/>
      <c r="S169" s="225"/>
      <c r="T169" s="226"/>
      <c r="AT169" s="227" t="s">
        <v>145</v>
      </c>
      <c r="AU169" s="227" t="s">
        <v>24</v>
      </c>
      <c r="AV169" s="12" t="s">
        <v>143</v>
      </c>
      <c r="AW169" s="12" t="s">
        <v>39</v>
      </c>
      <c r="AX169" s="12" t="s">
        <v>24</v>
      </c>
      <c r="AY169" s="227" t="s">
        <v>135</v>
      </c>
    </row>
    <row r="170" spans="2:65" s="1" customFormat="1" ht="22.5" customHeight="1">
      <c r="B170" s="40"/>
      <c r="C170" s="230" t="s">
        <v>30</v>
      </c>
      <c r="D170" s="230" t="s">
        <v>215</v>
      </c>
      <c r="E170" s="231" t="s">
        <v>297</v>
      </c>
      <c r="F170" s="232" t="s">
        <v>298</v>
      </c>
      <c r="G170" s="233" t="s">
        <v>141</v>
      </c>
      <c r="H170" s="234">
        <v>1548.5640000000001</v>
      </c>
      <c r="I170" s="235"/>
      <c r="J170" s="236">
        <f>ROUND(I170*H170,2)</f>
        <v>0</v>
      </c>
      <c r="K170" s="232" t="s">
        <v>22</v>
      </c>
      <c r="L170" s="237"/>
      <c r="M170" s="238" t="s">
        <v>22</v>
      </c>
      <c r="N170" s="239" t="s">
        <v>47</v>
      </c>
      <c r="O170" s="41"/>
      <c r="P170" s="201">
        <f>O170*H170</f>
        <v>0</v>
      </c>
      <c r="Q170" s="201">
        <v>0.13100000000000001</v>
      </c>
      <c r="R170" s="201">
        <f>Q170*H170</f>
        <v>202.86188400000003</v>
      </c>
      <c r="S170" s="201">
        <v>0</v>
      </c>
      <c r="T170" s="202">
        <f>S170*H170</f>
        <v>0</v>
      </c>
      <c r="AR170" s="23" t="s">
        <v>197</v>
      </c>
      <c r="AT170" s="23" t="s">
        <v>215</v>
      </c>
      <c r="AU170" s="23" t="s">
        <v>24</v>
      </c>
      <c r="AY170" s="23" t="s">
        <v>135</v>
      </c>
      <c r="BE170" s="203">
        <f>IF(N170="základní",J170,0)</f>
        <v>0</v>
      </c>
      <c r="BF170" s="203">
        <f>IF(N170="snížená",J170,0)</f>
        <v>0</v>
      </c>
      <c r="BG170" s="203">
        <f>IF(N170="zákl. přenesená",J170,0)</f>
        <v>0</v>
      </c>
      <c r="BH170" s="203">
        <f>IF(N170="sníž. přenesená",J170,0)</f>
        <v>0</v>
      </c>
      <c r="BI170" s="203">
        <f>IF(N170="nulová",J170,0)</f>
        <v>0</v>
      </c>
      <c r="BJ170" s="23" t="s">
        <v>24</v>
      </c>
      <c r="BK170" s="203">
        <f>ROUND(I170*H170,2)</f>
        <v>0</v>
      </c>
      <c r="BL170" s="23" t="s">
        <v>143</v>
      </c>
      <c r="BM170" s="23" t="s">
        <v>299</v>
      </c>
    </row>
    <row r="171" spans="2:65" s="11" customFormat="1" ht="13.5">
      <c r="B171" s="204"/>
      <c r="C171" s="205"/>
      <c r="D171" s="218" t="s">
        <v>145</v>
      </c>
      <c r="E171" s="205"/>
      <c r="F171" s="228" t="s">
        <v>300</v>
      </c>
      <c r="G171" s="205"/>
      <c r="H171" s="229">
        <v>1548.5640000000001</v>
      </c>
      <c r="I171" s="210"/>
      <c r="J171" s="205"/>
      <c r="K171" s="205"/>
      <c r="L171" s="211"/>
      <c r="M171" s="212"/>
      <c r="N171" s="213"/>
      <c r="O171" s="213"/>
      <c r="P171" s="213"/>
      <c r="Q171" s="213"/>
      <c r="R171" s="213"/>
      <c r="S171" s="213"/>
      <c r="T171" s="214"/>
      <c r="AT171" s="215" t="s">
        <v>145</v>
      </c>
      <c r="AU171" s="215" t="s">
        <v>24</v>
      </c>
      <c r="AV171" s="11" t="s">
        <v>85</v>
      </c>
      <c r="AW171" s="11" t="s">
        <v>6</v>
      </c>
      <c r="AX171" s="11" t="s">
        <v>24</v>
      </c>
      <c r="AY171" s="215" t="s">
        <v>135</v>
      </c>
    </row>
    <row r="172" spans="2:65" s="1" customFormat="1" ht="22.5" customHeight="1">
      <c r="B172" s="40"/>
      <c r="C172" s="230" t="s">
        <v>301</v>
      </c>
      <c r="D172" s="230" t="s">
        <v>215</v>
      </c>
      <c r="E172" s="231" t="s">
        <v>302</v>
      </c>
      <c r="F172" s="232" t="s">
        <v>303</v>
      </c>
      <c r="G172" s="233" t="s">
        <v>141</v>
      </c>
      <c r="H172" s="234">
        <v>95.88</v>
      </c>
      <c r="I172" s="235"/>
      <c r="J172" s="236">
        <f>ROUND(I172*H172,2)</f>
        <v>0</v>
      </c>
      <c r="K172" s="232" t="s">
        <v>22</v>
      </c>
      <c r="L172" s="237"/>
      <c r="M172" s="238" t="s">
        <v>22</v>
      </c>
      <c r="N172" s="239" t="s">
        <v>47</v>
      </c>
      <c r="O172" s="41"/>
      <c r="P172" s="201">
        <f>O172*H172</f>
        <v>0</v>
      </c>
      <c r="Q172" s="201">
        <v>0.13100000000000001</v>
      </c>
      <c r="R172" s="201">
        <f>Q172*H172</f>
        <v>12.560280000000001</v>
      </c>
      <c r="S172" s="201">
        <v>0</v>
      </c>
      <c r="T172" s="202">
        <f>S172*H172</f>
        <v>0</v>
      </c>
      <c r="AR172" s="23" t="s">
        <v>197</v>
      </c>
      <c r="AT172" s="23" t="s">
        <v>215</v>
      </c>
      <c r="AU172" s="23" t="s">
        <v>24</v>
      </c>
      <c r="AY172" s="23" t="s">
        <v>135</v>
      </c>
      <c r="BE172" s="203">
        <f>IF(N172="základní",J172,0)</f>
        <v>0</v>
      </c>
      <c r="BF172" s="203">
        <f>IF(N172="snížená",J172,0)</f>
        <v>0</v>
      </c>
      <c r="BG172" s="203">
        <f>IF(N172="zákl. přenesená",J172,0)</f>
        <v>0</v>
      </c>
      <c r="BH172" s="203">
        <f>IF(N172="sníž. přenesená",J172,0)</f>
        <v>0</v>
      </c>
      <c r="BI172" s="203">
        <f>IF(N172="nulová",J172,0)</f>
        <v>0</v>
      </c>
      <c r="BJ172" s="23" t="s">
        <v>24</v>
      </c>
      <c r="BK172" s="203">
        <f>ROUND(I172*H172,2)</f>
        <v>0</v>
      </c>
      <c r="BL172" s="23" t="s">
        <v>143</v>
      </c>
      <c r="BM172" s="23" t="s">
        <v>304</v>
      </c>
    </row>
    <row r="173" spans="2:65" s="11" customFormat="1" ht="13.5">
      <c r="B173" s="204"/>
      <c r="C173" s="205"/>
      <c r="D173" s="218" t="s">
        <v>145</v>
      </c>
      <c r="E173" s="205"/>
      <c r="F173" s="228" t="s">
        <v>305</v>
      </c>
      <c r="G173" s="205"/>
      <c r="H173" s="229">
        <v>95.88</v>
      </c>
      <c r="I173" s="210"/>
      <c r="J173" s="205"/>
      <c r="K173" s="205"/>
      <c r="L173" s="211"/>
      <c r="M173" s="212"/>
      <c r="N173" s="213"/>
      <c r="O173" s="213"/>
      <c r="P173" s="213"/>
      <c r="Q173" s="213"/>
      <c r="R173" s="213"/>
      <c r="S173" s="213"/>
      <c r="T173" s="214"/>
      <c r="AT173" s="215" t="s">
        <v>145</v>
      </c>
      <c r="AU173" s="215" t="s">
        <v>24</v>
      </c>
      <c r="AV173" s="11" t="s">
        <v>85</v>
      </c>
      <c r="AW173" s="11" t="s">
        <v>6</v>
      </c>
      <c r="AX173" s="11" t="s">
        <v>24</v>
      </c>
      <c r="AY173" s="215" t="s">
        <v>135</v>
      </c>
    </row>
    <row r="174" spans="2:65" s="1" customFormat="1" ht="22.5" customHeight="1">
      <c r="B174" s="40"/>
      <c r="C174" s="230" t="s">
        <v>306</v>
      </c>
      <c r="D174" s="230" t="s">
        <v>215</v>
      </c>
      <c r="E174" s="231" t="s">
        <v>307</v>
      </c>
      <c r="F174" s="232" t="s">
        <v>308</v>
      </c>
      <c r="G174" s="233" t="s">
        <v>141</v>
      </c>
      <c r="H174" s="234">
        <v>11.22</v>
      </c>
      <c r="I174" s="235"/>
      <c r="J174" s="236">
        <f>ROUND(I174*H174,2)</f>
        <v>0</v>
      </c>
      <c r="K174" s="232" t="s">
        <v>22</v>
      </c>
      <c r="L174" s="237"/>
      <c r="M174" s="238" t="s">
        <v>22</v>
      </c>
      <c r="N174" s="239" t="s">
        <v>47</v>
      </c>
      <c r="O174" s="41"/>
      <c r="P174" s="201">
        <f>O174*H174</f>
        <v>0</v>
      </c>
      <c r="Q174" s="201">
        <v>0.13100000000000001</v>
      </c>
      <c r="R174" s="201">
        <f>Q174*H174</f>
        <v>1.4698200000000001</v>
      </c>
      <c r="S174" s="201">
        <v>0</v>
      </c>
      <c r="T174" s="202">
        <f>S174*H174</f>
        <v>0</v>
      </c>
      <c r="AR174" s="23" t="s">
        <v>197</v>
      </c>
      <c r="AT174" s="23" t="s">
        <v>215</v>
      </c>
      <c r="AU174" s="23" t="s">
        <v>24</v>
      </c>
      <c r="AY174" s="23" t="s">
        <v>135</v>
      </c>
      <c r="BE174" s="203">
        <f>IF(N174="základní",J174,0)</f>
        <v>0</v>
      </c>
      <c r="BF174" s="203">
        <f>IF(N174="snížená",J174,0)</f>
        <v>0</v>
      </c>
      <c r="BG174" s="203">
        <f>IF(N174="zákl. přenesená",J174,0)</f>
        <v>0</v>
      </c>
      <c r="BH174" s="203">
        <f>IF(N174="sníž. přenesená",J174,0)</f>
        <v>0</v>
      </c>
      <c r="BI174" s="203">
        <f>IF(N174="nulová",J174,0)</f>
        <v>0</v>
      </c>
      <c r="BJ174" s="23" t="s">
        <v>24</v>
      </c>
      <c r="BK174" s="203">
        <f>ROUND(I174*H174,2)</f>
        <v>0</v>
      </c>
      <c r="BL174" s="23" t="s">
        <v>143</v>
      </c>
      <c r="BM174" s="23" t="s">
        <v>309</v>
      </c>
    </row>
    <row r="175" spans="2:65" s="11" customFormat="1" ht="13.5">
      <c r="B175" s="204"/>
      <c r="C175" s="205"/>
      <c r="D175" s="218" t="s">
        <v>145</v>
      </c>
      <c r="E175" s="205"/>
      <c r="F175" s="228" t="s">
        <v>310</v>
      </c>
      <c r="G175" s="205"/>
      <c r="H175" s="229">
        <v>11.22</v>
      </c>
      <c r="I175" s="210"/>
      <c r="J175" s="205"/>
      <c r="K175" s="205"/>
      <c r="L175" s="211"/>
      <c r="M175" s="212"/>
      <c r="N175" s="213"/>
      <c r="O175" s="213"/>
      <c r="P175" s="213"/>
      <c r="Q175" s="213"/>
      <c r="R175" s="213"/>
      <c r="S175" s="213"/>
      <c r="T175" s="214"/>
      <c r="AT175" s="215" t="s">
        <v>145</v>
      </c>
      <c r="AU175" s="215" t="s">
        <v>24</v>
      </c>
      <c r="AV175" s="11" t="s">
        <v>85</v>
      </c>
      <c r="AW175" s="11" t="s">
        <v>6</v>
      </c>
      <c r="AX175" s="11" t="s">
        <v>24</v>
      </c>
      <c r="AY175" s="215" t="s">
        <v>135</v>
      </c>
    </row>
    <row r="176" spans="2:65" s="1" customFormat="1" ht="31.5" customHeight="1">
      <c r="B176" s="40"/>
      <c r="C176" s="192" t="s">
        <v>311</v>
      </c>
      <c r="D176" s="192" t="s">
        <v>138</v>
      </c>
      <c r="E176" s="193" t="s">
        <v>312</v>
      </c>
      <c r="F176" s="194" t="s">
        <v>313</v>
      </c>
      <c r="G176" s="195" t="s">
        <v>141</v>
      </c>
      <c r="H176" s="196">
        <v>11</v>
      </c>
      <c r="I176" s="197"/>
      <c r="J176" s="198">
        <f>ROUND(I176*H176,2)</f>
        <v>0</v>
      </c>
      <c r="K176" s="194" t="s">
        <v>142</v>
      </c>
      <c r="L176" s="60"/>
      <c r="M176" s="199" t="s">
        <v>22</v>
      </c>
      <c r="N176" s="200" t="s">
        <v>47</v>
      </c>
      <c r="O176" s="41"/>
      <c r="P176" s="201">
        <f>O176*H176</f>
        <v>0</v>
      </c>
      <c r="Q176" s="201">
        <v>0</v>
      </c>
      <c r="R176" s="201">
        <f>Q176*H176</f>
        <v>0</v>
      </c>
      <c r="S176" s="201">
        <v>0</v>
      </c>
      <c r="T176" s="202">
        <f>S176*H176</f>
        <v>0</v>
      </c>
      <c r="AR176" s="23" t="s">
        <v>143</v>
      </c>
      <c r="AT176" s="23" t="s">
        <v>138</v>
      </c>
      <c r="AU176" s="23" t="s">
        <v>24</v>
      </c>
      <c r="AY176" s="23" t="s">
        <v>135</v>
      </c>
      <c r="BE176" s="203">
        <f>IF(N176="základní",J176,0)</f>
        <v>0</v>
      </c>
      <c r="BF176" s="203">
        <f>IF(N176="snížená",J176,0)</f>
        <v>0</v>
      </c>
      <c r="BG176" s="203">
        <f>IF(N176="zákl. přenesená",J176,0)</f>
        <v>0</v>
      </c>
      <c r="BH176" s="203">
        <f>IF(N176="sníž. přenesená",J176,0)</f>
        <v>0</v>
      </c>
      <c r="BI176" s="203">
        <f>IF(N176="nulová",J176,0)</f>
        <v>0</v>
      </c>
      <c r="BJ176" s="23" t="s">
        <v>24</v>
      </c>
      <c r="BK176" s="203">
        <f>ROUND(I176*H176,2)</f>
        <v>0</v>
      </c>
      <c r="BL176" s="23" t="s">
        <v>143</v>
      </c>
      <c r="BM176" s="23" t="s">
        <v>314</v>
      </c>
    </row>
    <row r="177" spans="2:65" s="1" customFormat="1" ht="22.5" customHeight="1">
      <c r="B177" s="40"/>
      <c r="C177" s="192" t="s">
        <v>315</v>
      </c>
      <c r="D177" s="192" t="s">
        <v>138</v>
      </c>
      <c r="E177" s="193" t="s">
        <v>316</v>
      </c>
      <c r="F177" s="194" t="s">
        <v>317</v>
      </c>
      <c r="G177" s="195" t="s">
        <v>141</v>
      </c>
      <c r="H177" s="196">
        <v>116.8</v>
      </c>
      <c r="I177" s="197"/>
      <c r="J177" s="198">
        <f>ROUND(I177*H177,2)</f>
        <v>0</v>
      </c>
      <c r="K177" s="194" t="s">
        <v>142</v>
      </c>
      <c r="L177" s="60"/>
      <c r="M177" s="199" t="s">
        <v>22</v>
      </c>
      <c r="N177" s="200" t="s">
        <v>47</v>
      </c>
      <c r="O177" s="41"/>
      <c r="P177" s="201">
        <f>O177*H177</f>
        <v>0</v>
      </c>
      <c r="Q177" s="201">
        <v>8.5650000000000004E-2</v>
      </c>
      <c r="R177" s="201">
        <f>Q177*H177</f>
        <v>10.003920000000001</v>
      </c>
      <c r="S177" s="201">
        <v>0</v>
      </c>
      <c r="T177" s="202">
        <f>S177*H177</f>
        <v>0</v>
      </c>
      <c r="AR177" s="23" t="s">
        <v>143</v>
      </c>
      <c r="AT177" s="23" t="s">
        <v>138</v>
      </c>
      <c r="AU177" s="23" t="s">
        <v>24</v>
      </c>
      <c r="AY177" s="23" t="s">
        <v>135</v>
      </c>
      <c r="BE177" s="203">
        <f>IF(N177="základní",J177,0)</f>
        <v>0</v>
      </c>
      <c r="BF177" s="203">
        <f>IF(N177="snížená",J177,0)</f>
        <v>0</v>
      </c>
      <c r="BG177" s="203">
        <f>IF(N177="zákl. přenesená",J177,0)</f>
        <v>0</v>
      </c>
      <c r="BH177" s="203">
        <f>IF(N177="sníž. přenesená",J177,0)</f>
        <v>0</v>
      </c>
      <c r="BI177" s="203">
        <f>IF(N177="nulová",J177,0)</f>
        <v>0</v>
      </c>
      <c r="BJ177" s="23" t="s">
        <v>24</v>
      </c>
      <c r="BK177" s="203">
        <f>ROUND(I177*H177,2)</f>
        <v>0</v>
      </c>
      <c r="BL177" s="23" t="s">
        <v>143</v>
      </c>
      <c r="BM177" s="23" t="s">
        <v>318</v>
      </c>
    </row>
    <row r="178" spans="2:65" s="11" customFormat="1" ht="13.5">
      <c r="B178" s="204"/>
      <c r="C178" s="205"/>
      <c r="D178" s="206" t="s">
        <v>145</v>
      </c>
      <c r="E178" s="207" t="s">
        <v>22</v>
      </c>
      <c r="F178" s="208" t="s">
        <v>319</v>
      </c>
      <c r="G178" s="205"/>
      <c r="H178" s="209">
        <v>116.8</v>
      </c>
      <c r="I178" s="210"/>
      <c r="J178" s="205"/>
      <c r="K178" s="205"/>
      <c r="L178" s="211"/>
      <c r="M178" s="212"/>
      <c r="N178" s="213"/>
      <c r="O178" s="213"/>
      <c r="P178" s="213"/>
      <c r="Q178" s="213"/>
      <c r="R178" s="213"/>
      <c r="S178" s="213"/>
      <c r="T178" s="214"/>
      <c r="AT178" s="215" t="s">
        <v>145</v>
      </c>
      <c r="AU178" s="215" t="s">
        <v>24</v>
      </c>
      <c r="AV178" s="11" t="s">
        <v>85</v>
      </c>
      <c r="AW178" s="11" t="s">
        <v>39</v>
      </c>
      <c r="AX178" s="11" t="s">
        <v>76</v>
      </c>
      <c r="AY178" s="215" t="s">
        <v>135</v>
      </c>
    </row>
    <row r="179" spans="2:65" s="12" customFormat="1" ht="13.5">
      <c r="B179" s="216"/>
      <c r="C179" s="217"/>
      <c r="D179" s="218" t="s">
        <v>145</v>
      </c>
      <c r="E179" s="219" t="s">
        <v>22</v>
      </c>
      <c r="F179" s="220" t="s">
        <v>147</v>
      </c>
      <c r="G179" s="217"/>
      <c r="H179" s="221">
        <v>116.8</v>
      </c>
      <c r="I179" s="222"/>
      <c r="J179" s="217"/>
      <c r="K179" s="217"/>
      <c r="L179" s="223"/>
      <c r="M179" s="224"/>
      <c r="N179" s="225"/>
      <c r="O179" s="225"/>
      <c r="P179" s="225"/>
      <c r="Q179" s="225"/>
      <c r="R179" s="225"/>
      <c r="S179" s="225"/>
      <c r="T179" s="226"/>
      <c r="AT179" s="227" t="s">
        <v>145</v>
      </c>
      <c r="AU179" s="227" t="s">
        <v>24</v>
      </c>
      <c r="AV179" s="12" t="s">
        <v>143</v>
      </c>
      <c r="AW179" s="12" t="s">
        <v>39</v>
      </c>
      <c r="AX179" s="12" t="s">
        <v>24</v>
      </c>
      <c r="AY179" s="227" t="s">
        <v>135</v>
      </c>
    </row>
    <row r="180" spans="2:65" s="1" customFormat="1" ht="22.5" customHeight="1">
      <c r="B180" s="40"/>
      <c r="C180" s="230" t="s">
        <v>320</v>
      </c>
      <c r="D180" s="230" t="s">
        <v>215</v>
      </c>
      <c r="E180" s="231" t="s">
        <v>321</v>
      </c>
      <c r="F180" s="232" t="s">
        <v>322</v>
      </c>
      <c r="G180" s="233" t="s">
        <v>141</v>
      </c>
      <c r="H180" s="234">
        <v>119.136</v>
      </c>
      <c r="I180" s="235"/>
      <c r="J180" s="236">
        <f>ROUND(I180*H180,2)</f>
        <v>0</v>
      </c>
      <c r="K180" s="232" t="s">
        <v>22</v>
      </c>
      <c r="L180" s="237"/>
      <c r="M180" s="238" t="s">
        <v>22</v>
      </c>
      <c r="N180" s="239" t="s">
        <v>47</v>
      </c>
      <c r="O180" s="41"/>
      <c r="P180" s="201">
        <f>O180*H180</f>
        <v>0</v>
      </c>
      <c r="Q180" s="201">
        <v>0.17599999999999999</v>
      </c>
      <c r="R180" s="201">
        <f>Q180*H180</f>
        <v>20.967935999999998</v>
      </c>
      <c r="S180" s="201">
        <v>0</v>
      </c>
      <c r="T180" s="202">
        <f>S180*H180</f>
        <v>0</v>
      </c>
      <c r="AR180" s="23" t="s">
        <v>197</v>
      </c>
      <c r="AT180" s="23" t="s">
        <v>215</v>
      </c>
      <c r="AU180" s="23" t="s">
        <v>24</v>
      </c>
      <c r="AY180" s="23" t="s">
        <v>135</v>
      </c>
      <c r="BE180" s="203">
        <f>IF(N180="základní",J180,0)</f>
        <v>0</v>
      </c>
      <c r="BF180" s="203">
        <f>IF(N180="snížená",J180,0)</f>
        <v>0</v>
      </c>
      <c r="BG180" s="203">
        <f>IF(N180="zákl. přenesená",J180,0)</f>
        <v>0</v>
      </c>
      <c r="BH180" s="203">
        <f>IF(N180="sníž. přenesená",J180,0)</f>
        <v>0</v>
      </c>
      <c r="BI180" s="203">
        <f>IF(N180="nulová",J180,0)</f>
        <v>0</v>
      </c>
      <c r="BJ180" s="23" t="s">
        <v>24</v>
      </c>
      <c r="BK180" s="203">
        <f>ROUND(I180*H180,2)</f>
        <v>0</v>
      </c>
      <c r="BL180" s="23" t="s">
        <v>143</v>
      </c>
      <c r="BM180" s="23" t="s">
        <v>323</v>
      </c>
    </row>
    <row r="181" spans="2:65" s="11" customFormat="1" ht="13.5">
      <c r="B181" s="204"/>
      <c r="C181" s="205"/>
      <c r="D181" s="218" t="s">
        <v>145</v>
      </c>
      <c r="E181" s="205"/>
      <c r="F181" s="228" t="s">
        <v>324</v>
      </c>
      <c r="G181" s="205"/>
      <c r="H181" s="229">
        <v>119.136</v>
      </c>
      <c r="I181" s="210"/>
      <c r="J181" s="205"/>
      <c r="K181" s="205"/>
      <c r="L181" s="211"/>
      <c r="M181" s="212"/>
      <c r="N181" s="213"/>
      <c r="O181" s="213"/>
      <c r="P181" s="213"/>
      <c r="Q181" s="213"/>
      <c r="R181" s="213"/>
      <c r="S181" s="213"/>
      <c r="T181" s="214"/>
      <c r="AT181" s="215" t="s">
        <v>145</v>
      </c>
      <c r="AU181" s="215" t="s">
        <v>24</v>
      </c>
      <c r="AV181" s="11" t="s">
        <v>85</v>
      </c>
      <c r="AW181" s="11" t="s">
        <v>6</v>
      </c>
      <c r="AX181" s="11" t="s">
        <v>24</v>
      </c>
      <c r="AY181" s="215" t="s">
        <v>135</v>
      </c>
    </row>
    <row r="182" spans="2:65" s="1" customFormat="1" ht="31.5" customHeight="1">
      <c r="B182" s="40"/>
      <c r="C182" s="192" t="s">
        <v>325</v>
      </c>
      <c r="D182" s="192" t="s">
        <v>138</v>
      </c>
      <c r="E182" s="193" t="s">
        <v>326</v>
      </c>
      <c r="F182" s="194" t="s">
        <v>327</v>
      </c>
      <c r="G182" s="195" t="s">
        <v>158</v>
      </c>
      <c r="H182" s="196">
        <v>1087</v>
      </c>
      <c r="I182" s="197"/>
      <c r="J182" s="198">
        <f>ROUND(I182*H182,2)</f>
        <v>0</v>
      </c>
      <c r="K182" s="194" t="s">
        <v>142</v>
      </c>
      <c r="L182" s="60"/>
      <c r="M182" s="199" t="s">
        <v>22</v>
      </c>
      <c r="N182" s="200" t="s">
        <v>47</v>
      </c>
      <c r="O182" s="41"/>
      <c r="P182" s="201">
        <f>O182*H182</f>
        <v>0</v>
      </c>
      <c r="Q182" s="201">
        <v>2.2399999999999998E-3</v>
      </c>
      <c r="R182" s="201">
        <f>Q182*H182</f>
        <v>2.4348799999999997</v>
      </c>
      <c r="S182" s="201">
        <v>0</v>
      </c>
      <c r="T182" s="202">
        <f>S182*H182</f>
        <v>0</v>
      </c>
      <c r="AR182" s="23" t="s">
        <v>143</v>
      </c>
      <c r="AT182" s="23" t="s">
        <v>138</v>
      </c>
      <c r="AU182" s="23" t="s">
        <v>24</v>
      </c>
      <c r="AY182" s="23" t="s">
        <v>135</v>
      </c>
      <c r="BE182" s="203">
        <f>IF(N182="základní",J182,0)</f>
        <v>0</v>
      </c>
      <c r="BF182" s="203">
        <f>IF(N182="snížená",J182,0)</f>
        <v>0</v>
      </c>
      <c r="BG182" s="203">
        <f>IF(N182="zákl. přenesená",J182,0)</f>
        <v>0</v>
      </c>
      <c r="BH182" s="203">
        <f>IF(N182="sníž. přenesená",J182,0)</f>
        <v>0</v>
      </c>
      <c r="BI182" s="203">
        <f>IF(N182="nulová",J182,0)</f>
        <v>0</v>
      </c>
      <c r="BJ182" s="23" t="s">
        <v>24</v>
      </c>
      <c r="BK182" s="203">
        <f>ROUND(I182*H182,2)</f>
        <v>0</v>
      </c>
      <c r="BL182" s="23" t="s">
        <v>143</v>
      </c>
      <c r="BM182" s="23" t="s">
        <v>325</v>
      </c>
    </row>
    <row r="183" spans="2:65" s="1" customFormat="1" ht="22.5" customHeight="1">
      <c r="B183" s="40"/>
      <c r="C183" s="192" t="s">
        <v>328</v>
      </c>
      <c r="D183" s="192" t="s">
        <v>138</v>
      </c>
      <c r="E183" s="193" t="s">
        <v>329</v>
      </c>
      <c r="F183" s="194" t="s">
        <v>330</v>
      </c>
      <c r="G183" s="195" t="s">
        <v>141</v>
      </c>
      <c r="H183" s="196">
        <v>8.6</v>
      </c>
      <c r="I183" s="197"/>
      <c r="J183" s="198">
        <f>ROUND(I183*H183,2)</f>
        <v>0</v>
      </c>
      <c r="K183" s="194" t="s">
        <v>22</v>
      </c>
      <c r="L183" s="60"/>
      <c r="M183" s="199" t="s">
        <v>22</v>
      </c>
      <c r="N183" s="200" t="s">
        <v>47</v>
      </c>
      <c r="O183" s="41"/>
      <c r="P183" s="201">
        <f>O183*H183</f>
        <v>0</v>
      </c>
      <c r="Q183" s="201">
        <v>0</v>
      </c>
      <c r="R183" s="201">
        <f>Q183*H183</f>
        <v>0</v>
      </c>
      <c r="S183" s="201">
        <v>0</v>
      </c>
      <c r="T183" s="202">
        <f>S183*H183</f>
        <v>0</v>
      </c>
      <c r="AR183" s="23" t="s">
        <v>143</v>
      </c>
      <c r="AT183" s="23" t="s">
        <v>138</v>
      </c>
      <c r="AU183" s="23" t="s">
        <v>24</v>
      </c>
      <c r="AY183" s="23" t="s">
        <v>135</v>
      </c>
      <c r="BE183" s="203">
        <f>IF(N183="základní",J183,0)</f>
        <v>0</v>
      </c>
      <c r="BF183" s="203">
        <f>IF(N183="snížená",J183,0)</f>
        <v>0</v>
      </c>
      <c r="BG183" s="203">
        <f>IF(N183="zákl. přenesená",J183,0)</f>
        <v>0</v>
      </c>
      <c r="BH183" s="203">
        <f>IF(N183="sníž. přenesená",J183,0)</f>
        <v>0</v>
      </c>
      <c r="BI183" s="203">
        <f>IF(N183="nulová",J183,0)</f>
        <v>0</v>
      </c>
      <c r="BJ183" s="23" t="s">
        <v>24</v>
      </c>
      <c r="BK183" s="203">
        <f>ROUND(I183*H183,2)</f>
        <v>0</v>
      </c>
      <c r="BL183" s="23" t="s">
        <v>143</v>
      </c>
      <c r="BM183" s="23" t="s">
        <v>328</v>
      </c>
    </row>
    <row r="184" spans="2:65" s="11" customFormat="1" ht="13.5">
      <c r="B184" s="204"/>
      <c r="C184" s="205"/>
      <c r="D184" s="206" t="s">
        <v>145</v>
      </c>
      <c r="E184" s="207" t="s">
        <v>22</v>
      </c>
      <c r="F184" s="208" t="s">
        <v>331</v>
      </c>
      <c r="G184" s="205"/>
      <c r="H184" s="209">
        <v>8.6</v>
      </c>
      <c r="I184" s="210"/>
      <c r="J184" s="205"/>
      <c r="K184" s="205"/>
      <c r="L184" s="211"/>
      <c r="M184" s="212"/>
      <c r="N184" s="213"/>
      <c r="O184" s="213"/>
      <c r="P184" s="213"/>
      <c r="Q184" s="213"/>
      <c r="R184" s="213"/>
      <c r="S184" s="213"/>
      <c r="T184" s="214"/>
      <c r="AT184" s="215" t="s">
        <v>145</v>
      </c>
      <c r="AU184" s="215" t="s">
        <v>24</v>
      </c>
      <c r="AV184" s="11" t="s">
        <v>85</v>
      </c>
      <c r="AW184" s="11" t="s">
        <v>39</v>
      </c>
      <c r="AX184" s="11" t="s">
        <v>76</v>
      </c>
      <c r="AY184" s="215" t="s">
        <v>135</v>
      </c>
    </row>
    <row r="185" spans="2:65" s="12" customFormat="1" ht="13.5">
      <c r="B185" s="216"/>
      <c r="C185" s="217"/>
      <c r="D185" s="218" t="s">
        <v>145</v>
      </c>
      <c r="E185" s="219" t="s">
        <v>22</v>
      </c>
      <c r="F185" s="220" t="s">
        <v>147</v>
      </c>
      <c r="G185" s="217"/>
      <c r="H185" s="221">
        <v>8.6</v>
      </c>
      <c r="I185" s="222"/>
      <c r="J185" s="217"/>
      <c r="K185" s="217"/>
      <c r="L185" s="223"/>
      <c r="M185" s="224"/>
      <c r="N185" s="225"/>
      <c r="O185" s="225"/>
      <c r="P185" s="225"/>
      <c r="Q185" s="225"/>
      <c r="R185" s="225"/>
      <c r="S185" s="225"/>
      <c r="T185" s="226"/>
      <c r="AT185" s="227" t="s">
        <v>145</v>
      </c>
      <c r="AU185" s="227" t="s">
        <v>24</v>
      </c>
      <c r="AV185" s="12" t="s">
        <v>143</v>
      </c>
      <c r="AW185" s="12" t="s">
        <v>39</v>
      </c>
      <c r="AX185" s="12" t="s">
        <v>24</v>
      </c>
      <c r="AY185" s="227" t="s">
        <v>135</v>
      </c>
    </row>
    <row r="186" spans="2:65" s="1" customFormat="1" ht="31.5" customHeight="1">
      <c r="B186" s="40"/>
      <c r="C186" s="192" t="s">
        <v>332</v>
      </c>
      <c r="D186" s="192" t="s">
        <v>138</v>
      </c>
      <c r="E186" s="193" t="s">
        <v>333</v>
      </c>
      <c r="F186" s="194" t="s">
        <v>334</v>
      </c>
      <c r="G186" s="195" t="s">
        <v>141</v>
      </c>
      <c r="H186" s="196">
        <v>340.8</v>
      </c>
      <c r="I186" s="197"/>
      <c r="J186" s="198">
        <f>ROUND(I186*H186,2)</f>
        <v>0</v>
      </c>
      <c r="K186" s="194" t="s">
        <v>142</v>
      </c>
      <c r="L186" s="60"/>
      <c r="M186" s="199" t="s">
        <v>22</v>
      </c>
      <c r="N186" s="200" t="s">
        <v>47</v>
      </c>
      <c r="O186" s="41"/>
      <c r="P186" s="201">
        <f>O186*H186</f>
        <v>0</v>
      </c>
      <c r="Q186" s="201">
        <v>1.2859012000000001</v>
      </c>
      <c r="R186" s="201">
        <f>Q186*H186</f>
        <v>438.23512896000005</v>
      </c>
      <c r="S186" s="201">
        <v>0</v>
      </c>
      <c r="T186" s="202">
        <f>S186*H186</f>
        <v>0</v>
      </c>
      <c r="AR186" s="23" t="s">
        <v>143</v>
      </c>
      <c r="AT186" s="23" t="s">
        <v>138</v>
      </c>
      <c r="AU186" s="23" t="s">
        <v>24</v>
      </c>
      <c r="AY186" s="23" t="s">
        <v>135</v>
      </c>
      <c r="BE186" s="203">
        <f>IF(N186="základní",J186,0)</f>
        <v>0</v>
      </c>
      <c r="BF186" s="203">
        <f>IF(N186="snížená",J186,0)</f>
        <v>0</v>
      </c>
      <c r="BG186" s="203">
        <f>IF(N186="zákl. přenesená",J186,0)</f>
        <v>0</v>
      </c>
      <c r="BH186" s="203">
        <f>IF(N186="sníž. přenesená",J186,0)</f>
        <v>0</v>
      </c>
      <c r="BI186" s="203">
        <f>IF(N186="nulová",J186,0)</f>
        <v>0</v>
      </c>
      <c r="BJ186" s="23" t="s">
        <v>24</v>
      </c>
      <c r="BK186" s="203">
        <f>ROUND(I186*H186,2)</f>
        <v>0</v>
      </c>
      <c r="BL186" s="23" t="s">
        <v>143</v>
      </c>
      <c r="BM186" s="23" t="s">
        <v>335</v>
      </c>
    </row>
    <row r="187" spans="2:65" s="11" customFormat="1" ht="13.5">
      <c r="B187" s="204"/>
      <c r="C187" s="205"/>
      <c r="D187" s="206" t="s">
        <v>145</v>
      </c>
      <c r="E187" s="207" t="s">
        <v>22</v>
      </c>
      <c r="F187" s="208" t="s">
        <v>336</v>
      </c>
      <c r="G187" s="205"/>
      <c r="H187" s="209">
        <v>32</v>
      </c>
      <c r="I187" s="210"/>
      <c r="J187" s="205"/>
      <c r="K187" s="205"/>
      <c r="L187" s="211"/>
      <c r="M187" s="212"/>
      <c r="N187" s="213"/>
      <c r="O187" s="213"/>
      <c r="P187" s="213"/>
      <c r="Q187" s="213"/>
      <c r="R187" s="213"/>
      <c r="S187" s="213"/>
      <c r="T187" s="214"/>
      <c r="AT187" s="215" t="s">
        <v>145</v>
      </c>
      <c r="AU187" s="215" t="s">
        <v>24</v>
      </c>
      <c r="AV187" s="11" t="s">
        <v>85</v>
      </c>
      <c r="AW187" s="11" t="s">
        <v>39</v>
      </c>
      <c r="AX187" s="11" t="s">
        <v>76</v>
      </c>
      <c r="AY187" s="215" t="s">
        <v>135</v>
      </c>
    </row>
    <row r="188" spans="2:65" s="11" customFormat="1" ht="13.5">
      <c r="B188" s="204"/>
      <c r="C188" s="205"/>
      <c r="D188" s="206" t="s">
        <v>145</v>
      </c>
      <c r="E188" s="207" t="s">
        <v>22</v>
      </c>
      <c r="F188" s="208" t="s">
        <v>337</v>
      </c>
      <c r="G188" s="205"/>
      <c r="H188" s="209">
        <v>31.8</v>
      </c>
      <c r="I188" s="210"/>
      <c r="J188" s="205"/>
      <c r="K188" s="205"/>
      <c r="L188" s="211"/>
      <c r="M188" s="212"/>
      <c r="N188" s="213"/>
      <c r="O188" s="213"/>
      <c r="P188" s="213"/>
      <c r="Q188" s="213"/>
      <c r="R188" s="213"/>
      <c r="S188" s="213"/>
      <c r="T188" s="214"/>
      <c r="AT188" s="215" t="s">
        <v>145</v>
      </c>
      <c r="AU188" s="215" t="s">
        <v>24</v>
      </c>
      <c r="AV188" s="11" t="s">
        <v>85</v>
      </c>
      <c r="AW188" s="11" t="s">
        <v>39</v>
      </c>
      <c r="AX188" s="11" t="s">
        <v>76</v>
      </c>
      <c r="AY188" s="215" t="s">
        <v>135</v>
      </c>
    </row>
    <row r="189" spans="2:65" s="11" customFormat="1" ht="13.5">
      <c r="B189" s="204"/>
      <c r="C189" s="205"/>
      <c r="D189" s="206" t="s">
        <v>145</v>
      </c>
      <c r="E189" s="207" t="s">
        <v>22</v>
      </c>
      <c r="F189" s="208" t="s">
        <v>338</v>
      </c>
      <c r="G189" s="205"/>
      <c r="H189" s="209">
        <v>277</v>
      </c>
      <c r="I189" s="210"/>
      <c r="J189" s="205"/>
      <c r="K189" s="205"/>
      <c r="L189" s="211"/>
      <c r="M189" s="212"/>
      <c r="N189" s="213"/>
      <c r="O189" s="213"/>
      <c r="P189" s="213"/>
      <c r="Q189" s="213"/>
      <c r="R189" s="213"/>
      <c r="S189" s="213"/>
      <c r="T189" s="214"/>
      <c r="AT189" s="215" t="s">
        <v>145</v>
      </c>
      <c r="AU189" s="215" t="s">
        <v>24</v>
      </c>
      <c r="AV189" s="11" t="s">
        <v>85</v>
      </c>
      <c r="AW189" s="11" t="s">
        <v>39</v>
      </c>
      <c r="AX189" s="11" t="s">
        <v>76</v>
      </c>
      <c r="AY189" s="215" t="s">
        <v>135</v>
      </c>
    </row>
    <row r="190" spans="2:65" s="12" customFormat="1" ht="13.5">
      <c r="B190" s="216"/>
      <c r="C190" s="217"/>
      <c r="D190" s="206" t="s">
        <v>145</v>
      </c>
      <c r="E190" s="240" t="s">
        <v>22</v>
      </c>
      <c r="F190" s="241" t="s">
        <v>147</v>
      </c>
      <c r="G190" s="217"/>
      <c r="H190" s="242">
        <v>340.8</v>
      </c>
      <c r="I190" s="222"/>
      <c r="J190" s="217"/>
      <c r="K190" s="217"/>
      <c r="L190" s="223"/>
      <c r="M190" s="224"/>
      <c r="N190" s="225"/>
      <c r="O190" s="225"/>
      <c r="P190" s="225"/>
      <c r="Q190" s="225"/>
      <c r="R190" s="225"/>
      <c r="S190" s="225"/>
      <c r="T190" s="226"/>
      <c r="AT190" s="227" t="s">
        <v>145</v>
      </c>
      <c r="AU190" s="227" t="s">
        <v>24</v>
      </c>
      <c r="AV190" s="12" t="s">
        <v>143</v>
      </c>
      <c r="AW190" s="12" t="s">
        <v>39</v>
      </c>
      <c r="AX190" s="12" t="s">
        <v>24</v>
      </c>
      <c r="AY190" s="227" t="s">
        <v>135</v>
      </c>
    </row>
    <row r="191" spans="2:65" s="10" customFormat="1" ht="37.35" customHeight="1">
      <c r="B191" s="175"/>
      <c r="C191" s="176"/>
      <c r="D191" s="189" t="s">
        <v>75</v>
      </c>
      <c r="E191" s="243" t="s">
        <v>143</v>
      </c>
      <c r="F191" s="243" t="s">
        <v>339</v>
      </c>
      <c r="G191" s="176"/>
      <c r="H191" s="176"/>
      <c r="I191" s="179"/>
      <c r="J191" s="244">
        <f>BK191</f>
        <v>0</v>
      </c>
      <c r="K191" s="176"/>
      <c r="L191" s="181"/>
      <c r="M191" s="182"/>
      <c r="N191" s="183"/>
      <c r="O191" s="183"/>
      <c r="P191" s="184">
        <f>SUM(P192:P194)</f>
        <v>0</v>
      </c>
      <c r="Q191" s="183"/>
      <c r="R191" s="184">
        <f>SUM(R192:R194)</f>
        <v>1.16754</v>
      </c>
      <c r="S191" s="183"/>
      <c r="T191" s="185">
        <f>SUM(T192:T194)</f>
        <v>0</v>
      </c>
      <c r="AR191" s="186" t="s">
        <v>24</v>
      </c>
      <c r="AT191" s="187" t="s">
        <v>75</v>
      </c>
      <c r="AU191" s="187" t="s">
        <v>76</v>
      </c>
      <c r="AY191" s="186" t="s">
        <v>135</v>
      </c>
      <c r="BK191" s="188">
        <f>SUM(BK192:BK194)</f>
        <v>0</v>
      </c>
    </row>
    <row r="192" spans="2:65" s="1" customFormat="1" ht="22.5" customHeight="1">
      <c r="B192" s="40"/>
      <c r="C192" s="192" t="s">
        <v>340</v>
      </c>
      <c r="D192" s="192" t="s">
        <v>138</v>
      </c>
      <c r="E192" s="193" t="s">
        <v>341</v>
      </c>
      <c r="F192" s="194" t="s">
        <v>342</v>
      </c>
      <c r="G192" s="195" t="s">
        <v>141</v>
      </c>
      <c r="H192" s="196">
        <v>1740</v>
      </c>
      <c r="I192" s="197"/>
      <c r="J192" s="198">
        <f>ROUND(I192*H192,2)</f>
        <v>0</v>
      </c>
      <c r="K192" s="194" t="s">
        <v>142</v>
      </c>
      <c r="L192" s="60"/>
      <c r="M192" s="199" t="s">
        <v>22</v>
      </c>
      <c r="N192" s="200" t="s">
        <v>47</v>
      </c>
      <c r="O192" s="41"/>
      <c r="P192" s="201">
        <f>O192*H192</f>
        <v>0</v>
      </c>
      <c r="Q192" s="201">
        <v>2.7999999999999998E-4</v>
      </c>
      <c r="R192" s="201">
        <f>Q192*H192</f>
        <v>0.48719999999999997</v>
      </c>
      <c r="S192" s="201">
        <v>0</v>
      </c>
      <c r="T192" s="202">
        <f>S192*H192</f>
        <v>0</v>
      </c>
      <c r="AR192" s="23" t="s">
        <v>143</v>
      </c>
      <c r="AT192" s="23" t="s">
        <v>138</v>
      </c>
      <c r="AU192" s="23" t="s">
        <v>24</v>
      </c>
      <c r="AY192" s="23" t="s">
        <v>135</v>
      </c>
      <c r="BE192" s="203">
        <f>IF(N192="základní",J192,0)</f>
        <v>0</v>
      </c>
      <c r="BF192" s="203">
        <f>IF(N192="snížená",J192,0)</f>
        <v>0</v>
      </c>
      <c r="BG192" s="203">
        <f>IF(N192="zákl. přenesená",J192,0)</f>
        <v>0</v>
      </c>
      <c r="BH192" s="203">
        <f>IF(N192="sníž. přenesená",J192,0)</f>
        <v>0</v>
      </c>
      <c r="BI192" s="203">
        <f>IF(N192="nulová",J192,0)</f>
        <v>0</v>
      </c>
      <c r="BJ192" s="23" t="s">
        <v>24</v>
      </c>
      <c r="BK192" s="203">
        <f>ROUND(I192*H192,2)</f>
        <v>0</v>
      </c>
      <c r="BL192" s="23" t="s">
        <v>143</v>
      </c>
      <c r="BM192" s="23" t="s">
        <v>343</v>
      </c>
    </row>
    <row r="193" spans="2:65" s="1" customFormat="1" ht="22.5" customHeight="1">
      <c r="B193" s="40"/>
      <c r="C193" s="230" t="s">
        <v>344</v>
      </c>
      <c r="D193" s="230" t="s">
        <v>215</v>
      </c>
      <c r="E193" s="231" t="s">
        <v>345</v>
      </c>
      <c r="F193" s="232" t="s">
        <v>346</v>
      </c>
      <c r="G193" s="233" t="s">
        <v>141</v>
      </c>
      <c r="H193" s="234">
        <v>2001</v>
      </c>
      <c r="I193" s="235"/>
      <c r="J193" s="236">
        <f>ROUND(I193*H193,2)</f>
        <v>0</v>
      </c>
      <c r="K193" s="232" t="s">
        <v>22</v>
      </c>
      <c r="L193" s="237"/>
      <c r="M193" s="238" t="s">
        <v>22</v>
      </c>
      <c r="N193" s="239" t="s">
        <v>47</v>
      </c>
      <c r="O193" s="41"/>
      <c r="P193" s="201">
        <f>O193*H193</f>
        <v>0</v>
      </c>
      <c r="Q193" s="201">
        <v>3.4000000000000002E-4</v>
      </c>
      <c r="R193" s="201">
        <f>Q193*H193</f>
        <v>0.68034000000000006</v>
      </c>
      <c r="S193" s="201">
        <v>0</v>
      </c>
      <c r="T193" s="202">
        <f>S193*H193</f>
        <v>0</v>
      </c>
      <c r="AR193" s="23" t="s">
        <v>197</v>
      </c>
      <c r="AT193" s="23" t="s">
        <v>215</v>
      </c>
      <c r="AU193" s="23" t="s">
        <v>24</v>
      </c>
      <c r="AY193" s="23" t="s">
        <v>135</v>
      </c>
      <c r="BE193" s="203">
        <f>IF(N193="základní",J193,0)</f>
        <v>0</v>
      </c>
      <c r="BF193" s="203">
        <f>IF(N193="snížená",J193,0)</f>
        <v>0</v>
      </c>
      <c r="BG193" s="203">
        <f>IF(N193="zákl. přenesená",J193,0)</f>
        <v>0</v>
      </c>
      <c r="BH193" s="203">
        <f>IF(N193="sníž. přenesená",J193,0)</f>
        <v>0</v>
      </c>
      <c r="BI193" s="203">
        <f>IF(N193="nulová",J193,0)</f>
        <v>0</v>
      </c>
      <c r="BJ193" s="23" t="s">
        <v>24</v>
      </c>
      <c r="BK193" s="203">
        <f>ROUND(I193*H193,2)</f>
        <v>0</v>
      </c>
      <c r="BL193" s="23" t="s">
        <v>143</v>
      </c>
      <c r="BM193" s="23" t="s">
        <v>347</v>
      </c>
    </row>
    <row r="194" spans="2:65" s="11" customFormat="1" ht="13.5">
      <c r="B194" s="204"/>
      <c r="C194" s="205"/>
      <c r="D194" s="206" t="s">
        <v>145</v>
      </c>
      <c r="E194" s="205"/>
      <c r="F194" s="208" t="s">
        <v>348</v>
      </c>
      <c r="G194" s="205"/>
      <c r="H194" s="209">
        <v>2001</v>
      </c>
      <c r="I194" s="210"/>
      <c r="J194" s="205"/>
      <c r="K194" s="205"/>
      <c r="L194" s="211"/>
      <c r="M194" s="212"/>
      <c r="N194" s="213"/>
      <c r="O194" s="213"/>
      <c r="P194" s="213"/>
      <c r="Q194" s="213"/>
      <c r="R194" s="213"/>
      <c r="S194" s="213"/>
      <c r="T194" s="214"/>
      <c r="AT194" s="215" t="s">
        <v>145</v>
      </c>
      <c r="AU194" s="215" t="s">
        <v>24</v>
      </c>
      <c r="AV194" s="11" t="s">
        <v>85</v>
      </c>
      <c r="AW194" s="11" t="s">
        <v>6</v>
      </c>
      <c r="AX194" s="11" t="s">
        <v>24</v>
      </c>
      <c r="AY194" s="215" t="s">
        <v>135</v>
      </c>
    </row>
    <row r="195" spans="2:65" s="10" customFormat="1" ht="37.35" customHeight="1">
      <c r="B195" s="175"/>
      <c r="C195" s="176"/>
      <c r="D195" s="177" t="s">
        <v>75</v>
      </c>
      <c r="E195" s="178" t="s">
        <v>226</v>
      </c>
      <c r="F195" s="178" t="s">
        <v>349</v>
      </c>
      <c r="G195" s="176"/>
      <c r="H195" s="176"/>
      <c r="I195" s="179"/>
      <c r="J195" s="180">
        <f>BK195</f>
        <v>0</v>
      </c>
      <c r="K195" s="176"/>
      <c r="L195" s="181"/>
      <c r="M195" s="182"/>
      <c r="N195" s="183"/>
      <c r="O195" s="183"/>
      <c r="P195" s="184">
        <f>P196+P240+P242</f>
        <v>0</v>
      </c>
      <c r="Q195" s="183"/>
      <c r="R195" s="184">
        <f>R196+R240+R242</f>
        <v>386.77937444000003</v>
      </c>
      <c r="S195" s="183"/>
      <c r="T195" s="185">
        <f>T196+T240+T242</f>
        <v>4.0152000000000001</v>
      </c>
      <c r="AR195" s="186" t="s">
        <v>24</v>
      </c>
      <c r="AT195" s="187" t="s">
        <v>75</v>
      </c>
      <c r="AU195" s="187" t="s">
        <v>76</v>
      </c>
      <c r="AY195" s="186" t="s">
        <v>135</v>
      </c>
      <c r="BK195" s="188">
        <f>BK196+BK240+BK242</f>
        <v>0</v>
      </c>
    </row>
    <row r="196" spans="2:65" s="10" customFormat="1" ht="19.899999999999999" customHeight="1">
      <c r="B196" s="175"/>
      <c r="C196" s="176"/>
      <c r="D196" s="189" t="s">
        <v>75</v>
      </c>
      <c r="E196" s="190" t="s">
        <v>274</v>
      </c>
      <c r="F196" s="190" t="s">
        <v>350</v>
      </c>
      <c r="G196" s="176"/>
      <c r="H196" s="176"/>
      <c r="I196" s="179"/>
      <c r="J196" s="191">
        <f>BK196</f>
        <v>0</v>
      </c>
      <c r="K196" s="176"/>
      <c r="L196" s="181"/>
      <c r="M196" s="182"/>
      <c r="N196" s="183"/>
      <c r="O196" s="183"/>
      <c r="P196" s="184">
        <f>SUM(P197:P239)</f>
        <v>0</v>
      </c>
      <c r="Q196" s="183"/>
      <c r="R196" s="184">
        <f>SUM(R197:R239)</f>
        <v>386.77937444000003</v>
      </c>
      <c r="S196" s="183"/>
      <c r="T196" s="185">
        <f>SUM(T197:T239)</f>
        <v>4.0152000000000001</v>
      </c>
      <c r="AR196" s="186" t="s">
        <v>24</v>
      </c>
      <c r="AT196" s="187" t="s">
        <v>75</v>
      </c>
      <c r="AU196" s="187" t="s">
        <v>24</v>
      </c>
      <c r="AY196" s="186" t="s">
        <v>135</v>
      </c>
      <c r="BK196" s="188">
        <f>SUM(BK197:BK239)</f>
        <v>0</v>
      </c>
    </row>
    <row r="197" spans="2:65" s="1" customFormat="1" ht="22.5" customHeight="1">
      <c r="B197" s="40"/>
      <c r="C197" s="192" t="s">
        <v>351</v>
      </c>
      <c r="D197" s="192" t="s">
        <v>138</v>
      </c>
      <c r="E197" s="193" t="s">
        <v>352</v>
      </c>
      <c r="F197" s="194" t="s">
        <v>353</v>
      </c>
      <c r="G197" s="195" t="s">
        <v>158</v>
      </c>
      <c r="H197" s="196">
        <v>37</v>
      </c>
      <c r="I197" s="197"/>
      <c r="J197" s="198">
        <f>ROUND(I197*H197,2)</f>
        <v>0</v>
      </c>
      <c r="K197" s="194" t="s">
        <v>22</v>
      </c>
      <c r="L197" s="60"/>
      <c r="M197" s="199" t="s">
        <v>22</v>
      </c>
      <c r="N197" s="200" t="s">
        <v>47</v>
      </c>
      <c r="O197" s="41"/>
      <c r="P197" s="201">
        <f>O197*H197</f>
        <v>0</v>
      </c>
      <c r="Q197" s="201">
        <v>0</v>
      </c>
      <c r="R197" s="201">
        <f>Q197*H197</f>
        <v>0</v>
      </c>
      <c r="S197" s="201">
        <v>0</v>
      </c>
      <c r="T197" s="202">
        <f>S197*H197</f>
        <v>0</v>
      </c>
      <c r="AR197" s="23" t="s">
        <v>143</v>
      </c>
      <c r="AT197" s="23" t="s">
        <v>138</v>
      </c>
      <c r="AU197" s="23" t="s">
        <v>85</v>
      </c>
      <c r="AY197" s="23" t="s">
        <v>135</v>
      </c>
      <c r="BE197" s="203">
        <f>IF(N197="základní",J197,0)</f>
        <v>0</v>
      </c>
      <c r="BF197" s="203">
        <f>IF(N197="snížená",J197,0)</f>
        <v>0</v>
      </c>
      <c r="BG197" s="203">
        <f>IF(N197="zákl. přenesená",J197,0)</f>
        <v>0</v>
      </c>
      <c r="BH197" s="203">
        <f>IF(N197="sníž. přenesená",J197,0)</f>
        <v>0</v>
      </c>
      <c r="BI197" s="203">
        <f>IF(N197="nulová",J197,0)</f>
        <v>0</v>
      </c>
      <c r="BJ197" s="23" t="s">
        <v>24</v>
      </c>
      <c r="BK197" s="203">
        <f>ROUND(I197*H197,2)</f>
        <v>0</v>
      </c>
      <c r="BL197" s="23" t="s">
        <v>143</v>
      </c>
      <c r="BM197" s="23" t="s">
        <v>351</v>
      </c>
    </row>
    <row r="198" spans="2:65" s="1" customFormat="1" ht="22.5" customHeight="1">
      <c r="B198" s="40"/>
      <c r="C198" s="192" t="s">
        <v>354</v>
      </c>
      <c r="D198" s="192" t="s">
        <v>138</v>
      </c>
      <c r="E198" s="193" t="s">
        <v>355</v>
      </c>
      <c r="F198" s="194" t="s">
        <v>356</v>
      </c>
      <c r="G198" s="195" t="s">
        <v>357</v>
      </c>
      <c r="H198" s="196">
        <v>21</v>
      </c>
      <c r="I198" s="197"/>
      <c r="J198" s="198">
        <f>ROUND(I198*H198,2)</f>
        <v>0</v>
      </c>
      <c r="K198" s="194" t="s">
        <v>22</v>
      </c>
      <c r="L198" s="60"/>
      <c r="M198" s="199" t="s">
        <v>22</v>
      </c>
      <c r="N198" s="200" t="s">
        <v>47</v>
      </c>
      <c r="O198" s="41"/>
      <c r="P198" s="201">
        <f>O198*H198</f>
        <v>0</v>
      </c>
      <c r="Q198" s="201">
        <v>0</v>
      </c>
      <c r="R198" s="201">
        <f>Q198*H198</f>
        <v>0</v>
      </c>
      <c r="S198" s="201">
        <v>0</v>
      </c>
      <c r="T198" s="202">
        <f>S198*H198</f>
        <v>0</v>
      </c>
      <c r="AR198" s="23" t="s">
        <v>143</v>
      </c>
      <c r="AT198" s="23" t="s">
        <v>138</v>
      </c>
      <c r="AU198" s="23" t="s">
        <v>85</v>
      </c>
      <c r="AY198" s="23" t="s">
        <v>135</v>
      </c>
      <c r="BE198" s="203">
        <f>IF(N198="základní",J198,0)</f>
        <v>0</v>
      </c>
      <c r="BF198" s="203">
        <f>IF(N198="snížená",J198,0)</f>
        <v>0</v>
      </c>
      <c r="BG198" s="203">
        <f>IF(N198="zákl. přenesená",J198,0)</f>
        <v>0</v>
      </c>
      <c r="BH198" s="203">
        <f>IF(N198="sníž. přenesená",J198,0)</f>
        <v>0</v>
      </c>
      <c r="BI198" s="203">
        <f>IF(N198="nulová",J198,0)</f>
        <v>0</v>
      </c>
      <c r="BJ198" s="23" t="s">
        <v>24</v>
      </c>
      <c r="BK198" s="203">
        <f>ROUND(I198*H198,2)</f>
        <v>0</v>
      </c>
      <c r="BL198" s="23" t="s">
        <v>143</v>
      </c>
      <c r="BM198" s="23" t="s">
        <v>354</v>
      </c>
    </row>
    <row r="199" spans="2:65" s="11" customFormat="1" ht="13.5">
      <c r="B199" s="204"/>
      <c r="C199" s="205"/>
      <c r="D199" s="206" t="s">
        <v>145</v>
      </c>
      <c r="E199" s="207" t="s">
        <v>22</v>
      </c>
      <c r="F199" s="208" t="s">
        <v>358</v>
      </c>
      <c r="G199" s="205"/>
      <c r="H199" s="209">
        <v>18</v>
      </c>
      <c r="I199" s="210"/>
      <c r="J199" s="205"/>
      <c r="K199" s="205"/>
      <c r="L199" s="211"/>
      <c r="M199" s="212"/>
      <c r="N199" s="213"/>
      <c r="O199" s="213"/>
      <c r="P199" s="213"/>
      <c r="Q199" s="213"/>
      <c r="R199" s="213"/>
      <c r="S199" s="213"/>
      <c r="T199" s="214"/>
      <c r="AT199" s="215" t="s">
        <v>145</v>
      </c>
      <c r="AU199" s="215" t="s">
        <v>85</v>
      </c>
      <c r="AV199" s="11" t="s">
        <v>85</v>
      </c>
      <c r="AW199" s="11" t="s">
        <v>39</v>
      </c>
      <c r="AX199" s="11" t="s">
        <v>76</v>
      </c>
      <c r="AY199" s="215" t="s">
        <v>135</v>
      </c>
    </row>
    <row r="200" spans="2:65" s="11" customFormat="1" ht="13.5">
      <c r="B200" s="204"/>
      <c r="C200" s="205"/>
      <c r="D200" s="206" t="s">
        <v>145</v>
      </c>
      <c r="E200" s="207" t="s">
        <v>22</v>
      </c>
      <c r="F200" s="208" t="s">
        <v>359</v>
      </c>
      <c r="G200" s="205"/>
      <c r="H200" s="209">
        <v>3</v>
      </c>
      <c r="I200" s="210"/>
      <c r="J200" s="205"/>
      <c r="K200" s="205"/>
      <c r="L200" s="211"/>
      <c r="M200" s="212"/>
      <c r="N200" s="213"/>
      <c r="O200" s="213"/>
      <c r="P200" s="213"/>
      <c r="Q200" s="213"/>
      <c r="R200" s="213"/>
      <c r="S200" s="213"/>
      <c r="T200" s="214"/>
      <c r="AT200" s="215" t="s">
        <v>145</v>
      </c>
      <c r="AU200" s="215" t="s">
        <v>85</v>
      </c>
      <c r="AV200" s="11" t="s">
        <v>85</v>
      </c>
      <c r="AW200" s="11" t="s">
        <v>39</v>
      </c>
      <c r="AX200" s="11" t="s">
        <v>76</v>
      </c>
      <c r="AY200" s="215" t="s">
        <v>135</v>
      </c>
    </row>
    <row r="201" spans="2:65" s="12" customFormat="1" ht="13.5">
      <c r="B201" s="216"/>
      <c r="C201" s="217"/>
      <c r="D201" s="218" t="s">
        <v>145</v>
      </c>
      <c r="E201" s="219" t="s">
        <v>22</v>
      </c>
      <c r="F201" s="220" t="s">
        <v>147</v>
      </c>
      <c r="G201" s="217"/>
      <c r="H201" s="221">
        <v>21</v>
      </c>
      <c r="I201" s="222"/>
      <c r="J201" s="217"/>
      <c r="K201" s="217"/>
      <c r="L201" s="223"/>
      <c r="M201" s="224"/>
      <c r="N201" s="225"/>
      <c r="O201" s="225"/>
      <c r="P201" s="225"/>
      <c r="Q201" s="225"/>
      <c r="R201" s="225"/>
      <c r="S201" s="225"/>
      <c r="T201" s="226"/>
      <c r="AT201" s="227" t="s">
        <v>145</v>
      </c>
      <c r="AU201" s="227" t="s">
        <v>85</v>
      </c>
      <c r="AV201" s="12" t="s">
        <v>143</v>
      </c>
      <c r="AW201" s="12" t="s">
        <v>39</v>
      </c>
      <c r="AX201" s="12" t="s">
        <v>24</v>
      </c>
      <c r="AY201" s="227" t="s">
        <v>135</v>
      </c>
    </row>
    <row r="202" spans="2:65" s="1" customFormat="1" ht="22.5" customHeight="1">
      <c r="B202" s="40"/>
      <c r="C202" s="192" t="s">
        <v>360</v>
      </c>
      <c r="D202" s="192" t="s">
        <v>138</v>
      </c>
      <c r="E202" s="193" t="s">
        <v>361</v>
      </c>
      <c r="F202" s="194" t="s">
        <v>362</v>
      </c>
      <c r="G202" s="195" t="s">
        <v>158</v>
      </c>
      <c r="H202" s="196">
        <v>278.75</v>
      </c>
      <c r="I202" s="197"/>
      <c r="J202" s="198">
        <f>ROUND(I202*H202,2)</f>
        <v>0</v>
      </c>
      <c r="K202" s="194" t="s">
        <v>22</v>
      </c>
      <c r="L202" s="60"/>
      <c r="M202" s="199" t="s">
        <v>22</v>
      </c>
      <c r="N202" s="200" t="s">
        <v>47</v>
      </c>
      <c r="O202" s="41"/>
      <c r="P202" s="201">
        <f>O202*H202</f>
        <v>0</v>
      </c>
      <c r="Q202" s="201">
        <v>0</v>
      </c>
      <c r="R202" s="201">
        <f>Q202*H202</f>
        <v>0</v>
      </c>
      <c r="S202" s="201">
        <v>0</v>
      </c>
      <c r="T202" s="202">
        <f>S202*H202</f>
        <v>0</v>
      </c>
      <c r="AR202" s="23" t="s">
        <v>143</v>
      </c>
      <c r="AT202" s="23" t="s">
        <v>138</v>
      </c>
      <c r="AU202" s="23" t="s">
        <v>85</v>
      </c>
      <c r="AY202" s="23" t="s">
        <v>135</v>
      </c>
      <c r="BE202" s="203">
        <f>IF(N202="základní",J202,0)</f>
        <v>0</v>
      </c>
      <c r="BF202" s="203">
        <f>IF(N202="snížená",J202,0)</f>
        <v>0</v>
      </c>
      <c r="BG202" s="203">
        <f>IF(N202="zákl. přenesená",J202,0)</f>
        <v>0</v>
      </c>
      <c r="BH202" s="203">
        <f>IF(N202="sníž. přenesená",J202,0)</f>
        <v>0</v>
      </c>
      <c r="BI202" s="203">
        <f>IF(N202="nulová",J202,0)</f>
        <v>0</v>
      </c>
      <c r="BJ202" s="23" t="s">
        <v>24</v>
      </c>
      <c r="BK202" s="203">
        <f>ROUND(I202*H202,2)</f>
        <v>0</v>
      </c>
      <c r="BL202" s="23" t="s">
        <v>143</v>
      </c>
      <c r="BM202" s="23" t="s">
        <v>360</v>
      </c>
    </row>
    <row r="203" spans="2:65" s="11" customFormat="1" ht="13.5">
      <c r="B203" s="204"/>
      <c r="C203" s="205"/>
      <c r="D203" s="206" t="s">
        <v>145</v>
      </c>
      <c r="E203" s="207" t="s">
        <v>22</v>
      </c>
      <c r="F203" s="208" t="s">
        <v>363</v>
      </c>
      <c r="G203" s="205"/>
      <c r="H203" s="209">
        <v>278.75</v>
      </c>
      <c r="I203" s="210"/>
      <c r="J203" s="205"/>
      <c r="K203" s="205"/>
      <c r="L203" s="211"/>
      <c r="M203" s="212"/>
      <c r="N203" s="213"/>
      <c r="O203" s="213"/>
      <c r="P203" s="213"/>
      <c r="Q203" s="213"/>
      <c r="R203" s="213"/>
      <c r="S203" s="213"/>
      <c r="T203" s="214"/>
      <c r="AT203" s="215" t="s">
        <v>145</v>
      </c>
      <c r="AU203" s="215" t="s">
        <v>85</v>
      </c>
      <c r="AV203" s="11" t="s">
        <v>85</v>
      </c>
      <c r="AW203" s="11" t="s">
        <v>39</v>
      </c>
      <c r="AX203" s="11" t="s">
        <v>76</v>
      </c>
      <c r="AY203" s="215" t="s">
        <v>135</v>
      </c>
    </row>
    <row r="204" spans="2:65" s="12" customFormat="1" ht="13.5">
      <c r="B204" s="216"/>
      <c r="C204" s="217"/>
      <c r="D204" s="218" t="s">
        <v>145</v>
      </c>
      <c r="E204" s="219" t="s">
        <v>22</v>
      </c>
      <c r="F204" s="220" t="s">
        <v>147</v>
      </c>
      <c r="G204" s="217"/>
      <c r="H204" s="221">
        <v>278.75</v>
      </c>
      <c r="I204" s="222"/>
      <c r="J204" s="217"/>
      <c r="K204" s="217"/>
      <c r="L204" s="223"/>
      <c r="M204" s="224"/>
      <c r="N204" s="225"/>
      <c r="O204" s="225"/>
      <c r="P204" s="225"/>
      <c r="Q204" s="225"/>
      <c r="R204" s="225"/>
      <c r="S204" s="225"/>
      <c r="T204" s="226"/>
      <c r="AT204" s="227" t="s">
        <v>145</v>
      </c>
      <c r="AU204" s="227" t="s">
        <v>85</v>
      </c>
      <c r="AV204" s="12" t="s">
        <v>143</v>
      </c>
      <c r="AW204" s="12" t="s">
        <v>39</v>
      </c>
      <c r="AX204" s="12" t="s">
        <v>24</v>
      </c>
      <c r="AY204" s="227" t="s">
        <v>135</v>
      </c>
    </row>
    <row r="205" spans="2:65" s="1" customFormat="1" ht="31.5" customHeight="1">
      <c r="B205" s="40"/>
      <c r="C205" s="192" t="s">
        <v>364</v>
      </c>
      <c r="D205" s="192" t="s">
        <v>138</v>
      </c>
      <c r="E205" s="193" t="s">
        <v>365</v>
      </c>
      <c r="F205" s="194" t="s">
        <v>366</v>
      </c>
      <c r="G205" s="195" t="s">
        <v>158</v>
      </c>
      <c r="H205" s="196">
        <v>947.75</v>
      </c>
      <c r="I205" s="197"/>
      <c r="J205" s="198">
        <f>ROUND(I205*H205,2)</f>
        <v>0</v>
      </c>
      <c r="K205" s="194" t="s">
        <v>142</v>
      </c>
      <c r="L205" s="60"/>
      <c r="M205" s="199" t="s">
        <v>22</v>
      </c>
      <c r="N205" s="200" t="s">
        <v>47</v>
      </c>
      <c r="O205" s="41"/>
      <c r="P205" s="201">
        <f>O205*H205</f>
        <v>0</v>
      </c>
      <c r="Q205" s="201">
        <v>0.14321</v>
      </c>
      <c r="R205" s="201">
        <f>Q205*H205</f>
        <v>135.72727750000001</v>
      </c>
      <c r="S205" s="201">
        <v>0</v>
      </c>
      <c r="T205" s="202">
        <f>S205*H205</f>
        <v>0</v>
      </c>
      <c r="AR205" s="23" t="s">
        <v>143</v>
      </c>
      <c r="AT205" s="23" t="s">
        <v>138</v>
      </c>
      <c r="AU205" s="23" t="s">
        <v>85</v>
      </c>
      <c r="AY205" s="23" t="s">
        <v>135</v>
      </c>
      <c r="BE205" s="203">
        <f>IF(N205="základní",J205,0)</f>
        <v>0</v>
      </c>
      <c r="BF205" s="203">
        <f>IF(N205="snížená",J205,0)</f>
        <v>0</v>
      </c>
      <c r="BG205" s="203">
        <f>IF(N205="zákl. přenesená",J205,0)</f>
        <v>0</v>
      </c>
      <c r="BH205" s="203">
        <f>IF(N205="sníž. přenesená",J205,0)</f>
        <v>0</v>
      </c>
      <c r="BI205" s="203">
        <f>IF(N205="nulová",J205,0)</f>
        <v>0</v>
      </c>
      <c r="BJ205" s="23" t="s">
        <v>24</v>
      </c>
      <c r="BK205" s="203">
        <f>ROUND(I205*H205,2)</f>
        <v>0</v>
      </c>
      <c r="BL205" s="23" t="s">
        <v>143</v>
      </c>
      <c r="BM205" s="23" t="s">
        <v>367</v>
      </c>
    </row>
    <row r="206" spans="2:65" s="11" customFormat="1" ht="13.5">
      <c r="B206" s="204"/>
      <c r="C206" s="205"/>
      <c r="D206" s="206" t="s">
        <v>145</v>
      </c>
      <c r="E206" s="207" t="s">
        <v>22</v>
      </c>
      <c r="F206" s="208" t="s">
        <v>368</v>
      </c>
      <c r="G206" s="205"/>
      <c r="H206" s="209">
        <v>947.75</v>
      </c>
      <c r="I206" s="210"/>
      <c r="J206" s="205"/>
      <c r="K206" s="205"/>
      <c r="L206" s="211"/>
      <c r="M206" s="212"/>
      <c r="N206" s="213"/>
      <c r="O206" s="213"/>
      <c r="P206" s="213"/>
      <c r="Q206" s="213"/>
      <c r="R206" s="213"/>
      <c r="S206" s="213"/>
      <c r="T206" s="214"/>
      <c r="AT206" s="215" t="s">
        <v>145</v>
      </c>
      <c r="AU206" s="215" t="s">
        <v>85</v>
      </c>
      <c r="AV206" s="11" t="s">
        <v>85</v>
      </c>
      <c r="AW206" s="11" t="s">
        <v>39</v>
      </c>
      <c r="AX206" s="11" t="s">
        <v>76</v>
      </c>
      <c r="AY206" s="215" t="s">
        <v>135</v>
      </c>
    </row>
    <row r="207" spans="2:65" s="12" customFormat="1" ht="13.5">
      <c r="B207" s="216"/>
      <c r="C207" s="217"/>
      <c r="D207" s="218" t="s">
        <v>145</v>
      </c>
      <c r="E207" s="219" t="s">
        <v>22</v>
      </c>
      <c r="F207" s="220" t="s">
        <v>147</v>
      </c>
      <c r="G207" s="217"/>
      <c r="H207" s="221">
        <v>947.75</v>
      </c>
      <c r="I207" s="222"/>
      <c r="J207" s="217"/>
      <c r="K207" s="217"/>
      <c r="L207" s="223"/>
      <c r="M207" s="224"/>
      <c r="N207" s="225"/>
      <c r="O207" s="225"/>
      <c r="P207" s="225"/>
      <c r="Q207" s="225"/>
      <c r="R207" s="225"/>
      <c r="S207" s="225"/>
      <c r="T207" s="226"/>
      <c r="AT207" s="227" t="s">
        <v>145</v>
      </c>
      <c r="AU207" s="227" t="s">
        <v>85</v>
      </c>
      <c r="AV207" s="12" t="s">
        <v>143</v>
      </c>
      <c r="AW207" s="12" t="s">
        <v>39</v>
      </c>
      <c r="AX207" s="12" t="s">
        <v>24</v>
      </c>
      <c r="AY207" s="227" t="s">
        <v>135</v>
      </c>
    </row>
    <row r="208" spans="2:65" s="1" customFormat="1" ht="22.5" customHeight="1">
      <c r="B208" s="40"/>
      <c r="C208" s="230" t="s">
        <v>369</v>
      </c>
      <c r="D208" s="230" t="s">
        <v>215</v>
      </c>
      <c r="E208" s="231" t="s">
        <v>370</v>
      </c>
      <c r="F208" s="232" t="s">
        <v>371</v>
      </c>
      <c r="G208" s="233" t="s">
        <v>357</v>
      </c>
      <c r="H208" s="234">
        <v>966.70500000000004</v>
      </c>
      <c r="I208" s="235"/>
      <c r="J208" s="236">
        <f>ROUND(I208*H208,2)</f>
        <v>0</v>
      </c>
      <c r="K208" s="232" t="s">
        <v>142</v>
      </c>
      <c r="L208" s="237"/>
      <c r="M208" s="238" t="s">
        <v>22</v>
      </c>
      <c r="N208" s="239" t="s">
        <v>47</v>
      </c>
      <c r="O208" s="41"/>
      <c r="P208" s="201">
        <f>O208*H208</f>
        <v>0</v>
      </c>
      <c r="Q208" s="201">
        <v>8.5000000000000006E-2</v>
      </c>
      <c r="R208" s="201">
        <f>Q208*H208</f>
        <v>82.169925000000006</v>
      </c>
      <c r="S208" s="201">
        <v>0</v>
      </c>
      <c r="T208" s="202">
        <f>S208*H208</f>
        <v>0</v>
      </c>
      <c r="AR208" s="23" t="s">
        <v>197</v>
      </c>
      <c r="AT208" s="23" t="s">
        <v>215</v>
      </c>
      <c r="AU208" s="23" t="s">
        <v>85</v>
      </c>
      <c r="AY208" s="23" t="s">
        <v>135</v>
      </c>
      <c r="BE208" s="203">
        <f>IF(N208="základní",J208,0)</f>
        <v>0</v>
      </c>
      <c r="BF208" s="203">
        <f>IF(N208="snížená",J208,0)</f>
        <v>0</v>
      </c>
      <c r="BG208" s="203">
        <f>IF(N208="zákl. přenesená",J208,0)</f>
        <v>0</v>
      </c>
      <c r="BH208" s="203">
        <f>IF(N208="sníž. přenesená",J208,0)</f>
        <v>0</v>
      </c>
      <c r="BI208" s="203">
        <f>IF(N208="nulová",J208,0)</f>
        <v>0</v>
      </c>
      <c r="BJ208" s="23" t="s">
        <v>24</v>
      </c>
      <c r="BK208" s="203">
        <f>ROUND(I208*H208,2)</f>
        <v>0</v>
      </c>
      <c r="BL208" s="23" t="s">
        <v>143</v>
      </c>
      <c r="BM208" s="23" t="s">
        <v>372</v>
      </c>
    </row>
    <row r="209" spans="2:65" s="11" customFormat="1" ht="13.5">
      <c r="B209" s="204"/>
      <c r="C209" s="205"/>
      <c r="D209" s="218" t="s">
        <v>145</v>
      </c>
      <c r="E209" s="205"/>
      <c r="F209" s="228" t="s">
        <v>373</v>
      </c>
      <c r="G209" s="205"/>
      <c r="H209" s="229">
        <v>966.70500000000004</v>
      </c>
      <c r="I209" s="210"/>
      <c r="J209" s="205"/>
      <c r="K209" s="205"/>
      <c r="L209" s="211"/>
      <c r="M209" s="212"/>
      <c r="N209" s="213"/>
      <c r="O209" s="213"/>
      <c r="P209" s="213"/>
      <c r="Q209" s="213"/>
      <c r="R209" s="213"/>
      <c r="S209" s="213"/>
      <c r="T209" s="214"/>
      <c r="AT209" s="215" t="s">
        <v>145</v>
      </c>
      <c r="AU209" s="215" t="s">
        <v>85</v>
      </c>
      <c r="AV209" s="11" t="s">
        <v>85</v>
      </c>
      <c r="AW209" s="11" t="s">
        <v>6</v>
      </c>
      <c r="AX209" s="11" t="s">
        <v>24</v>
      </c>
      <c r="AY209" s="215" t="s">
        <v>135</v>
      </c>
    </row>
    <row r="210" spans="2:65" s="1" customFormat="1" ht="31.5" customHeight="1">
      <c r="B210" s="40"/>
      <c r="C210" s="192" t="s">
        <v>374</v>
      </c>
      <c r="D210" s="192" t="s">
        <v>138</v>
      </c>
      <c r="E210" s="193" t="s">
        <v>375</v>
      </c>
      <c r="F210" s="194" t="s">
        <v>376</v>
      </c>
      <c r="G210" s="195" t="s">
        <v>158</v>
      </c>
      <c r="H210" s="196">
        <v>167.25</v>
      </c>
      <c r="I210" s="197"/>
      <c r="J210" s="198">
        <f>ROUND(I210*H210,2)</f>
        <v>0</v>
      </c>
      <c r="K210" s="194" t="s">
        <v>142</v>
      </c>
      <c r="L210" s="60"/>
      <c r="M210" s="199" t="s">
        <v>22</v>
      </c>
      <c r="N210" s="200" t="s">
        <v>47</v>
      </c>
      <c r="O210" s="41"/>
      <c r="P210" s="201">
        <f>O210*H210</f>
        <v>0</v>
      </c>
      <c r="Q210" s="201">
        <v>0.15540000000000001</v>
      </c>
      <c r="R210" s="201">
        <f>Q210*H210</f>
        <v>25.990650000000002</v>
      </c>
      <c r="S210" s="201">
        <v>0</v>
      </c>
      <c r="T210" s="202">
        <f>S210*H210</f>
        <v>0</v>
      </c>
      <c r="AR210" s="23" t="s">
        <v>143</v>
      </c>
      <c r="AT210" s="23" t="s">
        <v>138</v>
      </c>
      <c r="AU210" s="23" t="s">
        <v>85</v>
      </c>
      <c r="AY210" s="23" t="s">
        <v>135</v>
      </c>
      <c r="BE210" s="203">
        <f>IF(N210="základní",J210,0)</f>
        <v>0</v>
      </c>
      <c r="BF210" s="203">
        <f>IF(N210="snížená",J210,0)</f>
        <v>0</v>
      </c>
      <c r="BG210" s="203">
        <f>IF(N210="zákl. přenesená",J210,0)</f>
        <v>0</v>
      </c>
      <c r="BH210" s="203">
        <f>IF(N210="sníž. přenesená",J210,0)</f>
        <v>0</v>
      </c>
      <c r="BI210" s="203">
        <f>IF(N210="nulová",J210,0)</f>
        <v>0</v>
      </c>
      <c r="BJ210" s="23" t="s">
        <v>24</v>
      </c>
      <c r="BK210" s="203">
        <f>ROUND(I210*H210,2)</f>
        <v>0</v>
      </c>
      <c r="BL210" s="23" t="s">
        <v>143</v>
      </c>
      <c r="BM210" s="23" t="s">
        <v>377</v>
      </c>
    </row>
    <row r="211" spans="2:65" s="11" customFormat="1" ht="13.5">
      <c r="B211" s="204"/>
      <c r="C211" s="205"/>
      <c r="D211" s="206" t="s">
        <v>145</v>
      </c>
      <c r="E211" s="207" t="s">
        <v>22</v>
      </c>
      <c r="F211" s="208" t="s">
        <v>378</v>
      </c>
      <c r="G211" s="205"/>
      <c r="H211" s="209">
        <v>167.25</v>
      </c>
      <c r="I211" s="210"/>
      <c r="J211" s="205"/>
      <c r="K211" s="205"/>
      <c r="L211" s="211"/>
      <c r="M211" s="212"/>
      <c r="N211" s="213"/>
      <c r="O211" s="213"/>
      <c r="P211" s="213"/>
      <c r="Q211" s="213"/>
      <c r="R211" s="213"/>
      <c r="S211" s="213"/>
      <c r="T211" s="214"/>
      <c r="AT211" s="215" t="s">
        <v>145</v>
      </c>
      <c r="AU211" s="215" t="s">
        <v>85</v>
      </c>
      <c r="AV211" s="11" t="s">
        <v>85</v>
      </c>
      <c r="AW211" s="11" t="s">
        <v>39</v>
      </c>
      <c r="AX211" s="11" t="s">
        <v>76</v>
      </c>
      <c r="AY211" s="215" t="s">
        <v>135</v>
      </c>
    </row>
    <row r="212" spans="2:65" s="12" customFormat="1" ht="13.5">
      <c r="B212" s="216"/>
      <c r="C212" s="217"/>
      <c r="D212" s="218" t="s">
        <v>145</v>
      </c>
      <c r="E212" s="219" t="s">
        <v>22</v>
      </c>
      <c r="F212" s="220" t="s">
        <v>147</v>
      </c>
      <c r="G212" s="217"/>
      <c r="H212" s="221">
        <v>167.25</v>
      </c>
      <c r="I212" s="222"/>
      <c r="J212" s="217"/>
      <c r="K212" s="217"/>
      <c r="L212" s="223"/>
      <c r="M212" s="224"/>
      <c r="N212" s="225"/>
      <c r="O212" s="225"/>
      <c r="P212" s="225"/>
      <c r="Q212" s="225"/>
      <c r="R212" s="225"/>
      <c r="S212" s="225"/>
      <c r="T212" s="226"/>
      <c r="AT212" s="227" t="s">
        <v>145</v>
      </c>
      <c r="AU212" s="227" t="s">
        <v>85</v>
      </c>
      <c r="AV212" s="12" t="s">
        <v>143</v>
      </c>
      <c r="AW212" s="12" t="s">
        <v>39</v>
      </c>
      <c r="AX212" s="12" t="s">
        <v>24</v>
      </c>
      <c r="AY212" s="227" t="s">
        <v>135</v>
      </c>
    </row>
    <row r="213" spans="2:65" s="1" customFormat="1" ht="22.5" customHeight="1">
      <c r="B213" s="40"/>
      <c r="C213" s="230" t="s">
        <v>379</v>
      </c>
      <c r="D213" s="230" t="s">
        <v>215</v>
      </c>
      <c r="E213" s="231" t="s">
        <v>370</v>
      </c>
      <c r="F213" s="232" t="s">
        <v>371</v>
      </c>
      <c r="G213" s="233" t="s">
        <v>357</v>
      </c>
      <c r="H213" s="234">
        <v>170.595</v>
      </c>
      <c r="I213" s="235"/>
      <c r="J213" s="236">
        <f>ROUND(I213*H213,2)</f>
        <v>0</v>
      </c>
      <c r="K213" s="232" t="s">
        <v>142</v>
      </c>
      <c r="L213" s="237"/>
      <c r="M213" s="238" t="s">
        <v>22</v>
      </c>
      <c r="N213" s="239" t="s">
        <v>47</v>
      </c>
      <c r="O213" s="41"/>
      <c r="P213" s="201">
        <f>O213*H213</f>
        <v>0</v>
      </c>
      <c r="Q213" s="201">
        <v>8.5000000000000006E-2</v>
      </c>
      <c r="R213" s="201">
        <f>Q213*H213</f>
        <v>14.500575000000001</v>
      </c>
      <c r="S213" s="201">
        <v>0</v>
      </c>
      <c r="T213" s="202">
        <f>S213*H213</f>
        <v>0</v>
      </c>
      <c r="AR213" s="23" t="s">
        <v>197</v>
      </c>
      <c r="AT213" s="23" t="s">
        <v>215</v>
      </c>
      <c r="AU213" s="23" t="s">
        <v>85</v>
      </c>
      <c r="AY213" s="23" t="s">
        <v>135</v>
      </c>
      <c r="BE213" s="203">
        <f>IF(N213="základní",J213,0)</f>
        <v>0</v>
      </c>
      <c r="BF213" s="203">
        <f>IF(N213="snížená",J213,0)</f>
        <v>0</v>
      </c>
      <c r="BG213" s="203">
        <f>IF(N213="zákl. přenesená",J213,0)</f>
        <v>0</v>
      </c>
      <c r="BH213" s="203">
        <f>IF(N213="sníž. přenesená",J213,0)</f>
        <v>0</v>
      </c>
      <c r="BI213" s="203">
        <f>IF(N213="nulová",J213,0)</f>
        <v>0</v>
      </c>
      <c r="BJ213" s="23" t="s">
        <v>24</v>
      </c>
      <c r="BK213" s="203">
        <f>ROUND(I213*H213,2)</f>
        <v>0</v>
      </c>
      <c r="BL213" s="23" t="s">
        <v>143</v>
      </c>
      <c r="BM213" s="23" t="s">
        <v>380</v>
      </c>
    </row>
    <row r="214" spans="2:65" s="11" customFormat="1" ht="13.5">
      <c r="B214" s="204"/>
      <c r="C214" s="205"/>
      <c r="D214" s="218" t="s">
        <v>145</v>
      </c>
      <c r="E214" s="205"/>
      <c r="F214" s="228" t="s">
        <v>381</v>
      </c>
      <c r="G214" s="205"/>
      <c r="H214" s="229">
        <v>170.595</v>
      </c>
      <c r="I214" s="210"/>
      <c r="J214" s="205"/>
      <c r="K214" s="205"/>
      <c r="L214" s="211"/>
      <c r="M214" s="212"/>
      <c r="N214" s="213"/>
      <c r="O214" s="213"/>
      <c r="P214" s="213"/>
      <c r="Q214" s="213"/>
      <c r="R214" s="213"/>
      <c r="S214" s="213"/>
      <c r="T214" s="214"/>
      <c r="AT214" s="215" t="s">
        <v>145</v>
      </c>
      <c r="AU214" s="215" t="s">
        <v>85</v>
      </c>
      <c r="AV214" s="11" t="s">
        <v>85</v>
      </c>
      <c r="AW214" s="11" t="s">
        <v>6</v>
      </c>
      <c r="AX214" s="11" t="s">
        <v>24</v>
      </c>
      <c r="AY214" s="215" t="s">
        <v>135</v>
      </c>
    </row>
    <row r="215" spans="2:65" s="1" customFormat="1" ht="31.5" customHeight="1">
      <c r="B215" s="40"/>
      <c r="C215" s="192" t="s">
        <v>382</v>
      </c>
      <c r="D215" s="192" t="s">
        <v>138</v>
      </c>
      <c r="E215" s="193" t="s">
        <v>383</v>
      </c>
      <c r="F215" s="194" t="s">
        <v>384</v>
      </c>
      <c r="G215" s="195" t="s">
        <v>158</v>
      </c>
      <c r="H215" s="196">
        <v>640</v>
      </c>
      <c r="I215" s="197"/>
      <c r="J215" s="198">
        <f>ROUND(I215*H215,2)</f>
        <v>0</v>
      </c>
      <c r="K215" s="194" t="s">
        <v>142</v>
      </c>
      <c r="L215" s="60"/>
      <c r="M215" s="199" t="s">
        <v>22</v>
      </c>
      <c r="N215" s="200" t="s">
        <v>47</v>
      </c>
      <c r="O215" s="41"/>
      <c r="P215" s="201">
        <f>O215*H215</f>
        <v>0</v>
      </c>
      <c r="Q215" s="201">
        <v>0.1295</v>
      </c>
      <c r="R215" s="201">
        <f>Q215*H215</f>
        <v>82.88</v>
      </c>
      <c r="S215" s="201">
        <v>0</v>
      </c>
      <c r="T215" s="202">
        <f>S215*H215</f>
        <v>0</v>
      </c>
      <c r="AR215" s="23" t="s">
        <v>143</v>
      </c>
      <c r="AT215" s="23" t="s">
        <v>138</v>
      </c>
      <c r="AU215" s="23" t="s">
        <v>85</v>
      </c>
      <c r="AY215" s="23" t="s">
        <v>135</v>
      </c>
      <c r="BE215" s="203">
        <f>IF(N215="základní",J215,0)</f>
        <v>0</v>
      </c>
      <c r="BF215" s="203">
        <f>IF(N215="snížená",J215,0)</f>
        <v>0</v>
      </c>
      <c r="BG215" s="203">
        <f>IF(N215="zákl. přenesená",J215,0)</f>
        <v>0</v>
      </c>
      <c r="BH215" s="203">
        <f>IF(N215="sníž. přenesená",J215,0)</f>
        <v>0</v>
      </c>
      <c r="BI215" s="203">
        <f>IF(N215="nulová",J215,0)</f>
        <v>0</v>
      </c>
      <c r="BJ215" s="23" t="s">
        <v>24</v>
      </c>
      <c r="BK215" s="203">
        <f>ROUND(I215*H215,2)</f>
        <v>0</v>
      </c>
      <c r="BL215" s="23" t="s">
        <v>143</v>
      </c>
      <c r="BM215" s="23" t="s">
        <v>385</v>
      </c>
    </row>
    <row r="216" spans="2:65" s="11" customFormat="1" ht="13.5">
      <c r="B216" s="204"/>
      <c r="C216" s="205"/>
      <c r="D216" s="206" t="s">
        <v>145</v>
      </c>
      <c r="E216" s="207" t="s">
        <v>22</v>
      </c>
      <c r="F216" s="208" t="s">
        <v>386</v>
      </c>
      <c r="G216" s="205"/>
      <c r="H216" s="209">
        <v>640</v>
      </c>
      <c r="I216" s="210"/>
      <c r="J216" s="205"/>
      <c r="K216" s="205"/>
      <c r="L216" s="211"/>
      <c r="M216" s="212"/>
      <c r="N216" s="213"/>
      <c r="O216" s="213"/>
      <c r="P216" s="213"/>
      <c r="Q216" s="213"/>
      <c r="R216" s="213"/>
      <c r="S216" s="213"/>
      <c r="T216" s="214"/>
      <c r="AT216" s="215" t="s">
        <v>145</v>
      </c>
      <c r="AU216" s="215" t="s">
        <v>85</v>
      </c>
      <c r="AV216" s="11" t="s">
        <v>85</v>
      </c>
      <c r="AW216" s="11" t="s">
        <v>39</v>
      </c>
      <c r="AX216" s="11" t="s">
        <v>76</v>
      </c>
      <c r="AY216" s="215" t="s">
        <v>135</v>
      </c>
    </row>
    <row r="217" spans="2:65" s="12" customFormat="1" ht="13.5">
      <c r="B217" s="216"/>
      <c r="C217" s="217"/>
      <c r="D217" s="218" t="s">
        <v>145</v>
      </c>
      <c r="E217" s="219" t="s">
        <v>22</v>
      </c>
      <c r="F217" s="220" t="s">
        <v>147</v>
      </c>
      <c r="G217" s="217"/>
      <c r="H217" s="221">
        <v>640</v>
      </c>
      <c r="I217" s="222"/>
      <c r="J217" s="217"/>
      <c r="K217" s="217"/>
      <c r="L217" s="223"/>
      <c r="M217" s="224"/>
      <c r="N217" s="225"/>
      <c r="O217" s="225"/>
      <c r="P217" s="225"/>
      <c r="Q217" s="225"/>
      <c r="R217" s="225"/>
      <c r="S217" s="225"/>
      <c r="T217" s="226"/>
      <c r="AT217" s="227" t="s">
        <v>145</v>
      </c>
      <c r="AU217" s="227" t="s">
        <v>85</v>
      </c>
      <c r="AV217" s="12" t="s">
        <v>143</v>
      </c>
      <c r="AW217" s="12" t="s">
        <v>39</v>
      </c>
      <c r="AX217" s="12" t="s">
        <v>24</v>
      </c>
      <c r="AY217" s="227" t="s">
        <v>135</v>
      </c>
    </row>
    <row r="218" spans="2:65" s="1" customFormat="1" ht="22.5" customHeight="1">
      <c r="B218" s="40"/>
      <c r="C218" s="230" t="s">
        <v>387</v>
      </c>
      <c r="D218" s="230" t="s">
        <v>215</v>
      </c>
      <c r="E218" s="231" t="s">
        <v>388</v>
      </c>
      <c r="F218" s="232" t="s">
        <v>389</v>
      </c>
      <c r="G218" s="233" t="s">
        <v>357</v>
      </c>
      <c r="H218" s="234">
        <v>1292.8</v>
      </c>
      <c r="I218" s="235"/>
      <c r="J218" s="236">
        <f>ROUND(I218*H218,2)</f>
        <v>0</v>
      </c>
      <c r="K218" s="232" t="s">
        <v>142</v>
      </c>
      <c r="L218" s="237"/>
      <c r="M218" s="238" t="s">
        <v>22</v>
      </c>
      <c r="N218" s="239" t="s">
        <v>47</v>
      </c>
      <c r="O218" s="41"/>
      <c r="P218" s="201">
        <f>O218*H218</f>
        <v>0</v>
      </c>
      <c r="Q218" s="201">
        <v>2.4E-2</v>
      </c>
      <c r="R218" s="201">
        <f>Q218*H218</f>
        <v>31.027200000000001</v>
      </c>
      <c r="S218" s="201">
        <v>0</v>
      </c>
      <c r="T218" s="202">
        <f>S218*H218</f>
        <v>0</v>
      </c>
      <c r="AR218" s="23" t="s">
        <v>197</v>
      </c>
      <c r="AT218" s="23" t="s">
        <v>215</v>
      </c>
      <c r="AU218" s="23" t="s">
        <v>85</v>
      </c>
      <c r="AY218" s="23" t="s">
        <v>135</v>
      </c>
      <c r="BE218" s="203">
        <f>IF(N218="základní",J218,0)</f>
        <v>0</v>
      </c>
      <c r="BF218" s="203">
        <f>IF(N218="snížená",J218,0)</f>
        <v>0</v>
      </c>
      <c r="BG218" s="203">
        <f>IF(N218="zákl. přenesená",J218,0)</f>
        <v>0</v>
      </c>
      <c r="BH218" s="203">
        <f>IF(N218="sníž. přenesená",J218,0)</f>
        <v>0</v>
      </c>
      <c r="BI218" s="203">
        <f>IF(N218="nulová",J218,0)</f>
        <v>0</v>
      </c>
      <c r="BJ218" s="23" t="s">
        <v>24</v>
      </c>
      <c r="BK218" s="203">
        <f>ROUND(I218*H218,2)</f>
        <v>0</v>
      </c>
      <c r="BL218" s="23" t="s">
        <v>143</v>
      </c>
      <c r="BM218" s="23" t="s">
        <v>390</v>
      </c>
    </row>
    <row r="219" spans="2:65" s="11" customFormat="1" ht="13.5">
      <c r="B219" s="204"/>
      <c r="C219" s="205"/>
      <c r="D219" s="218" t="s">
        <v>145</v>
      </c>
      <c r="E219" s="205"/>
      <c r="F219" s="228" t="s">
        <v>391</v>
      </c>
      <c r="G219" s="205"/>
      <c r="H219" s="229">
        <v>1292.8</v>
      </c>
      <c r="I219" s="210"/>
      <c r="J219" s="205"/>
      <c r="K219" s="205"/>
      <c r="L219" s="211"/>
      <c r="M219" s="212"/>
      <c r="N219" s="213"/>
      <c r="O219" s="213"/>
      <c r="P219" s="213"/>
      <c r="Q219" s="213"/>
      <c r="R219" s="213"/>
      <c r="S219" s="213"/>
      <c r="T219" s="214"/>
      <c r="AT219" s="215" t="s">
        <v>145</v>
      </c>
      <c r="AU219" s="215" t="s">
        <v>85</v>
      </c>
      <c r="AV219" s="11" t="s">
        <v>85</v>
      </c>
      <c r="AW219" s="11" t="s">
        <v>6</v>
      </c>
      <c r="AX219" s="11" t="s">
        <v>24</v>
      </c>
      <c r="AY219" s="215" t="s">
        <v>135</v>
      </c>
    </row>
    <row r="220" spans="2:65" s="1" customFormat="1" ht="22.5" customHeight="1">
      <c r="B220" s="40"/>
      <c r="C220" s="192" t="s">
        <v>392</v>
      </c>
      <c r="D220" s="192" t="s">
        <v>138</v>
      </c>
      <c r="E220" s="193" t="s">
        <v>393</v>
      </c>
      <c r="F220" s="194" t="s">
        <v>394</v>
      </c>
      <c r="G220" s="195" t="s">
        <v>357</v>
      </c>
      <c r="H220" s="196">
        <v>2</v>
      </c>
      <c r="I220" s="197"/>
      <c r="J220" s="198">
        <f>ROUND(I220*H220,2)</f>
        <v>0</v>
      </c>
      <c r="K220" s="194" t="s">
        <v>142</v>
      </c>
      <c r="L220" s="60"/>
      <c r="M220" s="199" t="s">
        <v>22</v>
      </c>
      <c r="N220" s="200" t="s">
        <v>47</v>
      </c>
      <c r="O220" s="41"/>
      <c r="P220" s="201">
        <f>O220*H220</f>
        <v>0</v>
      </c>
      <c r="Q220" s="201">
        <v>5.8003900000000002</v>
      </c>
      <c r="R220" s="201">
        <f>Q220*H220</f>
        <v>11.60078</v>
      </c>
      <c r="S220" s="201">
        <v>0</v>
      </c>
      <c r="T220" s="202">
        <f>S220*H220</f>
        <v>0</v>
      </c>
      <c r="AR220" s="23" t="s">
        <v>143</v>
      </c>
      <c r="AT220" s="23" t="s">
        <v>138</v>
      </c>
      <c r="AU220" s="23" t="s">
        <v>85</v>
      </c>
      <c r="AY220" s="23" t="s">
        <v>135</v>
      </c>
      <c r="BE220" s="203">
        <f>IF(N220="základní",J220,0)</f>
        <v>0</v>
      </c>
      <c r="BF220" s="203">
        <f>IF(N220="snížená",J220,0)</f>
        <v>0</v>
      </c>
      <c r="BG220" s="203">
        <f>IF(N220="zákl. přenesená",J220,0)</f>
        <v>0</v>
      </c>
      <c r="BH220" s="203">
        <f>IF(N220="sníž. přenesená",J220,0)</f>
        <v>0</v>
      </c>
      <c r="BI220" s="203">
        <f>IF(N220="nulová",J220,0)</f>
        <v>0</v>
      </c>
      <c r="BJ220" s="23" t="s">
        <v>24</v>
      </c>
      <c r="BK220" s="203">
        <f>ROUND(I220*H220,2)</f>
        <v>0</v>
      </c>
      <c r="BL220" s="23" t="s">
        <v>143</v>
      </c>
      <c r="BM220" s="23" t="s">
        <v>395</v>
      </c>
    </row>
    <row r="221" spans="2:65" s="1" customFormat="1" ht="22.5" customHeight="1">
      <c r="B221" s="40"/>
      <c r="C221" s="192" t="s">
        <v>396</v>
      </c>
      <c r="D221" s="192" t="s">
        <v>138</v>
      </c>
      <c r="E221" s="193" t="s">
        <v>397</v>
      </c>
      <c r="F221" s="194" t="s">
        <v>398</v>
      </c>
      <c r="G221" s="195" t="s">
        <v>203</v>
      </c>
      <c r="H221" s="196">
        <v>0.378</v>
      </c>
      <c r="I221" s="197"/>
      <c r="J221" s="198">
        <f>ROUND(I221*H221,2)</f>
        <v>0</v>
      </c>
      <c r="K221" s="194" t="s">
        <v>142</v>
      </c>
      <c r="L221" s="60"/>
      <c r="M221" s="199" t="s">
        <v>22</v>
      </c>
      <c r="N221" s="200" t="s">
        <v>47</v>
      </c>
      <c r="O221" s="41"/>
      <c r="P221" s="201">
        <f>O221*H221</f>
        <v>0</v>
      </c>
      <c r="Q221" s="201">
        <v>1.0152300000000001</v>
      </c>
      <c r="R221" s="201">
        <f>Q221*H221</f>
        <v>0.38375694000000005</v>
      </c>
      <c r="S221" s="201">
        <v>0</v>
      </c>
      <c r="T221" s="202">
        <f>S221*H221</f>
        <v>0</v>
      </c>
      <c r="AR221" s="23" t="s">
        <v>143</v>
      </c>
      <c r="AT221" s="23" t="s">
        <v>138</v>
      </c>
      <c r="AU221" s="23" t="s">
        <v>85</v>
      </c>
      <c r="AY221" s="23" t="s">
        <v>135</v>
      </c>
      <c r="BE221" s="203">
        <f>IF(N221="základní",J221,0)</f>
        <v>0</v>
      </c>
      <c r="BF221" s="203">
        <f>IF(N221="snížená",J221,0)</f>
        <v>0</v>
      </c>
      <c r="BG221" s="203">
        <f>IF(N221="zákl. přenesená",J221,0)</f>
        <v>0</v>
      </c>
      <c r="BH221" s="203">
        <f>IF(N221="sníž. přenesená",J221,0)</f>
        <v>0</v>
      </c>
      <c r="BI221" s="203">
        <f>IF(N221="nulová",J221,0)</f>
        <v>0</v>
      </c>
      <c r="BJ221" s="23" t="s">
        <v>24</v>
      </c>
      <c r="BK221" s="203">
        <f>ROUND(I221*H221,2)</f>
        <v>0</v>
      </c>
      <c r="BL221" s="23" t="s">
        <v>143</v>
      </c>
      <c r="BM221" s="23" t="s">
        <v>399</v>
      </c>
    </row>
    <row r="222" spans="2:65" s="11" customFormat="1" ht="13.5">
      <c r="B222" s="204"/>
      <c r="C222" s="205"/>
      <c r="D222" s="218" t="s">
        <v>145</v>
      </c>
      <c r="E222" s="256" t="s">
        <v>22</v>
      </c>
      <c r="F222" s="228" t="s">
        <v>400</v>
      </c>
      <c r="G222" s="205"/>
      <c r="H222" s="229">
        <v>0.378</v>
      </c>
      <c r="I222" s="210"/>
      <c r="J222" s="205"/>
      <c r="K222" s="205"/>
      <c r="L222" s="211"/>
      <c r="M222" s="212"/>
      <c r="N222" s="213"/>
      <c r="O222" s="213"/>
      <c r="P222" s="213"/>
      <c r="Q222" s="213"/>
      <c r="R222" s="213"/>
      <c r="S222" s="213"/>
      <c r="T222" s="214"/>
      <c r="AT222" s="215" t="s">
        <v>145</v>
      </c>
      <c r="AU222" s="215" t="s">
        <v>85</v>
      </c>
      <c r="AV222" s="11" t="s">
        <v>85</v>
      </c>
      <c r="AW222" s="11" t="s">
        <v>39</v>
      </c>
      <c r="AX222" s="11" t="s">
        <v>24</v>
      </c>
      <c r="AY222" s="215" t="s">
        <v>135</v>
      </c>
    </row>
    <row r="223" spans="2:65" s="1" customFormat="1" ht="22.5" customHeight="1">
      <c r="B223" s="40"/>
      <c r="C223" s="192" t="s">
        <v>401</v>
      </c>
      <c r="D223" s="192" t="s">
        <v>138</v>
      </c>
      <c r="E223" s="193" t="s">
        <v>402</v>
      </c>
      <c r="F223" s="194" t="s">
        <v>403</v>
      </c>
      <c r="G223" s="195" t="s">
        <v>158</v>
      </c>
      <c r="H223" s="196">
        <v>1131.5</v>
      </c>
      <c r="I223" s="197"/>
      <c r="J223" s="198">
        <f>ROUND(I223*H223,2)</f>
        <v>0</v>
      </c>
      <c r="K223" s="194" t="s">
        <v>142</v>
      </c>
      <c r="L223" s="60"/>
      <c r="M223" s="199" t="s">
        <v>22</v>
      </c>
      <c r="N223" s="200" t="s">
        <v>47</v>
      </c>
      <c r="O223" s="41"/>
      <c r="P223" s="201">
        <f>O223*H223</f>
        <v>0</v>
      </c>
      <c r="Q223" s="201">
        <v>0</v>
      </c>
      <c r="R223" s="201">
        <f>Q223*H223</f>
        <v>0</v>
      </c>
      <c r="S223" s="201">
        <v>0</v>
      </c>
      <c r="T223" s="202">
        <f>S223*H223</f>
        <v>0</v>
      </c>
      <c r="AR223" s="23" t="s">
        <v>143</v>
      </c>
      <c r="AT223" s="23" t="s">
        <v>138</v>
      </c>
      <c r="AU223" s="23" t="s">
        <v>85</v>
      </c>
      <c r="AY223" s="23" t="s">
        <v>135</v>
      </c>
      <c r="BE223" s="203">
        <f>IF(N223="základní",J223,0)</f>
        <v>0</v>
      </c>
      <c r="BF223" s="203">
        <f>IF(N223="snížená",J223,0)</f>
        <v>0</v>
      </c>
      <c r="BG223" s="203">
        <f>IF(N223="zákl. přenesená",J223,0)</f>
        <v>0</v>
      </c>
      <c r="BH223" s="203">
        <f>IF(N223="sníž. přenesená",J223,0)</f>
        <v>0</v>
      </c>
      <c r="BI223" s="203">
        <f>IF(N223="nulová",J223,0)</f>
        <v>0</v>
      </c>
      <c r="BJ223" s="23" t="s">
        <v>24</v>
      </c>
      <c r="BK223" s="203">
        <f>ROUND(I223*H223,2)</f>
        <v>0</v>
      </c>
      <c r="BL223" s="23" t="s">
        <v>143</v>
      </c>
      <c r="BM223" s="23" t="s">
        <v>404</v>
      </c>
    </row>
    <row r="224" spans="2:65" s="11" customFormat="1" ht="13.5">
      <c r="B224" s="204"/>
      <c r="C224" s="205"/>
      <c r="D224" s="206" t="s">
        <v>145</v>
      </c>
      <c r="E224" s="207" t="s">
        <v>22</v>
      </c>
      <c r="F224" s="208" t="s">
        <v>405</v>
      </c>
      <c r="G224" s="205"/>
      <c r="H224" s="209">
        <v>1105</v>
      </c>
      <c r="I224" s="210"/>
      <c r="J224" s="205"/>
      <c r="K224" s="205"/>
      <c r="L224" s="211"/>
      <c r="M224" s="212"/>
      <c r="N224" s="213"/>
      <c r="O224" s="213"/>
      <c r="P224" s="213"/>
      <c r="Q224" s="213"/>
      <c r="R224" s="213"/>
      <c r="S224" s="213"/>
      <c r="T224" s="214"/>
      <c r="AT224" s="215" t="s">
        <v>145</v>
      </c>
      <c r="AU224" s="215" t="s">
        <v>85</v>
      </c>
      <c r="AV224" s="11" t="s">
        <v>85</v>
      </c>
      <c r="AW224" s="11" t="s">
        <v>39</v>
      </c>
      <c r="AX224" s="11" t="s">
        <v>76</v>
      </c>
      <c r="AY224" s="215" t="s">
        <v>135</v>
      </c>
    </row>
    <row r="225" spans="2:65" s="11" customFormat="1" ht="13.5">
      <c r="B225" s="204"/>
      <c r="C225" s="205"/>
      <c r="D225" s="206" t="s">
        <v>145</v>
      </c>
      <c r="E225" s="207" t="s">
        <v>22</v>
      </c>
      <c r="F225" s="208" t="s">
        <v>406</v>
      </c>
      <c r="G225" s="205"/>
      <c r="H225" s="209">
        <v>74</v>
      </c>
      <c r="I225" s="210"/>
      <c r="J225" s="205"/>
      <c r="K225" s="205"/>
      <c r="L225" s="211"/>
      <c r="M225" s="212"/>
      <c r="N225" s="213"/>
      <c r="O225" s="213"/>
      <c r="P225" s="213"/>
      <c r="Q225" s="213"/>
      <c r="R225" s="213"/>
      <c r="S225" s="213"/>
      <c r="T225" s="214"/>
      <c r="AT225" s="215" t="s">
        <v>145</v>
      </c>
      <c r="AU225" s="215" t="s">
        <v>85</v>
      </c>
      <c r="AV225" s="11" t="s">
        <v>85</v>
      </c>
      <c r="AW225" s="11" t="s">
        <v>39</v>
      </c>
      <c r="AX225" s="11" t="s">
        <v>76</v>
      </c>
      <c r="AY225" s="215" t="s">
        <v>135</v>
      </c>
    </row>
    <row r="226" spans="2:65" s="11" customFormat="1" ht="13.5">
      <c r="B226" s="204"/>
      <c r="C226" s="205"/>
      <c r="D226" s="206" t="s">
        <v>145</v>
      </c>
      <c r="E226" s="207" t="s">
        <v>22</v>
      </c>
      <c r="F226" s="208" t="s">
        <v>407</v>
      </c>
      <c r="G226" s="205"/>
      <c r="H226" s="209">
        <v>240</v>
      </c>
      <c r="I226" s="210"/>
      <c r="J226" s="205"/>
      <c r="K226" s="205"/>
      <c r="L226" s="211"/>
      <c r="M226" s="212"/>
      <c r="N226" s="213"/>
      <c r="O226" s="213"/>
      <c r="P226" s="213"/>
      <c r="Q226" s="213"/>
      <c r="R226" s="213"/>
      <c r="S226" s="213"/>
      <c r="T226" s="214"/>
      <c r="AT226" s="215" t="s">
        <v>145</v>
      </c>
      <c r="AU226" s="215" t="s">
        <v>85</v>
      </c>
      <c r="AV226" s="11" t="s">
        <v>85</v>
      </c>
      <c r="AW226" s="11" t="s">
        <v>39</v>
      </c>
      <c r="AX226" s="11" t="s">
        <v>76</v>
      </c>
      <c r="AY226" s="215" t="s">
        <v>135</v>
      </c>
    </row>
    <row r="227" spans="2:65" s="11" customFormat="1" ht="13.5">
      <c r="B227" s="204"/>
      <c r="C227" s="205"/>
      <c r="D227" s="206" t="s">
        <v>145</v>
      </c>
      <c r="E227" s="207" t="s">
        <v>22</v>
      </c>
      <c r="F227" s="208" t="s">
        <v>408</v>
      </c>
      <c r="G227" s="205"/>
      <c r="H227" s="209">
        <v>-287.5</v>
      </c>
      <c r="I227" s="210"/>
      <c r="J227" s="205"/>
      <c r="K227" s="205"/>
      <c r="L227" s="211"/>
      <c r="M227" s="212"/>
      <c r="N227" s="213"/>
      <c r="O227" s="213"/>
      <c r="P227" s="213"/>
      <c r="Q227" s="213"/>
      <c r="R227" s="213"/>
      <c r="S227" s="213"/>
      <c r="T227" s="214"/>
      <c r="AT227" s="215" t="s">
        <v>145</v>
      </c>
      <c r="AU227" s="215" t="s">
        <v>85</v>
      </c>
      <c r="AV227" s="11" t="s">
        <v>85</v>
      </c>
      <c r="AW227" s="11" t="s">
        <v>39</v>
      </c>
      <c r="AX227" s="11" t="s">
        <v>76</v>
      </c>
      <c r="AY227" s="215" t="s">
        <v>135</v>
      </c>
    </row>
    <row r="228" spans="2:65" s="12" customFormat="1" ht="13.5">
      <c r="B228" s="216"/>
      <c r="C228" s="217"/>
      <c r="D228" s="218" t="s">
        <v>145</v>
      </c>
      <c r="E228" s="219" t="s">
        <v>22</v>
      </c>
      <c r="F228" s="220" t="s">
        <v>147</v>
      </c>
      <c r="G228" s="217"/>
      <c r="H228" s="221">
        <v>1131.5</v>
      </c>
      <c r="I228" s="222"/>
      <c r="J228" s="217"/>
      <c r="K228" s="217"/>
      <c r="L228" s="223"/>
      <c r="M228" s="224"/>
      <c r="N228" s="225"/>
      <c r="O228" s="225"/>
      <c r="P228" s="225"/>
      <c r="Q228" s="225"/>
      <c r="R228" s="225"/>
      <c r="S228" s="225"/>
      <c r="T228" s="226"/>
      <c r="AT228" s="227" t="s">
        <v>145</v>
      </c>
      <c r="AU228" s="227" t="s">
        <v>85</v>
      </c>
      <c r="AV228" s="12" t="s">
        <v>143</v>
      </c>
      <c r="AW228" s="12" t="s">
        <v>39</v>
      </c>
      <c r="AX228" s="12" t="s">
        <v>24</v>
      </c>
      <c r="AY228" s="227" t="s">
        <v>135</v>
      </c>
    </row>
    <row r="229" spans="2:65" s="1" customFormat="1" ht="22.5" customHeight="1">
      <c r="B229" s="40"/>
      <c r="C229" s="192" t="s">
        <v>409</v>
      </c>
      <c r="D229" s="192" t="s">
        <v>138</v>
      </c>
      <c r="E229" s="193" t="s">
        <v>410</v>
      </c>
      <c r="F229" s="194" t="s">
        <v>411</v>
      </c>
      <c r="G229" s="195" t="s">
        <v>163</v>
      </c>
      <c r="H229" s="196">
        <v>1.181</v>
      </c>
      <c r="I229" s="197"/>
      <c r="J229" s="198">
        <f>ROUND(I229*H229,2)</f>
        <v>0</v>
      </c>
      <c r="K229" s="194" t="s">
        <v>142</v>
      </c>
      <c r="L229" s="60"/>
      <c r="M229" s="199" t="s">
        <v>22</v>
      </c>
      <c r="N229" s="200" t="s">
        <v>47</v>
      </c>
      <c r="O229" s="41"/>
      <c r="P229" s="201">
        <f>O229*H229</f>
        <v>0</v>
      </c>
      <c r="Q229" s="201">
        <v>0</v>
      </c>
      <c r="R229" s="201">
        <f>Q229*H229</f>
        <v>0</v>
      </c>
      <c r="S229" s="201">
        <v>2.2000000000000002</v>
      </c>
      <c r="T229" s="202">
        <f>S229*H229</f>
        <v>2.5982000000000003</v>
      </c>
      <c r="AR229" s="23" t="s">
        <v>143</v>
      </c>
      <c r="AT229" s="23" t="s">
        <v>138</v>
      </c>
      <c r="AU229" s="23" t="s">
        <v>85</v>
      </c>
      <c r="AY229" s="23" t="s">
        <v>135</v>
      </c>
      <c r="BE229" s="203">
        <f>IF(N229="základní",J229,0)</f>
        <v>0</v>
      </c>
      <c r="BF229" s="203">
        <f>IF(N229="snížená",J229,0)</f>
        <v>0</v>
      </c>
      <c r="BG229" s="203">
        <f>IF(N229="zákl. přenesená",J229,0)</f>
        <v>0</v>
      </c>
      <c r="BH229" s="203">
        <f>IF(N229="sníž. přenesená",J229,0)</f>
        <v>0</v>
      </c>
      <c r="BI229" s="203">
        <f>IF(N229="nulová",J229,0)</f>
        <v>0</v>
      </c>
      <c r="BJ229" s="23" t="s">
        <v>24</v>
      </c>
      <c r="BK229" s="203">
        <f>ROUND(I229*H229,2)</f>
        <v>0</v>
      </c>
      <c r="BL229" s="23" t="s">
        <v>143</v>
      </c>
      <c r="BM229" s="23" t="s">
        <v>412</v>
      </c>
    </row>
    <row r="230" spans="2:65" s="11" customFormat="1" ht="13.5">
      <c r="B230" s="204"/>
      <c r="C230" s="205"/>
      <c r="D230" s="206" t="s">
        <v>145</v>
      </c>
      <c r="E230" s="207" t="s">
        <v>22</v>
      </c>
      <c r="F230" s="208" t="s">
        <v>413</v>
      </c>
      <c r="G230" s="205"/>
      <c r="H230" s="209">
        <v>1.181</v>
      </c>
      <c r="I230" s="210"/>
      <c r="J230" s="205"/>
      <c r="K230" s="205"/>
      <c r="L230" s="211"/>
      <c r="M230" s="212"/>
      <c r="N230" s="213"/>
      <c r="O230" s="213"/>
      <c r="P230" s="213"/>
      <c r="Q230" s="213"/>
      <c r="R230" s="213"/>
      <c r="S230" s="213"/>
      <c r="T230" s="214"/>
      <c r="AT230" s="215" t="s">
        <v>145</v>
      </c>
      <c r="AU230" s="215" t="s">
        <v>85</v>
      </c>
      <c r="AV230" s="11" t="s">
        <v>85</v>
      </c>
      <c r="AW230" s="11" t="s">
        <v>39</v>
      </c>
      <c r="AX230" s="11" t="s">
        <v>76</v>
      </c>
      <c r="AY230" s="215" t="s">
        <v>135</v>
      </c>
    </row>
    <row r="231" spans="2:65" s="12" customFormat="1" ht="13.5">
      <c r="B231" s="216"/>
      <c r="C231" s="217"/>
      <c r="D231" s="218" t="s">
        <v>145</v>
      </c>
      <c r="E231" s="219" t="s">
        <v>22</v>
      </c>
      <c r="F231" s="220" t="s">
        <v>147</v>
      </c>
      <c r="G231" s="217"/>
      <c r="H231" s="221">
        <v>1.181</v>
      </c>
      <c r="I231" s="222"/>
      <c r="J231" s="217"/>
      <c r="K231" s="217"/>
      <c r="L231" s="223"/>
      <c r="M231" s="224"/>
      <c r="N231" s="225"/>
      <c r="O231" s="225"/>
      <c r="P231" s="225"/>
      <c r="Q231" s="225"/>
      <c r="R231" s="225"/>
      <c r="S231" s="225"/>
      <c r="T231" s="226"/>
      <c r="AT231" s="227" t="s">
        <v>145</v>
      </c>
      <c r="AU231" s="227" t="s">
        <v>85</v>
      </c>
      <c r="AV231" s="12" t="s">
        <v>143</v>
      </c>
      <c r="AW231" s="12" t="s">
        <v>39</v>
      </c>
      <c r="AX231" s="12" t="s">
        <v>24</v>
      </c>
      <c r="AY231" s="227" t="s">
        <v>135</v>
      </c>
    </row>
    <row r="232" spans="2:65" s="1" customFormat="1" ht="22.5" customHeight="1">
      <c r="B232" s="40"/>
      <c r="C232" s="192" t="s">
        <v>414</v>
      </c>
      <c r="D232" s="192" t="s">
        <v>138</v>
      </c>
      <c r="E232" s="193" t="s">
        <v>415</v>
      </c>
      <c r="F232" s="194" t="s">
        <v>416</v>
      </c>
      <c r="G232" s="195" t="s">
        <v>158</v>
      </c>
      <c r="H232" s="196">
        <v>3</v>
      </c>
      <c r="I232" s="197"/>
      <c r="J232" s="198">
        <f>ROUND(I232*H232,2)</f>
        <v>0</v>
      </c>
      <c r="K232" s="194" t="s">
        <v>142</v>
      </c>
      <c r="L232" s="60"/>
      <c r="M232" s="199" t="s">
        <v>22</v>
      </c>
      <c r="N232" s="200" t="s">
        <v>47</v>
      </c>
      <c r="O232" s="41"/>
      <c r="P232" s="201">
        <f>O232*H232</f>
        <v>0</v>
      </c>
      <c r="Q232" s="201">
        <v>0</v>
      </c>
      <c r="R232" s="201">
        <f>Q232*H232</f>
        <v>0</v>
      </c>
      <c r="S232" s="201">
        <v>3.5000000000000003E-2</v>
      </c>
      <c r="T232" s="202">
        <f>S232*H232</f>
        <v>0.10500000000000001</v>
      </c>
      <c r="AR232" s="23" t="s">
        <v>143</v>
      </c>
      <c r="AT232" s="23" t="s">
        <v>138</v>
      </c>
      <c r="AU232" s="23" t="s">
        <v>85</v>
      </c>
      <c r="AY232" s="23" t="s">
        <v>135</v>
      </c>
      <c r="BE232" s="203">
        <f>IF(N232="základní",J232,0)</f>
        <v>0</v>
      </c>
      <c r="BF232" s="203">
        <f>IF(N232="snížená",J232,0)</f>
        <v>0</v>
      </c>
      <c r="BG232" s="203">
        <f>IF(N232="zákl. přenesená",J232,0)</f>
        <v>0</v>
      </c>
      <c r="BH232" s="203">
        <f>IF(N232="sníž. přenesená",J232,0)</f>
        <v>0</v>
      </c>
      <c r="BI232" s="203">
        <f>IF(N232="nulová",J232,0)</f>
        <v>0</v>
      </c>
      <c r="BJ232" s="23" t="s">
        <v>24</v>
      </c>
      <c r="BK232" s="203">
        <f>ROUND(I232*H232,2)</f>
        <v>0</v>
      </c>
      <c r="BL232" s="23" t="s">
        <v>143</v>
      </c>
      <c r="BM232" s="23" t="s">
        <v>417</v>
      </c>
    </row>
    <row r="233" spans="2:65" s="1" customFormat="1" ht="22.5" customHeight="1">
      <c r="B233" s="40"/>
      <c r="C233" s="192" t="s">
        <v>418</v>
      </c>
      <c r="D233" s="192" t="s">
        <v>138</v>
      </c>
      <c r="E233" s="193" t="s">
        <v>419</v>
      </c>
      <c r="F233" s="194" t="s">
        <v>420</v>
      </c>
      <c r="G233" s="195" t="s">
        <v>357</v>
      </c>
      <c r="H233" s="196">
        <v>16</v>
      </c>
      <c r="I233" s="197"/>
      <c r="J233" s="198">
        <f>ROUND(I233*H233,2)</f>
        <v>0</v>
      </c>
      <c r="K233" s="194" t="s">
        <v>142</v>
      </c>
      <c r="L233" s="60"/>
      <c r="M233" s="199" t="s">
        <v>22</v>
      </c>
      <c r="N233" s="200" t="s">
        <v>47</v>
      </c>
      <c r="O233" s="41"/>
      <c r="P233" s="201">
        <f>O233*H233</f>
        <v>0</v>
      </c>
      <c r="Q233" s="201">
        <v>0</v>
      </c>
      <c r="R233" s="201">
        <f>Q233*H233</f>
        <v>0</v>
      </c>
      <c r="S233" s="201">
        <v>8.2000000000000003E-2</v>
      </c>
      <c r="T233" s="202">
        <f>S233*H233</f>
        <v>1.3120000000000001</v>
      </c>
      <c r="AR233" s="23" t="s">
        <v>143</v>
      </c>
      <c r="AT233" s="23" t="s">
        <v>138</v>
      </c>
      <c r="AU233" s="23" t="s">
        <v>85</v>
      </c>
      <c r="AY233" s="23" t="s">
        <v>135</v>
      </c>
      <c r="BE233" s="203">
        <f>IF(N233="základní",J233,0)</f>
        <v>0</v>
      </c>
      <c r="BF233" s="203">
        <f>IF(N233="snížená",J233,0)</f>
        <v>0</v>
      </c>
      <c r="BG233" s="203">
        <f>IF(N233="zákl. přenesená",J233,0)</f>
        <v>0</v>
      </c>
      <c r="BH233" s="203">
        <f>IF(N233="sníž. přenesená",J233,0)</f>
        <v>0</v>
      </c>
      <c r="BI233" s="203">
        <f>IF(N233="nulová",J233,0)</f>
        <v>0</v>
      </c>
      <c r="BJ233" s="23" t="s">
        <v>24</v>
      </c>
      <c r="BK233" s="203">
        <f>ROUND(I233*H233,2)</f>
        <v>0</v>
      </c>
      <c r="BL233" s="23" t="s">
        <v>143</v>
      </c>
      <c r="BM233" s="23" t="s">
        <v>421</v>
      </c>
    </row>
    <row r="234" spans="2:65" s="1" customFormat="1" ht="22.5" customHeight="1">
      <c r="B234" s="40"/>
      <c r="C234" s="192" t="s">
        <v>422</v>
      </c>
      <c r="D234" s="192" t="s">
        <v>138</v>
      </c>
      <c r="E234" s="193" t="s">
        <v>423</v>
      </c>
      <c r="F234" s="194" t="s">
        <v>424</v>
      </c>
      <c r="G234" s="195" t="s">
        <v>141</v>
      </c>
      <c r="H234" s="196">
        <v>3.75</v>
      </c>
      <c r="I234" s="197"/>
      <c r="J234" s="198">
        <f>ROUND(I234*H234,2)</f>
        <v>0</v>
      </c>
      <c r="K234" s="194" t="s">
        <v>142</v>
      </c>
      <c r="L234" s="60"/>
      <c r="M234" s="199" t="s">
        <v>22</v>
      </c>
      <c r="N234" s="200" t="s">
        <v>47</v>
      </c>
      <c r="O234" s="41"/>
      <c r="P234" s="201">
        <f>O234*H234</f>
        <v>0</v>
      </c>
      <c r="Q234" s="201">
        <v>0</v>
      </c>
      <c r="R234" s="201">
        <f>Q234*H234</f>
        <v>0</v>
      </c>
      <c r="S234" s="201">
        <v>0</v>
      </c>
      <c r="T234" s="202">
        <f>S234*H234</f>
        <v>0</v>
      </c>
      <c r="AR234" s="23" t="s">
        <v>143</v>
      </c>
      <c r="AT234" s="23" t="s">
        <v>138</v>
      </c>
      <c r="AU234" s="23" t="s">
        <v>85</v>
      </c>
      <c r="AY234" s="23" t="s">
        <v>135</v>
      </c>
      <c r="BE234" s="203">
        <f>IF(N234="základní",J234,0)</f>
        <v>0</v>
      </c>
      <c r="BF234" s="203">
        <f>IF(N234="snížená",J234,0)</f>
        <v>0</v>
      </c>
      <c r="BG234" s="203">
        <f>IF(N234="zákl. přenesená",J234,0)</f>
        <v>0</v>
      </c>
      <c r="BH234" s="203">
        <f>IF(N234="sníž. přenesená",J234,0)</f>
        <v>0</v>
      </c>
      <c r="BI234" s="203">
        <f>IF(N234="nulová",J234,0)</f>
        <v>0</v>
      </c>
      <c r="BJ234" s="23" t="s">
        <v>24</v>
      </c>
      <c r="BK234" s="203">
        <f>ROUND(I234*H234,2)</f>
        <v>0</v>
      </c>
      <c r="BL234" s="23" t="s">
        <v>143</v>
      </c>
      <c r="BM234" s="23" t="s">
        <v>425</v>
      </c>
    </row>
    <row r="235" spans="2:65" s="11" customFormat="1" ht="13.5">
      <c r="B235" s="204"/>
      <c r="C235" s="205"/>
      <c r="D235" s="218" t="s">
        <v>145</v>
      </c>
      <c r="E235" s="256" t="s">
        <v>22</v>
      </c>
      <c r="F235" s="228" t="s">
        <v>426</v>
      </c>
      <c r="G235" s="205"/>
      <c r="H235" s="229">
        <v>3.75</v>
      </c>
      <c r="I235" s="210"/>
      <c r="J235" s="205"/>
      <c r="K235" s="205"/>
      <c r="L235" s="211"/>
      <c r="M235" s="212"/>
      <c r="N235" s="213"/>
      <c r="O235" s="213"/>
      <c r="P235" s="213"/>
      <c r="Q235" s="213"/>
      <c r="R235" s="213"/>
      <c r="S235" s="213"/>
      <c r="T235" s="214"/>
      <c r="AT235" s="215" t="s">
        <v>145</v>
      </c>
      <c r="AU235" s="215" t="s">
        <v>85</v>
      </c>
      <c r="AV235" s="11" t="s">
        <v>85</v>
      </c>
      <c r="AW235" s="11" t="s">
        <v>39</v>
      </c>
      <c r="AX235" s="11" t="s">
        <v>24</v>
      </c>
      <c r="AY235" s="215" t="s">
        <v>135</v>
      </c>
    </row>
    <row r="236" spans="2:65" s="1" customFormat="1" ht="22.5" customHeight="1">
      <c r="B236" s="40"/>
      <c r="C236" s="192" t="s">
        <v>427</v>
      </c>
      <c r="D236" s="192" t="s">
        <v>138</v>
      </c>
      <c r="E236" s="193" t="s">
        <v>428</v>
      </c>
      <c r="F236" s="194" t="s">
        <v>429</v>
      </c>
      <c r="G236" s="195" t="s">
        <v>357</v>
      </c>
      <c r="H236" s="196">
        <v>21</v>
      </c>
      <c r="I236" s="197"/>
      <c r="J236" s="198">
        <f>ROUND(I236*H236,2)</f>
        <v>0</v>
      </c>
      <c r="K236" s="194" t="s">
        <v>142</v>
      </c>
      <c r="L236" s="60"/>
      <c r="M236" s="199" t="s">
        <v>22</v>
      </c>
      <c r="N236" s="200" t="s">
        <v>47</v>
      </c>
      <c r="O236" s="41"/>
      <c r="P236" s="201">
        <f>O236*H236</f>
        <v>0</v>
      </c>
      <c r="Q236" s="201">
        <v>0.10940999999999999</v>
      </c>
      <c r="R236" s="201">
        <f>Q236*H236</f>
        <v>2.2976099999999997</v>
      </c>
      <c r="S236" s="201">
        <v>0</v>
      </c>
      <c r="T236" s="202">
        <f>S236*H236</f>
        <v>0</v>
      </c>
      <c r="AR236" s="23" t="s">
        <v>143</v>
      </c>
      <c r="AT236" s="23" t="s">
        <v>138</v>
      </c>
      <c r="AU236" s="23" t="s">
        <v>85</v>
      </c>
      <c r="AY236" s="23" t="s">
        <v>135</v>
      </c>
      <c r="BE236" s="203">
        <f>IF(N236="základní",J236,0)</f>
        <v>0</v>
      </c>
      <c r="BF236" s="203">
        <f>IF(N236="snížená",J236,0)</f>
        <v>0</v>
      </c>
      <c r="BG236" s="203">
        <f>IF(N236="zákl. přenesená",J236,0)</f>
        <v>0</v>
      </c>
      <c r="BH236" s="203">
        <f>IF(N236="sníž. přenesená",J236,0)</f>
        <v>0</v>
      </c>
      <c r="BI236" s="203">
        <f>IF(N236="nulová",J236,0)</f>
        <v>0</v>
      </c>
      <c r="BJ236" s="23" t="s">
        <v>24</v>
      </c>
      <c r="BK236" s="203">
        <f>ROUND(I236*H236,2)</f>
        <v>0</v>
      </c>
      <c r="BL236" s="23" t="s">
        <v>143</v>
      </c>
      <c r="BM236" s="23" t="s">
        <v>430</v>
      </c>
    </row>
    <row r="237" spans="2:65" s="1" customFormat="1" ht="22.5" customHeight="1">
      <c r="B237" s="40"/>
      <c r="C237" s="192" t="s">
        <v>431</v>
      </c>
      <c r="D237" s="192" t="s">
        <v>138</v>
      </c>
      <c r="E237" s="193" t="s">
        <v>432</v>
      </c>
      <c r="F237" s="194" t="s">
        <v>433</v>
      </c>
      <c r="G237" s="195" t="s">
        <v>141</v>
      </c>
      <c r="H237" s="196">
        <v>126</v>
      </c>
      <c r="I237" s="197"/>
      <c r="J237" s="198">
        <f>ROUND(I237*H237,2)</f>
        <v>0</v>
      </c>
      <c r="K237" s="194" t="s">
        <v>142</v>
      </c>
      <c r="L237" s="60"/>
      <c r="M237" s="199" t="s">
        <v>22</v>
      </c>
      <c r="N237" s="200" t="s">
        <v>47</v>
      </c>
      <c r="O237" s="41"/>
      <c r="P237" s="201">
        <f>O237*H237</f>
        <v>0</v>
      </c>
      <c r="Q237" s="201">
        <v>1.6000000000000001E-3</v>
      </c>
      <c r="R237" s="201">
        <f>Q237*H237</f>
        <v>0.2016</v>
      </c>
      <c r="S237" s="201">
        <v>0</v>
      </c>
      <c r="T237" s="202">
        <f>S237*H237</f>
        <v>0</v>
      </c>
      <c r="AR237" s="23" t="s">
        <v>143</v>
      </c>
      <c r="AT237" s="23" t="s">
        <v>138</v>
      </c>
      <c r="AU237" s="23" t="s">
        <v>85</v>
      </c>
      <c r="AY237" s="23" t="s">
        <v>135</v>
      </c>
      <c r="BE237" s="203">
        <f>IF(N237="základní",J237,0)</f>
        <v>0</v>
      </c>
      <c r="BF237" s="203">
        <f>IF(N237="snížená",J237,0)</f>
        <v>0</v>
      </c>
      <c r="BG237" s="203">
        <f>IF(N237="zákl. přenesená",J237,0)</f>
        <v>0</v>
      </c>
      <c r="BH237" s="203">
        <f>IF(N237="sníž. přenesená",J237,0)</f>
        <v>0</v>
      </c>
      <c r="BI237" s="203">
        <f>IF(N237="nulová",J237,0)</f>
        <v>0</v>
      </c>
      <c r="BJ237" s="23" t="s">
        <v>24</v>
      </c>
      <c r="BK237" s="203">
        <f>ROUND(I237*H237,2)</f>
        <v>0</v>
      </c>
      <c r="BL237" s="23" t="s">
        <v>143</v>
      </c>
      <c r="BM237" s="23" t="s">
        <v>434</v>
      </c>
    </row>
    <row r="238" spans="2:65" s="11" customFormat="1" ht="13.5">
      <c r="B238" s="204"/>
      <c r="C238" s="205"/>
      <c r="D238" s="206" t="s">
        <v>145</v>
      </c>
      <c r="E238" s="207" t="s">
        <v>22</v>
      </c>
      <c r="F238" s="208" t="s">
        <v>435</v>
      </c>
      <c r="G238" s="205"/>
      <c r="H238" s="209">
        <v>126</v>
      </c>
      <c r="I238" s="210"/>
      <c r="J238" s="205"/>
      <c r="K238" s="205"/>
      <c r="L238" s="211"/>
      <c r="M238" s="212"/>
      <c r="N238" s="213"/>
      <c r="O238" s="213"/>
      <c r="P238" s="213"/>
      <c r="Q238" s="213"/>
      <c r="R238" s="213"/>
      <c r="S238" s="213"/>
      <c r="T238" s="214"/>
      <c r="AT238" s="215" t="s">
        <v>145</v>
      </c>
      <c r="AU238" s="215" t="s">
        <v>85</v>
      </c>
      <c r="AV238" s="11" t="s">
        <v>85</v>
      </c>
      <c r="AW238" s="11" t="s">
        <v>39</v>
      </c>
      <c r="AX238" s="11" t="s">
        <v>76</v>
      </c>
      <c r="AY238" s="215" t="s">
        <v>135</v>
      </c>
    </row>
    <row r="239" spans="2:65" s="12" customFormat="1" ht="13.5">
      <c r="B239" s="216"/>
      <c r="C239" s="217"/>
      <c r="D239" s="206" t="s">
        <v>145</v>
      </c>
      <c r="E239" s="240" t="s">
        <v>22</v>
      </c>
      <c r="F239" s="241" t="s">
        <v>147</v>
      </c>
      <c r="G239" s="217"/>
      <c r="H239" s="242">
        <v>126</v>
      </c>
      <c r="I239" s="222"/>
      <c r="J239" s="217"/>
      <c r="K239" s="217"/>
      <c r="L239" s="223"/>
      <c r="M239" s="224"/>
      <c r="N239" s="225"/>
      <c r="O239" s="225"/>
      <c r="P239" s="225"/>
      <c r="Q239" s="225"/>
      <c r="R239" s="225"/>
      <c r="S239" s="225"/>
      <c r="T239" s="226"/>
      <c r="AT239" s="227" t="s">
        <v>145</v>
      </c>
      <c r="AU239" s="227" t="s">
        <v>85</v>
      </c>
      <c r="AV239" s="12" t="s">
        <v>143</v>
      </c>
      <c r="AW239" s="12" t="s">
        <v>39</v>
      </c>
      <c r="AX239" s="12" t="s">
        <v>24</v>
      </c>
      <c r="AY239" s="227" t="s">
        <v>135</v>
      </c>
    </row>
    <row r="240" spans="2:65" s="10" customFormat="1" ht="29.85" customHeight="1">
      <c r="B240" s="175"/>
      <c r="C240" s="176"/>
      <c r="D240" s="189" t="s">
        <v>75</v>
      </c>
      <c r="E240" s="190" t="s">
        <v>436</v>
      </c>
      <c r="F240" s="190" t="s">
        <v>437</v>
      </c>
      <c r="G240" s="176"/>
      <c r="H240" s="176"/>
      <c r="I240" s="179"/>
      <c r="J240" s="191">
        <f>BK240</f>
        <v>0</v>
      </c>
      <c r="K240" s="176"/>
      <c r="L240" s="181"/>
      <c r="M240" s="182"/>
      <c r="N240" s="183"/>
      <c r="O240" s="183"/>
      <c r="P240" s="184">
        <f>P241</f>
        <v>0</v>
      </c>
      <c r="Q240" s="183"/>
      <c r="R240" s="184">
        <f>R241</f>
        <v>0</v>
      </c>
      <c r="S240" s="183"/>
      <c r="T240" s="185">
        <f>T241</f>
        <v>0</v>
      </c>
      <c r="AR240" s="186" t="s">
        <v>24</v>
      </c>
      <c r="AT240" s="187" t="s">
        <v>75</v>
      </c>
      <c r="AU240" s="187" t="s">
        <v>24</v>
      </c>
      <c r="AY240" s="186" t="s">
        <v>135</v>
      </c>
      <c r="BK240" s="188">
        <f>BK241</f>
        <v>0</v>
      </c>
    </row>
    <row r="241" spans="2:65" s="1" customFormat="1" ht="22.5" customHeight="1">
      <c r="B241" s="40"/>
      <c r="C241" s="192" t="s">
        <v>438</v>
      </c>
      <c r="D241" s="192" t="s">
        <v>138</v>
      </c>
      <c r="E241" s="193" t="s">
        <v>439</v>
      </c>
      <c r="F241" s="194" t="s">
        <v>440</v>
      </c>
      <c r="G241" s="195" t="s">
        <v>203</v>
      </c>
      <c r="H241" s="196">
        <v>1367.9929999999999</v>
      </c>
      <c r="I241" s="197"/>
      <c r="J241" s="198">
        <f>ROUND(I241*H241,2)</f>
        <v>0</v>
      </c>
      <c r="K241" s="194" t="s">
        <v>142</v>
      </c>
      <c r="L241" s="60"/>
      <c r="M241" s="199" t="s">
        <v>22</v>
      </c>
      <c r="N241" s="200" t="s">
        <v>47</v>
      </c>
      <c r="O241" s="41"/>
      <c r="P241" s="201">
        <f>O241*H241</f>
        <v>0</v>
      </c>
      <c r="Q241" s="201">
        <v>0</v>
      </c>
      <c r="R241" s="201">
        <f>Q241*H241</f>
        <v>0</v>
      </c>
      <c r="S241" s="201">
        <v>0</v>
      </c>
      <c r="T241" s="202">
        <f>S241*H241</f>
        <v>0</v>
      </c>
      <c r="AR241" s="23" t="s">
        <v>143</v>
      </c>
      <c r="AT241" s="23" t="s">
        <v>138</v>
      </c>
      <c r="AU241" s="23" t="s">
        <v>85</v>
      </c>
      <c r="AY241" s="23" t="s">
        <v>135</v>
      </c>
      <c r="BE241" s="203">
        <f>IF(N241="základní",J241,0)</f>
        <v>0</v>
      </c>
      <c r="BF241" s="203">
        <f>IF(N241="snížená",J241,0)</f>
        <v>0</v>
      </c>
      <c r="BG241" s="203">
        <f>IF(N241="zákl. přenesená",J241,0)</f>
        <v>0</v>
      </c>
      <c r="BH241" s="203">
        <f>IF(N241="sníž. přenesená",J241,0)</f>
        <v>0</v>
      </c>
      <c r="BI241" s="203">
        <f>IF(N241="nulová",J241,0)</f>
        <v>0</v>
      </c>
      <c r="BJ241" s="23" t="s">
        <v>24</v>
      </c>
      <c r="BK241" s="203">
        <f>ROUND(I241*H241,2)</f>
        <v>0</v>
      </c>
      <c r="BL241" s="23" t="s">
        <v>143</v>
      </c>
      <c r="BM241" s="23" t="s">
        <v>441</v>
      </c>
    </row>
    <row r="242" spans="2:65" s="10" customFormat="1" ht="29.85" customHeight="1">
      <c r="B242" s="175"/>
      <c r="C242" s="176"/>
      <c r="D242" s="189" t="s">
        <v>75</v>
      </c>
      <c r="E242" s="190" t="s">
        <v>442</v>
      </c>
      <c r="F242" s="190" t="s">
        <v>443</v>
      </c>
      <c r="G242" s="176"/>
      <c r="H242" s="176"/>
      <c r="I242" s="179"/>
      <c r="J242" s="191">
        <f>BK242</f>
        <v>0</v>
      </c>
      <c r="K242" s="176"/>
      <c r="L242" s="181"/>
      <c r="M242" s="182"/>
      <c r="N242" s="183"/>
      <c r="O242" s="183"/>
      <c r="P242" s="184">
        <f>SUM(P243:P255)</f>
        <v>0</v>
      </c>
      <c r="Q242" s="183"/>
      <c r="R242" s="184">
        <f>SUM(R243:R255)</f>
        <v>0</v>
      </c>
      <c r="S242" s="183"/>
      <c r="T242" s="185">
        <f>SUM(T243:T255)</f>
        <v>0</v>
      </c>
      <c r="AR242" s="186" t="s">
        <v>24</v>
      </c>
      <c r="AT242" s="187" t="s">
        <v>75</v>
      </c>
      <c r="AU242" s="187" t="s">
        <v>24</v>
      </c>
      <c r="AY242" s="186" t="s">
        <v>135</v>
      </c>
      <c r="BK242" s="188">
        <f>SUM(BK243:BK255)</f>
        <v>0</v>
      </c>
    </row>
    <row r="243" spans="2:65" s="1" customFormat="1" ht="22.5" customHeight="1">
      <c r="B243" s="40"/>
      <c r="C243" s="192" t="s">
        <v>444</v>
      </c>
      <c r="D243" s="192" t="s">
        <v>138</v>
      </c>
      <c r="E243" s="193" t="s">
        <v>445</v>
      </c>
      <c r="F243" s="194" t="s">
        <v>446</v>
      </c>
      <c r="G243" s="195" t="s">
        <v>203</v>
      </c>
      <c r="H243" s="196">
        <v>249.167</v>
      </c>
      <c r="I243" s="197"/>
      <c r="J243" s="198">
        <f>ROUND(I243*H243,2)</f>
        <v>0</v>
      </c>
      <c r="K243" s="194" t="s">
        <v>142</v>
      </c>
      <c r="L243" s="60"/>
      <c r="M243" s="199" t="s">
        <v>22</v>
      </c>
      <c r="N243" s="200" t="s">
        <v>47</v>
      </c>
      <c r="O243" s="41"/>
      <c r="P243" s="201">
        <f>O243*H243</f>
        <v>0</v>
      </c>
      <c r="Q243" s="201">
        <v>0</v>
      </c>
      <c r="R243" s="201">
        <f>Q243*H243</f>
        <v>0</v>
      </c>
      <c r="S243" s="201">
        <v>0</v>
      </c>
      <c r="T243" s="202">
        <f>S243*H243</f>
        <v>0</v>
      </c>
      <c r="AR243" s="23" t="s">
        <v>143</v>
      </c>
      <c r="AT243" s="23" t="s">
        <v>138</v>
      </c>
      <c r="AU243" s="23" t="s">
        <v>85</v>
      </c>
      <c r="AY243" s="23" t="s">
        <v>135</v>
      </c>
      <c r="BE243" s="203">
        <f>IF(N243="základní",J243,0)</f>
        <v>0</v>
      </c>
      <c r="BF243" s="203">
        <f>IF(N243="snížená",J243,0)</f>
        <v>0</v>
      </c>
      <c r="BG243" s="203">
        <f>IF(N243="zákl. přenesená",J243,0)</f>
        <v>0</v>
      </c>
      <c r="BH243" s="203">
        <f>IF(N243="sníž. přenesená",J243,0)</f>
        <v>0</v>
      </c>
      <c r="BI243" s="203">
        <f>IF(N243="nulová",J243,0)</f>
        <v>0</v>
      </c>
      <c r="BJ243" s="23" t="s">
        <v>24</v>
      </c>
      <c r="BK243" s="203">
        <f>ROUND(I243*H243,2)</f>
        <v>0</v>
      </c>
      <c r="BL243" s="23" t="s">
        <v>143</v>
      </c>
      <c r="BM243" s="23" t="s">
        <v>447</v>
      </c>
    </row>
    <row r="244" spans="2:65" s="11" customFormat="1" ht="13.5">
      <c r="B244" s="204"/>
      <c r="C244" s="205"/>
      <c r="D244" s="218" t="s">
        <v>145</v>
      </c>
      <c r="E244" s="256" t="s">
        <v>22</v>
      </c>
      <c r="F244" s="228" t="s">
        <v>448</v>
      </c>
      <c r="G244" s="205"/>
      <c r="H244" s="229">
        <v>249.167</v>
      </c>
      <c r="I244" s="210"/>
      <c r="J244" s="205"/>
      <c r="K244" s="205"/>
      <c r="L244" s="211"/>
      <c r="M244" s="212"/>
      <c r="N244" s="213"/>
      <c r="O244" s="213"/>
      <c r="P244" s="213"/>
      <c r="Q244" s="213"/>
      <c r="R244" s="213"/>
      <c r="S244" s="213"/>
      <c r="T244" s="214"/>
      <c r="AT244" s="215" t="s">
        <v>145</v>
      </c>
      <c r="AU244" s="215" t="s">
        <v>85</v>
      </c>
      <c r="AV244" s="11" t="s">
        <v>85</v>
      </c>
      <c r="AW244" s="11" t="s">
        <v>39</v>
      </c>
      <c r="AX244" s="11" t="s">
        <v>24</v>
      </c>
      <c r="AY244" s="215" t="s">
        <v>135</v>
      </c>
    </row>
    <row r="245" spans="2:65" s="1" customFormat="1" ht="22.5" customHeight="1">
      <c r="B245" s="40"/>
      <c r="C245" s="192" t="s">
        <v>449</v>
      </c>
      <c r="D245" s="192" t="s">
        <v>138</v>
      </c>
      <c r="E245" s="193" t="s">
        <v>450</v>
      </c>
      <c r="F245" s="194" t="s">
        <v>451</v>
      </c>
      <c r="G245" s="195" t="s">
        <v>203</v>
      </c>
      <c r="H245" s="196">
        <v>2276.8829999999998</v>
      </c>
      <c r="I245" s="197"/>
      <c r="J245" s="198">
        <f>ROUND(I245*H245,2)</f>
        <v>0</v>
      </c>
      <c r="K245" s="194" t="s">
        <v>142</v>
      </c>
      <c r="L245" s="60"/>
      <c r="M245" s="199" t="s">
        <v>22</v>
      </c>
      <c r="N245" s="200" t="s">
        <v>47</v>
      </c>
      <c r="O245" s="41"/>
      <c r="P245" s="201">
        <f>O245*H245</f>
        <v>0</v>
      </c>
      <c r="Q245" s="201">
        <v>0</v>
      </c>
      <c r="R245" s="201">
        <f>Q245*H245</f>
        <v>0</v>
      </c>
      <c r="S245" s="201">
        <v>0</v>
      </c>
      <c r="T245" s="202">
        <f>S245*H245</f>
        <v>0</v>
      </c>
      <c r="AR245" s="23" t="s">
        <v>143</v>
      </c>
      <c r="AT245" s="23" t="s">
        <v>138</v>
      </c>
      <c r="AU245" s="23" t="s">
        <v>85</v>
      </c>
      <c r="AY245" s="23" t="s">
        <v>135</v>
      </c>
      <c r="BE245" s="203">
        <f>IF(N245="základní",J245,0)</f>
        <v>0</v>
      </c>
      <c r="BF245" s="203">
        <f>IF(N245="snížená",J245,0)</f>
        <v>0</v>
      </c>
      <c r="BG245" s="203">
        <f>IF(N245="zákl. přenesená",J245,0)</f>
        <v>0</v>
      </c>
      <c r="BH245" s="203">
        <f>IF(N245="sníž. přenesená",J245,0)</f>
        <v>0</v>
      </c>
      <c r="BI245" s="203">
        <f>IF(N245="nulová",J245,0)</f>
        <v>0</v>
      </c>
      <c r="BJ245" s="23" t="s">
        <v>24</v>
      </c>
      <c r="BK245" s="203">
        <f>ROUND(I245*H245,2)</f>
        <v>0</v>
      </c>
      <c r="BL245" s="23" t="s">
        <v>143</v>
      </c>
      <c r="BM245" s="23" t="s">
        <v>452</v>
      </c>
    </row>
    <row r="246" spans="2:65" s="11" customFormat="1" ht="13.5">
      <c r="B246" s="204"/>
      <c r="C246" s="205"/>
      <c r="D246" s="218" t="s">
        <v>145</v>
      </c>
      <c r="E246" s="205"/>
      <c r="F246" s="228" t="s">
        <v>453</v>
      </c>
      <c r="G246" s="205"/>
      <c r="H246" s="229">
        <v>2276.8829999999998</v>
      </c>
      <c r="I246" s="210"/>
      <c r="J246" s="205"/>
      <c r="K246" s="205"/>
      <c r="L246" s="211"/>
      <c r="M246" s="212"/>
      <c r="N246" s="213"/>
      <c r="O246" s="213"/>
      <c r="P246" s="213"/>
      <c r="Q246" s="213"/>
      <c r="R246" s="213"/>
      <c r="S246" s="213"/>
      <c r="T246" s="214"/>
      <c r="AT246" s="215" t="s">
        <v>145</v>
      </c>
      <c r="AU246" s="215" t="s">
        <v>85</v>
      </c>
      <c r="AV246" s="11" t="s">
        <v>85</v>
      </c>
      <c r="AW246" s="11" t="s">
        <v>6</v>
      </c>
      <c r="AX246" s="11" t="s">
        <v>24</v>
      </c>
      <c r="AY246" s="215" t="s">
        <v>135</v>
      </c>
    </row>
    <row r="247" spans="2:65" s="1" customFormat="1" ht="22.5" customHeight="1">
      <c r="B247" s="40"/>
      <c r="C247" s="192" t="s">
        <v>454</v>
      </c>
      <c r="D247" s="192" t="s">
        <v>138</v>
      </c>
      <c r="E247" s="193" t="s">
        <v>455</v>
      </c>
      <c r="F247" s="194" t="s">
        <v>456</v>
      </c>
      <c r="G247" s="195" t="s">
        <v>203</v>
      </c>
      <c r="H247" s="196">
        <v>3.82</v>
      </c>
      <c r="I247" s="197"/>
      <c r="J247" s="198">
        <f>ROUND(I247*H247,2)</f>
        <v>0</v>
      </c>
      <c r="K247" s="194" t="s">
        <v>142</v>
      </c>
      <c r="L247" s="60"/>
      <c r="M247" s="199" t="s">
        <v>22</v>
      </c>
      <c r="N247" s="200" t="s">
        <v>47</v>
      </c>
      <c r="O247" s="41"/>
      <c r="P247" s="201">
        <f>O247*H247</f>
        <v>0</v>
      </c>
      <c r="Q247" s="201">
        <v>0</v>
      </c>
      <c r="R247" s="201">
        <f>Q247*H247</f>
        <v>0</v>
      </c>
      <c r="S247" s="201">
        <v>0</v>
      </c>
      <c r="T247" s="202">
        <f>S247*H247</f>
        <v>0</v>
      </c>
      <c r="AR247" s="23" t="s">
        <v>143</v>
      </c>
      <c r="AT247" s="23" t="s">
        <v>138</v>
      </c>
      <c r="AU247" s="23" t="s">
        <v>85</v>
      </c>
      <c r="AY247" s="23" t="s">
        <v>135</v>
      </c>
      <c r="BE247" s="203">
        <f>IF(N247="základní",J247,0)</f>
        <v>0</v>
      </c>
      <c r="BF247" s="203">
        <f>IF(N247="snížená",J247,0)</f>
        <v>0</v>
      </c>
      <c r="BG247" s="203">
        <f>IF(N247="zákl. přenesená",J247,0)</f>
        <v>0</v>
      </c>
      <c r="BH247" s="203">
        <f>IF(N247="sníž. přenesená",J247,0)</f>
        <v>0</v>
      </c>
      <c r="BI247" s="203">
        <f>IF(N247="nulová",J247,0)</f>
        <v>0</v>
      </c>
      <c r="BJ247" s="23" t="s">
        <v>24</v>
      </c>
      <c r="BK247" s="203">
        <f>ROUND(I247*H247,2)</f>
        <v>0</v>
      </c>
      <c r="BL247" s="23" t="s">
        <v>143</v>
      </c>
      <c r="BM247" s="23" t="s">
        <v>457</v>
      </c>
    </row>
    <row r="248" spans="2:65" s="1" customFormat="1" ht="22.5" customHeight="1">
      <c r="B248" s="40"/>
      <c r="C248" s="192" t="s">
        <v>458</v>
      </c>
      <c r="D248" s="192" t="s">
        <v>138</v>
      </c>
      <c r="E248" s="193" t="s">
        <v>459</v>
      </c>
      <c r="F248" s="194" t="s">
        <v>460</v>
      </c>
      <c r="G248" s="195" t="s">
        <v>203</v>
      </c>
      <c r="H248" s="196">
        <v>34.380000000000003</v>
      </c>
      <c r="I248" s="197"/>
      <c r="J248" s="198">
        <f>ROUND(I248*H248,2)</f>
        <v>0</v>
      </c>
      <c r="K248" s="194" t="s">
        <v>142</v>
      </c>
      <c r="L248" s="60"/>
      <c r="M248" s="199" t="s">
        <v>22</v>
      </c>
      <c r="N248" s="200" t="s">
        <v>47</v>
      </c>
      <c r="O248" s="41"/>
      <c r="P248" s="201">
        <f>O248*H248</f>
        <v>0</v>
      </c>
      <c r="Q248" s="201">
        <v>0</v>
      </c>
      <c r="R248" s="201">
        <f>Q248*H248</f>
        <v>0</v>
      </c>
      <c r="S248" s="201">
        <v>0</v>
      </c>
      <c r="T248" s="202">
        <f>S248*H248</f>
        <v>0</v>
      </c>
      <c r="AR248" s="23" t="s">
        <v>143</v>
      </c>
      <c r="AT248" s="23" t="s">
        <v>138</v>
      </c>
      <c r="AU248" s="23" t="s">
        <v>85</v>
      </c>
      <c r="AY248" s="23" t="s">
        <v>135</v>
      </c>
      <c r="BE248" s="203">
        <f>IF(N248="základní",J248,0)</f>
        <v>0</v>
      </c>
      <c r="BF248" s="203">
        <f>IF(N248="snížená",J248,0)</f>
        <v>0</v>
      </c>
      <c r="BG248" s="203">
        <f>IF(N248="zákl. přenesená",J248,0)</f>
        <v>0</v>
      </c>
      <c r="BH248" s="203">
        <f>IF(N248="sníž. přenesená",J248,0)</f>
        <v>0</v>
      </c>
      <c r="BI248" s="203">
        <f>IF(N248="nulová",J248,0)</f>
        <v>0</v>
      </c>
      <c r="BJ248" s="23" t="s">
        <v>24</v>
      </c>
      <c r="BK248" s="203">
        <f>ROUND(I248*H248,2)</f>
        <v>0</v>
      </c>
      <c r="BL248" s="23" t="s">
        <v>143</v>
      </c>
      <c r="BM248" s="23" t="s">
        <v>461</v>
      </c>
    </row>
    <row r="249" spans="2:65" s="11" customFormat="1" ht="13.5">
      <c r="B249" s="204"/>
      <c r="C249" s="205"/>
      <c r="D249" s="206" t="s">
        <v>145</v>
      </c>
      <c r="E249" s="207" t="s">
        <v>22</v>
      </c>
      <c r="F249" s="208" t="s">
        <v>462</v>
      </c>
      <c r="G249" s="205"/>
      <c r="H249" s="209">
        <v>3.82</v>
      </c>
      <c r="I249" s="210"/>
      <c r="J249" s="205"/>
      <c r="K249" s="205"/>
      <c r="L249" s="211"/>
      <c r="M249" s="212"/>
      <c r="N249" s="213"/>
      <c r="O249" s="213"/>
      <c r="P249" s="213"/>
      <c r="Q249" s="213"/>
      <c r="R249" s="213"/>
      <c r="S249" s="213"/>
      <c r="T249" s="214"/>
      <c r="AT249" s="215" t="s">
        <v>145</v>
      </c>
      <c r="AU249" s="215" t="s">
        <v>85</v>
      </c>
      <c r="AV249" s="11" t="s">
        <v>85</v>
      </c>
      <c r="AW249" s="11" t="s">
        <v>39</v>
      </c>
      <c r="AX249" s="11" t="s">
        <v>76</v>
      </c>
      <c r="AY249" s="215" t="s">
        <v>135</v>
      </c>
    </row>
    <row r="250" spans="2:65" s="12" customFormat="1" ht="13.5">
      <c r="B250" s="216"/>
      <c r="C250" s="217"/>
      <c r="D250" s="206" t="s">
        <v>145</v>
      </c>
      <c r="E250" s="240" t="s">
        <v>22</v>
      </c>
      <c r="F250" s="241" t="s">
        <v>147</v>
      </c>
      <c r="G250" s="217"/>
      <c r="H250" s="242">
        <v>3.82</v>
      </c>
      <c r="I250" s="222"/>
      <c r="J250" s="217"/>
      <c r="K250" s="217"/>
      <c r="L250" s="223"/>
      <c r="M250" s="224"/>
      <c r="N250" s="225"/>
      <c r="O250" s="225"/>
      <c r="P250" s="225"/>
      <c r="Q250" s="225"/>
      <c r="R250" s="225"/>
      <c r="S250" s="225"/>
      <c r="T250" s="226"/>
      <c r="AT250" s="227" t="s">
        <v>145</v>
      </c>
      <c r="AU250" s="227" t="s">
        <v>85</v>
      </c>
      <c r="AV250" s="12" t="s">
        <v>143</v>
      </c>
      <c r="AW250" s="12" t="s">
        <v>39</v>
      </c>
      <c r="AX250" s="12" t="s">
        <v>24</v>
      </c>
      <c r="AY250" s="227" t="s">
        <v>135</v>
      </c>
    </row>
    <row r="251" spans="2:65" s="11" customFormat="1" ht="13.5">
      <c r="B251" s="204"/>
      <c r="C251" s="205"/>
      <c r="D251" s="218" t="s">
        <v>145</v>
      </c>
      <c r="E251" s="205"/>
      <c r="F251" s="228" t="s">
        <v>463</v>
      </c>
      <c r="G251" s="205"/>
      <c r="H251" s="229">
        <v>34.380000000000003</v>
      </c>
      <c r="I251" s="210"/>
      <c r="J251" s="205"/>
      <c r="K251" s="205"/>
      <c r="L251" s="211"/>
      <c r="M251" s="212"/>
      <c r="N251" s="213"/>
      <c r="O251" s="213"/>
      <c r="P251" s="213"/>
      <c r="Q251" s="213"/>
      <c r="R251" s="213"/>
      <c r="S251" s="213"/>
      <c r="T251" s="214"/>
      <c r="AT251" s="215" t="s">
        <v>145</v>
      </c>
      <c r="AU251" s="215" t="s">
        <v>85</v>
      </c>
      <c r="AV251" s="11" t="s">
        <v>85</v>
      </c>
      <c r="AW251" s="11" t="s">
        <v>6</v>
      </c>
      <c r="AX251" s="11" t="s">
        <v>24</v>
      </c>
      <c r="AY251" s="215" t="s">
        <v>135</v>
      </c>
    </row>
    <row r="252" spans="2:65" s="1" customFormat="1" ht="22.5" customHeight="1">
      <c r="B252" s="40"/>
      <c r="C252" s="192" t="s">
        <v>464</v>
      </c>
      <c r="D252" s="192" t="s">
        <v>138</v>
      </c>
      <c r="E252" s="193" t="s">
        <v>465</v>
      </c>
      <c r="F252" s="194" t="s">
        <v>466</v>
      </c>
      <c r="G252" s="195" t="s">
        <v>203</v>
      </c>
      <c r="H252" s="196">
        <v>252.98699999999999</v>
      </c>
      <c r="I252" s="197"/>
      <c r="J252" s="198">
        <f>ROUND(I252*H252,2)</f>
        <v>0</v>
      </c>
      <c r="K252" s="194" t="s">
        <v>142</v>
      </c>
      <c r="L252" s="60"/>
      <c r="M252" s="199" t="s">
        <v>22</v>
      </c>
      <c r="N252" s="200" t="s">
        <v>47</v>
      </c>
      <c r="O252" s="41"/>
      <c r="P252" s="201">
        <f>O252*H252</f>
        <v>0</v>
      </c>
      <c r="Q252" s="201">
        <v>0</v>
      </c>
      <c r="R252" s="201">
        <f>Q252*H252</f>
        <v>0</v>
      </c>
      <c r="S252" s="201">
        <v>0</v>
      </c>
      <c r="T252" s="202">
        <f>S252*H252</f>
        <v>0</v>
      </c>
      <c r="AR252" s="23" t="s">
        <v>143</v>
      </c>
      <c r="AT252" s="23" t="s">
        <v>138</v>
      </c>
      <c r="AU252" s="23" t="s">
        <v>85</v>
      </c>
      <c r="AY252" s="23" t="s">
        <v>135</v>
      </c>
      <c r="BE252" s="203">
        <f>IF(N252="základní",J252,0)</f>
        <v>0</v>
      </c>
      <c r="BF252" s="203">
        <f>IF(N252="snížená",J252,0)</f>
        <v>0</v>
      </c>
      <c r="BG252" s="203">
        <f>IF(N252="zákl. přenesená",J252,0)</f>
        <v>0</v>
      </c>
      <c r="BH252" s="203">
        <f>IF(N252="sníž. přenesená",J252,0)</f>
        <v>0</v>
      </c>
      <c r="BI252" s="203">
        <f>IF(N252="nulová",J252,0)</f>
        <v>0</v>
      </c>
      <c r="BJ252" s="23" t="s">
        <v>24</v>
      </c>
      <c r="BK252" s="203">
        <f>ROUND(I252*H252,2)</f>
        <v>0</v>
      </c>
      <c r="BL252" s="23" t="s">
        <v>143</v>
      </c>
      <c r="BM252" s="23" t="s">
        <v>467</v>
      </c>
    </row>
    <row r="253" spans="2:65" s="1" customFormat="1" ht="22.5" customHeight="1">
      <c r="B253" s="40"/>
      <c r="C253" s="192" t="s">
        <v>468</v>
      </c>
      <c r="D253" s="192" t="s">
        <v>138</v>
      </c>
      <c r="E253" s="193" t="s">
        <v>469</v>
      </c>
      <c r="F253" s="194" t="s">
        <v>470</v>
      </c>
      <c r="G253" s="195" t="s">
        <v>203</v>
      </c>
      <c r="H253" s="196">
        <v>252.98699999999999</v>
      </c>
      <c r="I253" s="197"/>
      <c r="J253" s="198">
        <f>ROUND(I253*H253,2)</f>
        <v>0</v>
      </c>
      <c r="K253" s="194" t="s">
        <v>142</v>
      </c>
      <c r="L253" s="60"/>
      <c r="M253" s="199" t="s">
        <v>22</v>
      </c>
      <c r="N253" s="200" t="s">
        <v>47</v>
      </c>
      <c r="O253" s="41"/>
      <c r="P253" s="201">
        <f>O253*H253</f>
        <v>0</v>
      </c>
      <c r="Q253" s="201">
        <v>0</v>
      </c>
      <c r="R253" s="201">
        <f>Q253*H253</f>
        <v>0</v>
      </c>
      <c r="S253" s="201">
        <v>0</v>
      </c>
      <c r="T253" s="202">
        <f>S253*H253</f>
        <v>0</v>
      </c>
      <c r="AR253" s="23" t="s">
        <v>143</v>
      </c>
      <c r="AT253" s="23" t="s">
        <v>138</v>
      </c>
      <c r="AU253" s="23" t="s">
        <v>85</v>
      </c>
      <c r="AY253" s="23" t="s">
        <v>135</v>
      </c>
      <c r="BE253" s="203">
        <f>IF(N253="základní",J253,0)</f>
        <v>0</v>
      </c>
      <c r="BF253" s="203">
        <f>IF(N253="snížená",J253,0)</f>
        <v>0</v>
      </c>
      <c r="BG253" s="203">
        <f>IF(N253="zákl. přenesená",J253,0)</f>
        <v>0</v>
      </c>
      <c r="BH253" s="203">
        <f>IF(N253="sníž. přenesená",J253,0)</f>
        <v>0</v>
      </c>
      <c r="BI253" s="203">
        <f>IF(N253="nulová",J253,0)</f>
        <v>0</v>
      </c>
      <c r="BJ253" s="23" t="s">
        <v>24</v>
      </c>
      <c r="BK253" s="203">
        <f>ROUND(I253*H253,2)</f>
        <v>0</v>
      </c>
      <c r="BL253" s="23" t="s">
        <v>143</v>
      </c>
      <c r="BM253" s="23" t="s">
        <v>471</v>
      </c>
    </row>
    <row r="254" spans="2:65" s="1" customFormat="1" ht="22.5" customHeight="1">
      <c r="B254" s="40"/>
      <c r="C254" s="192" t="s">
        <v>472</v>
      </c>
      <c r="D254" s="192" t="s">
        <v>138</v>
      </c>
      <c r="E254" s="193" t="s">
        <v>473</v>
      </c>
      <c r="F254" s="194" t="s">
        <v>474</v>
      </c>
      <c r="G254" s="195" t="s">
        <v>203</v>
      </c>
      <c r="H254" s="196">
        <v>219.36</v>
      </c>
      <c r="I254" s="197"/>
      <c r="J254" s="198">
        <f>ROUND(I254*H254,2)</f>
        <v>0</v>
      </c>
      <c r="K254" s="194" t="s">
        <v>142</v>
      </c>
      <c r="L254" s="60"/>
      <c r="M254" s="199" t="s">
        <v>22</v>
      </c>
      <c r="N254" s="200" t="s">
        <v>47</v>
      </c>
      <c r="O254" s="41"/>
      <c r="P254" s="201">
        <f>O254*H254</f>
        <v>0</v>
      </c>
      <c r="Q254" s="201">
        <v>0</v>
      </c>
      <c r="R254" s="201">
        <f>Q254*H254</f>
        <v>0</v>
      </c>
      <c r="S254" s="201">
        <v>0</v>
      </c>
      <c r="T254" s="202">
        <f>S254*H254</f>
        <v>0</v>
      </c>
      <c r="AR254" s="23" t="s">
        <v>143</v>
      </c>
      <c r="AT254" s="23" t="s">
        <v>138</v>
      </c>
      <c r="AU254" s="23" t="s">
        <v>85</v>
      </c>
      <c r="AY254" s="23" t="s">
        <v>135</v>
      </c>
      <c r="BE254" s="203">
        <f>IF(N254="základní",J254,0)</f>
        <v>0</v>
      </c>
      <c r="BF254" s="203">
        <f>IF(N254="snížená",J254,0)</f>
        <v>0</v>
      </c>
      <c r="BG254" s="203">
        <f>IF(N254="zákl. přenesená",J254,0)</f>
        <v>0</v>
      </c>
      <c r="BH254" s="203">
        <f>IF(N254="sníž. přenesená",J254,0)</f>
        <v>0</v>
      </c>
      <c r="BI254" s="203">
        <f>IF(N254="nulová",J254,0)</f>
        <v>0</v>
      </c>
      <c r="BJ254" s="23" t="s">
        <v>24</v>
      </c>
      <c r="BK254" s="203">
        <f>ROUND(I254*H254,2)</f>
        <v>0</v>
      </c>
      <c r="BL254" s="23" t="s">
        <v>143</v>
      </c>
      <c r="BM254" s="23" t="s">
        <v>475</v>
      </c>
    </row>
    <row r="255" spans="2:65" s="1" customFormat="1" ht="22.5" customHeight="1">
      <c r="B255" s="40"/>
      <c r="C255" s="192" t="s">
        <v>476</v>
      </c>
      <c r="D255" s="192" t="s">
        <v>138</v>
      </c>
      <c r="E255" s="193" t="s">
        <v>477</v>
      </c>
      <c r="F255" s="194" t="s">
        <v>478</v>
      </c>
      <c r="G255" s="195" t="s">
        <v>203</v>
      </c>
      <c r="H255" s="196">
        <v>252.98699999999999</v>
      </c>
      <c r="I255" s="197"/>
      <c r="J255" s="198">
        <f>ROUND(I255*H255,2)</f>
        <v>0</v>
      </c>
      <c r="K255" s="194" t="s">
        <v>142</v>
      </c>
      <c r="L255" s="60"/>
      <c r="M255" s="199" t="s">
        <v>22</v>
      </c>
      <c r="N255" s="257" t="s">
        <v>47</v>
      </c>
      <c r="O255" s="258"/>
      <c r="P255" s="259">
        <f>O255*H255</f>
        <v>0</v>
      </c>
      <c r="Q255" s="259">
        <v>0</v>
      </c>
      <c r="R255" s="259">
        <f>Q255*H255</f>
        <v>0</v>
      </c>
      <c r="S255" s="259">
        <v>0</v>
      </c>
      <c r="T255" s="260">
        <f>S255*H255</f>
        <v>0</v>
      </c>
      <c r="AR255" s="23" t="s">
        <v>143</v>
      </c>
      <c r="AT255" s="23" t="s">
        <v>138</v>
      </c>
      <c r="AU255" s="23" t="s">
        <v>85</v>
      </c>
      <c r="AY255" s="23" t="s">
        <v>135</v>
      </c>
      <c r="BE255" s="203">
        <f>IF(N255="základní",J255,0)</f>
        <v>0</v>
      </c>
      <c r="BF255" s="203">
        <f>IF(N255="snížená",J255,0)</f>
        <v>0</v>
      </c>
      <c r="BG255" s="203">
        <f>IF(N255="zákl. přenesená",J255,0)</f>
        <v>0</v>
      </c>
      <c r="BH255" s="203">
        <f>IF(N255="sníž. přenesená",J255,0)</f>
        <v>0</v>
      </c>
      <c r="BI255" s="203">
        <f>IF(N255="nulová",J255,0)</f>
        <v>0</v>
      </c>
      <c r="BJ255" s="23" t="s">
        <v>24</v>
      </c>
      <c r="BK255" s="203">
        <f>ROUND(I255*H255,2)</f>
        <v>0</v>
      </c>
      <c r="BL255" s="23" t="s">
        <v>143</v>
      </c>
      <c r="BM255" s="23" t="s">
        <v>479</v>
      </c>
    </row>
    <row r="256" spans="2:65" s="1" customFormat="1" ht="6.95" customHeight="1">
      <c r="B256" s="55"/>
      <c r="C256" s="56"/>
      <c r="D256" s="56"/>
      <c r="E256" s="56"/>
      <c r="F256" s="56"/>
      <c r="G256" s="56"/>
      <c r="H256" s="56"/>
      <c r="I256" s="138"/>
      <c r="J256" s="56"/>
      <c r="K256" s="56"/>
      <c r="L256" s="60"/>
    </row>
  </sheetData>
  <sheetProtection algorithmName="SHA-512" hashValue="NEsg0ClXp57h5BdQw9DjD2c0cVYkl9O+rFriD6ezM+lyBPlySM3u92rJdRzUvwHLTBiiDEV/TlhZBxdDbxZZ0Q==" saltValue="S7jQCCsDXeiQtD5fpRcP2Q==" spinCount="100000" sheet="1" objects="1" scenarios="1" formatCells="0" formatColumns="0" formatRows="0" sort="0" autoFilter="0"/>
  <autoFilter ref="C85:K255"/>
  <mergeCells count="9">
    <mergeCell ref="E76:H76"/>
    <mergeCell ref="E78:H7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95</v>
      </c>
      <c r="G1" s="389" t="s">
        <v>96</v>
      </c>
      <c r="H1" s="389"/>
      <c r="I1" s="114"/>
      <c r="J1" s="113" t="s">
        <v>97</v>
      </c>
      <c r="K1" s="112" t="s">
        <v>98</v>
      </c>
      <c r="L1" s="113" t="s">
        <v>99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AT2" s="23" t="s">
        <v>88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85</v>
      </c>
    </row>
    <row r="4" spans="1:70" ht="36.950000000000003" customHeight="1">
      <c r="B4" s="27"/>
      <c r="C4" s="28"/>
      <c r="D4" s="29" t="s">
        <v>100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82" t="str">
        <f>'Rekapitulace stavby'!K6</f>
        <v>Chodník a cyklostezka v Bohutíně</v>
      </c>
      <c r="F7" s="383"/>
      <c r="G7" s="383"/>
      <c r="H7" s="383"/>
      <c r="I7" s="116"/>
      <c r="J7" s="28"/>
      <c r="K7" s="30"/>
    </row>
    <row r="8" spans="1:70" s="1" customFormat="1">
      <c r="B8" s="40"/>
      <c r="C8" s="41"/>
      <c r="D8" s="36" t="s">
        <v>101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4" t="s">
        <v>480</v>
      </c>
      <c r="F9" s="385"/>
      <c r="G9" s="385"/>
      <c r="H9" s="385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21</v>
      </c>
      <c r="E11" s="41"/>
      <c r="F11" s="34" t="s">
        <v>22</v>
      </c>
      <c r="G11" s="41"/>
      <c r="H11" s="41"/>
      <c r="I11" s="118" t="s">
        <v>23</v>
      </c>
      <c r="J11" s="34" t="s">
        <v>22</v>
      </c>
      <c r="K11" s="44"/>
    </row>
    <row r="12" spans="1:70" s="1" customFormat="1" ht="14.45" customHeight="1">
      <c r="B12" s="40"/>
      <c r="C12" s="41"/>
      <c r="D12" s="36" t="s">
        <v>25</v>
      </c>
      <c r="E12" s="41"/>
      <c r="F12" s="34" t="s">
        <v>103</v>
      </c>
      <c r="G12" s="41"/>
      <c r="H12" s="41"/>
      <c r="I12" s="118" t="s">
        <v>27</v>
      </c>
      <c r="J12" s="119" t="str">
        <f>'Rekapitulace stavby'!AN8</f>
        <v>3.6.2016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31</v>
      </c>
      <c r="E14" s="41"/>
      <c r="F14" s="41"/>
      <c r="G14" s="41"/>
      <c r="H14" s="41"/>
      <c r="I14" s="118" t="s">
        <v>32</v>
      </c>
      <c r="J14" s="34" t="s">
        <v>22</v>
      </c>
      <c r="K14" s="44"/>
    </row>
    <row r="15" spans="1:70" s="1" customFormat="1" ht="18" customHeight="1">
      <c r="B15" s="40"/>
      <c r="C15" s="41"/>
      <c r="D15" s="41"/>
      <c r="E15" s="34" t="s">
        <v>33</v>
      </c>
      <c r="F15" s="41"/>
      <c r="G15" s="41"/>
      <c r="H15" s="41"/>
      <c r="I15" s="118" t="s">
        <v>34</v>
      </c>
      <c r="J15" s="34" t="s">
        <v>22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35</v>
      </c>
      <c r="E17" s="41"/>
      <c r="F17" s="41"/>
      <c r="G17" s="41"/>
      <c r="H17" s="41"/>
      <c r="I17" s="118" t="s">
        <v>32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34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37</v>
      </c>
      <c r="E20" s="41"/>
      <c r="F20" s="41"/>
      <c r="G20" s="41"/>
      <c r="H20" s="41"/>
      <c r="I20" s="118" t="s">
        <v>32</v>
      </c>
      <c r="J20" s="34" t="s">
        <v>22</v>
      </c>
      <c r="K20" s="44"/>
    </row>
    <row r="21" spans="2:11" s="1" customFormat="1" ht="18" customHeight="1">
      <c r="B21" s="40"/>
      <c r="C21" s="41"/>
      <c r="D21" s="41"/>
      <c r="E21" s="34" t="s">
        <v>38</v>
      </c>
      <c r="F21" s="41"/>
      <c r="G21" s="41"/>
      <c r="H21" s="41"/>
      <c r="I21" s="118" t="s">
        <v>34</v>
      </c>
      <c r="J21" s="34" t="s">
        <v>22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40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51" t="s">
        <v>22</v>
      </c>
      <c r="F24" s="351"/>
      <c r="G24" s="351"/>
      <c r="H24" s="351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42</v>
      </c>
      <c r="E27" s="41"/>
      <c r="F27" s="41"/>
      <c r="G27" s="41"/>
      <c r="H27" s="41"/>
      <c r="I27" s="117"/>
      <c r="J27" s="127">
        <f>ROUND(J77,2)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44</v>
      </c>
      <c r="G29" s="41"/>
      <c r="H29" s="41"/>
      <c r="I29" s="128" t="s">
        <v>43</v>
      </c>
      <c r="J29" s="45" t="s">
        <v>45</v>
      </c>
      <c r="K29" s="44"/>
    </row>
    <row r="30" spans="2:11" s="1" customFormat="1" ht="14.45" customHeight="1">
      <c r="B30" s="40"/>
      <c r="C30" s="41"/>
      <c r="D30" s="48" t="s">
        <v>46</v>
      </c>
      <c r="E30" s="48" t="s">
        <v>47</v>
      </c>
      <c r="F30" s="129">
        <f>ROUND(SUM(BE77:BE100), 2)</f>
        <v>0</v>
      </c>
      <c r="G30" s="41"/>
      <c r="H30" s="41"/>
      <c r="I30" s="130">
        <v>0.21</v>
      </c>
      <c r="J30" s="129">
        <f>ROUND(ROUND((SUM(BE77:BE100)),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48</v>
      </c>
      <c r="F31" s="129">
        <f>ROUND(SUM(BF77:BF100), 2)</f>
        <v>0</v>
      </c>
      <c r="G31" s="41"/>
      <c r="H31" s="41"/>
      <c r="I31" s="130">
        <v>0.15</v>
      </c>
      <c r="J31" s="129">
        <f>ROUND(ROUND((SUM(BF77:BF100)),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49</v>
      </c>
      <c r="F32" s="129">
        <f>ROUND(SUM(BG77:BG100),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50</v>
      </c>
      <c r="F33" s="129">
        <f>ROUND(SUM(BH77:BH100),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51</v>
      </c>
      <c r="F34" s="129">
        <f>ROUND(SUM(BI77:BI100),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52</v>
      </c>
      <c r="E36" s="78"/>
      <c r="F36" s="78"/>
      <c r="G36" s="133" t="s">
        <v>53</v>
      </c>
      <c r="H36" s="134" t="s">
        <v>54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104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82" t="str">
        <f>E7</f>
        <v>Chodník a cyklostezka v Bohutíně</v>
      </c>
      <c r="F45" s="383"/>
      <c r="G45" s="383"/>
      <c r="H45" s="383"/>
      <c r="I45" s="117"/>
      <c r="J45" s="41"/>
      <c r="K45" s="44"/>
    </row>
    <row r="46" spans="2:11" s="1" customFormat="1" ht="14.45" customHeight="1">
      <c r="B46" s="40"/>
      <c r="C46" s="36" t="s">
        <v>101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4" t="str">
        <f>E9</f>
        <v>02 - Chodník trasa A1 až B3 - způsobilé výdaje na vedkejší aktivity projektu</v>
      </c>
      <c r="F47" s="385"/>
      <c r="G47" s="385"/>
      <c r="H47" s="385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25</v>
      </c>
      <c r="D49" s="41"/>
      <c r="E49" s="41"/>
      <c r="F49" s="34" t="str">
        <f>F12</f>
        <v xml:space="preserve"> </v>
      </c>
      <c r="G49" s="41"/>
      <c r="H49" s="41"/>
      <c r="I49" s="118" t="s">
        <v>27</v>
      </c>
      <c r="J49" s="119" t="str">
        <f>IF(J12="","",J12)</f>
        <v>3.6.2016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31</v>
      </c>
      <c r="D51" s="41"/>
      <c r="E51" s="41"/>
      <c r="F51" s="34" t="str">
        <f>E15</f>
        <v>Obec Bohutín</v>
      </c>
      <c r="G51" s="41"/>
      <c r="H51" s="41"/>
      <c r="I51" s="118" t="s">
        <v>37</v>
      </c>
      <c r="J51" s="34" t="str">
        <f>E21</f>
        <v>ASPIRA Příbram</v>
      </c>
      <c r="K51" s="44"/>
    </row>
    <row r="52" spans="2:47" s="1" customFormat="1" ht="14.45" customHeight="1">
      <c r="B52" s="40"/>
      <c r="C52" s="36" t="s">
        <v>35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105</v>
      </c>
      <c r="D54" s="131"/>
      <c r="E54" s="131"/>
      <c r="F54" s="131"/>
      <c r="G54" s="131"/>
      <c r="H54" s="131"/>
      <c r="I54" s="144"/>
      <c r="J54" s="145" t="s">
        <v>106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107</v>
      </c>
      <c r="D56" s="41"/>
      <c r="E56" s="41"/>
      <c r="F56" s="41"/>
      <c r="G56" s="41"/>
      <c r="H56" s="41"/>
      <c r="I56" s="117"/>
      <c r="J56" s="127">
        <f>J77</f>
        <v>0</v>
      </c>
      <c r="K56" s="44"/>
      <c r="AU56" s="23" t="s">
        <v>108</v>
      </c>
    </row>
    <row r="57" spans="2:47" s="7" customFormat="1" ht="24.95" customHeight="1">
      <c r="B57" s="148"/>
      <c r="C57" s="149"/>
      <c r="D57" s="150" t="s">
        <v>481</v>
      </c>
      <c r="E57" s="151"/>
      <c r="F57" s="151"/>
      <c r="G57" s="151"/>
      <c r="H57" s="151"/>
      <c r="I57" s="152"/>
      <c r="J57" s="153">
        <f>J78</f>
        <v>0</v>
      </c>
      <c r="K57" s="154"/>
    </row>
    <row r="58" spans="2:47" s="1" customFormat="1" ht="21.75" customHeight="1">
      <c r="B58" s="40"/>
      <c r="C58" s="41"/>
      <c r="D58" s="41"/>
      <c r="E58" s="41"/>
      <c r="F58" s="41"/>
      <c r="G58" s="41"/>
      <c r="H58" s="41"/>
      <c r="I58" s="117"/>
      <c r="J58" s="41"/>
      <c r="K58" s="44"/>
    </row>
    <row r="59" spans="2:47" s="1" customFormat="1" ht="6.95" customHeight="1">
      <c r="B59" s="55"/>
      <c r="C59" s="56"/>
      <c r="D59" s="56"/>
      <c r="E59" s="56"/>
      <c r="F59" s="56"/>
      <c r="G59" s="56"/>
      <c r="H59" s="56"/>
      <c r="I59" s="138"/>
      <c r="J59" s="56"/>
      <c r="K59" s="57"/>
    </row>
    <row r="63" spans="2:47" s="1" customFormat="1" ht="6.95" customHeight="1">
      <c r="B63" s="58"/>
      <c r="C63" s="59"/>
      <c r="D63" s="59"/>
      <c r="E63" s="59"/>
      <c r="F63" s="59"/>
      <c r="G63" s="59"/>
      <c r="H63" s="59"/>
      <c r="I63" s="141"/>
      <c r="J63" s="59"/>
      <c r="K63" s="59"/>
      <c r="L63" s="60"/>
    </row>
    <row r="64" spans="2:47" s="1" customFormat="1" ht="36.950000000000003" customHeight="1">
      <c r="B64" s="40"/>
      <c r="C64" s="61" t="s">
        <v>119</v>
      </c>
      <c r="D64" s="62"/>
      <c r="E64" s="62"/>
      <c r="F64" s="62"/>
      <c r="G64" s="62"/>
      <c r="H64" s="62"/>
      <c r="I64" s="162"/>
      <c r="J64" s="62"/>
      <c r="K64" s="62"/>
      <c r="L64" s="60"/>
    </row>
    <row r="65" spans="2:65" s="1" customFormat="1" ht="6.95" customHeight="1">
      <c r="B65" s="40"/>
      <c r="C65" s="62"/>
      <c r="D65" s="62"/>
      <c r="E65" s="62"/>
      <c r="F65" s="62"/>
      <c r="G65" s="62"/>
      <c r="H65" s="62"/>
      <c r="I65" s="162"/>
      <c r="J65" s="62"/>
      <c r="K65" s="62"/>
      <c r="L65" s="60"/>
    </row>
    <row r="66" spans="2:65" s="1" customFormat="1" ht="14.45" customHeight="1">
      <c r="B66" s="40"/>
      <c r="C66" s="64" t="s">
        <v>18</v>
      </c>
      <c r="D66" s="62"/>
      <c r="E66" s="62"/>
      <c r="F66" s="62"/>
      <c r="G66" s="62"/>
      <c r="H66" s="62"/>
      <c r="I66" s="162"/>
      <c r="J66" s="62"/>
      <c r="K66" s="62"/>
      <c r="L66" s="60"/>
    </row>
    <row r="67" spans="2:65" s="1" customFormat="1" ht="22.5" customHeight="1">
      <c r="B67" s="40"/>
      <c r="C67" s="62"/>
      <c r="D67" s="62"/>
      <c r="E67" s="386" t="str">
        <f>E7</f>
        <v>Chodník a cyklostezka v Bohutíně</v>
      </c>
      <c r="F67" s="387"/>
      <c r="G67" s="387"/>
      <c r="H67" s="387"/>
      <c r="I67" s="162"/>
      <c r="J67" s="62"/>
      <c r="K67" s="62"/>
      <c r="L67" s="60"/>
    </row>
    <row r="68" spans="2:65" s="1" customFormat="1" ht="14.45" customHeight="1">
      <c r="B68" s="40"/>
      <c r="C68" s="64" t="s">
        <v>101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65" s="1" customFormat="1" ht="23.25" customHeight="1">
      <c r="B69" s="40"/>
      <c r="C69" s="62"/>
      <c r="D69" s="62"/>
      <c r="E69" s="362" t="str">
        <f>E9</f>
        <v>02 - Chodník trasa A1 až B3 - způsobilé výdaje na vedkejší aktivity projektu</v>
      </c>
      <c r="F69" s="388"/>
      <c r="G69" s="388"/>
      <c r="H69" s="388"/>
      <c r="I69" s="162"/>
      <c r="J69" s="62"/>
      <c r="K69" s="62"/>
      <c r="L69" s="60"/>
    </row>
    <row r="70" spans="2:65" s="1" customFormat="1" ht="6.95" customHeight="1">
      <c r="B70" s="40"/>
      <c r="C70" s="62"/>
      <c r="D70" s="62"/>
      <c r="E70" s="62"/>
      <c r="F70" s="62"/>
      <c r="G70" s="62"/>
      <c r="H70" s="62"/>
      <c r="I70" s="162"/>
      <c r="J70" s="62"/>
      <c r="K70" s="62"/>
      <c r="L70" s="60"/>
    </row>
    <row r="71" spans="2:65" s="1" customFormat="1" ht="18" customHeight="1">
      <c r="B71" s="40"/>
      <c r="C71" s="64" t="s">
        <v>25</v>
      </c>
      <c r="D71" s="62"/>
      <c r="E71" s="62"/>
      <c r="F71" s="163" t="str">
        <f>F12</f>
        <v xml:space="preserve"> </v>
      </c>
      <c r="G71" s="62"/>
      <c r="H71" s="62"/>
      <c r="I71" s="164" t="s">
        <v>27</v>
      </c>
      <c r="J71" s="72" t="str">
        <f>IF(J12="","",J12)</f>
        <v>3.6.2016</v>
      </c>
      <c r="K71" s="62"/>
      <c r="L71" s="60"/>
    </row>
    <row r="72" spans="2:65" s="1" customFormat="1" ht="6.95" customHeight="1">
      <c r="B72" s="40"/>
      <c r="C72" s="62"/>
      <c r="D72" s="62"/>
      <c r="E72" s="62"/>
      <c r="F72" s="62"/>
      <c r="G72" s="62"/>
      <c r="H72" s="62"/>
      <c r="I72" s="162"/>
      <c r="J72" s="62"/>
      <c r="K72" s="62"/>
      <c r="L72" s="60"/>
    </row>
    <row r="73" spans="2:65" s="1" customFormat="1">
      <c r="B73" s="40"/>
      <c r="C73" s="64" t="s">
        <v>31</v>
      </c>
      <c r="D73" s="62"/>
      <c r="E73" s="62"/>
      <c r="F73" s="163" t="str">
        <f>E15</f>
        <v>Obec Bohutín</v>
      </c>
      <c r="G73" s="62"/>
      <c r="H73" s="62"/>
      <c r="I73" s="164" t="s">
        <v>37</v>
      </c>
      <c r="J73" s="163" t="str">
        <f>E21</f>
        <v>ASPIRA Příbram</v>
      </c>
      <c r="K73" s="62"/>
      <c r="L73" s="60"/>
    </row>
    <row r="74" spans="2:65" s="1" customFormat="1" ht="14.45" customHeight="1">
      <c r="B74" s="40"/>
      <c r="C74" s="64" t="s">
        <v>35</v>
      </c>
      <c r="D74" s="62"/>
      <c r="E74" s="62"/>
      <c r="F74" s="163" t="str">
        <f>IF(E18="","",E18)</f>
        <v/>
      </c>
      <c r="G74" s="62"/>
      <c r="H74" s="62"/>
      <c r="I74" s="162"/>
      <c r="J74" s="62"/>
      <c r="K74" s="62"/>
      <c r="L74" s="60"/>
    </row>
    <row r="75" spans="2:65" s="1" customFormat="1" ht="10.35" customHeight="1">
      <c r="B75" s="40"/>
      <c r="C75" s="62"/>
      <c r="D75" s="62"/>
      <c r="E75" s="62"/>
      <c r="F75" s="62"/>
      <c r="G75" s="62"/>
      <c r="H75" s="62"/>
      <c r="I75" s="162"/>
      <c r="J75" s="62"/>
      <c r="K75" s="62"/>
      <c r="L75" s="60"/>
    </row>
    <row r="76" spans="2:65" s="9" customFormat="1" ht="29.25" customHeight="1">
      <c r="B76" s="165"/>
      <c r="C76" s="166" t="s">
        <v>120</v>
      </c>
      <c r="D76" s="167" t="s">
        <v>61</v>
      </c>
      <c r="E76" s="167" t="s">
        <v>57</v>
      </c>
      <c r="F76" s="167" t="s">
        <v>121</v>
      </c>
      <c r="G76" s="167" t="s">
        <v>122</v>
      </c>
      <c r="H76" s="167" t="s">
        <v>123</v>
      </c>
      <c r="I76" s="168" t="s">
        <v>124</v>
      </c>
      <c r="J76" s="167" t="s">
        <v>106</v>
      </c>
      <c r="K76" s="169" t="s">
        <v>125</v>
      </c>
      <c r="L76" s="170"/>
      <c r="M76" s="80" t="s">
        <v>126</v>
      </c>
      <c r="N76" s="81" t="s">
        <v>46</v>
      </c>
      <c r="O76" s="81" t="s">
        <v>127</v>
      </c>
      <c r="P76" s="81" t="s">
        <v>128</v>
      </c>
      <c r="Q76" s="81" t="s">
        <v>129</v>
      </c>
      <c r="R76" s="81" t="s">
        <v>130</v>
      </c>
      <c r="S76" s="81" t="s">
        <v>131</v>
      </c>
      <c r="T76" s="82" t="s">
        <v>132</v>
      </c>
    </row>
    <row r="77" spans="2:65" s="1" customFormat="1" ht="29.25" customHeight="1">
      <c r="B77" s="40"/>
      <c r="C77" s="86" t="s">
        <v>107</v>
      </c>
      <c r="D77" s="62"/>
      <c r="E77" s="62"/>
      <c r="F77" s="62"/>
      <c r="G77" s="62"/>
      <c r="H77" s="62"/>
      <c r="I77" s="162"/>
      <c r="J77" s="171">
        <f>BK77</f>
        <v>0</v>
      </c>
      <c r="K77" s="62"/>
      <c r="L77" s="60"/>
      <c r="M77" s="83"/>
      <c r="N77" s="84"/>
      <c r="O77" s="84"/>
      <c r="P77" s="172">
        <f>P78</f>
        <v>0</v>
      </c>
      <c r="Q77" s="84"/>
      <c r="R77" s="172">
        <f>R78</f>
        <v>111.48763404000002</v>
      </c>
      <c r="S77" s="84"/>
      <c r="T77" s="173">
        <f>T78</f>
        <v>0</v>
      </c>
      <c r="AT77" s="23" t="s">
        <v>75</v>
      </c>
      <c r="AU77" s="23" t="s">
        <v>108</v>
      </c>
      <c r="BK77" s="174">
        <f>BK78</f>
        <v>0</v>
      </c>
    </row>
    <row r="78" spans="2:65" s="10" customFormat="1" ht="37.35" customHeight="1">
      <c r="B78" s="175"/>
      <c r="C78" s="176"/>
      <c r="D78" s="189" t="s">
        <v>75</v>
      </c>
      <c r="E78" s="243" t="s">
        <v>30</v>
      </c>
      <c r="F78" s="243" t="s">
        <v>482</v>
      </c>
      <c r="G78" s="176"/>
      <c r="H78" s="176"/>
      <c r="I78" s="179"/>
      <c r="J78" s="244">
        <f>BK78</f>
        <v>0</v>
      </c>
      <c r="K78" s="176"/>
      <c r="L78" s="181"/>
      <c r="M78" s="182"/>
      <c r="N78" s="183"/>
      <c r="O78" s="183"/>
      <c r="P78" s="184">
        <f>SUM(P79:P100)</f>
        <v>0</v>
      </c>
      <c r="Q78" s="183"/>
      <c r="R78" s="184">
        <f>SUM(R79:R100)</f>
        <v>111.48763404000002</v>
      </c>
      <c r="S78" s="183"/>
      <c r="T78" s="185">
        <f>SUM(T79:T100)</f>
        <v>0</v>
      </c>
      <c r="AR78" s="186" t="s">
        <v>24</v>
      </c>
      <c r="AT78" s="187" t="s">
        <v>75</v>
      </c>
      <c r="AU78" s="187" t="s">
        <v>76</v>
      </c>
      <c r="AY78" s="186" t="s">
        <v>135</v>
      </c>
      <c r="BK78" s="188">
        <f>SUM(BK79:BK100)</f>
        <v>0</v>
      </c>
    </row>
    <row r="79" spans="2:65" s="1" customFormat="1" ht="22.5" customHeight="1">
      <c r="B79" s="40"/>
      <c r="C79" s="192" t="s">
        <v>24</v>
      </c>
      <c r="D79" s="192" t="s">
        <v>138</v>
      </c>
      <c r="E79" s="193" t="s">
        <v>483</v>
      </c>
      <c r="F79" s="194" t="s">
        <v>484</v>
      </c>
      <c r="G79" s="195" t="s">
        <v>485</v>
      </c>
      <c r="H79" s="196">
        <v>1</v>
      </c>
      <c r="I79" s="197"/>
      <c r="J79" s="198">
        <f t="shared" ref="J79:J86" si="0">ROUND(I79*H79,2)</f>
        <v>0</v>
      </c>
      <c r="K79" s="194" t="s">
        <v>22</v>
      </c>
      <c r="L79" s="60"/>
      <c r="M79" s="199" t="s">
        <v>22</v>
      </c>
      <c r="N79" s="200" t="s">
        <v>47</v>
      </c>
      <c r="O79" s="41"/>
      <c r="P79" s="201">
        <f t="shared" ref="P79:P86" si="1">O79*H79</f>
        <v>0</v>
      </c>
      <c r="Q79" s="201">
        <v>0</v>
      </c>
      <c r="R79" s="201">
        <f t="shared" ref="R79:R86" si="2">Q79*H79</f>
        <v>0</v>
      </c>
      <c r="S79" s="201">
        <v>0</v>
      </c>
      <c r="T79" s="202">
        <f t="shared" ref="T79:T86" si="3">S79*H79</f>
        <v>0</v>
      </c>
      <c r="AR79" s="23" t="s">
        <v>486</v>
      </c>
      <c r="AT79" s="23" t="s">
        <v>138</v>
      </c>
      <c r="AU79" s="23" t="s">
        <v>24</v>
      </c>
      <c r="AY79" s="23" t="s">
        <v>135</v>
      </c>
      <c r="BE79" s="203">
        <f t="shared" ref="BE79:BE86" si="4">IF(N79="základní",J79,0)</f>
        <v>0</v>
      </c>
      <c r="BF79" s="203">
        <f t="shared" ref="BF79:BF86" si="5">IF(N79="snížená",J79,0)</f>
        <v>0</v>
      </c>
      <c r="BG79" s="203">
        <f t="shared" ref="BG79:BG86" si="6">IF(N79="zákl. přenesená",J79,0)</f>
        <v>0</v>
      </c>
      <c r="BH79" s="203">
        <f t="shared" ref="BH79:BH86" si="7">IF(N79="sníž. přenesená",J79,0)</f>
        <v>0</v>
      </c>
      <c r="BI79" s="203">
        <f t="shared" ref="BI79:BI86" si="8">IF(N79="nulová",J79,0)</f>
        <v>0</v>
      </c>
      <c r="BJ79" s="23" t="s">
        <v>24</v>
      </c>
      <c r="BK79" s="203">
        <f t="shared" ref="BK79:BK86" si="9">ROUND(I79*H79,2)</f>
        <v>0</v>
      </c>
      <c r="BL79" s="23" t="s">
        <v>486</v>
      </c>
      <c r="BM79" s="23" t="s">
        <v>487</v>
      </c>
    </row>
    <row r="80" spans="2:65" s="1" customFormat="1" ht="22.5" customHeight="1">
      <c r="B80" s="40"/>
      <c r="C80" s="192" t="s">
        <v>85</v>
      </c>
      <c r="D80" s="192" t="s">
        <v>138</v>
      </c>
      <c r="E80" s="193" t="s">
        <v>488</v>
      </c>
      <c r="F80" s="194" t="s">
        <v>489</v>
      </c>
      <c r="G80" s="195" t="s">
        <v>357</v>
      </c>
      <c r="H80" s="196">
        <v>1</v>
      </c>
      <c r="I80" s="197"/>
      <c r="J80" s="198">
        <f t="shared" si="0"/>
        <v>0</v>
      </c>
      <c r="K80" s="194" t="s">
        <v>22</v>
      </c>
      <c r="L80" s="60"/>
      <c r="M80" s="199" t="s">
        <v>22</v>
      </c>
      <c r="N80" s="200" t="s">
        <v>47</v>
      </c>
      <c r="O80" s="41"/>
      <c r="P80" s="201">
        <f t="shared" si="1"/>
        <v>0</v>
      </c>
      <c r="Q80" s="201">
        <v>0</v>
      </c>
      <c r="R80" s="201">
        <f t="shared" si="2"/>
        <v>0</v>
      </c>
      <c r="S80" s="201">
        <v>0</v>
      </c>
      <c r="T80" s="202">
        <f t="shared" si="3"/>
        <v>0</v>
      </c>
      <c r="AR80" s="23" t="s">
        <v>143</v>
      </c>
      <c r="AT80" s="23" t="s">
        <v>138</v>
      </c>
      <c r="AU80" s="23" t="s">
        <v>24</v>
      </c>
      <c r="AY80" s="23" t="s">
        <v>135</v>
      </c>
      <c r="BE80" s="203">
        <f t="shared" si="4"/>
        <v>0</v>
      </c>
      <c r="BF80" s="203">
        <f t="shared" si="5"/>
        <v>0</v>
      </c>
      <c r="BG80" s="203">
        <f t="shared" si="6"/>
        <v>0</v>
      </c>
      <c r="BH80" s="203">
        <f t="shared" si="7"/>
        <v>0</v>
      </c>
      <c r="BI80" s="203">
        <f t="shared" si="8"/>
        <v>0</v>
      </c>
      <c r="BJ80" s="23" t="s">
        <v>24</v>
      </c>
      <c r="BK80" s="203">
        <f t="shared" si="9"/>
        <v>0</v>
      </c>
      <c r="BL80" s="23" t="s">
        <v>143</v>
      </c>
      <c r="BM80" s="23" t="s">
        <v>490</v>
      </c>
    </row>
    <row r="81" spans="2:65" s="1" customFormat="1" ht="22.5" customHeight="1">
      <c r="B81" s="40"/>
      <c r="C81" s="192" t="s">
        <v>244</v>
      </c>
      <c r="D81" s="192" t="s">
        <v>138</v>
      </c>
      <c r="E81" s="193" t="s">
        <v>491</v>
      </c>
      <c r="F81" s="194" t="s">
        <v>492</v>
      </c>
      <c r="G81" s="195" t="s">
        <v>357</v>
      </c>
      <c r="H81" s="196">
        <v>1</v>
      </c>
      <c r="I81" s="197"/>
      <c r="J81" s="198">
        <f t="shared" si="0"/>
        <v>0</v>
      </c>
      <c r="K81" s="194" t="s">
        <v>22</v>
      </c>
      <c r="L81" s="60"/>
      <c r="M81" s="199" t="s">
        <v>22</v>
      </c>
      <c r="N81" s="200" t="s">
        <v>47</v>
      </c>
      <c r="O81" s="41"/>
      <c r="P81" s="201">
        <f t="shared" si="1"/>
        <v>0</v>
      </c>
      <c r="Q81" s="201">
        <v>0</v>
      </c>
      <c r="R81" s="201">
        <f t="shared" si="2"/>
        <v>0</v>
      </c>
      <c r="S81" s="201">
        <v>0</v>
      </c>
      <c r="T81" s="202">
        <f t="shared" si="3"/>
        <v>0</v>
      </c>
      <c r="AR81" s="23" t="s">
        <v>143</v>
      </c>
      <c r="AT81" s="23" t="s">
        <v>138</v>
      </c>
      <c r="AU81" s="23" t="s">
        <v>24</v>
      </c>
      <c r="AY81" s="23" t="s">
        <v>135</v>
      </c>
      <c r="BE81" s="203">
        <f t="shared" si="4"/>
        <v>0</v>
      </c>
      <c r="BF81" s="203">
        <f t="shared" si="5"/>
        <v>0</v>
      </c>
      <c r="BG81" s="203">
        <f t="shared" si="6"/>
        <v>0</v>
      </c>
      <c r="BH81" s="203">
        <f t="shared" si="7"/>
        <v>0</v>
      </c>
      <c r="BI81" s="203">
        <f t="shared" si="8"/>
        <v>0</v>
      </c>
      <c r="BJ81" s="23" t="s">
        <v>24</v>
      </c>
      <c r="BK81" s="203">
        <f t="shared" si="9"/>
        <v>0</v>
      </c>
      <c r="BL81" s="23" t="s">
        <v>143</v>
      </c>
      <c r="BM81" s="23" t="s">
        <v>493</v>
      </c>
    </row>
    <row r="82" spans="2:65" s="1" customFormat="1" ht="22.5" customHeight="1">
      <c r="B82" s="40"/>
      <c r="C82" s="192" t="s">
        <v>143</v>
      </c>
      <c r="D82" s="192" t="s">
        <v>138</v>
      </c>
      <c r="E82" s="193" t="s">
        <v>494</v>
      </c>
      <c r="F82" s="194" t="s">
        <v>495</v>
      </c>
      <c r="G82" s="195" t="s">
        <v>496</v>
      </c>
      <c r="H82" s="196">
        <v>30</v>
      </c>
      <c r="I82" s="197"/>
      <c r="J82" s="198">
        <f t="shared" si="0"/>
        <v>0</v>
      </c>
      <c r="K82" s="194" t="s">
        <v>22</v>
      </c>
      <c r="L82" s="60"/>
      <c r="M82" s="199" t="s">
        <v>22</v>
      </c>
      <c r="N82" s="200" t="s">
        <v>47</v>
      </c>
      <c r="O82" s="41"/>
      <c r="P82" s="201">
        <f t="shared" si="1"/>
        <v>0</v>
      </c>
      <c r="Q82" s="201">
        <v>0</v>
      </c>
      <c r="R82" s="201">
        <f t="shared" si="2"/>
        <v>0</v>
      </c>
      <c r="S82" s="201">
        <v>0</v>
      </c>
      <c r="T82" s="202">
        <f t="shared" si="3"/>
        <v>0</v>
      </c>
      <c r="AR82" s="23" t="s">
        <v>143</v>
      </c>
      <c r="AT82" s="23" t="s">
        <v>138</v>
      </c>
      <c r="AU82" s="23" t="s">
        <v>24</v>
      </c>
      <c r="AY82" s="23" t="s">
        <v>135</v>
      </c>
      <c r="BE82" s="203">
        <f t="shared" si="4"/>
        <v>0</v>
      </c>
      <c r="BF82" s="203">
        <f t="shared" si="5"/>
        <v>0</v>
      </c>
      <c r="BG82" s="203">
        <f t="shared" si="6"/>
        <v>0</v>
      </c>
      <c r="BH82" s="203">
        <f t="shared" si="7"/>
        <v>0</v>
      </c>
      <c r="BI82" s="203">
        <f t="shared" si="8"/>
        <v>0</v>
      </c>
      <c r="BJ82" s="23" t="s">
        <v>24</v>
      </c>
      <c r="BK82" s="203">
        <f t="shared" si="9"/>
        <v>0</v>
      </c>
      <c r="BL82" s="23" t="s">
        <v>143</v>
      </c>
      <c r="BM82" s="23" t="s">
        <v>497</v>
      </c>
    </row>
    <row r="83" spans="2:65" s="1" customFormat="1" ht="22.5" customHeight="1">
      <c r="B83" s="40"/>
      <c r="C83" s="192" t="s">
        <v>191</v>
      </c>
      <c r="D83" s="192" t="s">
        <v>138</v>
      </c>
      <c r="E83" s="193" t="s">
        <v>498</v>
      </c>
      <c r="F83" s="194" t="s">
        <v>499</v>
      </c>
      <c r="G83" s="195" t="s">
        <v>141</v>
      </c>
      <c r="H83" s="196">
        <v>84.2</v>
      </c>
      <c r="I83" s="197"/>
      <c r="J83" s="198">
        <f t="shared" si="0"/>
        <v>0</v>
      </c>
      <c r="K83" s="194" t="s">
        <v>22</v>
      </c>
      <c r="L83" s="60"/>
      <c r="M83" s="199" t="s">
        <v>22</v>
      </c>
      <c r="N83" s="200" t="s">
        <v>47</v>
      </c>
      <c r="O83" s="41"/>
      <c r="P83" s="201">
        <f t="shared" si="1"/>
        <v>0</v>
      </c>
      <c r="Q83" s="201">
        <v>0</v>
      </c>
      <c r="R83" s="201">
        <f t="shared" si="2"/>
        <v>0</v>
      </c>
      <c r="S83" s="201">
        <v>0</v>
      </c>
      <c r="T83" s="202">
        <f t="shared" si="3"/>
        <v>0</v>
      </c>
      <c r="AR83" s="23" t="s">
        <v>143</v>
      </c>
      <c r="AT83" s="23" t="s">
        <v>138</v>
      </c>
      <c r="AU83" s="23" t="s">
        <v>24</v>
      </c>
      <c r="AY83" s="23" t="s">
        <v>135</v>
      </c>
      <c r="BE83" s="203">
        <f t="shared" si="4"/>
        <v>0</v>
      </c>
      <c r="BF83" s="203">
        <f t="shared" si="5"/>
        <v>0</v>
      </c>
      <c r="BG83" s="203">
        <f t="shared" si="6"/>
        <v>0</v>
      </c>
      <c r="BH83" s="203">
        <f t="shared" si="7"/>
        <v>0</v>
      </c>
      <c r="BI83" s="203">
        <f t="shared" si="8"/>
        <v>0</v>
      </c>
      <c r="BJ83" s="23" t="s">
        <v>24</v>
      </c>
      <c r="BK83" s="203">
        <f t="shared" si="9"/>
        <v>0</v>
      </c>
      <c r="BL83" s="23" t="s">
        <v>143</v>
      </c>
      <c r="BM83" s="23" t="s">
        <v>500</v>
      </c>
    </row>
    <row r="84" spans="2:65" s="1" customFormat="1" ht="22.5" customHeight="1">
      <c r="B84" s="40"/>
      <c r="C84" s="192" t="s">
        <v>501</v>
      </c>
      <c r="D84" s="192" t="s">
        <v>138</v>
      </c>
      <c r="E84" s="193" t="s">
        <v>502</v>
      </c>
      <c r="F84" s="194" t="s">
        <v>503</v>
      </c>
      <c r="G84" s="195" t="s">
        <v>357</v>
      </c>
      <c r="H84" s="196">
        <v>1</v>
      </c>
      <c r="I84" s="197"/>
      <c r="J84" s="198">
        <f t="shared" si="0"/>
        <v>0</v>
      </c>
      <c r="K84" s="194" t="s">
        <v>22</v>
      </c>
      <c r="L84" s="60"/>
      <c r="M84" s="199" t="s">
        <v>22</v>
      </c>
      <c r="N84" s="200" t="s">
        <v>47</v>
      </c>
      <c r="O84" s="41"/>
      <c r="P84" s="201">
        <f t="shared" si="1"/>
        <v>0</v>
      </c>
      <c r="Q84" s="201">
        <v>0</v>
      </c>
      <c r="R84" s="201">
        <f t="shared" si="2"/>
        <v>0</v>
      </c>
      <c r="S84" s="201">
        <v>0</v>
      </c>
      <c r="T84" s="202">
        <f t="shared" si="3"/>
        <v>0</v>
      </c>
      <c r="AR84" s="23" t="s">
        <v>143</v>
      </c>
      <c r="AT84" s="23" t="s">
        <v>138</v>
      </c>
      <c r="AU84" s="23" t="s">
        <v>24</v>
      </c>
      <c r="AY84" s="23" t="s">
        <v>135</v>
      </c>
      <c r="BE84" s="203">
        <f t="shared" si="4"/>
        <v>0</v>
      </c>
      <c r="BF84" s="203">
        <f t="shared" si="5"/>
        <v>0</v>
      </c>
      <c r="BG84" s="203">
        <f t="shared" si="6"/>
        <v>0</v>
      </c>
      <c r="BH84" s="203">
        <f t="shared" si="7"/>
        <v>0</v>
      </c>
      <c r="BI84" s="203">
        <f t="shared" si="8"/>
        <v>0</v>
      </c>
      <c r="BJ84" s="23" t="s">
        <v>24</v>
      </c>
      <c r="BK84" s="203">
        <f t="shared" si="9"/>
        <v>0</v>
      </c>
      <c r="BL84" s="23" t="s">
        <v>143</v>
      </c>
      <c r="BM84" s="23" t="s">
        <v>504</v>
      </c>
    </row>
    <row r="85" spans="2:65" s="1" customFormat="1" ht="22.5" customHeight="1">
      <c r="B85" s="40"/>
      <c r="C85" s="192" t="s">
        <v>194</v>
      </c>
      <c r="D85" s="192" t="s">
        <v>138</v>
      </c>
      <c r="E85" s="193" t="s">
        <v>505</v>
      </c>
      <c r="F85" s="194" t="s">
        <v>506</v>
      </c>
      <c r="G85" s="195" t="s">
        <v>357</v>
      </c>
      <c r="H85" s="196">
        <v>1</v>
      </c>
      <c r="I85" s="197"/>
      <c r="J85" s="198">
        <f t="shared" si="0"/>
        <v>0</v>
      </c>
      <c r="K85" s="194" t="s">
        <v>22</v>
      </c>
      <c r="L85" s="60"/>
      <c r="M85" s="199" t="s">
        <v>22</v>
      </c>
      <c r="N85" s="200" t="s">
        <v>47</v>
      </c>
      <c r="O85" s="41"/>
      <c r="P85" s="201">
        <f t="shared" si="1"/>
        <v>0</v>
      </c>
      <c r="Q85" s="201">
        <v>0</v>
      </c>
      <c r="R85" s="201">
        <f t="shared" si="2"/>
        <v>0</v>
      </c>
      <c r="S85" s="201">
        <v>0</v>
      </c>
      <c r="T85" s="202">
        <f t="shared" si="3"/>
        <v>0</v>
      </c>
      <c r="AR85" s="23" t="s">
        <v>143</v>
      </c>
      <c r="AT85" s="23" t="s">
        <v>138</v>
      </c>
      <c r="AU85" s="23" t="s">
        <v>24</v>
      </c>
      <c r="AY85" s="23" t="s">
        <v>135</v>
      </c>
      <c r="BE85" s="203">
        <f t="shared" si="4"/>
        <v>0</v>
      </c>
      <c r="BF85" s="203">
        <f t="shared" si="5"/>
        <v>0</v>
      </c>
      <c r="BG85" s="203">
        <f t="shared" si="6"/>
        <v>0</v>
      </c>
      <c r="BH85" s="203">
        <f t="shared" si="7"/>
        <v>0</v>
      </c>
      <c r="BI85" s="203">
        <f t="shared" si="8"/>
        <v>0</v>
      </c>
      <c r="BJ85" s="23" t="s">
        <v>24</v>
      </c>
      <c r="BK85" s="203">
        <f t="shared" si="9"/>
        <v>0</v>
      </c>
      <c r="BL85" s="23" t="s">
        <v>143</v>
      </c>
      <c r="BM85" s="23" t="s">
        <v>507</v>
      </c>
    </row>
    <row r="86" spans="2:65" s="1" customFormat="1" ht="22.5" customHeight="1">
      <c r="B86" s="40"/>
      <c r="C86" s="192" t="s">
        <v>197</v>
      </c>
      <c r="D86" s="192" t="s">
        <v>138</v>
      </c>
      <c r="E86" s="193" t="s">
        <v>508</v>
      </c>
      <c r="F86" s="194" t="s">
        <v>509</v>
      </c>
      <c r="G86" s="195" t="s">
        <v>158</v>
      </c>
      <c r="H86" s="196">
        <v>37.200000000000003</v>
      </c>
      <c r="I86" s="197"/>
      <c r="J86" s="198">
        <f t="shared" si="0"/>
        <v>0</v>
      </c>
      <c r="K86" s="194" t="s">
        <v>22</v>
      </c>
      <c r="L86" s="60"/>
      <c r="M86" s="199" t="s">
        <v>22</v>
      </c>
      <c r="N86" s="200" t="s">
        <v>47</v>
      </c>
      <c r="O86" s="41"/>
      <c r="P86" s="201">
        <f t="shared" si="1"/>
        <v>0</v>
      </c>
      <c r="Q86" s="201">
        <v>0</v>
      </c>
      <c r="R86" s="201">
        <f t="shared" si="2"/>
        <v>0</v>
      </c>
      <c r="S86" s="201">
        <v>0</v>
      </c>
      <c r="T86" s="202">
        <f t="shared" si="3"/>
        <v>0</v>
      </c>
      <c r="AR86" s="23" t="s">
        <v>143</v>
      </c>
      <c r="AT86" s="23" t="s">
        <v>138</v>
      </c>
      <c r="AU86" s="23" t="s">
        <v>24</v>
      </c>
      <c r="AY86" s="23" t="s">
        <v>135</v>
      </c>
      <c r="BE86" s="203">
        <f t="shared" si="4"/>
        <v>0</v>
      </c>
      <c r="BF86" s="203">
        <f t="shared" si="5"/>
        <v>0</v>
      </c>
      <c r="BG86" s="203">
        <f t="shared" si="6"/>
        <v>0</v>
      </c>
      <c r="BH86" s="203">
        <f t="shared" si="7"/>
        <v>0</v>
      </c>
      <c r="BI86" s="203">
        <f t="shared" si="8"/>
        <v>0</v>
      </c>
      <c r="BJ86" s="23" t="s">
        <v>24</v>
      </c>
      <c r="BK86" s="203">
        <f t="shared" si="9"/>
        <v>0</v>
      </c>
      <c r="BL86" s="23" t="s">
        <v>143</v>
      </c>
      <c r="BM86" s="23" t="s">
        <v>510</v>
      </c>
    </row>
    <row r="87" spans="2:65" s="11" customFormat="1" ht="13.5">
      <c r="B87" s="204"/>
      <c r="C87" s="205"/>
      <c r="D87" s="206" t="s">
        <v>145</v>
      </c>
      <c r="E87" s="207" t="s">
        <v>22</v>
      </c>
      <c r="F87" s="208" t="s">
        <v>511</v>
      </c>
      <c r="G87" s="205"/>
      <c r="H87" s="209">
        <v>37.200000000000003</v>
      </c>
      <c r="I87" s="210"/>
      <c r="J87" s="205"/>
      <c r="K87" s="205"/>
      <c r="L87" s="211"/>
      <c r="M87" s="212"/>
      <c r="N87" s="213"/>
      <c r="O87" s="213"/>
      <c r="P87" s="213"/>
      <c r="Q87" s="213"/>
      <c r="R87" s="213"/>
      <c r="S87" s="213"/>
      <c r="T87" s="214"/>
      <c r="AT87" s="215" t="s">
        <v>145</v>
      </c>
      <c r="AU87" s="215" t="s">
        <v>24</v>
      </c>
      <c r="AV87" s="11" t="s">
        <v>85</v>
      </c>
      <c r="AW87" s="11" t="s">
        <v>39</v>
      </c>
      <c r="AX87" s="11" t="s">
        <v>76</v>
      </c>
      <c r="AY87" s="215" t="s">
        <v>135</v>
      </c>
    </row>
    <row r="88" spans="2:65" s="12" customFormat="1" ht="13.5">
      <c r="B88" s="216"/>
      <c r="C88" s="217"/>
      <c r="D88" s="218" t="s">
        <v>145</v>
      </c>
      <c r="E88" s="219" t="s">
        <v>22</v>
      </c>
      <c r="F88" s="220" t="s">
        <v>147</v>
      </c>
      <c r="G88" s="217"/>
      <c r="H88" s="221">
        <v>37.200000000000003</v>
      </c>
      <c r="I88" s="222"/>
      <c r="J88" s="217"/>
      <c r="K88" s="217"/>
      <c r="L88" s="223"/>
      <c r="M88" s="224"/>
      <c r="N88" s="225"/>
      <c r="O88" s="225"/>
      <c r="P88" s="225"/>
      <c r="Q88" s="225"/>
      <c r="R88" s="225"/>
      <c r="S88" s="225"/>
      <c r="T88" s="226"/>
      <c r="AT88" s="227" t="s">
        <v>145</v>
      </c>
      <c r="AU88" s="227" t="s">
        <v>24</v>
      </c>
      <c r="AV88" s="12" t="s">
        <v>143</v>
      </c>
      <c r="AW88" s="12" t="s">
        <v>39</v>
      </c>
      <c r="AX88" s="12" t="s">
        <v>24</v>
      </c>
      <c r="AY88" s="227" t="s">
        <v>135</v>
      </c>
    </row>
    <row r="89" spans="2:65" s="1" customFormat="1" ht="31.5" customHeight="1">
      <c r="B89" s="40"/>
      <c r="C89" s="192" t="s">
        <v>226</v>
      </c>
      <c r="D89" s="192" t="s">
        <v>138</v>
      </c>
      <c r="E89" s="193" t="s">
        <v>333</v>
      </c>
      <c r="F89" s="194" t="s">
        <v>334</v>
      </c>
      <c r="G89" s="195" t="s">
        <v>141</v>
      </c>
      <c r="H89" s="196">
        <v>86.7</v>
      </c>
      <c r="I89" s="197"/>
      <c r="J89" s="198">
        <f>ROUND(I89*H89,2)</f>
        <v>0</v>
      </c>
      <c r="K89" s="194" t="s">
        <v>142</v>
      </c>
      <c r="L89" s="60"/>
      <c r="M89" s="199" t="s">
        <v>22</v>
      </c>
      <c r="N89" s="200" t="s">
        <v>47</v>
      </c>
      <c r="O89" s="41"/>
      <c r="P89" s="201">
        <f>O89*H89</f>
        <v>0</v>
      </c>
      <c r="Q89" s="201">
        <v>1.2859012000000001</v>
      </c>
      <c r="R89" s="201">
        <f>Q89*H89</f>
        <v>111.48763404000002</v>
      </c>
      <c r="S89" s="201">
        <v>0</v>
      </c>
      <c r="T89" s="202">
        <f>S89*H89</f>
        <v>0</v>
      </c>
      <c r="AR89" s="23" t="s">
        <v>143</v>
      </c>
      <c r="AT89" s="23" t="s">
        <v>138</v>
      </c>
      <c r="AU89" s="23" t="s">
        <v>24</v>
      </c>
      <c r="AY89" s="23" t="s">
        <v>135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24</v>
      </c>
      <c r="BK89" s="203">
        <f>ROUND(I89*H89,2)</f>
        <v>0</v>
      </c>
      <c r="BL89" s="23" t="s">
        <v>143</v>
      </c>
      <c r="BM89" s="23" t="s">
        <v>512</v>
      </c>
    </row>
    <row r="90" spans="2:65" s="11" customFormat="1" ht="13.5">
      <c r="B90" s="204"/>
      <c r="C90" s="205"/>
      <c r="D90" s="206" t="s">
        <v>145</v>
      </c>
      <c r="E90" s="207" t="s">
        <v>22</v>
      </c>
      <c r="F90" s="208" t="s">
        <v>513</v>
      </c>
      <c r="G90" s="205"/>
      <c r="H90" s="209">
        <v>86.7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145</v>
      </c>
      <c r="AU90" s="215" t="s">
        <v>24</v>
      </c>
      <c r="AV90" s="11" t="s">
        <v>85</v>
      </c>
      <c r="AW90" s="11" t="s">
        <v>39</v>
      </c>
      <c r="AX90" s="11" t="s">
        <v>76</v>
      </c>
      <c r="AY90" s="215" t="s">
        <v>135</v>
      </c>
    </row>
    <row r="91" spans="2:65" s="12" customFormat="1" ht="13.5">
      <c r="B91" s="216"/>
      <c r="C91" s="217"/>
      <c r="D91" s="218" t="s">
        <v>145</v>
      </c>
      <c r="E91" s="219" t="s">
        <v>22</v>
      </c>
      <c r="F91" s="220" t="s">
        <v>147</v>
      </c>
      <c r="G91" s="217"/>
      <c r="H91" s="221">
        <v>86.7</v>
      </c>
      <c r="I91" s="222"/>
      <c r="J91" s="217"/>
      <c r="K91" s="217"/>
      <c r="L91" s="223"/>
      <c r="M91" s="224"/>
      <c r="N91" s="225"/>
      <c r="O91" s="225"/>
      <c r="P91" s="225"/>
      <c r="Q91" s="225"/>
      <c r="R91" s="225"/>
      <c r="S91" s="225"/>
      <c r="T91" s="226"/>
      <c r="AT91" s="227" t="s">
        <v>145</v>
      </c>
      <c r="AU91" s="227" t="s">
        <v>24</v>
      </c>
      <c r="AV91" s="12" t="s">
        <v>143</v>
      </c>
      <c r="AW91" s="12" t="s">
        <v>39</v>
      </c>
      <c r="AX91" s="12" t="s">
        <v>24</v>
      </c>
      <c r="AY91" s="227" t="s">
        <v>135</v>
      </c>
    </row>
    <row r="92" spans="2:65" s="1" customFormat="1" ht="22.5" customHeight="1">
      <c r="B92" s="40"/>
      <c r="C92" s="192" t="s">
        <v>29</v>
      </c>
      <c r="D92" s="192" t="s">
        <v>138</v>
      </c>
      <c r="E92" s="193" t="s">
        <v>514</v>
      </c>
      <c r="F92" s="194" t="s">
        <v>515</v>
      </c>
      <c r="G92" s="195" t="s">
        <v>141</v>
      </c>
      <c r="H92" s="196">
        <v>20.54</v>
      </c>
      <c r="I92" s="197"/>
      <c r="J92" s="198">
        <f>ROUND(I92*H92,2)</f>
        <v>0</v>
      </c>
      <c r="K92" s="194" t="s">
        <v>22</v>
      </c>
      <c r="L92" s="60"/>
      <c r="M92" s="199" t="s">
        <v>22</v>
      </c>
      <c r="N92" s="200" t="s">
        <v>47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143</v>
      </c>
      <c r="AT92" s="23" t="s">
        <v>138</v>
      </c>
      <c r="AU92" s="23" t="s">
        <v>24</v>
      </c>
      <c r="AY92" s="23" t="s">
        <v>135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24</v>
      </c>
      <c r="BK92" s="203">
        <f>ROUND(I92*H92,2)</f>
        <v>0</v>
      </c>
      <c r="BL92" s="23" t="s">
        <v>143</v>
      </c>
      <c r="BM92" s="23" t="s">
        <v>516</v>
      </c>
    </row>
    <row r="93" spans="2:65" s="1" customFormat="1" ht="22.5" customHeight="1">
      <c r="B93" s="40"/>
      <c r="C93" s="192" t="s">
        <v>517</v>
      </c>
      <c r="D93" s="192" t="s">
        <v>138</v>
      </c>
      <c r="E93" s="193" t="s">
        <v>518</v>
      </c>
      <c r="F93" s="194" t="s">
        <v>519</v>
      </c>
      <c r="G93" s="195" t="s">
        <v>357</v>
      </c>
      <c r="H93" s="196">
        <v>1</v>
      </c>
      <c r="I93" s="197"/>
      <c r="J93" s="198">
        <f>ROUND(I93*H93,2)</f>
        <v>0</v>
      </c>
      <c r="K93" s="194" t="s">
        <v>22</v>
      </c>
      <c r="L93" s="60"/>
      <c r="M93" s="199" t="s">
        <v>22</v>
      </c>
      <c r="N93" s="200" t="s">
        <v>47</v>
      </c>
      <c r="O93" s="41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AR93" s="23" t="s">
        <v>143</v>
      </c>
      <c r="AT93" s="23" t="s">
        <v>138</v>
      </c>
      <c r="AU93" s="23" t="s">
        <v>24</v>
      </c>
      <c r="AY93" s="23" t="s">
        <v>135</v>
      </c>
      <c r="BE93" s="203">
        <f>IF(N93="základní",J93,0)</f>
        <v>0</v>
      </c>
      <c r="BF93" s="203">
        <f>IF(N93="snížená",J93,0)</f>
        <v>0</v>
      </c>
      <c r="BG93" s="203">
        <f>IF(N93="zákl. přenesená",J93,0)</f>
        <v>0</v>
      </c>
      <c r="BH93" s="203">
        <f>IF(N93="sníž. přenesená",J93,0)</f>
        <v>0</v>
      </c>
      <c r="BI93" s="203">
        <f>IF(N93="nulová",J93,0)</f>
        <v>0</v>
      </c>
      <c r="BJ93" s="23" t="s">
        <v>24</v>
      </c>
      <c r="BK93" s="203">
        <f>ROUND(I93*H93,2)</f>
        <v>0</v>
      </c>
      <c r="BL93" s="23" t="s">
        <v>143</v>
      </c>
      <c r="BM93" s="23" t="s">
        <v>520</v>
      </c>
    </row>
    <row r="94" spans="2:65" s="1" customFormat="1" ht="22.5" customHeight="1">
      <c r="B94" s="40"/>
      <c r="C94" s="192" t="s">
        <v>521</v>
      </c>
      <c r="D94" s="192" t="s">
        <v>138</v>
      </c>
      <c r="E94" s="193" t="s">
        <v>522</v>
      </c>
      <c r="F94" s="194" t="s">
        <v>523</v>
      </c>
      <c r="G94" s="195" t="s">
        <v>141</v>
      </c>
      <c r="H94" s="196">
        <v>88.08</v>
      </c>
      <c r="I94" s="197"/>
      <c r="J94" s="198">
        <f>ROUND(I94*H94,2)</f>
        <v>0</v>
      </c>
      <c r="K94" s="194" t="s">
        <v>22</v>
      </c>
      <c r="L94" s="60"/>
      <c r="M94" s="199" t="s">
        <v>22</v>
      </c>
      <c r="N94" s="200" t="s">
        <v>47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</v>
      </c>
      <c r="T94" s="202">
        <f>S94*H94</f>
        <v>0</v>
      </c>
      <c r="AR94" s="23" t="s">
        <v>143</v>
      </c>
      <c r="AT94" s="23" t="s">
        <v>138</v>
      </c>
      <c r="AU94" s="23" t="s">
        <v>24</v>
      </c>
      <c r="AY94" s="23" t="s">
        <v>135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24</v>
      </c>
      <c r="BK94" s="203">
        <f>ROUND(I94*H94,2)</f>
        <v>0</v>
      </c>
      <c r="BL94" s="23" t="s">
        <v>143</v>
      </c>
      <c r="BM94" s="23" t="s">
        <v>524</v>
      </c>
    </row>
    <row r="95" spans="2:65" s="1" customFormat="1" ht="22.5" customHeight="1">
      <c r="B95" s="40"/>
      <c r="C95" s="192" t="s">
        <v>525</v>
      </c>
      <c r="D95" s="192" t="s">
        <v>138</v>
      </c>
      <c r="E95" s="193" t="s">
        <v>526</v>
      </c>
      <c r="F95" s="194" t="s">
        <v>527</v>
      </c>
      <c r="G95" s="195" t="s">
        <v>158</v>
      </c>
      <c r="H95" s="196">
        <v>18</v>
      </c>
      <c r="I95" s="197"/>
      <c r="J95" s="198">
        <f>ROUND(I95*H95,2)</f>
        <v>0</v>
      </c>
      <c r="K95" s="194" t="s">
        <v>22</v>
      </c>
      <c r="L95" s="60"/>
      <c r="M95" s="199" t="s">
        <v>22</v>
      </c>
      <c r="N95" s="200" t="s">
        <v>47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143</v>
      </c>
      <c r="AT95" s="23" t="s">
        <v>138</v>
      </c>
      <c r="AU95" s="23" t="s">
        <v>24</v>
      </c>
      <c r="AY95" s="23" t="s">
        <v>135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24</v>
      </c>
      <c r="BK95" s="203">
        <f>ROUND(I95*H95,2)</f>
        <v>0</v>
      </c>
      <c r="BL95" s="23" t="s">
        <v>143</v>
      </c>
      <c r="BM95" s="23" t="s">
        <v>528</v>
      </c>
    </row>
    <row r="96" spans="2:65" s="11" customFormat="1" ht="13.5">
      <c r="B96" s="204"/>
      <c r="C96" s="205"/>
      <c r="D96" s="206" t="s">
        <v>145</v>
      </c>
      <c r="E96" s="207" t="s">
        <v>22</v>
      </c>
      <c r="F96" s="208" t="s">
        <v>529</v>
      </c>
      <c r="G96" s="205"/>
      <c r="H96" s="209">
        <v>18</v>
      </c>
      <c r="I96" s="210"/>
      <c r="J96" s="205"/>
      <c r="K96" s="205"/>
      <c r="L96" s="211"/>
      <c r="M96" s="212"/>
      <c r="N96" s="213"/>
      <c r="O96" s="213"/>
      <c r="P96" s="213"/>
      <c r="Q96" s="213"/>
      <c r="R96" s="213"/>
      <c r="S96" s="213"/>
      <c r="T96" s="214"/>
      <c r="AT96" s="215" t="s">
        <v>145</v>
      </c>
      <c r="AU96" s="215" t="s">
        <v>24</v>
      </c>
      <c r="AV96" s="11" t="s">
        <v>85</v>
      </c>
      <c r="AW96" s="11" t="s">
        <v>39</v>
      </c>
      <c r="AX96" s="11" t="s">
        <v>76</v>
      </c>
      <c r="AY96" s="215" t="s">
        <v>135</v>
      </c>
    </row>
    <row r="97" spans="2:65" s="12" customFormat="1" ht="13.5">
      <c r="B97" s="216"/>
      <c r="C97" s="217"/>
      <c r="D97" s="218" t="s">
        <v>145</v>
      </c>
      <c r="E97" s="219" t="s">
        <v>22</v>
      </c>
      <c r="F97" s="220" t="s">
        <v>147</v>
      </c>
      <c r="G97" s="217"/>
      <c r="H97" s="221">
        <v>18</v>
      </c>
      <c r="I97" s="222"/>
      <c r="J97" s="217"/>
      <c r="K97" s="217"/>
      <c r="L97" s="223"/>
      <c r="M97" s="224"/>
      <c r="N97" s="225"/>
      <c r="O97" s="225"/>
      <c r="P97" s="225"/>
      <c r="Q97" s="225"/>
      <c r="R97" s="225"/>
      <c r="S97" s="225"/>
      <c r="T97" s="226"/>
      <c r="AT97" s="227" t="s">
        <v>145</v>
      </c>
      <c r="AU97" s="227" t="s">
        <v>24</v>
      </c>
      <c r="AV97" s="12" t="s">
        <v>143</v>
      </c>
      <c r="AW97" s="12" t="s">
        <v>39</v>
      </c>
      <c r="AX97" s="12" t="s">
        <v>24</v>
      </c>
      <c r="AY97" s="227" t="s">
        <v>135</v>
      </c>
    </row>
    <row r="98" spans="2:65" s="1" customFormat="1" ht="22.5" customHeight="1">
      <c r="B98" s="40"/>
      <c r="C98" s="192" t="s">
        <v>530</v>
      </c>
      <c r="D98" s="192" t="s">
        <v>138</v>
      </c>
      <c r="E98" s="193" t="s">
        <v>402</v>
      </c>
      <c r="F98" s="194" t="s">
        <v>403</v>
      </c>
      <c r="G98" s="195" t="s">
        <v>158</v>
      </c>
      <c r="H98" s="196">
        <v>287.5</v>
      </c>
      <c r="I98" s="197"/>
      <c r="J98" s="198">
        <f>ROUND(I98*H98,2)</f>
        <v>0</v>
      </c>
      <c r="K98" s="194" t="s">
        <v>142</v>
      </c>
      <c r="L98" s="60"/>
      <c r="M98" s="199" t="s">
        <v>22</v>
      </c>
      <c r="N98" s="200" t="s">
        <v>47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</v>
      </c>
      <c r="T98" s="202">
        <f>S98*H98</f>
        <v>0</v>
      </c>
      <c r="AR98" s="23" t="s">
        <v>143</v>
      </c>
      <c r="AT98" s="23" t="s">
        <v>138</v>
      </c>
      <c r="AU98" s="23" t="s">
        <v>24</v>
      </c>
      <c r="AY98" s="23" t="s">
        <v>135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24</v>
      </c>
      <c r="BK98" s="203">
        <f>ROUND(I98*H98,2)</f>
        <v>0</v>
      </c>
      <c r="BL98" s="23" t="s">
        <v>143</v>
      </c>
      <c r="BM98" s="23" t="s">
        <v>531</v>
      </c>
    </row>
    <row r="99" spans="2:65" s="11" customFormat="1" ht="13.5">
      <c r="B99" s="204"/>
      <c r="C99" s="205"/>
      <c r="D99" s="206" t="s">
        <v>145</v>
      </c>
      <c r="E99" s="207" t="s">
        <v>22</v>
      </c>
      <c r="F99" s="208" t="s">
        <v>532</v>
      </c>
      <c r="G99" s="205"/>
      <c r="H99" s="209">
        <v>287.5</v>
      </c>
      <c r="I99" s="210"/>
      <c r="J99" s="205"/>
      <c r="K99" s="205"/>
      <c r="L99" s="211"/>
      <c r="M99" s="212"/>
      <c r="N99" s="213"/>
      <c r="O99" s="213"/>
      <c r="P99" s="213"/>
      <c r="Q99" s="213"/>
      <c r="R99" s="213"/>
      <c r="S99" s="213"/>
      <c r="T99" s="214"/>
      <c r="AT99" s="215" t="s">
        <v>145</v>
      </c>
      <c r="AU99" s="215" t="s">
        <v>24</v>
      </c>
      <c r="AV99" s="11" t="s">
        <v>85</v>
      </c>
      <c r="AW99" s="11" t="s">
        <v>39</v>
      </c>
      <c r="AX99" s="11" t="s">
        <v>76</v>
      </c>
      <c r="AY99" s="215" t="s">
        <v>135</v>
      </c>
    </row>
    <row r="100" spans="2:65" s="12" customFormat="1" ht="13.5">
      <c r="B100" s="216"/>
      <c r="C100" s="217"/>
      <c r="D100" s="206" t="s">
        <v>145</v>
      </c>
      <c r="E100" s="240" t="s">
        <v>22</v>
      </c>
      <c r="F100" s="241" t="s">
        <v>147</v>
      </c>
      <c r="G100" s="217"/>
      <c r="H100" s="242">
        <v>287.5</v>
      </c>
      <c r="I100" s="222"/>
      <c r="J100" s="217"/>
      <c r="K100" s="217"/>
      <c r="L100" s="223"/>
      <c r="M100" s="261"/>
      <c r="N100" s="262"/>
      <c r="O100" s="262"/>
      <c r="P100" s="262"/>
      <c r="Q100" s="262"/>
      <c r="R100" s="262"/>
      <c r="S100" s="262"/>
      <c r="T100" s="263"/>
      <c r="AT100" s="227" t="s">
        <v>145</v>
      </c>
      <c r="AU100" s="227" t="s">
        <v>24</v>
      </c>
      <c r="AV100" s="12" t="s">
        <v>143</v>
      </c>
      <c r="AW100" s="12" t="s">
        <v>39</v>
      </c>
      <c r="AX100" s="12" t="s">
        <v>24</v>
      </c>
      <c r="AY100" s="227" t="s">
        <v>135</v>
      </c>
    </row>
    <row r="101" spans="2:65" s="1" customFormat="1" ht="6.95" customHeight="1">
      <c r="B101" s="55"/>
      <c r="C101" s="56"/>
      <c r="D101" s="56"/>
      <c r="E101" s="56"/>
      <c r="F101" s="56"/>
      <c r="G101" s="56"/>
      <c r="H101" s="56"/>
      <c r="I101" s="138"/>
      <c r="J101" s="56"/>
      <c r="K101" s="56"/>
      <c r="L101" s="60"/>
    </row>
  </sheetData>
  <sheetProtection algorithmName="SHA-512" hashValue="JlevnYt/hTuaMP5EiHpTl1hqk2l/uJnYIFUGPm1mpaQEWEJgWiqyQa7GaksHAZRdv4YvUiW6/ceJXJwbMI2qnA==" saltValue="PZ+6SEIe2BFfq4TG4nUGhA==" spinCount="100000" sheet="1" objects="1" scenarios="1" formatCells="0" formatColumns="0" formatRows="0" sort="0" autoFilter="0"/>
  <autoFilter ref="C76:K100"/>
  <mergeCells count="9">
    <mergeCell ref="E67:H67"/>
    <mergeCell ref="E69:H69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6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6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95</v>
      </c>
      <c r="G1" s="389" t="s">
        <v>96</v>
      </c>
      <c r="H1" s="389"/>
      <c r="I1" s="114"/>
      <c r="J1" s="113" t="s">
        <v>97</v>
      </c>
      <c r="K1" s="112" t="s">
        <v>98</v>
      </c>
      <c r="L1" s="113" t="s">
        <v>99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AT2" s="23" t="s">
        <v>91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85</v>
      </c>
    </row>
    <row r="4" spans="1:70" ht="36.950000000000003" customHeight="1">
      <c r="B4" s="27"/>
      <c r="C4" s="28"/>
      <c r="D4" s="29" t="s">
        <v>100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82" t="str">
        <f>'Rekapitulace stavby'!K6</f>
        <v>Chodník a cyklostezka v Bohutíně</v>
      </c>
      <c r="F7" s="383"/>
      <c r="G7" s="383"/>
      <c r="H7" s="383"/>
      <c r="I7" s="116"/>
      <c r="J7" s="28"/>
      <c r="K7" s="30"/>
    </row>
    <row r="8" spans="1:70" s="1" customFormat="1">
      <c r="B8" s="40"/>
      <c r="C8" s="41"/>
      <c r="D8" s="36" t="s">
        <v>101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4" t="s">
        <v>533</v>
      </c>
      <c r="F9" s="385"/>
      <c r="G9" s="385"/>
      <c r="H9" s="385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21</v>
      </c>
      <c r="E11" s="41"/>
      <c r="F11" s="34" t="s">
        <v>22</v>
      </c>
      <c r="G11" s="41"/>
      <c r="H11" s="41"/>
      <c r="I11" s="118" t="s">
        <v>23</v>
      </c>
      <c r="J11" s="34" t="s">
        <v>22</v>
      </c>
      <c r="K11" s="44"/>
    </row>
    <row r="12" spans="1:70" s="1" customFormat="1" ht="14.45" customHeight="1">
      <c r="B12" s="40"/>
      <c r="C12" s="41"/>
      <c r="D12" s="36" t="s">
        <v>25</v>
      </c>
      <c r="E12" s="41"/>
      <c r="F12" s="34" t="s">
        <v>26</v>
      </c>
      <c r="G12" s="41"/>
      <c r="H12" s="41"/>
      <c r="I12" s="118" t="s">
        <v>27</v>
      </c>
      <c r="J12" s="119" t="str">
        <f>'Rekapitulace stavby'!AN8</f>
        <v>3.6.2016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31</v>
      </c>
      <c r="E14" s="41"/>
      <c r="F14" s="41"/>
      <c r="G14" s="41"/>
      <c r="H14" s="41"/>
      <c r="I14" s="118" t="s">
        <v>32</v>
      </c>
      <c r="J14" s="34" t="s">
        <v>22</v>
      </c>
      <c r="K14" s="44"/>
    </row>
    <row r="15" spans="1:70" s="1" customFormat="1" ht="18" customHeight="1">
      <c r="B15" s="40"/>
      <c r="C15" s="41"/>
      <c r="D15" s="41"/>
      <c r="E15" s="34" t="s">
        <v>33</v>
      </c>
      <c r="F15" s="41"/>
      <c r="G15" s="41"/>
      <c r="H15" s="41"/>
      <c r="I15" s="118" t="s">
        <v>34</v>
      </c>
      <c r="J15" s="34" t="s">
        <v>22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35</v>
      </c>
      <c r="E17" s="41"/>
      <c r="F17" s="41"/>
      <c r="G17" s="41"/>
      <c r="H17" s="41"/>
      <c r="I17" s="118" t="s">
        <v>32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34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37</v>
      </c>
      <c r="E20" s="41"/>
      <c r="F20" s="41"/>
      <c r="G20" s="41"/>
      <c r="H20" s="41"/>
      <c r="I20" s="118" t="s">
        <v>32</v>
      </c>
      <c r="J20" s="34" t="s">
        <v>22</v>
      </c>
      <c r="K20" s="44"/>
    </row>
    <row r="21" spans="2:11" s="1" customFormat="1" ht="18" customHeight="1">
      <c r="B21" s="40"/>
      <c r="C21" s="41"/>
      <c r="D21" s="41"/>
      <c r="E21" s="34" t="s">
        <v>38</v>
      </c>
      <c r="F21" s="41"/>
      <c r="G21" s="41"/>
      <c r="H21" s="41"/>
      <c r="I21" s="118" t="s">
        <v>34</v>
      </c>
      <c r="J21" s="34" t="s">
        <v>22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40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51" t="s">
        <v>22</v>
      </c>
      <c r="F24" s="351"/>
      <c r="G24" s="351"/>
      <c r="H24" s="351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42</v>
      </c>
      <c r="E27" s="41"/>
      <c r="F27" s="41"/>
      <c r="G27" s="41"/>
      <c r="H27" s="41"/>
      <c r="I27" s="117"/>
      <c r="J27" s="127">
        <f>ROUND(J81,2)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44</v>
      </c>
      <c r="G29" s="41"/>
      <c r="H29" s="41"/>
      <c r="I29" s="128" t="s">
        <v>43</v>
      </c>
      <c r="J29" s="45" t="s">
        <v>45</v>
      </c>
      <c r="K29" s="44"/>
    </row>
    <row r="30" spans="2:11" s="1" customFormat="1" ht="14.45" customHeight="1">
      <c r="B30" s="40"/>
      <c r="C30" s="41"/>
      <c r="D30" s="48" t="s">
        <v>46</v>
      </c>
      <c r="E30" s="48" t="s">
        <v>47</v>
      </c>
      <c r="F30" s="129">
        <f>ROUND(SUM(BE81:BE162), 2)</f>
        <v>0</v>
      </c>
      <c r="G30" s="41"/>
      <c r="H30" s="41"/>
      <c r="I30" s="130">
        <v>0.21</v>
      </c>
      <c r="J30" s="129">
        <f>ROUND(ROUND((SUM(BE81:BE162)),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48</v>
      </c>
      <c r="F31" s="129">
        <f>ROUND(SUM(BF81:BF162), 2)</f>
        <v>0</v>
      </c>
      <c r="G31" s="41"/>
      <c r="H31" s="41"/>
      <c r="I31" s="130">
        <v>0.15</v>
      </c>
      <c r="J31" s="129">
        <f>ROUND(ROUND((SUM(BF81:BF162)),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49</v>
      </c>
      <c r="F32" s="129">
        <f>ROUND(SUM(BG81:BG162),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50</v>
      </c>
      <c r="F33" s="129">
        <f>ROUND(SUM(BH81:BH162),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51</v>
      </c>
      <c r="F34" s="129">
        <f>ROUND(SUM(BI81:BI162),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52</v>
      </c>
      <c r="E36" s="78"/>
      <c r="F36" s="78"/>
      <c r="G36" s="133" t="s">
        <v>53</v>
      </c>
      <c r="H36" s="134" t="s">
        <v>54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104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82" t="str">
        <f>E7</f>
        <v>Chodník a cyklostezka v Bohutíně</v>
      </c>
      <c r="F45" s="383"/>
      <c r="G45" s="383"/>
      <c r="H45" s="383"/>
      <c r="I45" s="117"/>
      <c r="J45" s="41"/>
      <c r="K45" s="44"/>
    </row>
    <row r="46" spans="2:11" s="1" customFormat="1" ht="14.45" customHeight="1">
      <c r="B46" s="40"/>
      <c r="C46" s="36" t="s">
        <v>101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4" t="str">
        <f>E9</f>
        <v>03 - SO 03 - Dešťová kanalizace - nezpůsobilé výdaje</v>
      </c>
      <c r="F47" s="385"/>
      <c r="G47" s="385"/>
      <c r="H47" s="385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25</v>
      </c>
      <c r="D49" s="41"/>
      <c r="E49" s="41"/>
      <c r="F49" s="34" t="str">
        <f>F12</f>
        <v>Bohutín</v>
      </c>
      <c r="G49" s="41"/>
      <c r="H49" s="41"/>
      <c r="I49" s="118" t="s">
        <v>27</v>
      </c>
      <c r="J49" s="119" t="str">
        <f>IF(J12="","",J12)</f>
        <v>3.6.2016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31</v>
      </c>
      <c r="D51" s="41"/>
      <c r="E51" s="41"/>
      <c r="F51" s="34" t="str">
        <f>E15</f>
        <v>Obec Bohutín</v>
      </c>
      <c r="G51" s="41"/>
      <c r="H51" s="41"/>
      <c r="I51" s="118" t="s">
        <v>37</v>
      </c>
      <c r="J51" s="34" t="str">
        <f>E21</f>
        <v>ASPIRA Příbram</v>
      </c>
      <c r="K51" s="44"/>
    </row>
    <row r="52" spans="2:47" s="1" customFormat="1" ht="14.45" customHeight="1">
      <c r="B52" s="40"/>
      <c r="C52" s="36" t="s">
        <v>35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105</v>
      </c>
      <c r="D54" s="131"/>
      <c r="E54" s="131"/>
      <c r="F54" s="131"/>
      <c r="G54" s="131"/>
      <c r="H54" s="131"/>
      <c r="I54" s="144"/>
      <c r="J54" s="145" t="s">
        <v>106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107</v>
      </c>
      <c r="D56" s="41"/>
      <c r="E56" s="41"/>
      <c r="F56" s="41"/>
      <c r="G56" s="41"/>
      <c r="H56" s="41"/>
      <c r="I56" s="117"/>
      <c r="J56" s="127">
        <f>J81</f>
        <v>0</v>
      </c>
      <c r="K56" s="44"/>
      <c r="AU56" s="23" t="s">
        <v>108</v>
      </c>
    </row>
    <row r="57" spans="2:47" s="7" customFormat="1" ht="24.95" customHeight="1">
      <c r="B57" s="148"/>
      <c r="C57" s="149"/>
      <c r="D57" s="150" t="s">
        <v>109</v>
      </c>
      <c r="E57" s="151"/>
      <c r="F57" s="151"/>
      <c r="G57" s="151"/>
      <c r="H57" s="151"/>
      <c r="I57" s="152"/>
      <c r="J57" s="153">
        <f>J82</f>
        <v>0</v>
      </c>
      <c r="K57" s="154"/>
    </row>
    <row r="58" spans="2:47" s="8" customFormat="1" ht="19.899999999999999" customHeight="1">
      <c r="B58" s="155"/>
      <c r="C58" s="156"/>
      <c r="D58" s="157" t="s">
        <v>110</v>
      </c>
      <c r="E58" s="158"/>
      <c r="F58" s="158"/>
      <c r="G58" s="158"/>
      <c r="H58" s="158"/>
      <c r="I58" s="159"/>
      <c r="J58" s="160">
        <f>J83</f>
        <v>0</v>
      </c>
      <c r="K58" s="161"/>
    </row>
    <row r="59" spans="2:47" s="8" customFormat="1" ht="19.899999999999999" customHeight="1">
      <c r="B59" s="155"/>
      <c r="C59" s="156"/>
      <c r="D59" s="157" t="s">
        <v>534</v>
      </c>
      <c r="E59" s="158"/>
      <c r="F59" s="158"/>
      <c r="G59" s="158"/>
      <c r="H59" s="158"/>
      <c r="I59" s="159"/>
      <c r="J59" s="160">
        <f>J110</f>
        <v>0</v>
      </c>
      <c r="K59" s="161"/>
    </row>
    <row r="60" spans="2:47" s="8" customFormat="1" ht="19.899999999999999" customHeight="1">
      <c r="B60" s="155"/>
      <c r="C60" s="156"/>
      <c r="D60" s="157" t="s">
        <v>535</v>
      </c>
      <c r="E60" s="158"/>
      <c r="F60" s="158"/>
      <c r="G60" s="158"/>
      <c r="H60" s="158"/>
      <c r="I60" s="159"/>
      <c r="J60" s="160">
        <f>J152</f>
        <v>0</v>
      </c>
      <c r="K60" s="161"/>
    </row>
    <row r="61" spans="2:47" s="8" customFormat="1" ht="19.899999999999999" customHeight="1">
      <c r="B61" s="155"/>
      <c r="C61" s="156"/>
      <c r="D61" s="157" t="s">
        <v>117</v>
      </c>
      <c r="E61" s="158"/>
      <c r="F61" s="158"/>
      <c r="G61" s="158"/>
      <c r="H61" s="158"/>
      <c r="I61" s="159"/>
      <c r="J61" s="160">
        <f>J157</f>
        <v>0</v>
      </c>
      <c r="K61" s="161"/>
    </row>
    <row r="62" spans="2:47" s="1" customFormat="1" ht="21.75" customHeight="1">
      <c r="B62" s="40"/>
      <c r="C62" s="41"/>
      <c r="D62" s="41"/>
      <c r="E62" s="41"/>
      <c r="F62" s="41"/>
      <c r="G62" s="41"/>
      <c r="H62" s="41"/>
      <c r="I62" s="117"/>
      <c r="J62" s="41"/>
      <c r="K62" s="44"/>
    </row>
    <row r="63" spans="2:47" s="1" customFormat="1" ht="6.95" customHeight="1">
      <c r="B63" s="55"/>
      <c r="C63" s="56"/>
      <c r="D63" s="56"/>
      <c r="E63" s="56"/>
      <c r="F63" s="56"/>
      <c r="G63" s="56"/>
      <c r="H63" s="56"/>
      <c r="I63" s="138"/>
      <c r="J63" s="56"/>
      <c r="K63" s="57"/>
    </row>
    <row r="67" spans="2:20" s="1" customFormat="1" ht="6.95" customHeight="1">
      <c r="B67" s="58"/>
      <c r="C67" s="59"/>
      <c r="D67" s="59"/>
      <c r="E67" s="59"/>
      <c r="F67" s="59"/>
      <c r="G67" s="59"/>
      <c r="H67" s="59"/>
      <c r="I67" s="141"/>
      <c r="J67" s="59"/>
      <c r="K67" s="59"/>
      <c r="L67" s="60"/>
    </row>
    <row r="68" spans="2:20" s="1" customFormat="1" ht="36.950000000000003" customHeight="1">
      <c r="B68" s="40"/>
      <c r="C68" s="61" t="s">
        <v>119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20" s="1" customFormat="1" ht="6.95" customHeight="1">
      <c r="B69" s="40"/>
      <c r="C69" s="62"/>
      <c r="D69" s="62"/>
      <c r="E69" s="62"/>
      <c r="F69" s="62"/>
      <c r="G69" s="62"/>
      <c r="H69" s="62"/>
      <c r="I69" s="162"/>
      <c r="J69" s="62"/>
      <c r="K69" s="62"/>
      <c r="L69" s="60"/>
    </row>
    <row r="70" spans="2:20" s="1" customFormat="1" ht="14.45" customHeight="1">
      <c r="B70" s="40"/>
      <c r="C70" s="64" t="s">
        <v>18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20" s="1" customFormat="1" ht="22.5" customHeight="1">
      <c r="B71" s="40"/>
      <c r="C71" s="62"/>
      <c r="D71" s="62"/>
      <c r="E71" s="386" t="str">
        <f>E7</f>
        <v>Chodník a cyklostezka v Bohutíně</v>
      </c>
      <c r="F71" s="387"/>
      <c r="G71" s="387"/>
      <c r="H71" s="387"/>
      <c r="I71" s="162"/>
      <c r="J71" s="62"/>
      <c r="K71" s="62"/>
      <c r="L71" s="60"/>
    </row>
    <row r="72" spans="2:20" s="1" customFormat="1" ht="14.45" customHeight="1">
      <c r="B72" s="40"/>
      <c r="C72" s="64" t="s">
        <v>101</v>
      </c>
      <c r="D72" s="62"/>
      <c r="E72" s="62"/>
      <c r="F72" s="62"/>
      <c r="G72" s="62"/>
      <c r="H72" s="62"/>
      <c r="I72" s="162"/>
      <c r="J72" s="62"/>
      <c r="K72" s="62"/>
      <c r="L72" s="60"/>
    </row>
    <row r="73" spans="2:20" s="1" customFormat="1" ht="23.25" customHeight="1">
      <c r="B73" s="40"/>
      <c r="C73" s="62"/>
      <c r="D73" s="62"/>
      <c r="E73" s="362" t="str">
        <f>E9</f>
        <v>03 - SO 03 - Dešťová kanalizace - nezpůsobilé výdaje</v>
      </c>
      <c r="F73" s="388"/>
      <c r="G73" s="388"/>
      <c r="H73" s="388"/>
      <c r="I73" s="162"/>
      <c r="J73" s="62"/>
      <c r="K73" s="62"/>
      <c r="L73" s="60"/>
    </row>
    <row r="74" spans="2:20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20" s="1" customFormat="1" ht="18" customHeight="1">
      <c r="B75" s="40"/>
      <c r="C75" s="64" t="s">
        <v>25</v>
      </c>
      <c r="D75" s="62"/>
      <c r="E75" s="62"/>
      <c r="F75" s="163" t="str">
        <f>F12</f>
        <v>Bohutín</v>
      </c>
      <c r="G75" s="62"/>
      <c r="H75" s="62"/>
      <c r="I75" s="164" t="s">
        <v>27</v>
      </c>
      <c r="J75" s="72" t="str">
        <f>IF(J12="","",J12)</f>
        <v>3.6.2016</v>
      </c>
      <c r="K75" s="62"/>
      <c r="L75" s="60"/>
    </row>
    <row r="76" spans="2:20" s="1" customFormat="1" ht="6.95" customHeight="1">
      <c r="B76" s="40"/>
      <c r="C76" s="62"/>
      <c r="D76" s="62"/>
      <c r="E76" s="62"/>
      <c r="F76" s="62"/>
      <c r="G76" s="62"/>
      <c r="H76" s="62"/>
      <c r="I76" s="162"/>
      <c r="J76" s="62"/>
      <c r="K76" s="62"/>
      <c r="L76" s="60"/>
    </row>
    <row r="77" spans="2:20" s="1" customFormat="1">
      <c r="B77" s="40"/>
      <c r="C77" s="64" t="s">
        <v>31</v>
      </c>
      <c r="D77" s="62"/>
      <c r="E77" s="62"/>
      <c r="F77" s="163" t="str">
        <f>E15</f>
        <v>Obec Bohutín</v>
      </c>
      <c r="G77" s="62"/>
      <c r="H77" s="62"/>
      <c r="I77" s="164" t="s">
        <v>37</v>
      </c>
      <c r="J77" s="163" t="str">
        <f>E21</f>
        <v>ASPIRA Příbram</v>
      </c>
      <c r="K77" s="62"/>
      <c r="L77" s="60"/>
    </row>
    <row r="78" spans="2:20" s="1" customFormat="1" ht="14.45" customHeight="1">
      <c r="B78" s="40"/>
      <c r="C78" s="64" t="s">
        <v>35</v>
      </c>
      <c r="D78" s="62"/>
      <c r="E78" s="62"/>
      <c r="F78" s="163" t="str">
        <f>IF(E18="","",E18)</f>
        <v/>
      </c>
      <c r="G78" s="62"/>
      <c r="H78" s="62"/>
      <c r="I78" s="162"/>
      <c r="J78" s="62"/>
      <c r="K78" s="62"/>
      <c r="L78" s="60"/>
    </row>
    <row r="79" spans="2:20" s="1" customFormat="1" ht="10.35" customHeight="1">
      <c r="B79" s="40"/>
      <c r="C79" s="62"/>
      <c r="D79" s="62"/>
      <c r="E79" s="62"/>
      <c r="F79" s="62"/>
      <c r="G79" s="62"/>
      <c r="H79" s="62"/>
      <c r="I79" s="162"/>
      <c r="J79" s="62"/>
      <c r="K79" s="62"/>
      <c r="L79" s="60"/>
    </row>
    <row r="80" spans="2:20" s="9" customFormat="1" ht="29.25" customHeight="1">
      <c r="B80" s="165"/>
      <c r="C80" s="166" t="s">
        <v>120</v>
      </c>
      <c r="D80" s="167" t="s">
        <v>61</v>
      </c>
      <c r="E80" s="167" t="s">
        <v>57</v>
      </c>
      <c r="F80" s="167" t="s">
        <v>121</v>
      </c>
      <c r="G80" s="167" t="s">
        <v>122</v>
      </c>
      <c r="H80" s="167" t="s">
        <v>123</v>
      </c>
      <c r="I80" s="168" t="s">
        <v>124</v>
      </c>
      <c r="J80" s="167" t="s">
        <v>106</v>
      </c>
      <c r="K80" s="169" t="s">
        <v>125</v>
      </c>
      <c r="L80" s="170"/>
      <c r="M80" s="80" t="s">
        <v>126</v>
      </c>
      <c r="N80" s="81" t="s">
        <v>46</v>
      </c>
      <c r="O80" s="81" t="s">
        <v>127</v>
      </c>
      <c r="P80" s="81" t="s">
        <v>128</v>
      </c>
      <c r="Q80" s="81" t="s">
        <v>129</v>
      </c>
      <c r="R80" s="81" t="s">
        <v>130</v>
      </c>
      <c r="S80" s="81" t="s">
        <v>131</v>
      </c>
      <c r="T80" s="82" t="s">
        <v>132</v>
      </c>
    </row>
    <row r="81" spans="2:65" s="1" customFormat="1" ht="29.25" customHeight="1">
      <c r="B81" s="40"/>
      <c r="C81" s="86" t="s">
        <v>107</v>
      </c>
      <c r="D81" s="62"/>
      <c r="E81" s="62"/>
      <c r="F81" s="62"/>
      <c r="G81" s="62"/>
      <c r="H81" s="62"/>
      <c r="I81" s="162"/>
      <c r="J81" s="171">
        <f>BK81</f>
        <v>0</v>
      </c>
      <c r="K81" s="62"/>
      <c r="L81" s="60"/>
      <c r="M81" s="83"/>
      <c r="N81" s="84"/>
      <c r="O81" s="84"/>
      <c r="P81" s="172">
        <f>P82</f>
        <v>0</v>
      </c>
      <c r="Q81" s="84"/>
      <c r="R81" s="172">
        <f>R82</f>
        <v>1013.84797</v>
      </c>
      <c r="S81" s="84"/>
      <c r="T81" s="173">
        <f>T82</f>
        <v>14.356</v>
      </c>
      <c r="AT81" s="23" t="s">
        <v>75</v>
      </c>
      <c r="AU81" s="23" t="s">
        <v>108</v>
      </c>
      <c r="BK81" s="174">
        <f>BK82</f>
        <v>0</v>
      </c>
    </row>
    <row r="82" spans="2:65" s="10" customFormat="1" ht="37.35" customHeight="1">
      <c r="B82" s="175"/>
      <c r="C82" s="176"/>
      <c r="D82" s="177" t="s">
        <v>75</v>
      </c>
      <c r="E82" s="178" t="s">
        <v>133</v>
      </c>
      <c r="F82" s="178" t="s">
        <v>134</v>
      </c>
      <c r="G82" s="176"/>
      <c r="H82" s="176"/>
      <c r="I82" s="179"/>
      <c r="J82" s="180">
        <f>BK82</f>
        <v>0</v>
      </c>
      <c r="K82" s="176"/>
      <c r="L82" s="181"/>
      <c r="M82" s="182"/>
      <c r="N82" s="183"/>
      <c r="O82" s="183"/>
      <c r="P82" s="184">
        <f>P83+P110+P152+P157</f>
        <v>0</v>
      </c>
      <c r="Q82" s="183"/>
      <c r="R82" s="184">
        <f>R83+R110+R152+R157</f>
        <v>1013.84797</v>
      </c>
      <c r="S82" s="183"/>
      <c r="T82" s="185">
        <f>T83+T110+T152+T157</f>
        <v>14.356</v>
      </c>
      <c r="AR82" s="186" t="s">
        <v>24</v>
      </c>
      <c r="AT82" s="187" t="s">
        <v>75</v>
      </c>
      <c r="AU82" s="187" t="s">
        <v>76</v>
      </c>
      <c r="AY82" s="186" t="s">
        <v>135</v>
      </c>
      <c r="BK82" s="188">
        <f>BK83+BK110+BK152+BK157</f>
        <v>0</v>
      </c>
    </row>
    <row r="83" spans="2:65" s="10" customFormat="1" ht="19.899999999999999" customHeight="1">
      <c r="B83" s="175"/>
      <c r="C83" s="176"/>
      <c r="D83" s="189" t="s">
        <v>75</v>
      </c>
      <c r="E83" s="190" t="s">
        <v>24</v>
      </c>
      <c r="F83" s="190" t="s">
        <v>136</v>
      </c>
      <c r="G83" s="176"/>
      <c r="H83" s="176"/>
      <c r="I83" s="179"/>
      <c r="J83" s="191">
        <f>BK83</f>
        <v>0</v>
      </c>
      <c r="K83" s="176"/>
      <c r="L83" s="181"/>
      <c r="M83" s="182"/>
      <c r="N83" s="183"/>
      <c r="O83" s="183"/>
      <c r="P83" s="184">
        <f>SUM(P84:P109)</f>
        <v>0</v>
      </c>
      <c r="Q83" s="183"/>
      <c r="R83" s="184">
        <f>SUM(R84:R109)</f>
        <v>4.7123600000000003</v>
      </c>
      <c r="S83" s="183"/>
      <c r="T83" s="185">
        <f>SUM(T84:T109)</f>
        <v>0</v>
      </c>
      <c r="AR83" s="186" t="s">
        <v>24</v>
      </c>
      <c r="AT83" s="187" t="s">
        <v>75</v>
      </c>
      <c r="AU83" s="187" t="s">
        <v>24</v>
      </c>
      <c r="AY83" s="186" t="s">
        <v>135</v>
      </c>
      <c r="BK83" s="188">
        <f>SUM(BK84:BK109)</f>
        <v>0</v>
      </c>
    </row>
    <row r="84" spans="2:65" s="1" customFormat="1" ht="22.5" customHeight="1">
      <c r="B84" s="40"/>
      <c r="C84" s="192" t="s">
        <v>24</v>
      </c>
      <c r="D84" s="192" t="s">
        <v>138</v>
      </c>
      <c r="E84" s="193" t="s">
        <v>536</v>
      </c>
      <c r="F84" s="194" t="s">
        <v>537</v>
      </c>
      <c r="G84" s="195" t="s">
        <v>158</v>
      </c>
      <c r="H84" s="196">
        <v>80</v>
      </c>
      <c r="I84" s="197"/>
      <c r="J84" s="198">
        <f>ROUND(I84*H84,2)</f>
        <v>0</v>
      </c>
      <c r="K84" s="194" t="s">
        <v>142</v>
      </c>
      <c r="L84" s="60"/>
      <c r="M84" s="199" t="s">
        <v>22</v>
      </c>
      <c r="N84" s="200" t="s">
        <v>47</v>
      </c>
      <c r="O84" s="41"/>
      <c r="P84" s="201">
        <f>O84*H84</f>
        <v>0</v>
      </c>
      <c r="Q84" s="201">
        <v>8.6800000000000002E-3</v>
      </c>
      <c r="R84" s="201">
        <f>Q84*H84</f>
        <v>0.69440000000000002</v>
      </c>
      <c r="S84" s="201">
        <v>0</v>
      </c>
      <c r="T84" s="202">
        <f>S84*H84</f>
        <v>0</v>
      </c>
      <c r="AR84" s="23" t="s">
        <v>143</v>
      </c>
      <c r="AT84" s="23" t="s">
        <v>138</v>
      </c>
      <c r="AU84" s="23" t="s">
        <v>85</v>
      </c>
      <c r="AY84" s="23" t="s">
        <v>135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24</v>
      </c>
      <c r="BK84" s="203">
        <f>ROUND(I84*H84,2)</f>
        <v>0</v>
      </c>
      <c r="BL84" s="23" t="s">
        <v>143</v>
      </c>
      <c r="BM84" s="23" t="s">
        <v>538</v>
      </c>
    </row>
    <row r="85" spans="2:65" s="1" customFormat="1" ht="22.5" customHeight="1">
      <c r="B85" s="40"/>
      <c r="C85" s="192" t="s">
        <v>85</v>
      </c>
      <c r="D85" s="192" t="s">
        <v>138</v>
      </c>
      <c r="E85" s="193" t="s">
        <v>539</v>
      </c>
      <c r="F85" s="194" t="s">
        <v>540</v>
      </c>
      <c r="G85" s="195" t="s">
        <v>158</v>
      </c>
      <c r="H85" s="196">
        <v>80</v>
      </c>
      <c r="I85" s="197"/>
      <c r="J85" s="198">
        <f>ROUND(I85*H85,2)</f>
        <v>0</v>
      </c>
      <c r="K85" s="194" t="s">
        <v>142</v>
      </c>
      <c r="L85" s="60"/>
      <c r="M85" s="199" t="s">
        <v>22</v>
      </c>
      <c r="N85" s="200" t="s">
        <v>47</v>
      </c>
      <c r="O85" s="41"/>
      <c r="P85" s="201">
        <f>O85*H85</f>
        <v>0</v>
      </c>
      <c r="Q85" s="201">
        <v>3.6900000000000002E-2</v>
      </c>
      <c r="R85" s="201">
        <f>Q85*H85</f>
        <v>2.952</v>
      </c>
      <c r="S85" s="201">
        <v>0</v>
      </c>
      <c r="T85" s="202">
        <f>S85*H85</f>
        <v>0</v>
      </c>
      <c r="AR85" s="23" t="s">
        <v>143</v>
      </c>
      <c r="AT85" s="23" t="s">
        <v>138</v>
      </c>
      <c r="AU85" s="23" t="s">
        <v>85</v>
      </c>
      <c r="AY85" s="23" t="s">
        <v>135</v>
      </c>
      <c r="BE85" s="203">
        <f>IF(N85="základní",J85,0)</f>
        <v>0</v>
      </c>
      <c r="BF85" s="203">
        <f>IF(N85="snížená",J85,0)</f>
        <v>0</v>
      </c>
      <c r="BG85" s="203">
        <f>IF(N85="zákl. přenesená",J85,0)</f>
        <v>0</v>
      </c>
      <c r="BH85" s="203">
        <f>IF(N85="sníž. přenesená",J85,0)</f>
        <v>0</v>
      </c>
      <c r="BI85" s="203">
        <f>IF(N85="nulová",J85,0)</f>
        <v>0</v>
      </c>
      <c r="BJ85" s="23" t="s">
        <v>24</v>
      </c>
      <c r="BK85" s="203">
        <f>ROUND(I85*H85,2)</f>
        <v>0</v>
      </c>
      <c r="BL85" s="23" t="s">
        <v>143</v>
      </c>
      <c r="BM85" s="23" t="s">
        <v>541</v>
      </c>
    </row>
    <row r="86" spans="2:65" s="1" customFormat="1" ht="22.5" customHeight="1">
      <c r="B86" s="40"/>
      <c r="C86" s="192" t="s">
        <v>244</v>
      </c>
      <c r="D86" s="192" t="s">
        <v>138</v>
      </c>
      <c r="E86" s="193" t="s">
        <v>542</v>
      </c>
      <c r="F86" s="194" t="s">
        <v>543</v>
      </c>
      <c r="G86" s="195" t="s">
        <v>163</v>
      </c>
      <c r="H86" s="196">
        <v>931.16</v>
      </c>
      <c r="I86" s="197"/>
      <c r="J86" s="198">
        <f>ROUND(I86*H86,2)</f>
        <v>0</v>
      </c>
      <c r="K86" s="194" t="s">
        <v>142</v>
      </c>
      <c r="L86" s="60"/>
      <c r="M86" s="199" t="s">
        <v>22</v>
      </c>
      <c r="N86" s="200" t="s">
        <v>47</v>
      </c>
      <c r="O86" s="41"/>
      <c r="P86" s="201">
        <f>O86*H86</f>
        <v>0</v>
      </c>
      <c r="Q86" s="201">
        <v>0</v>
      </c>
      <c r="R86" s="201">
        <f>Q86*H86</f>
        <v>0</v>
      </c>
      <c r="S86" s="201">
        <v>0</v>
      </c>
      <c r="T86" s="202">
        <f>S86*H86</f>
        <v>0</v>
      </c>
      <c r="AR86" s="23" t="s">
        <v>143</v>
      </c>
      <c r="AT86" s="23" t="s">
        <v>138</v>
      </c>
      <c r="AU86" s="23" t="s">
        <v>85</v>
      </c>
      <c r="AY86" s="23" t="s">
        <v>135</v>
      </c>
      <c r="BE86" s="203">
        <f>IF(N86="základní",J86,0)</f>
        <v>0</v>
      </c>
      <c r="BF86" s="203">
        <f>IF(N86="snížená",J86,0)</f>
        <v>0</v>
      </c>
      <c r="BG86" s="203">
        <f>IF(N86="zákl. přenesená",J86,0)</f>
        <v>0</v>
      </c>
      <c r="BH86" s="203">
        <f>IF(N86="sníž. přenesená",J86,0)</f>
        <v>0</v>
      </c>
      <c r="BI86" s="203">
        <f>IF(N86="nulová",J86,0)</f>
        <v>0</v>
      </c>
      <c r="BJ86" s="23" t="s">
        <v>24</v>
      </c>
      <c r="BK86" s="203">
        <f>ROUND(I86*H86,2)</f>
        <v>0</v>
      </c>
      <c r="BL86" s="23" t="s">
        <v>143</v>
      </c>
      <c r="BM86" s="23" t="s">
        <v>544</v>
      </c>
    </row>
    <row r="87" spans="2:65" s="11" customFormat="1" ht="13.5">
      <c r="B87" s="204"/>
      <c r="C87" s="205"/>
      <c r="D87" s="206" t="s">
        <v>145</v>
      </c>
      <c r="E87" s="207" t="s">
        <v>22</v>
      </c>
      <c r="F87" s="208" t="s">
        <v>545</v>
      </c>
      <c r="G87" s="205"/>
      <c r="H87" s="209">
        <v>39.840000000000003</v>
      </c>
      <c r="I87" s="210"/>
      <c r="J87" s="205"/>
      <c r="K87" s="205"/>
      <c r="L87" s="211"/>
      <c r="M87" s="212"/>
      <c r="N87" s="213"/>
      <c r="O87" s="213"/>
      <c r="P87" s="213"/>
      <c r="Q87" s="213"/>
      <c r="R87" s="213"/>
      <c r="S87" s="213"/>
      <c r="T87" s="214"/>
      <c r="AT87" s="215" t="s">
        <v>145</v>
      </c>
      <c r="AU87" s="215" t="s">
        <v>85</v>
      </c>
      <c r="AV87" s="11" t="s">
        <v>85</v>
      </c>
      <c r="AW87" s="11" t="s">
        <v>39</v>
      </c>
      <c r="AX87" s="11" t="s">
        <v>76</v>
      </c>
      <c r="AY87" s="215" t="s">
        <v>135</v>
      </c>
    </row>
    <row r="88" spans="2:65" s="11" customFormat="1" ht="13.5">
      <c r="B88" s="204"/>
      <c r="C88" s="205"/>
      <c r="D88" s="206" t="s">
        <v>145</v>
      </c>
      <c r="E88" s="207" t="s">
        <v>22</v>
      </c>
      <c r="F88" s="208" t="s">
        <v>546</v>
      </c>
      <c r="G88" s="205"/>
      <c r="H88" s="209">
        <v>38.08</v>
      </c>
      <c r="I88" s="210"/>
      <c r="J88" s="205"/>
      <c r="K88" s="205"/>
      <c r="L88" s="211"/>
      <c r="M88" s="212"/>
      <c r="N88" s="213"/>
      <c r="O88" s="213"/>
      <c r="P88" s="213"/>
      <c r="Q88" s="213"/>
      <c r="R88" s="213"/>
      <c r="S88" s="213"/>
      <c r="T88" s="214"/>
      <c r="AT88" s="215" t="s">
        <v>145</v>
      </c>
      <c r="AU88" s="215" t="s">
        <v>85</v>
      </c>
      <c r="AV88" s="11" t="s">
        <v>85</v>
      </c>
      <c r="AW88" s="11" t="s">
        <v>39</v>
      </c>
      <c r="AX88" s="11" t="s">
        <v>76</v>
      </c>
      <c r="AY88" s="215" t="s">
        <v>135</v>
      </c>
    </row>
    <row r="89" spans="2:65" s="11" customFormat="1" ht="13.5">
      <c r="B89" s="204"/>
      <c r="C89" s="205"/>
      <c r="D89" s="206" t="s">
        <v>145</v>
      </c>
      <c r="E89" s="207" t="s">
        <v>22</v>
      </c>
      <c r="F89" s="208" t="s">
        <v>547</v>
      </c>
      <c r="G89" s="205"/>
      <c r="H89" s="209">
        <v>5.76</v>
      </c>
      <c r="I89" s="210"/>
      <c r="J89" s="205"/>
      <c r="K89" s="205"/>
      <c r="L89" s="211"/>
      <c r="M89" s="212"/>
      <c r="N89" s="213"/>
      <c r="O89" s="213"/>
      <c r="P89" s="213"/>
      <c r="Q89" s="213"/>
      <c r="R89" s="213"/>
      <c r="S89" s="213"/>
      <c r="T89" s="214"/>
      <c r="AT89" s="215" t="s">
        <v>145</v>
      </c>
      <c r="AU89" s="215" t="s">
        <v>85</v>
      </c>
      <c r="AV89" s="11" t="s">
        <v>85</v>
      </c>
      <c r="AW89" s="11" t="s">
        <v>39</v>
      </c>
      <c r="AX89" s="11" t="s">
        <v>76</v>
      </c>
      <c r="AY89" s="215" t="s">
        <v>135</v>
      </c>
    </row>
    <row r="90" spans="2:65" s="11" customFormat="1" ht="13.5">
      <c r="B90" s="204"/>
      <c r="C90" s="205"/>
      <c r="D90" s="206" t="s">
        <v>145</v>
      </c>
      <c r="E90" s="207" t="s">
        <v>22</v>
      </c>
      <c r="F90" s="208" t="s">
        <v>548</v>
      </c>
      <c r="G90" s="205"/>
      <c r="H90" s="209">
        <v>34.08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145</v>
      </c>
      <c r="AU90" s="215" t="s">
        <v>85</v>
      </c>
      <c r="AV90" s="11" t="s">
        <v>85</v>
      </c>
      <c r="AW90" s="11" t="s">
        <v>39</v>
      </c>
      <c r="AX90" s="11" t="s">
        <v>76</v>
      </c>
      <c r="AY90" s="215" t="s">
        <v>135</v>
      </c>
    </row>
    <row r="91" spans="2:65" s="11" customFormat="1" ht="13.5">
      <c r="B91" s="204"/>
      <c r="C91" s="205"/>
      <c r="D91" s="206" t="s">
        <v>145</v>
      </c>
      <c r="E91" s="207" t="s">
        <v>22</v>
      </c>
      <c r="F91" s="208" t="s">
        <v>549</v>
      </c>
      <c r="G91" s="205"/>
      <c r="H91" s="209">
        <v>119</v>
      </c>
      <c r="I91" s="210"/>
      <c r="J91" s="205"/>
      <c r="K91" s="205"/>
      <c r="L91" s="211"/>
      <c r="M91" s="212"/>
      <c r="N91" s="213"/>
      <c r="O91" s="213"/>
      <c r="P91" s="213"/>
      <c r="Q91" s="213"/>
      <c r="R91" s="213"/>
      <c r="S91" s="213"/>
      <c r="T91" s="214"/>
      <c r="AT91" s="215" t="s">
        <v>145</v>
      </c>
      <c r="AU91" s="215" t="s">
        <v>85</v>
      </c>
      <c r="AV91" s="11" t="s">
        <v>85</v>
      </c>
      <c r="AW91" s="11" t="s">
        <v>39</v>
      </c>
      <c r="AX91" s="11" t="s">
        <v>76</v>
      </c>
      <c r="AY91" s="215" t="s">
        <v>135</v>
      </c>
    </row>
    <row r="92" spans="2:65" s="11" customFormat="1" ht="13.5">
      <c r="B92" s="204"/>
      <c r="C92" s="205"/>
      <c r="D92" s="206" t="s">
        <v>145</v>
      </c>
      <c r="E92" s="207" t="s">
        <v>22</v>
      </c>
      <c r="F92" s="208" t="s">
        <v>550</v>
      </c>
      <c r="G92" s="205"/>
      <c r="H92" s="209">
        <v>436.8</v>
      </c>
      <c r="I92" s="210"/>
      <c r="J92" s="205"/>
      <c r="K92" s="205"/>
      <c r="L92" s="211"/>
      <c r="M92" s="212"/>
      <c r="N92" s="213"/>
      <c r="O92" s="213"/>
      <c r="P92" s="213"/>
      <c r="Q92" s="213"/>
      <c r="R92" s="213"/>
      <c r="S92" s="213"/>
      <c r="T92" s="214"/>
      <c r="AT92" s="215" t="s">
        <v>145</v>
      </c>
      <c r="AU92" s="215" t="s">
        <v>85</v>
      </c>
      <c r="AV92" s="11" t="s">
        <v>85</v>
      </c>
      <c r="AW92" s="11" t="s">
        <v>39</v>
      </c>
      <c r="AX92" s="11" t="s">
        <v>76</v>
      </c>
      <c r="AY92" s="215" t="s">
        <v>135</v>
      </c>
    </row>
    <row r="93" spans="2:65" s="11" customFormat="1" ht="13.5">
      <c r="B93" s="204"/>
      <c r="C93" s="205"/>
      <c r="D93" s="206" t="s">
        <v>145</v>
      </c>
      <c r="E93" s="207" t="s">
        <v>22</v>
      </c>
      <c r="F93" s="208" t="s">
        <v>551</v>
      </c>
      <c r="G93" s="205"/>
      <c r="H93" s="209">
        <v>116.48</v>
      </c>
      <c r="I93" s="210"/>
      <c r="J93" s="205"/>
      <c r="K93" s="205"/>
      <c r="L93" s="211"/>
      <c r="M93" s="212"/>
      <c r="N93" s="213"/>
      <c r="O93" s="213"/>
      <c r="P93" s="213"/>
      <c r="Q93" s="213"/>
      <c r="R93" s="213"/>
      <c r="S93" s="213"/>
      <c r="T93" s="214"/>
      <c r="AT93" s="215" t="s">
        <v>145</v>
      </c>
      <c r="AU93" s="215" t="s">
        <v>85</v>
      </c>
      <c r="AV93" s="11" t="s">
        <v>85</v>
      </c>
      <c r="AW93" s="11" t="s">
        <v>39</v>
      </c>
      <c r="AX93" s="11" t="s">
        <v>76</v>
      </c>
      <c r="AY93" s="215" t="s">
        <v>135</v>
      </c>
    </row>
    <row r="94" spans="2:65" s="11" customFormat="1" ht="13.5">
      <c r="B94" s="204"/>
      <c r="C94" s="205"/>
      <c r="D94" s="206" t="s">
        <v>145</v>
      </c>
      <c r="E94" s="207" t="s">
        <v>22</v>
      </c>
      <c r="F94" s="208" t="s">
        <v>552</v>
      </c>
      <c r="G94" s="205"/>
      <c r="H94" s="209">
        <v>141.12</v>
      </c>
      <c r="I94" s="210"/>
      <c r="J94" s="205"/>
      <c r="K94" s="205"/>
      <c r="L94" s="211"/>
      <c r="M94" s="212"/>
      <c r="N94" s="213"/>
      <c r="O94" s="213"/>
      <c r="P94" s="213"/>
      <c r="Q94" s="213"/>
      <c r="R94" s="213"/>
      <c r="S94" s="213"/>
      <c r="T94" s="214"/>
      <c r="AT94" s="215" t="s">
        <v>145</v>
      </c>
      <c r="AU94" s="215" t="s">
        <v>85</v>
      </c>
      <c r="AV94" s="11" t="s">
        <v>85</v>
      </c>
      <c r="AW94" s="11" t="s">
        <v>39</v>
      </c>
      <c r="AX94" s="11" t="s">
        <v>76</v>
      </c>
      <c r="AY94" s="215" t="s">
        <v>135</v>
      </c>
    </row>
    <row r="95" spans="2:65" s="12" customFormat="1" ht="13.5">
      <c r="B95" s="216"/>
      <c r="C95" s="217"/>
      <c r="D95" s="218" t="s">
        <v>145</v>
      </c>
      <c r="E95" s="219" t="s">
        <v>22</v>
      </c>
      <c r="F95" s="220" t="s">
        <v>147</v>
      </c>
      <c r="G95" s="217"/>
      <c r="H95" s="221">
        <v>931.16</v>
      </c>
      <c r="I95" s="222"/>
      <c r="J95" s="217"/>
      <c r="K95" s="217"/>
      <c r="L95" s="223"/>
      <c r="M95" s="224"/>
      <c r="N95" s="225"/>
      <c r="O95" s="225"/>
      <c r="P95" s="225"/>
      <c r="Q95" s="225"/>
      <c r="R95" s="225"/>
      <c r="S95" s="225"/>
      <c r="T95" s="226"/>
      <c r="AT95" s="227" t="s">
        <v>145</v>
      </c>
      <c r="AU95" s="227" t="s">
        <v>85</v>
      </c>
      <c r="AV95" s="12" t="s">
        <v>143</v>
      </c>
      <c r="AW95" s="12" t="s">
        <v>39</v>
      </c>
      <c r="AX95" s="12" t="s">
        <v>24</v>
      </c>
      <c r="AY95" s="227" t="s">
        <v>135</v>
      </c>
    </row>
    <row r="96" spans="2:65" s="1" customFormat="1" ht="22.5" customHeight="1">
      <c r="B96" s="40"/>
      <c r="C96" s="192" t="s">
        <v>143</v>
      </c>
      <c r="D96" s="192" t="s">
        <v>138</v>
      </c>
      <c r="E96" s="193" t="s">
        <v>553</v>
      </c>
      <c r="F96" s="194" t="s">
        <v>554</v>
      </c>
      <c r="G96" s="195" t="s">
        <v>163</v>
      </c>
      <c r="H96" s="196">
        <v>279.34800000000001</v>
      </c>
      <c r="I96" s="197"/>
      <c r="J96" s="198">
        <f>ROUND(I96*H96,2)</f>
        <v>0</v>
      </c>
      <c r="K96" s="194" t="s">
        <v>142</v>
      </c>
      <c r="L96" s="60"/>
      <c r="M96" s="199" t="s">
        <v>22</v>
      </c>
      <c r="N96" s="200" t="s">
        <v>47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143</v>
      </c>
      <c r="AT96" s="23" t="s">
        <v>138</v>
      </c>
      <c r="AU96" s="23" t="s">
        <v>85</v>
      </c>
      <c r="AY96" s="23" t="s">
        <v>135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24</v>
      </c>
      <c r="BK96" s="203">
        <f>ROUND(I96*H96,2)</f>
        <v>0</v>
      </c>
      <c r="BL96" s="23" t="s">
        <v>143</v>
      </c>
      <c r="BM96" s="23" t="s">
        <v>555</v>
      </c>
    </row>
    <row r="97" spans="2:65" s="13" customFormat="1" ht="13.5">
      <c r="B97" s="245"/>
      <c r="C97" s="246"/>
      <c r="D97" s="206" t="s">
        <v>145</v>
      </c>
      <c r="E97" s="247" t="s">
        <v>22</v>
      </c>
      <c r="F97" s="248" t="s">
        <v>556</v>
      </c>
      <c r="G97" s="246"/>
      <c r="H97" s="249" t="s">
        <v>22</v>
      </c>
      <c r="I97" s="250"/>
      <c r="J97" s="246"/>
      <c r="K97" s="246"/>
      <c r="L97" s="251"/>
      <c r="M97" s="252"/>
      <c r="N97" s="253"/>
      <c r="O97" s="253"/>
      <c r="P97" s="253"/>
      <c r="Q97" s="253"/>
      <c r="R97" s="253"/>
      <c r="S97" s="253"/>
      <c r="T97" s="254"/>
      <c r="AT97" s="255" t="s">
        <v>145</v>
      </c>
      <c r="AU97" s="255" t="s">
        <v>85</v>
      </c>
      <c r="AV97" s="13" t="s">
        <v>24</v>
      </c>
      <c r="AW97" s="13" t="s">
        <v>39</v>
      </c>
      <c r="AX97" s="13" t="s">
        <v>76</v>
      </c>
      <c r="AY97" s="255" t="s">
        <v>135</v>
      </c>
    </row>
    <row r="98" spans="2:65" s="11" customFormat="1" ht="13.5">
      <c r="B98" s="204"/>
      <c r="C98" s="205"/>
      <c r="D98" s="206" t="s">
        <v>145</v>
      </c>
      <c r="E98" s="207" t="s">
        <v>22</v>
      </c>
      <c r="F98" s="208" t="s">
        <v>557</v>
      </c>
      <c r="G98" s="205"/>
      <c r="H98" s="209">
        <v>279.34800000000001</v>
      </c>
      <c r="I98" s="210"/>
      <c r="J98" s="205"/>
      <c r="K98" s="205"/>
      <c r="L98" s="211"/>
      <c r="M98" s="212"/>
      <c r="N98" s="213"/>
      <c r="O98" s="213"/>
      <c r="P98" s="213"/>
      <c r="Q98" s="213"/>
      <c r="R98" s="213"/>
      <c r="S98" s="213"/>
      <c r="T98" s="214"/>
      <c r="AT98" s="215" t="s">
        <v>145</v>
      </c>
      <c r="AU98" s="215" t="s">
        <v>85</v>
      </c>
      <c r="AV98" s="11" t="s">
        <v>85</v>
      </c>
      <c r="AW98" s="11" t="s">
        <v>39</v>
      </c>
      <c r="AX98" s="11" t="s">
        <v>76</v>
      </c>
      <c r="AY98" s="215" t="s">
        <v>135</v>
      </c>
    </row>
    <row r="99" spans="2:65" s="12" customFormat="1" ht="13.5">
      <c r="B99" s="216"/>
      <c r="C99" s="217"/>
      <c r="D99" s="218" t="s">
        <v>145</v>
      </c>
      <c r="E99" s="219" t="s">
        <v>22</v>
      </c>
      <c r="F99" s="220" t="s">
        <v>147</v>
      </c>
      <c r="G99" s="217"/>
      <c r="H99" s="221">
        <v>279.34800000000001</v>
      </c>
      <c r="I99" s="222"/>
      <c r="J99" s="217"/>
      <c r="K99" s="217"/>
      <c r="L99" s="223"/>
      <c r="M99" s="224"/>
      <c r="N99" s="225"/>
      <c r="O99" s="225"/>
      <c r="P99" s="225"/>
      <c r="Q99" s="225"/>
      <c r="R99" s="225"/>
      <c r="S99" s="225"/>
      <c r="T99" s="226"/>
      <c r="AT99" s="227" t="s">
        <v>145</v>
      </c>
      <c r="AU99" s="227" t="s">
        <v>85</v>
      </c>
      <c r="AV99" s="12" t="s">
        <v>143</v>
      </c>
      <c r="AW99" s="12" t="s">
        <v>39</v>
      </c>
      <c r="AX99" s="12" t="s">
        <v>24</v>
      </c>
      <c r="AY99" s="227" t="s">
        <v>135</v>
      </c>
    </row>
    <row r="100" spans="2:65" s="1" customFormat="1" ht="22.5" customHeight="1">
      <c r="B100" s="40"/>
      <c r="C100" s="192" t="s">
        <v>191</v>
      </c>
      <c r="D100" s="192" t="s">
        <v>138</v>
      </c>
      <c r="E100" s="193" t="s">
        <v>558</v>
      </c>
      <c r="F100" s="194" t="s">
        <v>559</v>
      </c>
      <c r="G100" s="195" t="s">
        <v>141</v>
      </c>
      <c r="H100" s="196">
        <v>1269</v>
      </c>
      <c r="I100" s="197"/>
      <c r="J100" s="198">
        <f>ROUND(I100*H100,2)</f>
        <v>0</v>
      </c>
      <c r="K100" s="194" t="s">
        <v>142</v>
      </c>
      <c r="L100" s="60"/>
      <c r="M100" s="199" t="s">
        <v>22</v>
      </c>
      <c r="N100" s="200" t="s">
        <v>47</v>
      </c>
      <c r="O100" s="41"/>
      <c r="P100" s="201">
        <f>O100*H100</f>
        <v>0</v>
      </c>
      <c r="Q100" s="201">
        <v>8.4000000000000003E-4</v>
      </c>
      <c r="R100" s="201">
        <f>Q100*H100</f>
        <v>1.06596</v>
      </c>
      <c r="S100" s="201">
        <v>0</v>
      </c>
      <c r="T100" s="202">
        <f>S100*H100</f>
        <v>0</v>
      </c>
      <c r="AR100" s="23" t="s">
        <v>143</v>
      </c>
      <c r="AT100" s="23" t="s">
        <v>138</v>
      </c>
      <c r="AU100" s="23" t="s">
        <v>85</v>
      </c>
      <c r="AY100" s="23" t="s">
        <v>135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24</v>
      </c>
      <c r="BK100" s="203">
        <f>ROUND(I100*H100,2)</f>
        <v>0</v>
      </c>
      <c r="BL100" s="23" t="s">
        <v>143</v>
      </c>
      <c r="BM100" s="23" t="s">
        <v>560</v>
      </c>
    </row>
    <row r="101" spans="2:65" s="11" customFormat="1" ht="13.5">
      <c r="B101" s="204"/>
      <c r="C101" s="205"/>
      <c r="D101" s="218" t="s">
        <v>145</v>
      </c>
      <c r="E101" s="256" t="s">
        <v>22</v>
      </c>
      <c r="F101" s="228" t="s">
        <v>561</v>
      </c>
      <c r="G101" s="205"/>
      <c r="H101" s="229">
        <v>1269</v>
      </c>
      <c r="I101" s="210"/>
      <c r="J101" s="205"/>
      <c r="K101" s="205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145</v>
      </c>
      <c r="AU101" s="215" t="s">
        <v>85</v>
      </c>
      <c r="AV101" s="11" t="s">
        <v>85</v>
      </c>
      <c r="AW101" s="11" t="s">
        <v>39</v>
      </c>
      <c r="AX101" s="11" t="s">
        <v>24</v>
      </c>
      <c r="AY101" s="215" t="s">
        <v>135</v>
      </c>
    </row>
    <row r="102" spans="2:65" s="1" customFormat="1" ht="22.5" customHeight="1">
      <c r="B102" s="40"/>
      <c r="C102" s="192" t="s">
        <v>501</v>
      </c>
      <c r="D102" s="192" t="s">
        <v>138</v>
      </c>
      <c r="E102" s="193" t="s">
        <v>562</v>
      </c>
      <c r="F102" s="194" t="s">
        <v>563</v>
      </c>
      <c r="G102" s="195" t="s">
        <v>141</v>
      </c>
      <c r="H102" s="196">
        <v>1269</v>
      </c>
      <c r="I102" s="197"/>
      <c r="J102" s="198">
        <f t="shared" ref="J102:J107" si="0">ROUND(I102*H102,2)</f>
        <v>0</v>
      </c>
      <c r="K102" s="194" t="s">
        <v>142</v>
      </c>
      <c r="L102" s="60"/>
      <c r="M102" s="199" t="s">
        <v>22</v>
      </c>
      <c r="N102" s="200" t="s">
        <v>47</v>
      </c>
      <c r="O102" s="41"/>
      <c r="P102" s="201">
        <f t="shared" ref="P102:P107" si="1">O102*H102</f>
        <v>0</v>
      </c>
      <c r="Q102" s="201">
        <v>0</v>
      </c>
      <c r="R102" s="201">
        <f t="shared" ref="R102:R107" si="2">Q102*H102</f>
        <v>0</v>
      </c>
      <c r="S102" s="201">
        <v>0</v>
      </c>
      <c r="T102" s="202">
        <f t="shared" ref="T102:T107" si="3">S102*H102</f>
        <v>0</v>
      </c>
      <c r="AR102" s="23" t="s">
        <v>143</v>
      </c>
      <c r="AT102" s="23" t="s">
        <v>138</v>
      </c>
      <c r="AU102" s="23" t="s">
        <v>85</v>
      </c>
      <c r="AY102" s="23" t="s">
        <v>135</v>
      </c>
      <c r="BE102" s="203">
        <f t="shared" ref="BE102:BE107" si="4">IF(N102="základní",J102,0)</f>
        <v>0</v>
      </c>
      <c r="BF102" s="203">
        <f t="shared" ref="BF102:BF107" si="5">IF(N102="snížená",J102,0)</f>
        <v>0</v>
      </c>
      <c r="BG102" s="203">
        <f t="shared" ref="BG102:BG107" si="6">IF(N102="zákl. přenesená",J102,0)</f>
        <v>0</v>
      </c>
      <c r="BH102" s="203">
        <f t="shared" ref="BH102:BH107" si="7">IF(N102="sníž. přenesená",J102,0)</f>
        <v>0</v>
      </c>
      <c r="BI102" s="203">
        <f t="shared" ref="BI102:BI107" si="8">IF(N102="nulová",J102,0)</f>
        <v>0</v>
      </c>
      <c r="BJ102" s="23" t="s">
        <v>24</v>
      </c>
      <c r="BK102" s="203">
        <f t="shared" ref="BK102:BK107" si="9">ROUND(I102*H102,2)</f>
        <v>0</v>
      </c>
      <c r="BL102" s="23" t="s">
        <v>143</v>
      </c>
      <c r="BM102" s="23" t="s">
        <v>564</v>
      </c>
    </row>
    <row r="103" spans="2:65" s="1" customFormat="1" ht="22.5" customHeight="1">
      <c r="B103" s="40"/>
      <c r="C103" s="192" t="s">
        <v>194</v>
      </c>
      <c r="D103" s="192" t="s">
        <v>138</v>
      </c>
      <c r="E103" s="193" t="s">
        <v>195</v>
      </c>
      <c r="F103" s="194" t="s">
        <v>196</v>
      </c>
      <c r="G103" s="195" t="s">
        <v>163</v>
      </c>
      <c r="H103" s="196">
        <v>442</v>
      </c>
      <c r="I103" s="197"/>
      <c r="J103" s="198">
        <f t="shared" si="0"/>
        <v>0</v>
      </c>
      <c r="K103" s="194" t="s">
        <v>142</v>
      </c>
      <c r="L103" s="60"/>
      <c r="M103" s="199" t="s">
        <v>22</v>
      </c>
      <c r="N103" s="200" t="s">
        <v>47</v>
      </c>
      <c r="O103" s="41"/>
      <c r="P103" s="201">
        <f t="shared" si="1"/>
        <v>0</v>
      </c>
      <c r="Q103" s="201">
        <v>0</v>
      </c>
      <c r="R103" s="201">
        <f t="shared" si="2"/>
        <v>0</v>
      </c>
      <c r="S103" s="201">
        <v>0</v>
      </c>
      <c r="T103" s="202">
        <f t="shared" si="3"/>
        <v>0</v>
      </c>
      <c r="AR103" s="23" t="s">
        <v>143</v>
      </c>
      <c r="AT103" s="23" t="s">
        <v>138</v>
      </c>
      <c r="AU103" s="23" t="s">
        <v>85</v>
      </c>
      <c r="AY103" s="23" t="s">
        <v>135</v>
      </c>
      <c r="BE103" s="203">
        <f t="shared" si="4"/>
        <v>0</v>
      </c>
      <c r="BF103" s="203">
        <f t="shared" si="5"/>
        <v>0</v>
      </c>
      <c r="BG103" s="203">
        <f t="shared" si="6"/>
        <v>0</v>
      </c>
      <c r="BH103" s="203">
        <f t="shared" si="7"/>
        <v>0</v>
      </c>
      <c r="BI103" s="203">
        <f t="shared" si="8"/>
        <v>0</v>
      </c>
      <c r="BJ103" s="23" t="s">
        <v>24</v>
      </c>
      <c r="BK103" s="203">
        <f t="shared" si="9"/>
        <v>0</v>
      </c>
      <c r="BL103" s="23" t="s">
        <v>143</v>
      </c>
      <c r="BM103" s="23" t="s">
        <v>565</v>
      </c>
    </row>
    <row r="104" spans="2:65" s="1" customFormat="1" ht="22.5" customHeight="1">
      <c r="B104" s="40"/>
      <c r="C104" s="192" t="s">
        <v>197</v>
      </c>
      <c r="D104" s="192" t="s">
        <v>138</v>
      </c>
      <c r="E104" s="193" t="s">
        <v>180</v>
      </c>
      <c r="F104" s="194" t="s">
        <v>181</v>
      </c>
      <c r="G104" s="195" t="s">
        <v>163</v>
      </c>
      <c r="H104" s="196">
        <v>482</v>
      </c>
      <c r="I104" s="197"/>
      <c r="J104" s="198">
        <f t="shared" si="0"/>
        <v>0</v>
      </c>
      <c r="K104" s="194" t="s">
        <v>142</v>
      </c>
      <c r="L104" s="60"/>
      <c r="M104" s="199" t="s">
        <v>22</v>
      </c>
      <c r="N104" s="200" t="s">
        <v>47</v>
      </c>
      <c r="O104" s="41"/>
      <c r="P104" s="201">
        <f t="shared" si="1"/>
        <v>0</v>
      </c>
      <c r="Q104" s="201">
        <v>0</v>
      </c>
      <c r="R104" s="201">
        <f t="shared" si="2"/>
        <v>0</v>
      </c>
      <c r="S104" s="201">
        <v>0</v>
      </c>
      <c r="T104" s="202">
        <f t="shared" si="3"/>
        <v>0</v>
      </c>
      <c r="AR104" s="23" t="s">
        <v>143</v>
      </c>
      <c r="AT104" s="23" t="s">
        <v>138</v>
      </c>
      <c r="AU104" s="23" t="s">
        <v>85</v>
      </c>
      <c r="AY104" s="23" t="s">
        <v>135</v>
      </c>
      <c r="BE104" s="203">
        <f t="shared" si="4"/>
        <v>0</v>
      </c>
      <c r="BF104" s="203">
        <f t="shared" si="5"/>
        <v>0</v>
      </c>
      <c r="BG104" s="203">
        <f t="shared" si="6"/>
        <v>0</v>
      </c>
      <c r="BH104" s="203">
        <f t="shared" si="7"/>
        <v>0</v>
      </c>
      <c r="BI104" s="203">
        <f t="shared" si="8"/>
        <v>0</v>
      </c>
      <c r="BJ104" s="23" t="s">
        <v>24</v>
      </c>
      <c r="BK104" s="203">
        <f t="shared" si="9"/>
        <v>0</v>
      </c>
      <c r="BL104" s="23" t="s">
        <v>143</v>
      </c>
      <c r="BM104" s="23" t="s">
        <v>566</v>
      </c>
    </row>
    <row r="105" spans="2:65" s="1" customFormat="1" ht="22.5" customHeight="1">
      <c r="B105" s="40"/>
      <c r="C105" s="192" t="s">
        <v>226</v>
      </c>
      <c r="D105" s="192" t="s">
        <v>138</v>
      </c>
      <c r="E105" s="193" t="s">
        <v>184</v>
      </c>
      <c r="F105" s="194" t="s">
        <v>185</v>
      </c>
      <c r="G105" s="195" t="s">
        <v>163</v>
      </c>
      <c r="H105" s="196">
        <v>442</v>
      </c>
      <c r="I105" s="197"/>
      <c r="J105" s="198">
        <f t="shared" si="0"/>
        <v>0</v>
      </c>
      <c r="K105" s="194" t="s">
        <v>142</v>
      </c>
      <c r="L105" s="60"/>
      <c r="M105" s="199" t="s">
        <v>22</v>
      </c>
      <c r="N105" s="200" t="s">
        <v>47</v>
      </c>
      <c r="O105" s="41"/>
      <c r="P105" s="201">
        <f t="shared" si="1"/>
        <v>0</v>
      </c>
      <c r="Q105" s="201">
        <v>0</v>
      </c>
      <c r="R105" s="201">
        <f t="shared" si="2"/>
        <v>0</v>
      </c>
      <c r="S105" s="201">
        <v>0</v>
      </c>
      <c r="T105" s="202">
        <f t="shared" si="3"/>
        <v>0</v>
      </c>
      <c r="AR105" s="23" t="s">
        <v>143</v>
      </c>
      <c r="AT105" s="23" t="s">
        <v>138</v>
      </c>
      <c r="AU105" s="23" t="s">
        <v>85</v>
      </c>
      <c r="AY105" s="23" t="s">
        <v>135</v>
      </c>
      <c r="BE105" s="203">
        <f t="shared" si="4"/>
        <v>0</v>
      </c>
      <c r="BF105" s="203">
        <f t="shared" si="5"/>
        <v>0</v>
      </c>
      <c r="BG105" s="203">
        <f t="shared" si="6"/>
        <v>0</v>
      </c>
      <c r="BH105" s="203">
        <f t="shared" si="7"/>
        <v>0</v>
      </c>
      <c r="BI105" s="203">
        <f t="shared" si="8"/>
        <v>0</v>
      </c>
      <c r="BJ105" s="23" t="s">
        <v>24</v>
      </c>
      <c r="BK105" s="203">
        <f t="shared" si="9"/>
        <v>0</v>
      </c>
      <c r="BL105" s="23" t="s">
        <v>143</v>
      </c>
      <c r="BM105" s="23" t="s">
        <v>567</v>
      </c>
    </row>
    <row r="106" spans="2:65" s="1" customFormat="1" ht="22.5" customHeight="1">
      <c r="B106" s="40"/>
      <c r="C106" s="192" t="s">
        <v>29</v>
      </c>
      <c r="D106" s="192" t="s">
        <v>138</v>
      </c>
      <c r="E106" s="193" t="s">
        <v>198</v>
      </c>
      <c r="F106" s="194" t="s">
        <v>199</v>
      </c>
      <c r="G106" s="195" t="s">
        <v>163</v>
      </c>
      <c r="H106" s="196">
        <v>482</v>
      </c>
      <c r="I106" s="197"/>
      <c r="J106" s="198">
        <f t="shared" si="0"/>
        <v>0</v>
      </c>
      <c r="K106" s="194" t="s">
        <v>142</v>
      </c>
      <c r="L106" s="60"/>
      <c r="M106" s="199" t="s">
        <v>22</v>
      </c>
      <c r="N106" s="200" t="s">
        <v>47</v>
      </c>
      <c r="O106" s="41"/>
      <c r="P106" s="201">
        <f t="shared" si="1"/>
        <v>0</v>
      </c>
      <c r="Q106" s="201">
        <v>0</v>
      </c>
      <c r="R106" s="201">
        <f t="shared" si="2"/>
        <v>0</v>
      </c>
      <c r="S106" s="201">
        <v>0</v>
      </c>
      <c r="T106" s="202">
        <f t="shared" si="3"/>
        <v>0</v>
      </c>
      <c r="AR106" s="23" t="s">
        <v>143</v>
      </c>
      <c r="AT106" s="23" t="s">
        <v>138</v>
      </c>
      <c r="AU106" s="23" t="s">
        <v>85</v>
      </c>
      <c r="AY106" s="23" t="s">
        <v>135</v>
      </c>
      <c r="BE106" s="203">
        <f t="shared" si="4"/>
        <v>0</v>
      </c>
      <c r="BF106" s="203">
        <f t="shared" si="5"/>
        <v>0</v>
      </c>
      <c r="BG106" s="203">
        <f t="shared" si="6"/>
        <v>0</v>
      </c>
      <c r="BH106" s="203">
        <f t="shared" si="7"/>
        <v>0</v>
      </c>
      <c r="BI106" s="203">
        <f t="shared" si="8"/>
        <v>0</v>
      </c>
      <c r="BJ106" s="23" t="s">
        <v>24</v>
      </c>
      <c r="BK106" s="203">
        <f t="shared" si="9"/>
        <v>0</v>
      </c>
      <c r="BL106" s="23" t="s">
        <v>143</v>
      </c>
      <c r="BM106" s="23" t="s">
        <v>568</v>
      </c>
    </row>
    <row r="107" spans="2:65" s="1" customFormat="1" ht="22.5" customHeight="1">
      <c r="B107" s="40"/>
      <c r="C107" s="192" t="s">
        <v>517</v>
      </c>
      <c r="D107" s="192" t="s">
        <v>138</v>
      </c>
      <c r="E107" s="193" t="s">
        <v>201</v>
      </c>
      <c r="F107" s="194" t="s">
        <v>202</v>
      </c>
      <c r="G107" s="195" t="s">
        <v>203</v>
      </c>
      <c r="H107" s="196">
        <v>964</v>
      </c>
      <c r="I107" s="197"/>
      <c r="J107" s="198">
        <f t="shared" si="0"/>
        <v>0</v>
      </c>
      <c r="K107" s="194" t="s">
        <v>142</v>
      </c>
      <c r="L107" s="60"/>
      <c r="M107" s="199" t="s">
        <v>22</v>
      </c>
      <c r="N107" s="200" t="s">
        <v>47</v>
      </c>
      <c r="O107" s="41"/>
      <c r="P107" s="201">
        <f t="shared" si="1"/>
        <v>0</v>
      </c>
      <c r="Q107" s="201">
        <v>0</v>
      </c>
      <c r="R107" s="201">
        <f t="shared" si="2"/>
        <v>0</v>
      </c>
      <c r="S107" s="201">
        <v>0</v>
      </c>
      <c r="T107" s="202">
        <f t="shared" si="3"/>
        <v>0</v>
      </c>
      <c r="AR107" s="23" t="s">
        <v>143</v>
      </c>
      <c r="AT107" s="23" t="s">
        <v>138</v>
      </c>
      <c r="AU107" s="23" t="s">
        <v>85</v>
      </c>
      <c r="AY107" s="23" t="s">
        <v>135</v>
      </c>
      <c r="BE107" s="203">
        <f t="shared" si="4"/>
        <v>0</v>
      </c>
      <c r="BF107" s="203">
        <f t="shared" si="5"/>
        <v>0</v>
      </c>
      <c r="BG107" s="203">
        <f t="shared" si="6"/>
        <v>0</v>
      </c>
      <c r="BH107" s="203">
        <f t="shared" si="7"/>
        <v>0</v>
      </c>
      <c r="BI107" s="203">
        <f t="shared" si="8"/>
        <v>0</v>
      </c>
      <c r="BJ107" s="23" t="s">
        <v>24</v>
      </c>
      <c r="BK107" s="203">
        <f t="shared" si="9"/>
        <v>0</v>
      </c>
      <c r="BL107" s="23" t="s">
        <v>143</v>
      </c>
      <c r="BM107" s="23" t="s">
        <v>569</v>
      </c>
    </row>
    <row r="108" spans="2:65" s="11" customFormat="1" ht="13.5">
      <c r="B108" s="204"/>
      <c r="C108" s="205"/>
      <c r="D108" s="218" t="s">
        <v>145</v>
      </c>
      <c r="E108" s="205"/>
      <c r="F108" s="228" t="s">
        <v>570</v>
      </c>
      <c r="G108" s="205"/>
      <c r="H108" s="229">
        <v>964</v>
      </c>
      <c r="I108" s="210"/>
      <c r="J108" s="205"/>
      <c r="K108" s="205"/>
      <c r="L108" s="211"/>
      <c r="M108" s="212"/>
      <c r="N108" s="213"/>
      <c r="O108" s="213"/>
      <c r="P108" s="213"/>
      <c r="Q108" s="213"/>
      <c r="R108" s="213"/>
      <c r="S108" s="213"/>
      <c r="T108" s="214"/>
      <c r="AT108" s="215" t="s">
        <v>145</v>
      </c>
      <c r="AU108" s="215" t="s">
        <v>85</v>
      </c>
      <c r="AV108" s="11" t="s">
        <v>85</v>
      </c>
      <c r="AW108" s="11" t="s">
        <v>6</v>
      </c>
      <c r="AX108" s="11" t="s">
        <v>24</v>
      </c>
      <c r="AY108" s="215" t="s">
        <v>135</v>
      </c>
    </row>
    <row r="109" spans="2:65" s="1" customFormat="1" ht="22.5" customHeight="1">
      <c r="B109" s="40"/>
      <c r="C109" s="192" t="s">
        <v>521</v>
      </c>
      <c r="D109" s="192" t="s">
        <v>138</v>
      </c>
      <c r="E109" s="193" t="s">
        <v>571</v>
      </c>
      <c r="F109" s="194" t="s">
        <v>572</v>
      </c>
      <c r="G109" s="195" t="s">
        <v>163</v>
      </c>
      <c r="H109" s="196">
        <v>442</v>
      </c>
      <c r="I109" s="197"/>
      <c r="J109" s="198">
        <f>ROUND(I109*H109,2)</f>
        <v>0</v>
      </c>
      <c r="K109" s="194" t="s">
        <v>142</v>
      </c>
      <c r="L109" s="60"/>
      <c r="M109" s="199" t="s">
        <v>22</v>
      </c>
      <c r="N109" s="200" t="s">
        <v>47</v>
      </c>
      <c r="O109" s="41"/>
      <c r="P109" s="201">
        <f>O109*H109</f>
        <v>0</v>
      </c>
      <c r="Q109" s="201">
        <v>0</v>
      </c>
      <c r="R109" s="201">
        <f>Q109*H109</f>
        <v>0</v>
      </c>
      <c r="S109" s="201">
        <v>0</v>
      </c>
      <c r="T109" s="202">
        <f>S109*H109</f>
        <v>0</v>
      </c>
      <c r="AR109" s="23" t="s">
        <v>143</v>
      </c>
      <c r="AT109" s="23" t="s">
        <v>138</v>
      </c>
      <c r="AU109" s="23" t="s">
        <v>85</v>
      </c>
      <c r="AY109" s="23" t="s">
        <v>135</v>
      </c>
      <c r="BE109" s="203">
        <f>IF(N109="základní",J109,0)</f>
        <v>0</v>
      </c>
      <c r="BF109" s="203">
        <f>IF(N109="snížená",J109,0)</f>
        <v>0</v>
      </c>
      <c r="BG109" s="203">
        <f>IF(N109="zákl. přenesená",J109,0)</f>
        <v>0</v>
      </c>
      <c r="BH109" s="203">
        <f>IF(N109="sníž. přenesená",J109,0)</f>
        <v>0</v>
      </c>
      <c r="BI109" s="203">
        <f>IF(N109="nulová",J109,0)</f>
        <v>0</v>
      </c>
      <c r="BJ109" s="23" t="s">
        <v>24</v>
      </c>
      <c r="BK109" s="203">
        <f>ROUND(I109*H109,2)</f>
        <v>0</v>
      </c>
      <c r="BL109" s="23" t="s">
        <v>143</v>
      </c>
      <c r="BM109" s="23" t="s">
        <v>573</v>
      </c>
    </row>
    <row r="110" spans="2:65" s="10" customFormat="1" ht="29.85" customHeight="1">
      <c r="B110" s="175"/>
      <c r="C110" s="176"/>
      <c r="D110" s="189" t="s">
        <v>75</v>
      </c>
      <c r="E110" s="190" t="s">
        <v>197</v>
      </c>
      <c r="F110" s="190" t="s">
        <v>574</v>
      </c>
      <c r="G110" s="176"/>
      <c r="H110" s="176"/>
      <c r="I110" s="179"/>
      <c r="J110" s="191">
        <f>BK110</f>
        <v>0</v>
      </c>
      <c r="K110" s="176"/>
      <c r="L110" s="181"/>
      <c r="M110" s="182"/>
      <c r="N110" s="183"/>
      <c r="O110" s="183"/>
      <c r="P110" s="184">
        <f>SUM(P111:P151)</f>
        <v>0</v>
      </c>
      <c r="Q110" s="183"/>
      <c r="R110" s="184">
        <f>SUM(R111:R151)</f>
        <v>14.53032</v>
      </c>
      <c r="S110" s="183"/>
      <c r="T110" s="185">
        <f>SUM(T111:T151)</f>
        <v>0</v>
      </c>
      <c r="AR110" s="186" t="s">
        <v>24</v>
      </c>
      <c r="AT110" s="187" t="s">
        <v>75</v>
      </c>
      <c r="AU110" s="187" t="s">
        <v>24</v>
      </c>
      <c r="AY110" s="186" t="s">
        <v>135</v>
      </c>
      <c r="BK110" s="188">
        <f>SUM(BK111:BK151)</f>
        <v>0</v>
      </c>
    </row>
    <row r="111" spans="2:65" s="1" customFormat="1" ht="22.5" customHeight="1">
      <c r="B111" s="40"/>
      <c r="C111" s="192" t="s">
        <v>525</v>
      </c>
      <c r="D111" s="192" t="s">
        <v>138</v>
      </c>
      <c r="E111" s="193" t="s">
        <v>575</v>
      </c>
      <c r="F111" s="194" t="s">
        <v>576</v>
      </c>
      <c r="G111" s="195" t="s">
        <v>158</v>
      </c>
      <c r="H111" s="196">
        <v>111</v>
      </c>
      <c r="I111" s="197"/>
      <c r="J111" s="198">
        <f t="shared" ref="J111:J116" si="10">ROUND(I111*H111,2)</f>
        <v>0</v>
      </c>
      <c r="K111" s="194" t="s">
        <v>142</v>
      </c>
      <c r="L111" s="60"/>
      <c r="M111" s="199" t="s">
        <v>22</v>
      </c>
      <c r="N111" s="200" t="s">
        <v>47</v>
      </c>
      <c r="O111" s="41"/>
      <c r="P111" s="201">
        <f t="shared" ref="P111:P116" si="11">O111*H111</f>
        <v>0</v>
      </c>
      <c r="Q111" s="201">
        <v>4.8199999999999996E-3</v>
      </c>
      <c r="R111" s="201">
        <f t="shared" ref="R111:R116" si="12">Q111*H111</f>
        <v>0.53501999999999994</v>
      </c>
      <c r="S111" s="201">
        <v>0</v>
      </c>
      <c r="T111" s="202">
        <f t="shared" ref="T111:T116" si="13">S111*H111</f>
        <v>0</v>
      </c>
      <c r="AR111" s="23" t="s">
        <v>143</v>
      </c>
      <c r="AT111" s="23" t="s">
        <v>138</v>
      </c>
      <c r="AU111" s="23" t="s">
        <v>85</v>
      </c>
      <c r="AY111" s="23" t="s">
        <v>135</v>
      </c>
      <c r="BE111" s="203">
        <f t="shared" ref="BE111:BE116" si="14">IF(N111="základní",J111,0)</f>
        <v>0</v>
      </c>
      <c r="BF111" s="203">
        <f t="shared" ref="BF111:BF116" si="15">IF(N111="snížená",J111,0)</f>
        <v>0</v>
      </c>
      <c r="BG111" s="203">
        <f t="shared" ref="BG111:BG116" si="16">IF(N111="zákl. přenesená",J111,0)</f>
        <v>0</v>
      </c>
      <c r="BH111" s="203">
        <f t="shared" ref="BH111:BH116" si="17">IF(N111="sníž. přenesená",J111,0)</f>
        <v>0</v>
      </c>
      <c r="BI111" s="203">
        <f t="shared" ref="BI111:BI116" si="18">IF(N111="nulová",J111,0)</f>
        <v>0</v>
      </c>
      <c r="BJ111" s="23" t="s">
        <v>24</v>
      </c>
      <c r="BK111" s="203">
        <f t="shared" ref="BK111:BK116" si="19">ROUND(I111*H111,2)</f>
        <v>0</v>
      </c>
      <c r="BL111" s="23" t="s">
        <v>143</v>
      </c>
      <c r="BM111" s="23" t="s">
        <v>577</v>
      </c>
    </row>
    <row r="112" spans="2:65" s="1" customFormat="1" ht="22.5" customHeight="1">
      <c r="B112" s="40"/>
      <c r="C112" s="192" t="s">
        <v>530</v>
      </c>
      <c r="D112" s="192" t="s">
        <v>138</v>
      </c>
      <c r="E112" s="193" t="s">
        <v>578</v>
      </c>
      <c r="F112" s="194" t="s">
        <v>579</v>
      </c>
      <c r="G112" s="195" t="s">
        <v>158</v>
      </c>
      <c r="H112" s="196">
        <v>371</v>
      </c>
      <c r="I112" s="197"/>
      <c r="J112" s="198">
        <f t="shared" si="10"/>
        <v>0</v>
      </c>
      <c r="K112" s="194" t="s">
        <v>142</v>
      </c>
      <c r="L112" s="60"/>
      <c r="M112" s="199" t="s">
        <v>22</v>
      </c>
      <c r="N112" s="200" t="s">
        <v>47</v>
      </c>
      <c r="O112" s="41"/>
      <c r="P112" s="201">
        <f t="shared" si="11"/>
        <v>0</v>
      </c>
      <c r="Q112" s="201">
        <v>7.2399999999999999E-3</v>
      </c>
      <c r="R112" s="201">
        <f t="shared" si="12"/>
        <v>2.6860399999999998</v>
      </c>
      <c r="S112" s="201">
        <v>0</v>
      </c>
      <c r="T112" s="202">
        <f t="shared" si="13"/>
        <v>0</v>
      </c>
      <c r="AR112" s="23" t="s">
        <v>143</v>
      </c>
      <c r="AT112" s="23" t="s">
        <v>138</v>
      </c>
      <c r="AU112" s="23" t="s">
        <v>85</v>
      </c>
      <c r="AY112" s="23" t="s">
        <v>135</v>
      </c>
      <c r="BE112" s="203">
        <f t="shared" si="14"/>
        <v>0</v>
      </c>
      <c r="BF112" s="203">
        <f t="shared" si="15"/>
        <v>0</v>
      </c>
      <c r="BG112" s="203">
        <f t="shared" si="16"/>
        <v>0</v>
      </c>
      <c r="BH112" s="203">
        <f t="shared" si="17"/>
        <v>0</v>
      </c>
      <c r="BI112" s="203">
        <f t="shared" si="18"/>
        <v>0</v>
      </c>
      <c r="BJ112" s="23" t="s">
        <v>24</v>
      </c>
      <c r="BK112" s="203">
        <f t="shared" si="19"/>
        <v>0</v>
      </c>
      <c r="BL112" s="23" t="s">
        <v>143</v>
      </c>
      <c r="BM112" s="23" t="s">
        <v>580</v>
      </c>
    </row>
    <row r="113" spans="2:65" s="1" customFormat="1" ht="22.5" customHeight="1">
      <c r="B113" s="40"/>
      <c r="C113" s="192" t="s">
        <v>10</v>
      </c>
      <c r="D113" s="192" t="s">
        <v>138</v>
      </c>
      <c r="E113" s="193" t="s">
        <v>581</v>
      </c>
      <c r="F113" s="194" t="s">
        <v>582</v>
      </c>
      <c r="G113" s="195" t="s">
        <v>158</v>
      </c>
      <c r="H113" s="196">
        <v>213</v>
      </c>
      <c r="I113" s="197"/>
      <c r="J113" s="198">
        <f t="shared" si="10"/>
        <v>0</v>
      </c>
      <c r="K113" s="194" t="s">
        <v>142</v>
      </c>
      <c r="L113" s="60"/>
      <c r="M113" s="199" t="s">
        <v>22</v>
      </c>
      <c r="N113" s="200" t="s">
        <v>47</v>
      </c>
      <c r="O113" s="41"/>
      <c r="P113" s="201">
        <f t="shared" si="11"/>
        <v>0</v>
      </c>
      <c r="Q113" s="201">
        <v>1.146E-2</v>
      </c>
      <c r="R113" s="201">
        <f t="shared" si="12"/>
        <v>2.4409800000000001</v>
      </c>
      <c r="S113" s="201">
        <v>0</v>
      </c>
      <c r="T113" s="202">
        <f t="shared" si="13"/>
        <v>0</v>
      </c>
      <c r="AR113" s="23" t="s">
        <v>143</v>
      </c>
      <c r="AT113" s="23" t="s">
        <v>138</v>
      </c>
      <c r="AU113" s="23" t="s">
        <v>85</v>
      </c>
      <c r="AY113" s="23" t="s">
        <v>135</v>
      </c>
      <c r="BE113" s="203">
        <f t="shared" si="14"/>
        <v>0</v>
      </c>
      <c r="BF113" s="203">
        <f t="shared" si="15"/>
        <v>0</v>
      </c>
      <c r="BG113" s="203">
        <f t="shared" si="16"/>
        <v>0</v>
      </c>
      <c r="BH113" s="203">
        <f t="shared" si="17"/>
        <v>0</v>
      </c>
      <c r="BI113" s="203">
        <f t="shared" si="18"/>
        <v>0</v>
      </c>
      <c r="BJ113" s="23" t="s">
        <v>24</v>
      </c>
      <c r="BK113" s="203">
        <f t="shared" si="19"/>
        <v>0</v>
      </c>
      <c r="BL113" s="23" t="s">
        <v>143</v>
      </c>
      <c r="BM113" s="23" t="s">
        <v>583</v>
      </c>
    </row>
    <row r="114" spans="2:65" s="1" customFormat="1" ht="22.5" customHeight="1">
      <c r="B114" s="40"/>
      <c r="C114" s="192" t="s">
        <v>584</v>
      </c>
      <c r="D114" s="192" t="s">
        <v>138</v>
      </c>
      <c r="E114" s="193" t="s">
        <v>585</v>
      </c>
      <c r="F114" s="194" t="s">
        <v>586</v>
      </c>
      <c r="G114" s="195" t="s">
        <v>158</v>
      </c>
      <c r="H114" s="196">
        <v>55</v>
      </c>
      <c r="I114" s="197"/>
      <c r="J114" s="198">
        <f t="shared" si="10"/>
        <v>0</v>
      </c>
      <c r="K114" s="194" t="s">
        <v>142</v>
      </c>
      <c r="L114" s="60"/>
      <c r="M114" s="199" t="s">
        <v>22</v>
      </c>
      <c r="N114" s="200" t="s">
        <v>47</v>
      </c>
      <c r="O114" s="41"/>
      <c r="P114" s="201">
        <f t="shared" si="11"/>
        <v>0</v>
      </c>
      <c r="Q114" s="201">
        <v>1.856E-2</v>
      </c>
      <c r="R114" s="201">
        <f t="shared" si="12"/>
        <v>1.0207999999999999</v>
      </c>
      <c r="S114" s="201">
        <v>0</v>
      </c>
      <c r="T114" s="202">
        <f t="shared" si="13"/>
        <v>0</v>
      </c>
      <c r="AR114" s="23" t="s">
        <v>143</v>
      </c>
      <c r="AT114" s="23" t="s">
        <v>138</v>
      </c>
      <c r="AU114" s="23" t="s">
        <v>85</v>
      </c>
      <c r="AY114" s="23" t="s">
        <v>135</v>
      </c>
      <c r="BE114" s="203">
        <f t="shared" si="14"/>
        <v>0</v>
      </c>
      <c r="BF114" s="203">
        <f t="shared" si="15"/>
        <v>0</v>
      </c>
      <c r="BG114" s="203">
        <f t="shared" si="16"/>
        <v>0</v>
      </c>
      <c r="BH114" s="203">
        <f t="shared" si="17"/>
        <v>0</v>
      </c>
      <c r="BI114" s="203">
        <f t="shared" si="18"/>
        <v>0</v>
      </c>
      <c r="BJ114" s="23" t="s">
        <v>24</v>
      </c>
      <c r="BK114" s="203">
        <f t="shared" si="19"/>
        <v>0</v>
      </c>
      <c r="BL114" s="23" t="s">
        <v>143</v>
      </c>
      <c r="BM114" s="23" t="s">
        <v>587</v>
      </c>
    </row>
    <row r="115" spans="2:65" s="1" customFormat="1" ht="22.5" customHeight="1">
      <c r="B115" s="40"/>
      <c r="C115" s="192" t="s">
        <v>588</v>
      </c>
      <c r="D115" s="192" t="s">
        <v>138</v>
      </c>
      <c r="E115" s="193" t="s">
        <v>589</v>
      </c>
      <c r="F115" s="194" t="s">
        <v>590</v>
      </c>
      <c r="G115" s="195" t="s">
        <v>158</v>
      </c>
      <c r="H115" s="196">
        <v>126</v>
      </c>
      <c r="I115" s="197"/>
      <c r="J115" s="198">
        <f t="shared" si="10"/>
        <v>0</v>
      </c>
      <c r="K115" s="194" t="s">
        <v>22</v>
      </c>
      <c r="L115" s="60"/>
      <c r="M115" s="199" t="s">
        <v>22</v>
      </c>
      <c r="N115" s="200" t="s">
        <v>47</v>
      </c>
      <c r="O115" s="41"/>
      <c r="P115" s="201">
        <f t="shared" si="11"/>
        <v>0</v>
      </c>
      <c r="Q115" s="201">
        <v>0</v>
      </c>
      <c r="R115" s="201">
        <f t="shared" si="12"/>
        <v>0</v>
      </c>
      <c r="S115" s="201">
        <v>0</v>
      </c>
      <c r="T115" s="202">
        <f t="shared" si="13"/>
        <v>0</v>
      </c>
      <c r="AR115" s="23" t="s">
        <v>143</v>
      </c>
      <c r="AT115" s="23" t="s">
        <v>138</v>
      </c>
      <c r="AU115" s="23" t="s">
        <v>85</v>
      </c>
      <c r="AY115" s="23" t="s">
        <v>135</v>
      </c>
      <c r="BE115" s="203">
        <f t="shared" si="14"/>
        <v>0</v>
      </c>
      <c r="BF115" s="203">
        <f t="shared" si="15"/>
        <v>0</v>
      </c>
      <c r="BG115" s="203">
        <f t="shared" si="16"/>
        <v>0</v>
      </c>
      <c r="BH115" s="203">
        <f t="shared" si="17"/>
        <v>0</v>
      </c>
      <c r="BI115" s="203">
        <f t="shared" si="18"/>
        <v>0</v>
      </c>
      <c r="BJ115" s="23" t="s">
        <v>24</v>
      </c>
      <c r="BK115" s="203">
        <f t="shared" si="19"/>
        <v>0</v>
      </c>
      <c r="BL115" s="23" t="s">
        <v>143</v>
      </c>
      <c r="BM115" s="23" t="s">
        <v>591</v>
      </c>
    </row>
    <row r="116" spans="2:65" s="1" customFormat="1" ht="22.5" customHeight="1">
      <c r="B116" s="40"/>
      <c r="C116" s="230" t="s">
        <v>592</v>
      </c>
      <c r="D116" s="230" t="s">
        <v>215</v>
      </c>
      <c r="E116" s="231" t="s">
        <v>593</v>
      </c>
      <c r="F116" s="232" t="s">
        <v>594</v>
      </c>
      <c r="G116" s="233" t="s">
        <v>357</v>
      </c>
      <c r="H116" s="234">
        <v>26</v>
      </c>
      <c r="I116" s="235"/>
      <c r="J116" s="236">
        <f t="shared" si="10"/>
        <v>0</v>
      </c>
      <c r="K116" s="232" t="s">
        <v>22</v>
      </c>
      <c r="L116" s="237"/>
      <c r="M116" s="238" t="s">
        <v>22</v>
      </c>
      <c r="N116" s="239" t="s">
        <v>47</v>
      </c>
      <c r="O116" s="41"/>
      <c r="P116" s="201">
        <f t="shared" si="11"/>
        <v>0</v>
      </c>
      <c r="Q116" s="201">
        <v>2.9000000000000001E-2</v>
      </c>
      <c r="R116" s="201">
        <f t="shared" si="12"/>
        <v>0.754</v>
      </c>
      <c r="S116" s="201">
        <v>0</v>
      </c>
      <c r="T116" s="202">
        <f t="shared" si="13"/>
        <v>0</v>
      </c>
      <c r="AR116" s="23" t="s">
        <v>197</v>
      </c>
      <c r="AT116" s="23" t="s">
        <v>215</v>
      </c>
      <c r="AU116" s="23" t="s">
        <v>85</v>
      </c>
      <c r="AY116" s="23" t="s">
        <v>135</v>
      </c>
      <c r="BE116" s="203">
        <f t="shared" si="14"/>
        <v>0</v>
      </c>
      <c r="BF116" s="203">
        <f t="shared" si="15"/>
        <v>0</v>
      </c>
      <c r="BG116" s="203">
        <f t="shared" si="16"/>
        <v>0</v>
      </c>
      <c r="BH116" s="203">
        <f t="shared" si="17"/>
        <v>0</v>
      </c>
      <c r="BI116" s="203">
        <f t="shared" si="18"/>
        <v>0</v>
      </c>
      <c r="BJ116" s="23" t="s">
        <v>24</v>
      </c>
      <c r="BK116" s="203">
        <f t="shared" si="19"/>
        <v>0</v>
      </c>
      <c r="BL116" s="23" t="s">
        <v>143</v>
      </c>
      <c r="BM116" s="23" t="s">
        <v>595</v>
      </c>
    </row>
    <row r="117" spans="2:65" s="1" customFormat="1" ht="27">
      <c r="B117" s="40"/>
      <c r="C117" s="62"/>
      <c r="D117" s="206" t="s">
        <v>596</v>
      </c>
      <c r="E117" s="62"/>
      <c r="F117" s="264" t="s">
        <v>597</v>
      </c>
      <c r="G117" s="62"/>
      <c r="H117" s="62"/>
      <c r="I117" s="162"/>
      <c r="J117" s="62"/>
      <c r="K117" s="62"/>
      <c r="L117" s="60"/>
      <c r="M117" s="265"/>
      <c r="N117" s="41"/>
      <c r="O117" s="41"/>
      <c r="P117" s="41"/>
      <c r="Q117" s="41"/>
      <c r="R117" s="41"/>
      <c r="S117" s="41"/>
      <c r="T117" s="77"/>
      <c r="AT117" s="23" t="s">
        <v>596</v>
      </c>
      <c r="AU117" s="23" t="s">
        <v>85</v>
      </c>
    </row>
    <row r="118" spans="2:65" s="13" customFormat="1" ht="13.5">
      <c r="B118" s="245"/>
      <c r="C118" s="246"/>
      <c r="D118" s="206" t="s">
        <v>145</v>
      </c>
      <c r="E118" s="247" t="s">
        <v>22</v>
      </c>
      <c r="F118" s="248" t="s">
        <v>598</v>
      </c>
      <c r="G118" s="246"/>
      <c r="H118" s="249" t="s">
        <v>22</v>
      </c>
      <c r="I118" s="250"/>
      <c r="J118" s="246"/>
      <c r="K118" s="246"/>
      <c r="L118" s="251"/>
      <c r="M118" s="252"/>
      <c r="N118" s="253"/>
      <c r="O118" s="253"/>
      <c r="P118" s="253"/>
      <c r="Q118" s="253"/>
      <c r="R118" s="253"/>
      <c r="S118" s="253"/>
      <c r="T118" s="254"/>
      <c r="AT118" s="255" t="s">
        <v>145</v>
      </c>
      <c r="AU118" s="255" t="s">
        <v>85</v>
      </c>
      <c r="AV118" s="13" t="s">
        <v>24</v>
      </c>
      <c r="AW118" s="13" t="s">
        <v>39</v>
      </c>
      <c r="AX118" s="13" t="s">
        <v>76</v>
      </c>
      <c r="AY118" s="255" t="s">
        <v>135</v>
      </c>
    </row>
    <row r="119" spans="2:65" s="11" customFormat="1" ht="13.5">
      <c r="B119" s="204"/>
      <c r="C119" s="205"/>
      <c r="D119" s="218" t="s">
        <v>145</v>
      </c>
      <c r="E119" s="256" t="s">
        <v>22</v>
      </c>
      <c r="F119" s="228" t="s">
        <v>599</v>
      </c>
      <c r="G119" s="205"/>
      <c r="H119" s="229">
        <v>26</v>
      </c>
      <c r="I119" s="210"/>
      <c r="J119" s="205"/>
      <c r="K119" s="205"/>
      <c r="L119" s="211"/>
      <c r="M119" s="212"/>
      <c r="N119" s="213"/>
      <c r="O119" s="213"/>
      <c r="P119" s="213"/>
      <c r="Q119" s="213"/>
      <c r="R119" s="213"/>
      <c r="S119" s="213"/>
      <c r="T119" s="214"/>
      <c r="AT119" s="215" t="s">
        <v>145</v>
      </c>
      <c r="AU119" s="215" t="s">
        <v>85</v>
      </c>
      <c r="AV119" s="11" t="s">
        <v>85</v>
      </c>
      <c r="AW119" s="11" t="s">
        <v>39</v>
      </c>
      <c r="AX119" s="11" t="s">
        <v>24</v>
      </c>
      <c r="AY119" s="215" t="s">
        <v>135</v>
      </c>
    </row>
    <row r="120" spans="2:65" s="1" customFormat="1" ht="22.5" customHeight="1">
      <c r="B120" s="40"/>
      <c r="C120" s="192" t="s">
        <v>600</v>
      </c>
      <c r="D120" s="192" t="s">
        <v>138</v>
      </c>
      <c r="E120" s="193" t="s">
        <v>601</v>
      </c>
      <c r="F120" s="194" t="s">
        <v>602</v>
      </c>
      <c r="G120" s="195" t="s">
        <v>158</v>
      </c>
      <c r="H120" s="196">
        <v>348</v>
      </c>
      <c r="I120" s="197"/>
      <c r="J120" s="198">
        <f>ROUND(I120*H120,2)</f>
        <v>0</v>
      </c>
      <c r="K120" s="194" t="s">
        <v>22</v>
      </c>
      <c r="L120" s="60"/>
      <c r="M120" s="199" t="s">
        <v>22</v>
      </c>
      <c r="N120" s="200" t="s">
        <v>47</v>
      </c>
      <c r="O120" s="41"/>
      <c r="P120" s="201">
        <f>O120*H120</f>
        <v>0</v>
      </c>
      <c r="Q120" s="201">
        <v>0</v>
      </c>
      <c r="R120" s="201">
        <f>Q120*H120</f>
        <v>0</v>
      </c>
      <c r="S120" s="201">
        <v>0</v>
      </c>
      <c r="T120" s="202">
        <f>S120*H120</f>
        <v>0</v>
      </c>
      <c r="AR120" s="23" t="s">
        <v>143</v>
      </c>
      <c r="AT120" s="23" t="s">
        <v>138</v>
      </c>
      <c r="AU120" s="23" t="s">
        <v>85</v>
      </c>
      <c r="AY120" s="23" t="s">
        <v>135</v>
      </c>
      <c r="BE120" s="203">
        <f>IF(N120="základní",J120,0)</f>
        <v>0</v>
      </c>
      <c r="BF120" s="203">
        <f>IF(N120="snížená",J120,0)</f>
        <v>0</v>
      </c>
      <c r="BG120" s="203">
        <f>IF(N120="zákl. přenesená",J120,0)</f>
        <v>0</v>
      </c>
      <c r="BH120" s="203">
        <f>IF(N120="sníž. přenesená",J120,0)</f>
        <v>0</v>
      </c>
      <c r="BI120" s="203">
        <f>IF(N120="nulová",J120,0)</f>
        <v>0</v>
      </c>
      <c r="BJ120" s="23" t="s">
        <v>24</v>
      </c>
      <c r="BK120" s="203">
        <f>ROUND(I120*H120,2)</f>
        <v>0</v>
      </c>
      <c r="BL120" s="23" t="s">
        <v>143</v>
      </c>
      <c r="BM120" s="23" t="s">
        <v>603</v>
      </c>
    </row>
    <row r="121" spans="2:65" s="1" customFormat="1" ht="22.5" customHeight="1">
      <c r="B121" s="40"/>
      <c r="C121" s="230" t="s">
        <v>604</v>
      </c>
      <c r="D121" s="230" t="s">
        <v>215</v>
      </c>
      <c r="E121" s="231" t="s">
        <v>605</v>
      </c>
      <c r="F121" s="232" t="s">
        <v>606</v>
      </c>
      <c r="G121" s="233" t="s">
        <v>357</v>
      </c>
      <c r="H121" s="234">
        <v>72</v>
      </c>
      <c r="I121" s="235"/>
      <c r="J121" s="236">
        <f>ROUND(I121*H121,2)</f>
        <v>0</v>
      </c>
      <c r="K121" s="232" t="s">
        <v>22</v>
      </c>
      <c r="L121" s="237"/>
      <c r="M121" s="238" t="s">
        <v>22</v>
      </c>
      <c r="N121" s="239" t="s">
        <v>47</v>
      </c>
      <c r="O121" s="41"/>
      <c r="P121" s="201">
        <f>O121*H121</f>
        <v>0</v>
      </c>
      <c r="Q121" s="201">
        <v>3.95E-2</v>
      </c>
      <c r="R121" s="201">
        <f>Q121*H121</f>
        <v>2.8439999999999999</v>
      </c>
      <c r="S121" s="201">
        <v>0</v>
      </c>
      <c r="T121" s="202">
        <f>S121*H121</f>
        <v>0</v>
      </c>
      <c r="AR121" s="23" t="s">
        <v>197</v>
      </c>
      <c r="AT121" s="23" t="s">
        <v>215</v>
      </c>
      <c r="AU121" s="23" t="s">
        <v>85</v>
      </c>
      <c r="AY121" s="23" t="s">
        <v>135</v>
      </c>
      <c r="BE121" s="203">
        <f>IF(N121="základní",J121,0)</f>
        <v>0</v>
      </c>
      <c r="BF121" s="203">
        <f>IF(N121="snížená",J121,0)</f>
        <v>0</v>
      </c>
      <c r="BG121" s="203">
        <f>IF(N121="zákl. přenesená",J121,0)</f>
        <v>0</v>
      </c>
      <c r="BH121" s="203">
        <f>IF(N121="sníž. přenesená",J121,0)</f>
        <v>0</v>
      </c>
      <c r="BI121" s="203">
        <f>IF(N121="nulová",J121,0)</f>
        <v>0</v>
      </c>
      <c r="BJ121" s="23" t="s">
        <v>24</v>
      </c>
      <c r="BK121" s="203">
        <f>ROUND(I121*H121,2)</f>
        <v>0</v>
      </c>
      <c r="BL121" s="23" t="s">
        <v>143</v>
      </c>
      <c r="BM121" s="23" t="s">
        <v>607</v>
      </c>
    </row>
    <row r="122" spans="2:65" s="1" customFormat="1" ht="27">
      <c r="B122" s="40"/>
      <c r="C122" s="62"/>
      <c r="D122" s="206" t="s">
        <v>596</v>
      </c>
      <c r="E122" s="62"/>
      <c r="F122" s="264" t="s">
        <v>608</v>
      </c>
      <c r="G122" s="62"/>
      <c r="H122" s="62"/>
      <c r="I122" s="162"/>
      <c r="J122" s="62"/>
      <c r="K122" s="62"/>
      <c r="L122" s="60"/>
      <c r="M122" s="265"/>
      <c r="N122" s="41"/>
      <c r="O122" s="41"/>
      <c r="P122" s="41"/>
      <c r="Q122" s="41"/>
      <c r="R122" s="41"/>
      <c r="S122" s="41"/>
      <c r="T122" s="77"/>
      <c r="AT122" s="23" t="s">
        <v>596</v>
      </c>
      <c r="AU122" s="23" t="s">
        <v>85</v>
      </c>
    </row>
    <row r="123" spans="2:65" s="13" customFormat="1" ht="13.5">
      <c r="B123" s="245"/>
      <c r="C123" s="246"/>
      <c r="D123" s="206" t="s">
        <v>145</v>
      </c>
      <c r="E123" s="247" t="s">
        <v>22</v>
      </c>
      <c r="F123" s="248" t="s">
        <v>609</v>
      </c>
      <c r="G123" s="246"/>
      <c r="H123" s="249" t="s">
        <v>22</v>
      </c>
      <c r="I123" s="250"/>
      <c r="J123" s="246"/>
      <c r="K123" s="246"/>
      <c r="L123" s="251"/>
      <c r="M123" s="252"/>
      <c r="N123" s="253"/>
      <c r="O123" s="253"/>
      <c r="P123" s="253"/>
      <c r="Q123" s="253"/>
      <c r="R123" s="253"/>
      <c r="S123" s="253"/>
      <c r="T123" s="254"/>
      <c r="AT123" s="255" t="s">
        <v>145</v>
      </c>
      <c r="AU123" s="255" t="s">
        <v>85</v>
      </c>
      <c r="AV123" s="13" t="s">
        <v>24</v>
      </c>
      <c r="AW123" s="13" t="s">
        <v>39</v>
      </c>
      <c r="AX123" s="13" t="s">
        <v>76</v>
      </c>
      <c r="AY123" s="255" t="s">
        <v>135</v>
      </c>
    </row>
    <row r="124" spans="2:65" s="11" customFormat="1" ht="13.5">
      <c r="B124" s="204"/>
      <c r="C124" s="205"/>
      <c r="D124" s="218" t="s">
        <v>145</v>
      </c>
      <c r="E124" s="256" t="s">
        <v>22</v>
      </c>
      <c r="F124" s="228" t="s">
        <v>610</v>
      </c>
      <c r="G124" s="205"/>
      <c r="H124" s="229">
        <v>72</v>
      </c>
      <c r="I124" s="210"/>
      <c r="J124" s="205"/>
      <c r="K124" s="205"/>
      <c r="L124" s="211"/>
      <c r="M124" s="212"/>
      <c r="N124" s="213"/>
      <c r="O124" s="213"/>
      <c r="P124" s="213"/>
      <c r="Q124" s="213"/>
      <c r="R124" s="213"/>
      <c r="S124" s="213"/>
      <c r="T124" s="214"/>
      <c r="AT124" s="215" t="s">
        <v>145</v>
      </c>
      <c r="AU124" s="215" t="s">
        <v>85</v>
      </c>
      <c r="AV124" s="11" t="s">
        <v>85</v>
      </c>
      <c r="AW124" s="11" t="s">
        <v>39</v>
      </c>
      <c r="AX124" s="11" t="s">
        <v>24</v>
      </c>
      <c r="AY124" s="215" t="s">
        <v>135</v>
      </c>
    </row>
    <row r="125" spans="2:65" s="1" customFormat="1" ht="22.5" customHeight="1">
      <c r="B125" s="40"/>
      <c r="C125" s="192" t="s">
        <v>9</v>
      </c>
      <c r="D125" s="192" t="s">
        <v>138</v>
      </c>
      <c r="E125" s="193" t="s">
        <v>611</v>
      </c>
      <c r="F125" s="194" t="s">
        <v>612</v>
      </c>
      <c r="G125" s="195" t="s">
        <v>158</v>
      </c>
      <c r="H125" s="196">
        <v>75</v>
      </c>
      <c r="I125" s="197"/>
      <c r="J125" s="198">
        <f>ROUND(I125*H125,2)</f>
        <v>0</v>
      </c>
      <c r="K125" s="194" t="s">
        <v>22</v>
      </c>
      <c r="L125" s="60"/>
      <c r="M125" s="199" t="s">
        <v>22</v>
      </c>
      <c r="N125" s="200" t="s">
        <v>47</v>
      </c>
      <c r="O125" s="41"/>
      <c r="P125" s="201">
        <f>O125*H125</f>
        <v>0</v>
      </c>
      <c r="Q125" s="201">
        <v>0</v>
      </c>
      <c r="R125" s="201">
        <f>Q125*H125</f>
        <v>0</v>
      </c>
      <c r="S125" s="201">
        <v>0</v>
      </c>
      <c r="T125" s="202">
        <f>S125*H125</f>
        <v>0</v>
      </c>
      <c r="AR125" s="23" t="s">
        <v>143</v>
      </c>
      <c r="AT125" s="23" t="s">
        <v>138</v>
      </c>
      <c r="AU125" s="23" t="s">
        <v>85</v>
      </c>
      <c r="AY125" s="23" t="s">
        <v>135</v>
      </c>
      <c r="BE125" s="203">
        <f>IF(N125="základní",J125,0)</f>
        <v>0</v>
      </c>
      <c r="BF125" s="203">
        <f>IF(N125="snížená",J125,0)</f>
        <v>0</v>
      </c>
      <c r="BG125" s="203">
        <f>IF(N125="zákl. přenesená",J125,0)</f>
        <v>0</v>
      </c>
      <c r="BH125" s="203">
        <f>IF(N125="sníž. přenesená",J125,0)</f>
        <v>0</v>
      </c>
      <c r="BI125" s="203">
        <f>IF(N125="nulová",J125,0)</f>
        <v>0</v>
      </c>
      <c r="BJ125" s="23" t="s">
        <v>24</v>
      </c>
      <c r="BK125" s="203">
        <f>ROUND(I125*H125,2)</f>
        <v>0</v>
      </c>
      <c r="BL125" s="23" t="s">
        <v>143</v>
      </c>
      <c r="BM125" s="23" t="s">
        <v>613</v>
      </c>
    </row>
    <row r="126" spans="2:65" s="1" customFormat="1" ht="22.5" customHeight="1">
      <c r="B126" s="40"/>
      <c r="C126" s="230" t="s">
        <v>325</v>
      </c>
      <c r="D126" s="230" t="s">
        <v>215</v>
      </c>
      <c r="E126" s="231" t="s">
        <v>614</v>
      </c>
      <c r="F126" s="232" t="s">
        <v>615</v>
      </c>
      <c r="G126" s="233" t="s">
        <v>357</v>
      </c>
      <c r="H126" s="234">
        <v>16</v>
      </c>
      <c r="I126" s="235"/>
      <c r="J126" s="236">
        <f>ROUND(I126*H126,2)</f>
        <v>0</v>
      </c>
      <c r="K126" s="232" t="s">
        <v>22</v>
      </c>
      <c r="L126" s="237"/>
      <c r="M126" s="238" t="s">
        <v>22</v>
      </c>
      <c r="N126" s="239" t="s">
        <v>47</v>
      </c>
      <c r="O126" s="41"/>
      <c r="P126" s="201">
        <f>O126*H126</f>
        <v>0</v>
      </c>
      <c r="Q126" s="201">
        <v>7.2999999999999995E-2</v>
      </c>
      <c r="R126" s="201">
        <f>Q126*H126</f>
        <v>1.1679999999999999</v>
      </c>
      <c r="S126" s="201">
        <v>0</v>
      </c>
      <c r="T126" s="202">
        <f>S126*H126</f>
        <v>0</v>
      </c>
      <c r="AR126" s="23" t="s">
        <v>197</v>
      </c>
      <c r="AT126" s="23" t="s">
        <v>215</v>
      </c>
      <c r="AU126" s="23" t="s">
        <v>85</v>
      </c>
      <c r="AY126" s="23" t="s">
        <v>135</v>
      </c>
      <c r="BE126" s="203">
        <f>IF(N126="základní",J126,0)</f>
        <v>0</v>
      </c>
      <c r="BF126" s="203">
        <f>IF(N126="snížená",J126,0)</f>
        <v>0</v>
      </c>
      <c r="BG126" s="203">
        <f>IF(N126="zákl. přenesená",J126,0)</f>
        <v>0</v>
      </c>
      <c r="BH126" s="203">
        <f>IF(N126="sníž. přenesená",J126,0)</f>
        <v>0</v>
      </c>
      <c r="BI126" s="203">
        <f>IF(N126="nulová",J126,0)</f>
        <v>0</v>
      </c>
      <c r="BJ126" s="23" t="s">
        <v>24</v>
      </c>
      <c r="BK126" s="203">
        <f>ROUND(I126*H126,2)</f>
        <v>0</v>
      </c>
      <c r="BL126" s="23" t="s">
        <v>143</v>
      </c>
      <c r="BM126" s="23" t="s">
        <v>616</v>
      </c>
    </row>
    <row r="127" spans="2:65" s="1" customFormat="1" ht="27">
      <c r="B127" s="40"/>
      <c r="C127" s="62"/>
      <c r="D127" s="206" t="s">
        <v>596</v>
      </c>
      <c r="E127" s="62"/>
      <c r="F127" s="264" t="s">
        <v>617</v>
      </c>
      <c r="G127" s="62"/>
      <c r="H127" s="62"/>
      <c r="I127" s="162"/>
      <c r="J127" s="62"/>
      <c r="K127" s="62"/>
      <c r="L127" s="60"/>
      <c r="M127" s="265"/>
      <c r="N127" s="41"/>
      <c r="O127" s="41"/>
      <c r="P127" s="41"/>
      <c r="Q127" s="41"/>
      <c r="R127" s="41"/>
      <c r="S127" s="41"/>
      <c r="T127" s="77"/>
      <c r="AT127" s="23" t="s">
        <v>596</v>
      </c>
      <c r="AU127" s="23" t="s">
        <v>85</v>
      </c>
    </row>
    <row r="128" spans="2:65" s="13" customFormat="1" ht="13.5">
      <c r="B128" s="245"/>
      <c r="C128" s="246"/>
      <c r="D128" s="206" t="s">
        <v>145</v>
      </c>
      <c r="E128" s="247" t="s">
        <v>22</v>
      </c>
      <c r="F128" s="248" t="s">
        <v>618</v>
      </c>
      <c r="G128" s="246"/>
      <c r="H128" s="249" t="s">
        <v>22</v>
      </c>
      <c r="I128" s="250"/>
      <c r="J128" s="246"/>
      <c r="K128" s="246"/>
      <c r="L128" s="251"/>
      <c r="M128" s="252"/>
      <c r="N128" s="253"/>
      <c r="O128" s="253"/>
      <c r="P128" s="253"/>
      <c r="Q128" s="253"/>
      <c r="R128" s="253"/>
      <c r="S128" s="253"/>
      <c r="T128" s="254"/>
      <c r="AT128" s="255" t="s">
        <v>145</v>
      </c>
      <c r="AU128" s="255" t="s">
        <v>85</v>
      </c>
      <c r="AV128" s="13" t="s">
        <v>24</v>
      </c>
      <c r="AW128" s="13" t="s">
        <v>39</v>
      </c>
      <c r="AX128" s="13" t="s">
        <v>76</v>
      </c>
      <c r="AY128" s="255" t="s">
        <v>135</v>
      </c>
    </row>
    <row r="129" spans="2:65" s="11" customFormat="1" ht="13.5">
      <c r="B129" s="204"/>
      <c r="C129" s="205"/>
      <c r="D129" s="218" t="s">
        <v>145</v>
      </c>
      <c r="E129" s="256" t="s">
        <v>22</v>
      </c>
      <c r="F129" s="228" t="s">
        <v>584</v>
      </c>
      <c r="G129" s="205"/>
      <c r="H129" s="229">
        <v>16</v>
      </c>
      <c r="I129" s="210"/>
      <c r="J129" s="205"/>
      <c r="K129" s="205"/>
      <c r="L129" s="211"/>
      <c r="M129" s="212"/>
      <c r="N129" s="213"/>
      <c r="O129" s="213"/>
      <c r="P129" s="213"/>
      <c r="Q129" s="213"/>
      <c r="R129" s="213"/>
      <c r="S129" s="213"/>
      <c r="T129" s="214"/>
      <c r="AT129" s="215" t="s">
        <v>145</v>
      </c>
      <c r="AU129" s="215" t="s">
        <v>85</v>
      </c>
      <c r="AV129" s="11" t="s">
        <v>85</v>
      </c>
      <c r="AW129" s="11" t="s">
        <v>39</v>
      </c>
      <c r="AX129" s="11" t="s">
        <v>24</v>
      </c>
      <c r="AY129" s="215" t="s">
        <v>135</v>
      </c>
    </row>
    <row r="130" spans="2:65" s="1" customFormat="1" ht="22.5" customHeight="1">
      <c r="B130" s="40"/>
      <c r="C130" s="192" t="s">
        <v>619</v>
      </c>
      <c r="D130" s="192" t="s">
        <v>138</v>
      </c>
      <c r="E130" s="193" t="s">
        <v>620</v>
      </c>
      <c r="F130" s="194" t="s">
        <v>621</v>
      </c>
      <c r="G130" s="195" t="s">
        <v>158</v>
      </c>
      <c r="H130" s="196">
        <v>103</v>
      </c>
      <c r="I130" s="197"/>
      <c r="J130" s="198">
        <f>ROUND(I130*H130,2)</f>
        <v>0</v>
      </c>
      <c r="K130" s="194" t="s">
        <v>22</v>
      </c>
      <c r="L130" s="60"/>
      <c r="M130" s="199" t="s">
        <v>22</v>
      </c>
      <c r="N130" s="200" t="s">
        <v>47</v>
      </c>
      <c r="O130" s="41"/>
      <c r="P130" s="201">
        <f>O130*H130</f>
        <v>0</v>
      </c>
      <c r="Q130" s="201">
        <v>1.0000000000000001E-5</v>
      </c>
      <c r="R130" s="201">
        <f>Q130*H130</f>
        <v>1.0300000000000001E-3</v>
      </c>
      <c r="S130" s="201">
        <v>0</v>
      </c>
      <c r="T130" s="202">
        <f>S130*H130</f>
        <v>0</v>
      </c>
      <c r="AR130" s="23" t="s">
        <v>143</v>
      </c>
      <c r="AT130" s="23" t="s">
        <v>138</v>
      </c>
      <c r="AU130" s="23" t="s">
        <v>85</v>
      </c>
      <c r="AY130" s="23" t="s">
        <v>135</v>
      </c>
      <c r="BE130" s="203">
        <f>IF(N130="základní",J130,0)</f>
        <v>0</v>
      </c>
      <c r="BF130" s="203">
        <f>IF(N130="snížená",J130,0)</f>
        <v>0</v>
      </c>
      <c r="BG130" s="203">
        <f>IF(N130="zákl. přenesená",J130,0)</f>
        <v>0</v>
      </c>
      <c r="BH130" s="203">
        <f>IF(N130="sníž. přenesená",J130,0)</f>
        <v>0</v>
      </c>
      <c r="BI130" s="203">
        <f>IF(N130="nulová",J130,0)</f>
        <v>0</v>
      </c>
      <c r="BJ130" s="23" t="s">
        <v>24</v>
      </c>
      <c r="BK130" s="203">
        <f>ROUND(I130*H130,2)</f>
        <v>0</v>
      </c>
      <c r="BL130" s="23" t="s">
        <v>143</v>
      </c>
      <c r="BM130" s="23" t="s">
        <v>622</v>
      </c>
    </row>
    <row r="131" spans="2:65" s="1" customFormat="1" ht="22.5" customHeight="1">
      <c r="B131" s="40"/>
      <c r="C131" s="230" t="s">
        <v>623</v>
      </c>
      <c r="D131" s="230" t="s">
        <v>215</v>
      </c>
      <c r="E131" s="231" t="s">
        <v>624</v>
      </c>
      <c r="F131" s="232" t="s">
        <v>625</v>
      </c>
      <c r="G131" s="233" t="s">
        <v>357</v>
      </c>
      <c r="H131" s="234">
        <v>23</v>
      </c>
      <c r="I131" s="235"/>
      <c r="J131" s="236">
        <f>ROUND(I131*H131,2)</f>
        <v>0</v>
      </c>
      <c r="K131" s="232" t="s">
        <v>22</v>
      </c>
      <c r="L131" s="237"/>
      <c r="M131" s="238" t="s">
        <v>22</v>
      </c>
      <c r="N131" s="239" t="s">
        <v>47</v>
      </c>
      <c r="O131" s="41"/>
      <c r="P131" s="201">
        <f>O131*H131</f>
        <v>0</v>
      </c>
      <c r="Q131" s="201">
        <v>0.114</v>
      </c>
      <c r="R131" s="201">
        <f>Q131*H131</f>
        <v>2.6219999999999999</v>
      </c>
      <c r="S131" s="201">
        <v>0</v>
      </c>
      <c r="T131" s="202">
        <f>S131*H131</f>
        <v>0</v>
      </c>
      <c r="AR131" s="23" t="s">
        <v>197</v>
      </c>
      <c r="AT131" s="23" t="s">
        <v>215</v>
      </c>
      <c r="AU131" s="23" t="s">
        <v>85</v>
      </c>
      <c r="AY131" s="23" t="s">
        <v>135</v>
      </c>
      <c r="BE131" s="203">
        <f>IF(N131="základní",J131,0)</f>
        <v>0</v>
      </c>
      <c r="BF131" s="203">
        <f>IF(N131="snížená",J131,0)</f>
        <v>0</v>
      </c>
      <c r="BG131" s="203">
        <f>IF(N131="zákl. přenesená",J131,0)</f>
        <v>0</v>
      </c>
      <c r="BH131" s="203">
        <f>IF(N131="sníž. přenesená",J131,0)</f>
        <v>0</v>
      </c>
      <c r="BI131" s="203">
        <f>IF(N131="nulová",J131,0)</f>
        <v>0</v>
      </c>
      <c r="BJ131" s="23" t="s">
        <v>24</v>
      </c>
      <c r="BK131" s="203">
        <f>ROUND(I131*H131,2)</f>
        <v>0</v>
      </c>
      <c r="BL131" s="23" t="s">
        <v>143</v>
      </c>
      <c r="BM131" s="23" t="s">
        <v>626</v>
      </c>
    </row>
    <row r="132" spans="2:65" s="1" customFormat="1" ht="27">
      <c r="B132" s="40"/>
      <c r="C132" s="62"/>
      <c r="D132" s="206" t="s">
        <v>596</v>
      </c>
      <c r="E132" s="62"/>
      <c r="F132" s="264" t="s">
        <v>627</v>
      </c>
      <c r="G132" s="62"/>
      <c r="H132" s="62"/>
      <c r="I132" s="162"/>
      <c r="J132" s="62"/>
      <c r="K132" s="62"/>
      <c r="L132" s="60"/>
      <c r="M132" s="265"/>
      <c r="N132" s="41"/>
      <c r="O132" s="41"/>
      <c r="P132" s="41"/>
      <c r="Q132" s="41"/>
      <c r="R132" s="41"/>
      <c r="S132" s="41"/>
      <c r="T132" s="77"/>
      <c r="AT132" s="23" t="s">
        <v>596</v>
      </c>
      <c r="AU132" s="23" t="s">
        <v>85</v>
      </c>
    </row>
    <row r="133" spans="2:65" s="11" customFormat="1" ht="13.5">
      <c r="B133" s="204"/>
      <c r="C133" s="205"/>
      <c r="D133" s="206" t="s">
        <v>145</v>
      </c>
      <c r="E133" s="207" t="s">
        <v>22</v>
      </c>
      <c r="F133" s="208" t="s">
        <v>628</v>
      </c>
      <c r="G133" s="205"/>
      <c r="H133" s="209">
        <v>21.218</v>
      </c>
      <c r="I133" s="210"/>
      <c r="J133" s="205"/>
      <c r="K133" s="205"/>
      <c r="L133" s="211"/>
      <c r="M133" s="212"/>
      <c r="N133" s="213"/>
      <c r="O133" s="213"/>
      <c r="P133" s="213"/>
      <c r="Q133" s="213"/>
      <c r="R133" s="213"/>
      <c r="S133" s="213"/>
      <c r="T133" s="214"/>
      <c r="AT133" s="215" t="s">
        <v>145</v>
      </c>
      <c r="AU133" s="215" t="s">
        <v>85</v>
      </c>
      <c r="AV133" s="11" t="s">
        <v>85</v>
      </c>
      <c r="AW133" s="11" t="s">
        <v>39</v>
      </c>
      <c r="AX133" s="11" t="s">
        <v>76</v>
      </c>
      <c r="AY133" s="215" t="s">
        <v>135</v>
      </c>
    </row>
    <row r="134" spans="2:65" s="11" customFormat="1" ht="13.5">
      <c r="B134" s="204"/>
      <c r="C134" s="205"/>
      <c r="D134" s="218" t="s">
        <v>145</v>
      </c>
      <c r="E134" s="256" t="s">
        <v>22</v>
      </c>
      <c r="F134" s="228" t="s">
        <v>619</v>
      </c>
      <c r="G134" s="205"/>
      <c r="H134" s="229">
        <v>23</v>
      </c>
      <c r="I134" s="210"/>
      <c r="J134" s="205"/>
      <c r="K134" s="205"/>
      <c r="L134" s="211"/>
      <c r="M134" s="212"/>
      <c r="N134" s="213"/>
      <c r="O134" s="213"/>
      <c r="P134" s="213"/>
      <c r="Q134" s="213"/>
      <c r="R134" s="213"/>
      <c r="S134" s="213"/>
      <c r="T134" s="214"/>
      <c r="AT134" s="215" t="s">
        <v>145</v>
      </c>
      <c r="AU134" s="215" t="s">
        <v>85</v>
      </c>
      <c r="AV134" s="11" t="s">
        <v>85</v>
      </c>
      <c r="AW134" s="11" t="s">
        <v>39</v>
      </c>
      <c r="AX134" s="11" t="s">
        <v>24</v>
      </c>
      <c r="AY134" s="215" t="s">
        <v>135</v>
      </c>
    </row>
    <row r="135" spans="2:65" s="1" customFormat="1" ht="31.5" customHeight="1">
      <c r="B135" s="40"/>
      <c r="C135" s="192" t="s">
        <v>629</v>
      </c>
      <c r="D135" s="192" t="s">
        <v>138</v>
      </c>
      <c r="E135" s="193" t="s">
        <v>630</v>
      </c>
      <c r="F135" s="194" t="s">
        <v>631</v>
      </c>
      <c r="G135" s="195" t="s">
        <v>357</v>
      </c>
      <c r="H135" s="196">
        <v>32</v>
      </c>
      <c r="I135" s="197"/>
      <c r="J135" s="198">
        <f t="shared" ref="J135:J146" si="20">ROUND(I135*H135,2)</f>
        <v>0</v>
      </c>
      <c r="K135" s="194" t="s">
        <v>142</v>
      </c>
      <c r="L135" s="60"/>
      <c r="M135" s="199" t="s">
        <v>22</v>
      </c>
      <c r="N135" s="200" t="s">
        <v>47</v>
      </c>
      <c r="O135" s="41"/>
      <c r="P135" s="201">
        <f t="shared" ref="P135:P146" si="21">O135*H135</f>
        <v>0</v>
      </c>
      <c r="Q135" s="201">
        <v>1.0000000000000001E-5</v>
      </c>
      <c r="R135" s="201">
        <f t="shared" ref="R135:R146" si="22">Q135*H135</f>
        <v>3.2000000000000003E-4</v>
      </c>
      <c r="S135" s="201">
        <v>0</v>
      </c>
      <c r="T135" s="202">
        <f t="shared" ref="T135:T146" si="23">S135*H135</f>
        <v>0</v>
      </c>
      <c r="AR135" s="23" t="s">
        <v>143</v>
      </c>
      <c r="AT135" s="23" t="s">
        <v>138</v>
      </c>
      <c r="AU135" s="23" t="s">
        <v>85</v>
      </c>
      <c r="AY135" s="23" t="s">
        <v>135</v>
      </c>
      <c r="BE135" s="203">
        <f t="shared" ref="BE135:BE146" si="24">IF(N135="základní",J135,0)</f>
        <v>0</v>
      </c>
      <c r="BF135" s="203">
        <f t="shared" ref="BF135:BF146" si="25">IF(N135="snížená",J135,0)</f>
        <v>0</v>
      </c>
      <c r="BG135" s="203">
        <f t="shared" ref="BG135:BG146" si="26">IF(N135="zákl. přenesená",J135,0)</f>
        <v>0</v>
      </c>
      <c r="BH135" s="203">
        <f t="shared" ref="BH135:BH146" si="27">IF(N135="sníž. přenesená",J135,0)</f>
        <v>0</v>
      </c>
      <c r="BI135" s="203">
        <f t="shared" ref="BI135:BI146" si="28">IF(N135="nulová",J135,0)</f>
        <v>0</v>
      </c>
      <c r="BJ135" s="23" t="s">
        <v>24</v>
      </c>
      <c r="BK135" s="203">
        <f t="shared" ref="BK135:BK146" si="29">ROUND(I135*H135,2)</f>
        <v>0</v>
      </c>
      <c r="BL135" s="23" t="s">
        <v>143</v>
      </c>
      <c r="BM135" s="23" t="s">
        <v>632</v>
      </c>
    </row>
    <row r="136" spans="2:65" s="1" customFormat="1" ht="22.5" customHeight="1">
      <c r="B136" s="40"/>
      <c r="C136" s="230" t="s">
        <v>599</v>
      </c>
      <c r="D136" s="230" t="s">
        <v>215</v>
      </c>
      <c r="E136" s="231" t="s">
        <v>633</v>
      </c>
      <c r="F136" s="232" t="s">
        <v>634</v>
      </c>
      <c r="G136" s="233" t="s">
        <v>357</v>
      </c>
      <c r="H136" s="234">
        <v>32</v>
      </c>
      <c r="I136" s="235"/>
      <c r="J136" s="236">
        <f t="shared" si="20"/>
        <v>0</v>
      </c>
      <c r="K136" s="232" t="s">
        <v>142</v>
      </c>
      <c r="L136" s="237"/>
      <c r="M136" s="238" t="s">
        <v>22</v>
      </c>
      <c r="N136" s="239" t="s">
        <v>47</v>
      </c>
      <c r="O136" s="41"/>
      <c r="P136" s="201">
        <f t="shared" si="21"/>
        <v>0</v>
      </c>
      <c r="Q136" s="201">
        <v>1.25E-3</v>
      </c>
      <c r="R136" s="201">
        <f t="shared" si="22"/>
        <v>0.04</v>
      </c>
      <c r="S136" s="201">
        <v>0</v>
      </c>
      <c r="T136" s="202">
        <f t="shared" si="23"/>
        <v>0</v>
      </c>
      <c r="AR136" s="23" t="s">
        <v>197</v>
      </c>
      <c r="AT136" s="23" t="s">
        <v>215</v>
      </c>
      <c r="AU136" s="23" t="s">
        <v>85</v>
      </c>
      <c r="AY136" s="23" t="s">
        <v>135</v>
      </c>
      <c r="BE136" s="203">
        <f t="shared" si="24"/>
        <v>0</v>
      </c>
      <c r="BF136" s="203">
        <f t="shared" si="25"/>
        <v>0</v>
      </c>
      <c r="BG136" s="203">
        <f t="shared" si="26"/>
        <v>0</v>
      </c>
      <c r="BH136" s="203">
        <f t="shared" si="27"/>
        <v>0</v>
      </c>
      <c r="BI136" s="203">
        <f t="shared" si="28"/>
        <v>0</v>
      </c>
      <c r="BJ136" s="23" t="s">
        <v>24</v>
      </c>
      <c r="BK136" s="203">
        <f t="shared" si="29"/>
        <v>0</v>
      </c>
      <c r="BL136" s="23" t="s">
        <v>143</v>
      </c>
      <c r="BM136" s="23" t="s">
        <v>635</v>
      </c>
    </row>
    <row r="137" spans="2:65" s="1" customFormat="1" ht="22.5" customHeight="1">
      <c r="B137" s="40"/>
      <c r="C137" s="192" t="s">
        <v>636</v>
      </c>
      <c r="D137" s="192" t="s">
        <v>138</v>
      </c>
      <c r="E137" s="193" t="s">
        <v>637</v>
      </c>
      <c r="F137" s="194" t="s">
        <v>638</v>
      </c>
      <c r="G137" s="195" t="s">
        <v>357</v>
      </c>
      <c r="H137" s="196">
        <v>32</v>
      </c>
      <c r="I137" s="197"/>
      <c r="J137" s="198">
        <f t="shared" si="20"/>
        <v>0</v>
      </c>
      <c r="K137" s="194" t="s">
        <v>22</v>
      </c>
      <c r="L137" s="60"/>
      <c r="M137" s="199" t="s">
        <v>22</v>
      </c>
      <c r="N137" s="200" t="s">
        <v>47</v>
      </c>
      <c r="O137" s="41"/>
      <c r="P137" s="201">
        <f t="shared" si="21"/>
        <v>0</v>
      </c>
      <c r="Q137" s="201">
        <v>6.9999999999999994E-5</v>
      </c>
      <c r="R137" s="201">
        <f t="shared" si="22"/>
        <v>2.2399999999999998E-3</v>
      </c>
      <c r="S137" s="201">
        <v>0</v>
      </c>
      <c r="T137" s="202">
        <f t="shared" si="23"/>
        <v>0</v>
      </c>
      <c r="AR137" s="23" t="s">
        <v>143</v>
      </c>
      <c r="AT137" s="23" t="s">
        <v>138</v>
      </c>
      <c r="AU137" s="23" t="s">
        <v>85</v>
      </c>
      <c r="AY137" s="23" t="s">
        <v>135</v>
      </c>
      <c r="BE137" s="203">
        <f t="shared" si="24"/>
        <v>0</v>
      </c>
      <c r="BF137" s="203">
        <f t="shared" si="25"/>
        <v>0</v>
      </c>
      <c r="BG137" s="203">
        <f t="shared" si="26"/>
        <v>0</v>
      </c>
      <c r="BH137" s="203">
        <f t="shared" si="27"/>
        <v>0</v>
      </c>
      <c r="BI137" s="203">
        <f t="shared" si="28"/>
        <v>0</v>
      </c>
      <c r="BJ137" s="23" t="s">
        <v>24</v>
      </c>
      <c r="BK137" s="203">
        <f t="shared" si="29"/>
        <v>0</v>
      </c>
      <c r="BL137" s="23" t="s">
        <v>143</v>
      </c>
      <c r="BM137" s="23" t="s">
        <v>639</v>
      </c>
    </row>
    <row r="138" spans="2:65" s="1" customFormat="1" ht="22.5" customHeight="1">
      <c r="B138" s="40"/>
      <c r="C138" s="230" t="s">
        <v>640</v>
      </c>
      <c r="D138" s="230" t="s">
        <v>215</v>
      </c>
      <c r="E138" s="231" t="s">
        <v>641</v>
      </c>
      <c r="F138" s="232" t="s">
        <v>642</v>
      </c>
      <c r="G138" s="233" t="s">
        <v>357</v>
      </c>
      <c r="H138" s="234">
        <v>32</v>
      </c>
      <c r="I138" s="235"/>
      <c r="J138" s="236">
        <f t="shared" si="20"/>
        <v>0</v>
      </c>
      <c r="K138" s="232" t="s">
        <v>142</v>
      </c>
      <c r="L138" s="237"/>
      <c r="M138" s="238" t="s">
        <v>22</v>
      </c>
      <c r="N138" s="239" t="s">
        <v>47</v>
      </c>
      <c r="O138" s="41"/>
      <c r="P138" s="201">
        <f t="shared" si="21"/>
        <v>0</v>
      </c>
      <c r="Q138" s="201">
        <v>4.45E-3</v>
      </c>
      <c r="R138" s="201">
        <f t="shared" si="22"/>
        <v>0.1424</v>
      </c>
      <c r="S138" s="201">
        <v>0</v>
      </c>
      <c r="T138" s="202">
        <f t="shared" si="23"/>
        <v>0</v>
      </c>
      <c r="AR138" s="23" t="s">
        <v>197</v>
      </c>
      <c r="AT138" s="23" t="s">
        <v>215</v>
      </c>
      <c r="AU138" s="23" t="s">
        <v>85</v>
      </c>
      <c r="AY138" s="23" t="s">
        <v>135</v>
      </c>
      <c r="BE138" s="203">
        <f t="shared" si="24"/>
        <v>0</v>
      </c>
      <c r="BF138" s="203">
        <f t="shared" si="25"/>
        <v>0</v>
      </c>
      <c r="BG138" s="203">
        <f t="shared" si="26"/>
        <v>0</v>
      </c>
      <c r="BH138" s="203">
        <f t="shared" si="27"/>
        <v>0</v>
      </c>
      <c r="BI138" s="203">
        <f t="shared" si="28"/>
        <v>0</v>
      </c>
      <c r="BJ138" s="23" t="s">
        <v>24</v>
      </c>
      <c r="BK138" s="203">
        <f t="shared" si="29"/>
        <v>0</v>
      </c>
      <c r="BL138" s="23" t="s">
        <v>143</v>
      </c>
      <c r="BM138" s="23" t="s">
        <v>643</v>
      </c>
    </row>
    <row r="139" spans="2:65" s="1" customFormat="1" ht="22.5" customHeight="1">
      <c r="B139" s="40"/>
      <c r="C139" s="192" t="s">
        <v>644</v>
      </c>
      <c r="D139" s="192" t="s">
        <v>138</v>
      </c>
      <c r="E139" s="193" t="s">
        <v>645</v>
      </c>
      <c r="F139" s="194" t="s">
        <v>646</v>
      </c>
      <c r="G139" s="195" t="s">
        <v>357</v>
      </c>
      <c r="H139" s="196">
        <v>28</v>
      </c>
      <c r="I139" s="197"/>
      <c r="J139" s="198">
        <f t="shared" si="20"/>
        <v>0</v>
      </c>
      <c r="K139" s="194" t="s">
        <v>142</v>
      </c>
      <c r="L139" s="60"/>
      <c r="M139" s="199" t="s">
        <v>22</v>
      </c>
      <c r="N139" s="200" t="s">
        <v>47</v>
      </c>
      <c r="O139" s="41"/>
      <c r="P139" s="201">
        <f t="shared" si="21"/>
        <v>0</v>
      </c>
      <c r="Q139" s="201">
        <v>1.2E-4</v>
      </c>
      <c r="R139" s="201">
        <f t="shared" si="22"/>
        <v>3.3600000000000001E-3</v>
      </c>
      <c r="S139" s="201">
        <v>0</v>
      </c>
      <c r="T139" s="202">
        <f t="shared" si="23"/>
        <v>0</v>
      </c>
      <c r="AR139" s="23" t="s">
        <v>143</v>
      </c>
      <c r="AT139" s="23" t="s">
        <v>138</v>
      </c>
      <c r="AU139" s="23" t="s">
        <v>85</v>
      </c>
      <c r="AY139" s="23" t="s">
        <v>135</v>
      </c>
      <c r="BE139" s="203">
        <f t="shared" si="24"/>
        <v>0</v>
      </c>
      <c r="BF139" s="203">
        <f t="shared" si="25"/>
        <v>0</v>
      </c>
      <c r="BG139" s="203">
        <f t="shared" si="26"/>
        <v>0</v>
      </c>
      <c r="BH139" s="203">
        <f t="shared" si="27"/>
        <v>0</v>
      </c>
      <c r="BI139" s="203">
        <f t="shared" si="28"/>
        <v>0</v>
      </c>
      <c r="BJ139" s="23" t="s">
        <v>24</v>
      </c>
      <c r="BK139" s="203">
        <f t="shared" si="29"/>
        <v>0</v>
      </c>
      <c r="BL139" s="23" t="s">
        <v>143</v>
      </c>
      <c r="BM139" s="23" t="s">
        <v>647</v>
      </c>
    </row>
    <row r="140" spans="2:65" s="1" customFormat="1" ht="22.5" customHeight="1">
      <c r="B140" s="40"/>
      <c r="C140" s="230" t="s">
        <v>328</v>
      </c>
      <c r="D140" s="230" t="s">
        <v>215</v>
      </c>
      <c r="E140" s="231" t="s">
        <v>648</v>
      </c>
      <c r="F140" s="232" t="s">
        <v>649</v>
      </c>
      <c r="G140" s="233" t="s">
        <v>357</v>
      </c>
      <c r="H140" s="234">
        <v>28</v>
      </c>
      <c r="I140" s="235"/>
      <c r="J140" s="236">
        <f t="shared" si="20"/>
        <v>0</v>
      </c>
      <c r="K140" s="232" t="s">
        <v>142</v>
      </c>
      <c r="L140" s="237"/>
      <c r="M140" s="238" t="s">
        <v>22</v>
      </c>
      <c r="N140" s="239" t="s">
        <v>47</v>
      </c>
      <c r="O140" s="41"/>
      <c r="P140" s="201">
        <f t="shared" si="21"/>
        <v>0</v>
      </c>
      <c r="Q140" s="201">
        <v>8.5000000000000006E-3</v>
      </c>
      <c r="R140" s="201">
        <f t="shared" si="22"/>
        <v>0.23800000000000002</v>
      </c>
      <c r="S140" s="201">
        <v>0</v>
      </c>
      <c r="T140" s="202">
        <f t="shared" si="23"/>
        <v>0</v>
      </c>
      <c r="AR140" s="23" t="s">
        <v>197</v>
      </c>
      <c r="AT140" s="23" t="s">
        <v>215</v>
      </c>
      <c r="AU140" s="23" t="s">
        <v>85</v>
      </c>
      <c r="AY140" s="23" t="s">
        <v>135</v>
      </c>
      <c r="BE140" s="203">
        <f t="shared" si="24"/>
        <v>0</v>
      </c>
      <c r="BF140" s="203">
        <f t="shared" si="25"/>
        <v>0</v>
      </c>
      <c r="BG140" s="203">
        <f t="shared" si="26"/>
        <v>0</v>
      </c>
      <c r="BH140" s="203">
        <f t="shared" si="27"/>
        <v>0</v>
      </c>
      <c r="BI140" s="203">
        <f t="shared" si="28"/>
        <v>0</v>
      </c>
      <c r="BJ140" s="23" t="s">
        <v>24</v>
      </c>
      <c r="BK140" s="203">
        <f t="shared" si="29"/>
        <v>0</v>
      </c>
      <c r="BL140" s="23" t="s">
        <v>143</v>
      </c>
      <c r="BM140" s="23" t="s">
        <v>650</v>
      </c>
    </row>
    <row r="141" spans="2:65" s="1" customFormat="1" ht="31.5" customHeight="1">
      <c r="B141" s="40"/>
      <c r="C141" s="192" t="s">
        <v>651</v>
      </c>
      <c r="D141" s="192" t="s">
        <v>138</v>
      </c>
      <c r="E141" s="193" t="s">
        <v>652</v>
      </c>
      <c r="F141" s="194" t="s">
        <v>653</v>
      </c>
      <c r="G141" s="195" t="s">
        <v>357</v>
      </c>
      <c r="H141" s="196">
        <v>4</v>
      </c>
      <c r="I141" s="197"/>
      <c r="J141" s="198">
        <f t="shared" si="20"/>
        <v>0</v>
      </c>
      <c r="K141" s="194" t="s">
        <v>142</v>
      </c>
      <c r="L141" s="60"/>
      <c r="M141" s="199" t="s">
        <v>22</v>
      </c>
      <c r="N141" s="200" t="s">
        <v>47</v>
      </c>
      <c r="O141" s="41"/>
      <c r="P141" s="201">
        <f t="shared" si="21"/>
        <v>0</v>
      </c>
      <c r="Q141" s="201">
        <v>1.0000000000000001E-5</v>
      </c>
      <c r="R141" s="201">
        <f t="shared" si="22"/>
        <v>4.0000000000000003E-5</v>
      </c>
      <c r="S141" s="201">
        <v>0</v>
      </c>
      <c r="T141" s="202">
        <f t="shared" si="23"/>
        <v>0</v>
      </c>
      <c r="AR141" s="23" t="s">
        <v>143</v>
      </c>
      <c r="AT141" s="23" t="s">
        <v>138</v>
      </c>
      <c r="AU141" s="23" t="s">
        <v>85</v>
      </c>
      <c r="AY141" s="23" t="s">
        <v>135</v>
      </c>
      <c r="BE141" s="203">
        <f t="shared" si="24"/>
        <v>0</v>
      </c>
      <c r="BF141" s="203">
        <f t="shared" si="25"/>
        <v>0</v>
      </c>
      <c r="BG141" s="203">
        <f t="shared" si="26"/>
        <v>0</v>
      </c>
      <c r="BH141" s="203">
        <f t="shared" si="27"/>
        <v>0</v>
      </c>
      <c r="BI141" s="203">
        <f t="shared" si="28"/>
        <v>0</v>
      </c>
      <c r="BJ141" s="23" t="s">
        <v>24</v>
      </c>
      <c r="BK141" s="203">
        <f t="shared" si="29"/>
        <v>0</v>
      </c>
      <c r="BL141" s="23" t="s">
        <v>143</v>
      </c>
      <c r="BM141" s="23" t="s">
        <v>654</v>
      </c>
    </row>
    <row r="142" spans="2:65" s="1" customFormat="1" ht="22.5" customHeight="1">
      <c r="B142" s="40"/>
      <c r="C142" s="230" t="s">
        <v>655</v>
      </c>
      <c r="D142" s="230" t="s">
        <v>215</v>
      </c>
      <c r="E142" s="231" t="s">
        <v>656</v>
      </c>
      <c r="F142" s="232" t="s">
        <v>657</v>
      </c>
      <c r="G142" s="233" t="s">
        <v>357</v>
      </c>
      <c r="H142" s="234">
        <v>4</v>
      </c>
      <c r="I142" s="235"/>
      <c r="J142" s="236">
        <f t="shared" si="20"/>
        <v>0</v>
      </c>
      <c r="K142" s="232" t="s">
        <v>142</v>
      </c>
      <c r="L142" s="237"/>
      <c r="M142" s="238" t="s">
        <v>22</v>
      </c>
      <c r="N142" s="239" t="s">
        <v>47</v>
      </c>
      <c r="O142" s="41"/>
      <c r="P142" s="201">
        <f t="shared" si="21"/>
        <v>0</v>
      </c>
      <c r="Q142" s="201">
        <v>4.4299999999999999E-3</v>
      </c>
      <c r="R142" s="201">
        <f t="shared" si="22"/>
        <v>1.772E-2</v>
      </c>
      <c r="S142" s="201">
        <v>0</v>
      </c>
      <c r="T142" s="202">
        <f t="shared" si="23"/>
        <v>0</v>
      </c>
      <c r="AR142" s="23" t="s">
        <v>197</v>
      </c>
      <c r="AT142" s="23" t="s">
        <v>215</v>
      </c>
      <c r="AU142" s="23" t="s">
        <v>85</v>
      </c>
      <c r="AY142" s="23" t="s">
        <v>135</v>
      </c>
      <c r="BE142" s="203">
        <f t="shared" si="24"/>
        <v>0</v>
      </c>
      <c r="BF142" s="203">
        <f t="shared" si="25"/>
        <v>0</v>
      </c>
      <c r="BG142" s="203">
        <f t="shared" si="26"/>
        <v>0</v>
      </c>
      <c r="BH142" s="203">
        <f t="shared" si="27"/>
        <v>0</v>
      </c>
      <c r="BI142" s="203">
        <f t="shared" si="28"/>
        <v>0</v>
      </c>
      <c r="BJ142" s="23" t="s">
        <v>24</v>
      </c>
      <c r="BK142" s="203">
        <f t="shared" si="29"/>
        <v>0</v>
      </c>
      <c r="BL142" s="23" t="s">
        <v>143</v>
      </c>
      <c r="BM142" s="23" t="s">
        <v>658</v>
      </c>
    </row>
    <row r="143" spans="2:65" s="1" customFormat="1" ht="22.5" customHeight="1">
      <c r="B143" s="40"/>
      <c r="C143" s="192" t="s">
        <v>659</v>
      </c>
      <c r="D143" s="192" t="s">
        <v>138</v>
      </c>
      <c r="E143" s="193" t="s">
        <v>660</v>
      </c>
      <c r="F143" s="194" t="s">
        <v>661</v>
      </c>
      <c r="G143" s="195" t="s">
        <v>357</v>
      </c>
      <c r="H143" s="196">
        <v>1</v>
      </c>
      <c r="I143" s="197"/>
      <c r="J143" s="198">
        <f t="shared" si="20"/>
        <v>0</v>
      </c>
      <c r="K143" s="194" t="s">
        <v>142</v>
      </c>
      <c r="L143" s="60"/>
      <c r="M143" s="199" t="s">
        <v>22</v>
      </c>
      <c r="N143" s="200" t="s">
        <v>47</v>
      </c>
      <c r="O143" s="41"/>
      <c r="P143" s="201">
        <f t="shared" si="21"/>
        <v>0</v>
      </c>
      <c r="Q143" s="201">
        <v>1.7000000000000001E-4</v>
      </c>
      <c r="R143" s="201">
        <f t="shared" si="22"/>
        <v>1.7000000000000001E-4</v>
      </c>
      <c r="S143" s="201">
        <v>0</v>
      </c>
      <c r="T143" s="202">
        <f t="shared" si="23"/>
        <v>0</v>
      </c>
      <c r="AR143" s="23" t="s">
        <v>143</v>
      </c>
      <c r="AT143" s="23" t="s">
        <v>138</v>
      </c>
      <c r="AU143" s="23" t="s">
        <v>85</v>
      </c>
      <c r="AY143" s="23" t="s">
        <v>135</v>
      </c>
      <c r="BE143" s="203">
        <f t="shared" si="24"/>
        <v>0</v>
      </c>
      <c r="BF143" s="203">
        <f t="shared" si="25"/>
        <v>0</v>
      </c>
      <c r="BG143" s="203">
        <f t="shared" si="26"/>
        <v>0</v>
      </c>
      <c r="BH143" s="203">
        <f t="shared" si="27"/>
        <v>0</v>
      </c>
      <c r="BI143" s="203">
        <f t="shared" si="28"/>
        <v>0</v>
      </c>
      <c r="BJ143" s="23" t="s">
        <v>24</v>
      </c>
      <c r="BK143" s="203">
        <f t="shared" si="29"/>
        <v>0</v>
      </c>
      <c r="BL143" s="23" t="s">
        <v>143</v>
      </c>
      <c r="BM143" s="23" t="s">
        <v>662</v>
      </c>
    </row>
    <row r="144" spans="2:65" s="1" customFormat="1" ht="22.5" customHeight="1">
      <c r="B144" s="40"/>
      <c r="C144" s="230" t="s">
        <v>351</v>
      </c>
      <c r="D144" s="230" t="s">
        <v>215</v>
      </c>
      <c r="E144" s="231" t="s">
        <v>663</v>
      </c>
      <c r="F144" s="232" t="s">
        <v>664</v>
      </c>
      <c r="G144" s="233" t="s">
        <v>357</v>
      </c>
      <c r="H144" s="234">
        <v>1</v>
      </c>
      <c r="I144" s="235"/>
      <c r="J144" s="236">
        <f t="shared" si="20"/>
        <v>0</v>
      </c>
      <c r="K144" s="232" t="s">
        <v>142</v>
      </c>
      <c r="L144" s="237"/>
      <c r="M144" s="238" t="s">
        <v>22</v>
      </c>
      <c r="N144" s="239" t="s">
        <v>47</v>
      </c>
      <c r="O144" s="41"/>
      <c r="P144" s="201">
        <f t="shared" si="21"/>
        <v>0</v>
      </c>
      <c r="Q144" s="201">
        <v>1.4200000000000001E-2</v>
      </c>
      <c r="R144" s="201">
        <f t="shared" si="22"/>
        <v>1.4200000000000001E-2</v>
      </c>
      <c r="S144" s="201">
        <v>0</v>
      </c>
      <c r="T144" s="202">
        <f t="shared" si="23"/>
        <v>0</v>
      </c>
      <c r="AR144" s="23" t="s">
        <v>197</v>
      </c>
      <c r="AT144" s="23" t="s">
        <v>215</v>
      </c>
      <c r="AU144" s="23" t="s">
        <v>85</v>
      </c>
      <c r="AY144" s="23" t="s">
        <v>135</v>
      </c>
      <c r="BE144" s="203">
        <f t="shared" si="24"/>
        <v>0</v>
      </c>
      <c r="BF144" s="203">
        <f t="shared" si="25"/>
        <v>0</v>
      </c>
      <c r="BG144" s="203">
        <f t="shared" si="26"/>
        <v>0</v>
      </c>
      <c r="BH144" s="203">
        <f t="shared" si="27"/>
        <v>0</v>
      </c>
      <c r="BI144" s="203">
        <f t="shared" si="28"/>
        <v>0</v>
      </c>
      <c r="BJ144" s="23" t="s">
        <v>24</v>
      </c>
      <c r="BK144" s="203">
        <f t="shared" si="29"/>
        <v>0</v>
      </c>
      <c r="BL144" s="23" t="s">
        <v>143</v>
      </c>
      <c r="BM144" s="23" t="s">
        <v>665</v>
      </c>
    </row>
    <row r="145" spans="2:65" s="1" customFormat="1" ht="22.5" customHeight="1">
      <c r="B145" s="40"/>
      <c r="C145" s="192" t="s">
        <v>354</v>
      </c>
      <c r="D145" s="192" t="s">
        <v>138</v>
      </c>
      <c r="E145" s="193" t="s">
        <v>666</v>
      </c>
      <c r="F145" s="194" t="s">
        <v>667</v>
      </c>
      <c r="G145" s="195" t="s">
        <v>158</v>
      </c>
      <c r="H145" s="196">
        <v>111</v>
      </c>
      <c r="I145" s="197"/>
      <c r="J145" s="198">
        <f t="shared" si="20"/>
        <v>0</v>
      </c>
      <c r="K145" s="194" t="s">
        <v>142</v>
      </c>
      <c r="L145" s="60"/>
      <c r="M145" s="199" t="s">
        <v>22</v>
      </c>
      <c r="N145" s="200" t="s">
        <v>47</v>
      </c>
      <c r="O145" s="41"/>
      <c r="P145" s="201">
        <f t="shared" si="21"/>
        <v>0</v>
      </c>
      <c r="Q145" s="201">
        <v>0</v>
      </c>
      <c r="R145" s="201">
        <f t="shared" si="22"/>
        <v>0</v>
      </c>
      <c r="S145" s="201">
        <v>0</v>
      </c>
      <c r="T145" s="202">
        <f t="shared" si="23"/>
        <v>0</v>
      </c>
      <c r="AR145" s="23" t="s">
        <v>143</v>
      </c>
      <c r="AT145" s="23" t="s">
        <v>138</v>
      </c>
      <c r="AU145" s="23" t="s">
        <v>85</v>
      </c>
      <c r="AY145" s="23" t="s">
        <v>135</v>
      </c>
      <c r="BE145" s="203">
        <f t="shared" si="24"/>
        <v>0</v>
      </c>
      <c r="BF145" s="203">
        <f t="shared" si="25"/>
        <v>0</v>
      </c>
      <c r="BG145" s="203">
        <f t="shared" si="26"/>
        <v>0</v>
      </c>
      <c r="BH145" s="203">
        <f t="shared" si="27"/>
        <v>0</v>
      </c>
      <c r="BI145" s="203">
        <f t="shared" si="28"/>
        <v>0</v>
      </c>
      <c r="BJ145" s="23" t="s">
        <v>24</v>
      </c>
      <c r="BK145" s="203">
        <f t="shared" si="29"/>
        <v>0</v>
      </c>
      <c r="BL145" s="23" t="s">
        <v>143</v>
      </c>
      <c r="BM145" s="23" t="s">
        <v>668</v>
      </c>
    </row>
    <row r="146" spans="2:65" s="1" customFormat="1" ht="22.5" customHeight="1">
      <c r="B146" s="40"/>
      <c r="C146" s="192" t="s">
        <v>669</v>
      </c>
      <c r="D146" s="192" t="s">
        <v>138</v>
      </c>
      <c r="E146" s="193" t="s">
        <v>670</v>
      </c>
      <c r="F146" s="194" t="s">
        <v>671</v>
      </c>
      <c r="G146" s="195" t="s">
        <v>158</v>
      </c>
      <c r="H146" s="196">
        <v>1015</v>
      </c>
      <c r="I146" s="197"/>
      <c r="J146" s="198">
        <f t="shared" si="20"/>
        <v>0</v>
      </c>
      <c r="K146" s="194" t="s">
        <v>142</v>
      </c>
      <c r="L146" s="60"/>
      <c r="M146" s="199" t="s">
        <v>22</v>
      </c>
      <c r="N146" s="200" t="s">
        <v>47</v>
      </c>
      <c r="O146" s="41"/>
      <c r="P146" s="201">
        <f t="shared" si="21"/>
        <v>0</v>
      </c>
      <c r="Q146" s="201">
        <v>0</v>
      </c>
      <c r="R146" s="201">
        <f t="shared" si="22"/>
        <v>0</v>
      </c>
      <c r="S146" s="201">
        <v>0</v>
      </c>
      <c r="T146" s="202">
        <f t="shared" si="23"/>
        <v>0</v>
      </c>
      <c r="AR146" s="23" t="s">
        <v>143</v>
      </c>
      <c r="AT146" s="23" t="s">
        <v>138</v>
      </c>
      <c r="AU146" s="23" t="s">
        <v>85</v>
      </c>
      <c r="AY146" s="23" t="s">
        <v>135</v>
      </c>
      <c r="BE146" s="203">
        <f t="shared" si="24"/>
        <v>0</v>
      </c>
      <c r="BF146" s="203">
        <f t="shared" si="25"/>
        <v>0</v>
      </c>
      <c r="BG146" s="203">
        <f t="shared" si="26"/>
        <v>0</v>
      </c>
      <c r="BH146" s="203">
        <f t="shared" si="27"/>
        <v>0</v>
      </c>
      <c r="BI146" s="203">
        <f t="shared" si="28"/>
        <v>0</v>
      </c>
      <c r="BJ146" s="23" t="s">
        <v>24</v>
      </c>
      <c r="BK146" s="203">
        <f t="shared" si="29"/>
        <v>0</v>
      </c>
      <c r="BL146" s="23" t="s">
        <v>143</v>
      </c>
      <c r="BM146" s="23" t="s">
        <v>672</v>
      </c>
    </row>
    <row r="147" spans="2:65" s="11" customFormat="1" ht="13.5">
      <c r="B147" s="204"/>
      <c r="C147" s="205"/>
      <c r="D147" s="206" t="s">
        <v>145</v>
      </c>
      <c r="E147" s="207" t="s">
        <v>22</v>
      </c>
      <c r="F147" s="208" t="s">
        <v>673</v>
      </c>
      <c r="G147" s="205"/>
      <c r="H147" s="209">
        <v>584</v>
      </c>
      <c r="I147" s="210"/>
      <c r="J147" s="205"/>
      <c r="K147" s="205"/>
      <c r="L147" s="211"/>
      <c r="M147" s="212"/>
      <c r="N147" s="213"/>
      <c r="O147" s="213"/>
      <c r="P147" s="213"/>
      <c r="Q147" s="213"/>
      <c r="R147" s="213"/>
      <c r="S147" s="213"/>
      <c r="T147" s="214"/>
      <c r="AT147" s="215" t="s">
        <v>145</v>
      </c>
      <c r="AU147" s="215" t="s">
        <v>85</v>
      </c>
      <c r="AV147" s="11" t="s">
        <v>85</v>
      </c>
      <c r="AW147" s="11" t="s">
        <v>39</v>
      </c>
      <c r="AX147" s="11" t="s">
        <v>76</v>
      </c>
      <c r="AY147" s="215" t="s">
        <v>135</v>
      </c>
    </row>
    <row r="148" spans="2:65" s="11" customFormat="1" ht="13.5">
      <c r="B148" s="204"/>
      <c r="C148" s="205"/>
      <c r="D148" s="206" t="s">
        <v>145</v>
      </c>
      <c r="E148" s="207" t="s">
        <v>22</v>
      </c>
      <c r="F148" s="208" t="s">
        <v>674</v>
      </c>
      <c r="G148" s="205"/>
      <c r="H148" s="209">
        <v>431</v>
      </c>
      <c r="I148" s="210"/>
      <c r="J148" s="205"/>
      <c r="K148" s="205"/>
      <c r="L148" s="211"/>
      <c r="M148" s="212"/>
      <c r="N148" s="213"/>
      <c r="O148" s="213"/>
      <c r="P148" s="213"/>
      <c r="Q148" s="213"/>
      <c r="R148" s="213"/>
      <c r="S148" s="213"/>
      <c r="T148" s="214"/>
      <c r="AT148" s="215" t="s">
        <v>145</v>
      </c>
      <c r="AU148" s="215" t="s">
        <v>85</v>
      </c>
      <c r="AV148" s="11" t="s">
        <v>85</v>
      </c>
      <c r="AW148" s="11" t="s">
        <v>39</v>
      </c>
      <c r="AX148" s="11" t="s">
        <v>76</v>
      </c>
      <c r="AY148" s="215" t="s">
        <v>135</v>
      </c>
    </row>
    <row r="149" spans="2:65" s="12" customFormat="1" ht="13.5">
      <c r="B149" s="216"/>
      <c r="C149" s="217"/>
      <c r="D149" s="218" t="s">
        <v>145</v>
      </c>
      <c r="E149" s="219" t="s">
        <v>22</v>
      </c>
      <c r="F149" s="220" t="s">
        <v>147</v>
      </c>
      <c r="G149" s="217"/>
      <c r="H149" s="221">
        <v>1015</v>
      </c>
      <c r="I149" s="222"/>
      <c r="J149" s="217"/>
      <c r="K149" s="217"/>
      <c r="L149" s="223"/>
      <c r="M149" s="224"/>
      <c r="N149" s="225"/>
      <c r="O149" s="225"/>
      <c r="P149" s="225"/>
      <c r="Q149" s="225"/>
      <c r="R149" s="225"/>
      <c r="S149" s="225"/>
      <c r="T149" s="226"/>
      <c r="AT149" s="227" t="s">
        <v>145</v>
      </c>
      <c r="AU149" s="227" t="s">
        <v>85</v>
      </c>
      <c r="AV149" s="12" t="s">
        <v>143</v>
      </c>
      <c r="AW149" s="12" t="s">
        <v>39</v>
      </c>
      <c r="AX149" s="12" t="s">
        <v>24</v>
      </c>
      <c r="AY149" s="227" t="s">
        <v>135</v>
      </c>
    </row>
    <row r="150" spans="2:65" s="1" customFormat="1" ht="22.5" customHeight="1">
      <c r="B150" s="40"/>
      <c r="C150" s="192" t="s">
        <v>360</v>
      </c>
      <c r="D150" s="192" t="s">
        <v>138</v>
      </c>
      <c r="E150" s="193" t="s">
        <v>675</v>
      </c>
      <c r="F150" s="194" t="s">
        <v>676</v>
      </c>
      <c r="G150" s="195" t="s">
        <v>158</v>
      </c>
      <c r="H150" s="196">
        <v>216</v>
      </c>
      <c r="I150" s="197"/>
      <c r="J150" s="198">
        <f>ROUND(I150*H150,2)</f>
        <v>0</v>
      </c>
      <c r="K150" s="194" t="s">
        <v>142</v>
      </c>
      <c r="L150" s="60"/>
      <c r="M150" s="199" t="s">
        <v>22</v>
      </c>
      <c r="N150" s="200" t="s">
        <v>47</v>
      </c>
      <c r="O150" s="41"/>
      <c r="P150" s="201">
        <f>O150*H150</f>
        <v>0</v>
      </c>
      <c r="Q150" s="201">
        <v>0</v>
      </c>
      <c r="R150" s="201">
        <f>Q150*H150</f>
        <v>0</v>
      </c>
      <c r="S150" s="201">
        <v>0</v>
      </c>
      <c r="T150" s="202">
        <f>S150*H150</f>
        <v>0</v>
      </c>
      <c r="AR150" s="23" t="s">
        <v>143</v>
      </c>
      <c r="AT150" s="23" t="s">
        <v>138</v>
      </c>
      <c r="AU150" s="23" t="s">
        <v>85</v>
      </c>
      <c r="AY150" s="23" t="s">
        <v>135</v>
      </c>
      <c r="BE150" s="203">
        <f>IF(N150="základní",J150,0)</f>
        <v>0</v>
      </c>
      <c r="BF150" s="203">
        <f>IF(N150="snížená",J150,0)</f>
        <v>0</v>
      </c>
      <c r="BG150" s="203">
        <f>IF(N150="zákl. přenesená",J150,0)</f>
        <v>0</v>
      </c>
      <c r="BH150" s="203">
        <f>IF(N150="sníž. přenesená",J150,0)</f>
        <v>0</v>
      </c>
      <c r="BI150" s="203">
        <f>IF(N150="nulová",J150,0)</f>
        <v>0</v>
      </c>
      <c r="BJ150" s="23" t="s">
        <v>24</v>
      </c>
      <c r="BK150" s="203">
        <f>ROUND(I150*H150,2)</f>
        <v>0</v>
      </c>
      <c r="BL150" s="23" t="s">
        <v>143</v>
      </c>
      <c r="BM150" s="23" t="s">
        <v>677</v>
      </c>
    </row>
    <row r="151" spans="2:65" s="11" customFormat="1" ht="13.5">
      <c r="B151" s="204"/>
      <c r="C151" s="205"/>
      <c r="D151" s="206" t="s">
        <v>145</v>
      </c>
      <c r="E151" s="207" t="s">
        <v>22</v>
      </c>
      <c r="F151" s="208" t="s">
        <v>678</v>
      </c>
      <c r="G151" s="205"/>
      <c r="H151" s="209">
        <v>216</v>
      </c>
      <c r="I151" s="210"/>
      <c r="J151" s="205"/>
      <c r="K151" s="205"/>
      <c r="L151" s="211"/>
      <c r="M151" s="212"/>
      <c r="N151" s="213"/>
      <c r="O151" s="213"/>
      <c r="P151" s="213"/>
      <c r="Q151" s="213"/>
      <c r="R151" s="213"/>
      <c r="S151" s="213"/>
      <c r="T151" s="214"/>
      <c r="AT151" s="215" t="s">
        <v>145</v>
      </c>
      <c r="AU151" s="215" t="s">
        <v>85</v>
      </c>
      <c r="AV151" s="11" t="s">
        <v>85</v>
      </c>
      <c r="AW151" s="11" t="s">
        <v>39</v>
      </c>
      <c r="AX151" s="11" t="s">
        <v>24</v>
      </c>
      <c r="AY151" s="215" t="s">
        <v>135</v>
      </c>
    </row>
    <row r="152" spans="2:65" s="10" customFormat="1" ht="29.85" customHeight="1">
      <c r="B152" s="175"/>
      <c r="C152" s="176"/>
      <c r="D152" s="189" t="s">
        <v>75</v>
      </c>
      <c r="E152" s="190" t="s">
        <v>226</v>
      </c>
      <c r="F152" s="190" t="s">
        <v>349</v>
      </c>
      <c r="G152" s="176"/>
      <c r="H152" s="176"/>
      <c r="I152" s="179"/>
      <c r="J152" s="191">
        <f>BK152</f>
        <v>0</v>
      </c>
      <c r="K152" s="176"/>
      <c r="L152" s="181"/>
      <c r="M152" s="182"/>
      <c r="N152" s="183"/>
      <c r="O152" s="183"/>
      <c r="P152" s="184">
        <f>SUM(P153:P156)</f>
        <v>0</v>
      </c>
      <c r="Q152" s="183"/>
      <c r="R152" s="184">
        <f>SUM(R153:R156)</f>
        <v>30.60529</v>
      </c>
      <c r="S152" s="183"/>
      <c r="T152" s="185">
        <f>SUM(T153:T156)</f>
        <v>14.356</v>
      </c>
      <c r="AR152" s="186" t="s">
        <v>24</v>
      </c>
      <c r="AT152" s="187" t="s">
        <v>75</v>
      </c>
      <c r="AU152" s="187" t="s">
        <v>24</v>
      </c>
      <c r="AY152" s="186" t="s">
        <v>135</v>
      </c>
      <c r="BK152" s="188">
        <f>SUM(BK153:BK156)</f>
        <v>0</v>
      </c>
    </row>
    <row r="153" spans="2:65" s="1" customFormat="1" ht="22.5" customHeight="1">
      <c r="B153" s="40"/>
      <c r="C153" s="192" t="s">
        <v>679</v>
      </c>
      <c r="D153" s="192" t="s">
        <v>138</v>
      </c>
      <c r="E153" s="193" t="s">
        <v>680</v>
      </c>
      <c r="F153" s="194" t="s">
        <v>681</v>
      </c>
      <c r="G153" s="195" t="s">
        <v>357</v>
      </c>
      <c r="H153" s="196">
        <v>4</v>
      </c>
      <c r="I153" s="197"/>
      <c r="J153" s="198">
        <f>ROUND(I153*H153,2)</f>
        <v>0</v>
      </c>
      <c r="K153" s="194" t="s">
        <v>142</v>
      </c>
      <c r="L153" s="60"/>
      <c r="M153" s="199" t="s">
        <v>22</v>
      </c>
      <c r="N153" s="200" t="s">
        <v>47</v>
      </c>
      <c r="O153" s="41"/>
      <c r="P153" s="201">
        <f>O153*H153</f>
        <v>0</v>
      </c>
      <c r="Q153" s="201">
        <v>7.0056599999999998</v>
      </c>
      <c r="R153" s="201">
        <f>Q153*H153</f>
        <v>28.022639999999999</v>
      </c>
      <c r="S153" s="201">
        <v>0</v>
      </c>
      <c r="T153" s="202">
        <f>S153*H153</f>
        <v>0</v>
      </c>
      <c r="AR153" s="23" t="s">
        <v>143</v>
      </c>
      <c r="AT153" s="23" t="s">
        <v>138</v>
      </c>
      <c r="AU153" s="23" t="s">
        <v>85</v>
      </c>
      <c r="AY153" s="23" t="s">
        <v>135</v>
      </c>
      <c r="BE153" s="203">
        <f>IF(N153="základní",J153,0)</f>
        <v>0</v>
      </c>
      <c r="BF153" s="203">
        <f>IF(N153="snížená",J153,0)</f>
        <v>0</v>
      </c>
      <c r="BG153" s="203">
        <f>IF(N153="zákl. přenesená",J153,0)</f>
        <v>0</v>
      </c>
      <c r="BH153" s="203">
        <f>IF(N153="sníž. přenesená",J153,0)</f>
        <v>0</v>
      </c>
      <c r="BI153" s="203">
        <f>IF(N153="nulová",J153,0)</f>
        <v>0</v>
      </c>
      <c r="BJ153" s="23" t="s">
        <v>24</v>
      </c>
      <c r="BK153" s="203">
        <f>ROUND(I153*H153,2)</f>
        <v>0</v>
      </c>
      <c r="BL153" s="23" t="s">
        <v>143</v>
      </c>
      <c r="BM153" s="23" t="s">
        <v>682</v>
      </c>
    </row>
    <row r="154" spans="2:65" s="1" customFormat="1" ht="31.5" customHeight="1">
      <c r="B154" s="40"/>
      <c r="C154" s="192" t="s">
        <v>683</v>
      </c>
      <c r="D154" s="192" t="s">
        <v>138</v>
      </c>
      <c r="E154" s="193" t="s">
        <v>684</v>
      </c>
      <c r="F154" s="194" t="s">
        <v>685</v>
      </c>
      <c r="G154" s="195" t="s">
        <v>158</v>
      </c>
      <c r="H154" s="196">
        <v>5</v>
      </c>
      <c r="I154" s="197"/>
      <c r="J154" s="198">
        <f>ROUND(I154*H154,2)</f>
        <v>0</v>
      </c>
      <c r="K154" s="194" t="s">
        <v>142</v>
      </c>
      <c r="L154" s="60"/>
      <c r="M154" s="199" t="s">
        <v>22</v>
      </c>
      <c r="N154" s="200" t="s">
        <v>47</v>
      </c>
      <c r="O154" s="41"/>
      <c r="P154" s="201">
        <f>O154*H154</f>
        <v>0</v>
      </c>
      <c r="Q154" s="201">
        <v>0.51653000000000004</v>
      </c>
      <c r="R154" s="201">
        <f>Q154*H154</f>
        <v>2.5826500000000001</v>
      </c>
      <c r="S154" s="201">
        <v>0</v>
      </c>
      <c r="T154" s="202">
        <f>S154*H154</f>
        <v>0</v>
      </c>
      <c r="AR154" s="23" t="s">
        <v>143</v>
      </c>
      <c r="AT154" s="23" t="s">
        <v>138</v>
      </c>
      <c r="AU154" s="23" t="s">
        <v>85</v>
      </c>
      <c r="AY154" s="23" t="s">
        <v>135</v>
      </c>
      <c r="BE154" s="203">
        <f>IF(N154="základní",J154,0)</f>
        <v>0</v>
      </c>
      <c r="BF154" s="203">
        <f>IF(N154="snížená",J154,0)</f>
        <v>0</v>
      </c>
      <c r="BG154" s="203">
        <f>IF(N154="zákl. přenesená",J154,0)</f>
        <v>0</v>
      </c>
      <c r="BH154" s="203">
        <f>IF(N154="sníž. přenesená",J154,0)</f>
        <v>0</v>
      </c>
      <c r="BI154" s="203">
        <f>IF(N154="nulová",J154,0)</f>
        <v>0</v>
      </c>
      <c r="BJ154" s="23" t="s">
        <v>24</v>
      </c>
      <c r="BK154" s="203">
        <f>ROUND(I154*H154,2)</f>
        <v>0</v>
      </c>
      <c r="BL154" s="23" t="s">
        <v>143</v>
      </c>
      <c r="BM154" s="23" t="s">
        <v>686</v>
      </c>
    </row>
    <row r="155" spans="2:65" s="1" customFormat="1" ht="22.5" customHeight="1">
      <c r="B155" s="40"/>
      <c r="C155" s="192" t="s">
        <v>687</v>
      </c>
      <c r="D155" s="192" t="s">
        <v>138</v>
      </c>
      <c r="E155" s="193" t="s">
        <v>688</v>
      </c>
      <c r="F155" s="194" t="s">
        <v>689</v>
      </c>
      <c r="G155" s="195" t="s">
        <v>158</v>
      </c>
      <c r="H155" s="196">
        <v>37</v>
      </c>
      <c r="I155" s="197"/>
      <c r="J155" s="198">
        <f>ROUND(I155*H155,2)</f>
        <v>0</v>
      </c>
      <c r="K155" s="194" t="s">
        <v>142</v>
      </c>
      <c r="L155" s="60"/>
      <c r="M155" s="199" t="s">
        <v>22</v>
      </c>
      <c r="N155" s="200" t="s">
        <v>47</v>
      </c>
      <c r="O155" s="41"/>
      <c r="P155" s="201">
        <f>O155*H155</f>
        <v>0</v>
      </c>
      <c r="Q155" s="201">
        <v>0</v>
      </c>
      <c r="R155" s="201">
        <f>Q155*H155</f>
        <v>0</v>
      </c>
      <c r="S155" s="201">
        <v>0.38800000000000001</v>
      </c>
      <c r="T155" s="202">
        <f>S155*H155</f>
        <v>14.356</v>
      </c>
      <c r="AR155" s="23" t="s">
        <v>143</v>
      </c>
      <c r="AT155" s="23" t="s">
        <v>138</v>
      </c>
      <c r="AU155" s="23" t="s">
        <v>85</v>
      </c>
      <c r="AY155" s="23" t="s">
        <v>135</v>
      </c>
      <c r="BE155" s="203">
        <f>IF(N155="základní",J155,0)</f>
        <v>0</v>
      </c>
      <c r="BF155" s="203">
        <f>IF(N155="snížená",J155,0)</f>
        <v>0</v>
      </c>
      <c r="BG155" s="203">
        <f>IF(N155="zákl. přenesená",J155,0)</f>
        <v>0</v>
      </c>
      <c r="BH155" s="203">
        <f>IF(N155="sníž. přenesená",J155,0)</f>
        <v>0</v>
      </c>
      <c r="BI155" s="203">
        <f>IF(N155="nulová",J155,0)</f>
        <v>0</v>
      </c>
      <c r="BJ155" s="23" t="s">
        <v>24</v>
      </c>
      <c r="BK155" s="203">
        <f>ROUND(I155*H155,2)</f>
        <v>0</v>
      </c>
      <c r="BL155" s="23" t="s">
        <v>143</v>
      </c>
      <c r="BM155" s="23" t="s">
        <v>690</v>
      </c>
    </row>
    <row r="156" spans="2:65" s="1" customFormat="1" ht="27">
      <c r="B156" s="40"/>
      <c r="C156" s="62"/>
      <c r="D156" s="206" t="s">
        <v>596</v>
      </c>
      <c r="E156" s="62"/>
      <c r="F156" s="264" t="s">
        <v>691</v>
      </c>
      <c r="G156" s="62"/>
      <c r="H156" s="62"/>
      <c r="I156" s="162"/>
      <c r="J156" s="62"/>
      <c r="K156" s="62"/>
      <c r="L156" s="60"/>
      <c r="M156" s="265"/>
      <c r="N156" s="41"/>
      <c r="O156" s="41"/>
      <c r="P156" s="41"/>
      <c r="Q156" s="41"/>
      <c r="R156" s="41"/>
      <c r="S156" s="41"/>
      <c r="T156" s="77"/>
      <c r="AT156" s="23" t="s">
        <v>596</v>
      </c>
      <c r="AU156" s="23" t="s">
        <v>85</v>
      </c>
    </row>
    <row r="157" spans="2:65" s="10" customFormat="1" ht="29.85" customHeight="1">
      <c r="B157" s="175"/>
      <c r="C157" s="176"/>
      <c r="D157" s="189" t="s">
        <v>75</v>
      </c>
      <c r="E157" s="190" t="s">
        <v>436</v>
      </c>
      <c r="F157" s="190" t="s">
        <v>437</v>
      </c>
      <c r="G157" s="176"/>
      <c r="H157" s="176"/>
      <c r="I157" s="179"/>
      <c r="J157" s="191">
        <f>BK157</f>
        <v>0</v>
      </c>
      <c r="K157" s="176"/>
      <c r="L157" s="181"/>
      <c r="M157" s="182"/>
      <c r="N157" s="183"/>
      <c r="O157" s="183"/>
      <c r="P157" s="184">
        <f>SUM(P158:P162)</f>
        <v>0</v>
      </c>
      <c r="Q157" s="183"/>
      <c r="R157" s="184">
        <f>SUM(R158:R162)</f>
        <v>964</v>
      </c>
      <c r="S157" s="183"/>
      <c r="T157" s="185">
        <f>SUM(T158:T162)</f>
        <v>0</v>
      </c>
      <c r="AR157" s="186" t="s">
        <v>24</v>
      </c>
      <c r="AT157" s="187" t="s">
        <v>75</v>
      </c>
      <c r="AU157" s="187" t="s">
        <v>24</v>
      </c>
      <c r="AY157" s="186" t="s">
        <v>135</v>
      </c>
      <c r="BK157" s="188">
        <f>SUM(BK158:BK162)</f>
        <v>0</v>
      </c>
    </row>
    <row r="158" spans="2:65" s="1" customFormat="1" ht="22.5" customHeight="1">
      <c r="B158" s="40"/>
      <c r="C158" s="192" t="s">
        <v>692</v>
      </c>
      <c r="D158" s="192" t="s">
        <v>138</v>
      </c>
      <c r="E158" s="193" t="s">
        <v>693</v>
      </c>
      <c r="F158" s="194" t="s">
        <v>694</v>
      </c>
      <c r="G158" s="195" t="s">
        <v>203</v>
      </c>
      <c r="H158" s="196">
        <v>1013.848</v>
      </c>
      <c r="I158" s="197"/>
      <c r="J158" s="198">
        <f>ROUND(I158*H158,2)</f>
        <v>0</v>
      </c>
      <c r="K158" s="194" t="s">
        <v>142</v>
      </c>
      <c r="L158" s="60"/>
      <c r="M158" s="199" t="s">
        <v>22</v>
      </c>
      <c r="N158" s="200" t="s">
        <v>47</v>
      </c>
      <c r="O158" s="41"/>
      <c r="P158" s="201">
        <f>O158*H158</f>
        <v>0</v>
      </c>
      <c r="Q158" s="201">
        <v>0</v>
      </c>
      <c r="R158" s="201">
        <f>Q158*H158</f>
        <v>0</v>
      </c>
      <c r="S158" s="201">
        <v>0</v>
      </c>
      <c r="T158" s="202">
        <f>S158*H158</f>
        <v>0</v>
      </c>
      <c r="AR158" s="23" t="s">
        <v>143</v>
      </c>
      <c r="AT158" s="23" t="s">
        <v>138</v>
      </c>
      <c r="AU158" s="23" t="s">
        <v>85</v>
      </c>
      <c r="AY158" s="23" t="s">
        <v>135</v>
      </c>
      <c r="BE158" s="203">
        <f>IF(N158="základní",J158,0)</f>
        <v>0</v>
      </c>
      <c r="BF158" s="203">
        <f>IF(N158="snížená",J158,0)</f>
        <v>0</v>
      </c>
      <c r="BG158" s="203">
        <f>IF(N158="zákl. přenesená",J158,0)</f>
        <v>0</v>
      </c>
      <c r="BH158" s="203">
        <f>IF(N158="sníž. přenesená",J158,0)</f>
        <v>0</v>
      </c>
      <c r="BI158" s="203">
        <f>IF(N158="nulová",J158,0)</f>
        <v>0</v>
      </c>
      <c r="BJ158" s="23" t="s">
        <v>24</v>
      </c>
      <c r="BK158" s="203">
        <f>ROUND(I158*H158,2)</f>
        <v>0</v>
      </c>
      <c r="BL158" s="23" t="s">
        <v>143</v>
      </c>
      <c r="BM158" s="23" t="s">
        <v>695</v>
      </c>
    </row>
    <row r="159" spans="2:65" s="1" customFormat="1" ht="22.5" customHeight="1">
      <c r="B159" s="40"/>
      <c r="C159" s="192" t="s">
        <v>696</v>
      </c>
      <c r="D159" s="192" t="s">
        <v>138</v>
      </c>
      <c r="E159" s="193" t="s">
        <v>697</v>
      </c>
      <c r="F159" s="194" t="s">
        <v>698</v>
      </c>
      <c r="G159" s="195" t="s">
        <v>163</v>
      </c>
      <c r="H159" s="196">
        <v>482</v>
      </c>
      <c r="I159" s="197"/>
      <c r="J159" s="198">
        <f>ROUND(I159*H159,2)</f>
        <v>0</v>
      </c>
      <c r="K159" s="194" t="s">
        <v>142</v>
      </c>
      <c r="L159" s="60"/>
      <c r="M159" s="199" t="s">
        <v>22</v>
      </c>
      <c r="N159" s="200" t="s">
        <v>47</v>
      </c>
      <c r="O159" s="41"/>
      <c r="P159" s="201">
        <f>O159*H159</f>
        <v>0</v>
      </c>
      <c r="Q159" s="201">
        <v>0</v>
      </c>
      <c r="R159" s="201">
        <f>Q159*H159</f>
        <v>0</v>
      </c>
      <c r="S159" s="201">
        <v>0</v>
      </c>
      <c r="T159" s="202">
        <f>S159*H159</f>
        <v>0</v>
      </c>
      <c r="AR159" s="23" t="s">
        <v>143</v>
      </c>
      <c r="AT159" s="23" t="s">
        <v>138</v>
      </c>
      <c r="AU159" s="23" t="s">
        <v>85</v>
      </c>
      <c r="AY159" s="23" t="s">
        <v>135</v>
      </c>
      <c r="BE159" s="203">
        <f>IF(N159="základní",J159,0)</f>
        <v>0</v>
      </c>
      <c r="BF159" s="203">
        <f>IF(N159="snížená",J159,0)</f>
        <v>0</v>
      </c>
      <c r="BG159" s="203">
        <f>IF(N159="zákl. přenesená",J159,0)</f>
        <v>0</v>
      </c>
      <c r="BH159" s="203">
        <f>IF(N159="sníž. přenesená",J159,0)</f>
        <v>0</v>
      </c>
      <c r="BI159" s="203">
        <f>IF(N159="nulová",J159,0)</f>
        <v>0</v>
      </c>
      <c r="BJ159" s="23" t="s">
        <v>24</v>
      </c>
      <c r="BK159" s="203">
        <f>ROUND(I159*H159,2)</f>
        <v>0</v>
      </c>
      <c r="BL159" s="23" t="s">
        <v>143</v>
      </c>
      <c r="BM159" s="23" t="s">
        <v>699</v>
      </c>
    </row>
    <row r="160" spans="2:65" s="1" customFormat="1" ht="22.5" customHeight="1">
      <c r="B160" s="40"/>
      <c r="C160" s="230" t="s">
        <v>700</v>
      </c>
      <c r="D160" s="230" t="s">
        <v>215</v>
      </c>
      <c r="E160" s="231" t="s">
        <v>701</v>
      </c>
      <c r="F160" s="232" t="s">
        <v>702</v>
      </c>
      <c r="G160" s="233" t="s">
        <v>203</v>
      </c>
      <c r="H160" s="234">
        <v>964</v>
      </c>
      <c r="I160" s="235"/>
      <c r="J160" s="236">
        <f>ROUND(I160*H160,2)</f>
        <v>0</v>
      </c>
      <c r="K160" s="232" t="s">
        <v>142</v>
      </c>
      <c r="L160" s="237"/>
      <c r="M160" s="238" t="s">
        <v>22</v>
      </c>
      <c r="N160" s="239" t="s">
        <v>47</v>
      </c>
      <c r="O160" s="41"/>
      <c r="P160" s="201">
        <f>O160*H160</f>
        <v>0</v>
      </c>
      <c r="Q160" s="201">
        <v>1</v>
      </c>
      <c r="R160" s="201">
        <f>Q160*H160</f>
        <v>964</v>
      </c>
      <c r="S160" s="201">
        <v>0</v>
      </c>
      <c r="T160" s="202">
        <f>S160*H160</f>
        <v>0</v>
      </c>
      <c r="AR160" s="23" t="s">
        <v>197</v>
      </c>
      <c r="AT160" s="23" t="s">
        <v>215</v>
      </c>
      <c r="AU160" s="23" t="s">
        <v>85</v>
      </c>
      <c r="AY160" s="23" t="s">
        <v>135</v>
      </c>
      <c r="BE160" s="203">
        <f>IF(N160="základní",J160,0)</f>
        <v>0</v>
      </c>
      <c r="BF160" s="203">
        <f>IF(N160="snížená",J160,0)</f>
        <v>0</v>
      </c>
      <c r="BG160" s="203">
        <f>IF(N160="zákl. přenesená",J160,0)</f>
        <v>0</v>
      </c>
      <c r="BH160" s="203">
        <f>IF(N160="sníž. přenesená",J160,0)</f>
        <v>0</v>
      </c>
      <c r="BI160" s="203">
        <f>IF(N160="nulová",J160,0)</f>
        <v>0</v>
      </c>
      <c r="BJ160" s="23" t="s">
        <v>24</v>
      </c>
      <c r="BK160" s="203">
        <f>ROUND(I160*H160,2)</f>
        <v>0</v>
      </c>
      <c r="BL160" s="23" t="s">
        <v>143</v>
      </c>
      <c r="BM160" s="23" t="s">
        <v>703</v>
      </c>
    </row>
    <row r="161" spans="2:65" s="11" customFormat="1" ht="13.5">
      <c r="B161" s="204"/>
      <c r="C161" s="205"/>
      <c r="D161" s="218" t="s">
        <v>145</v>
      </c>
      <c r="E161" s="205"/>
      <c r="F161" s="228" t="s">
        <v>570</v>
      </c>
      <c r="G161" s="205"/>
      <c r="H161" s="229">
        <v>964</v>
      </c>
      <c r="I161" s="210"/>
      <c r="J161" s="205"/>
      <c r="K161" s="205"/>
      <c r="L161" s="211"/>
      <c r="M161" s="212"/>
      <c r="N161" s="213"/>
      <c r="O161" s="213"/>
      <c r="P161" s="213"/>
      <c r="Q161" s="213"/>
      <c r="R161" s="213"/>
      <c r="S161" s="213"/>
      <c r="T161" s="214"/>
      <c r="AT161" s="215" t="s">
        <v>145</v>
      </c>
      <c r="AU161" s="215" t="s">
        <v>85</v>
      </c>
      <c r="AV161" s="11" t="s">
        <v>85</v>
      </c>
      <c r="AW161" s="11" t="s">
        <v>6</v>
      </c>
      <c r="AX161" s="11" t="s">
        <v>24</v>
      </c>
      <c r="AY161" s="215" t="s">
        <v>135</v>
      </c>
    </row>
    <row r="162" spans="2:65" s="1" customFormat="1" ht="31.5" customHeight="1">
      <c r="B162" s="40"/>
      <c r="C162" s="192" t="s">
        <v>704</v>
      </c>
      <c r="D162" s="192" t="s">
        <v>138</v>
      </c>
      <c r="E162" s="193" t="s">
        <v>705</v>
      </c>
      <c r="F162" s="194" t="s">
        <v>706</v>
      </c>
      <c r="G162" s="195" t="s">
        <v>203</v>
      </c>
      <c r="H162" s="196">
        <v>1013.848</v>
      </c>
      <c r="I162" s="197"/>
      <c r="J162" s="198">
        <f>ROUND(I162*H162,2)</f>
        <v>0</v>
      </c>
      <c r="K162" s="194" t="s">
        <v>142</v>
      </c>
      <c r="L162" s="60"/>
      <c r="M162" s="199" t="s">
        <v>22</v>
      </c>
      <c r="N162" s="257" t="s">
        <v>47</v>
      </c>
      <c r="O162" s="258"/>
      <c r="P162" s="259">
        <f>O162*H162</f>
        <v>0</v>
      </c>
      <c r="Q162" s="259">
        <v>0</v>
      </c>
      <c r="R162" s="259">
        <f>Q162*H162</f>
        <v>0</v>
      </c>
      <c r="S162" s="259">
        <v>0</v>
      </c>
      <c r="T162" s="260">
        <f>S162*H162</f>
        <v>0</v>
      </c>
      <c r="AR162" s="23" t="s">
        <v>143</v>
      </c>
      <c r="AT162" s="23" t="s">
        <v>138</v>
      </c>
      <c r="AU162" s="23" t="s">
        <v>85</v>
      </c>
      <c r="AY162" s="23" t="s">
        <v>135</v>
      </c>
      <c r="BE162" s="203">
        <f>IF(N162="základní",J162,0)</f>
        <v>0</v>
      </c>
      <c r="BF162" s="203">
        <f>IF(N162="snížená",J162,0)</f>
        <v>0</v>
      </c>
      <c r="BG162" s="203">
        <f>IF(N162="zákl. přenesená",J162,0)</f>
        <v>0</v>
      </c>
      <c r="BH162" s="203">
        <f>IF(N162="sníž. přenesená",J162,0)</f>
        <v>0</v>
      </c>
      <c r="BI162" s="203">
        <f>IF(N162="nulová",J162,0)</f>
        <v>0</v>
      </c>
      <c r="BJ162" s="23" t="s">
        <v>24</v>
      </c>
      <c r="BK162" s="203">
        <f>ROUND(I162*H162,2)</f>
        <v>0</v>
      </c>
      <c r="BL162" s="23" t="s">
        <v>143</v>
      </c>
      <c r="BM162" s="23" t="s">
        <v>707</v>
      </c>
    </row>
    <row r="163" spans="2:65" s="1" customFormat="1" ht="6.95" customHeight="1">
      <c r="B163" s="55"/>
      <c r="C163" s="56"/>
      <c r="D163" s="56"/>
      <c r="E163" s="56"/>
      <c r="F163" s="56"/>
      <c r="G163" s="56"/>
      <c r="H163" s="56"/>
      <c r="I163" s="138"/>
      <c r="J163" s="56"/>
      <c r="K163" s="56"/>
      <c r="L163" s="60"/>
    </row>
  </sheetData>
  <sheetProtection algorithmName="SHA-512" hashValue="Sz2ZYGm37ykWYY7fdKS4F6rSyl4PCBvuRzOBMTueCGzmg0PcHMpsqAg+IT2DUfT9bqMeoqvlC5gnlmUDztMqeA==" saltValue="nvkJPhEVQBwUY1Hv7XpY4A==" spinCount="100000" sheet="1" objects="1" scenarios="1" formatCells="0" formatColumns="0" formatRows="0" sort="0" autoFilter="0"/>
  <autoFilter ref="C80:K162"/>
  <mergeCells count="9">
    <mergeCell ref="E71:H71"/>
    <mergeCell ref="E73:H73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8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95</v>
      </c>
      <c r="G1" s="389" t="s">
        <v>96</v>
      </c>
      <c r="H1" s="389"/>
      <c r="I1" s="114"/>
      <c r="J1" s="113" t="s">
        <v>97</v>
      </c>
      <c r="K1" s="112" t="s">
        <v>98</v>
      </c>
      <c r="L1" s="113" t="s">
        <v>99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AT2" s="23" t="s">
        <v>94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85</v>
      </c>
    </row>
    <row r="4" spans="1:70" ht="36.950000000000003" customHeight="1">
      <c r="B4" s="27"/>
      <c r="C4" s="28"/>
      <c r="D4" s="29" t="s">
        <v>100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82" t="str">
        <f>'Rekapitulace stavby'!K6</f>
        <v>Chodník a cyklostezka v Bohutíně</v>
      </c>
      <c r="F7" s="383"/>
      <c r="G7" s="383"/>
      <c r="H7" s="383"/>
      <c r="I7" s="116"/>
      <c r="J7" s="28"/>
      <c r="K7" s="30"/>
    </row>
    <row r="8" spans="1:70" s="1" customFormat="1">
      <c r="B8" s="40"/>
      <c r="C8" s="41"/>
      <c r="D8" s="36" t="s">
        <v>101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84" t="s">
        <v>708</v>
      </c>
      <c r="F9" s="385"/>
      <c r="G9" s="385"/>
      <c r="H9" s="385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21</v>
      </c>
      <c r="E11" s="41"/>
      <c r="F11" s="34" t="s">
        <v>22</v>
      </c>
      <c r="G11" s="41"/>
      <c r="H11" s="41"/>
      <c r="I11" s="118" t="s">
        <v>23</v>
      </c>
      <c r="J11" s="34" t="s">
        <v>22</v>
      </c>
      <c r="K11" s="44"/>
    </row>
    <row r="12" spans="1:70" s="1" customFormat="1" ht="14.45" customHeight="1">
      <c r="B12" s="40"/>
      <c r="C12" s="41"/>
      <c r="D12" s="36" t="s">
        <v>25</v>
      </c>
      <c r="E12" s="41"/>
      <c r="F12" s="34" t="s">
        <v>26</v>
      </c>
      <c r="G12" s="41"/>
      <c r="H12" s="41"/>
      <c r="I12" s="118" t="s">
        <v>27</v>
      </c>
      <c r="J12" s="119" t="str">
        <f>'Rekapitulace stavby'!AN8</f>
        <v>3.6.2016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31</v>
      </c>
      <c r="E14" s="41"/>
      <c r="F14" s="41"/>
      <c r="G14" s="41"/>
      <c r="H14" s="41"/>
      <c r="I14" s="118" t="s">
        <v>32</v>
      </c>
      <c r="J14" s="34" t="s">
        <v>22</v>
      </c>
      <c r="K14" s="44"/>
    </row>
    <row r="15" spans="1:70" s="1" customFormat="1" ht="18" customHeight="1">
      <c r="B15" s="40"/>
      <c r="C15" s="41"/>
      <c r="D15" s="41"/>
      <c r="E15" s="34" t="s">
        <v>33</v>
      </c>
      <c r="F15" s="41"/>
      <c r="G15" s="41"/>
      <c r="H15" s="41"/>
      <c r="I15" s="118" t="s">
        <v>34</v>
      </c>
      <c r="J15" s="34" t="s">
        <v>22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35</v>
      </c>
      <c r="E17" s="41"/>
      <c r="F17" s="41"/>
      <c r="G17" s="41"/>
      <c r="H17" s="41"/>
      <c r="I17" s="118" t="s">
        <v>32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34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37</v>
      </c>
      <c r="E20" s="41"/>
      <c r="F20" s="41"/>
      <c r="G20" s="41"/>
      <c r="H20" s="41"/>
      <c r="I20" s="118" t="s">
        <v>32</v>
      </c>
      <c r="J20" s="34" t="s">
        <v>22</v>
      </c>
      <c r="K20" s="44"/>
    </row>
    <row r="21" spans="2:11" s="1" customFormat="1" ht="18" customHeight="1">
      <c r="B21" s="40"/>
      <c r="C21" s="41"/>
      <c r="D21" s="41"/>
      <c r="E21" s="34" t="s">
        <v>38</v>
      </c>
      <c r="F21" s="41"/>
      <c r="G21" s="41"/>
      <c r="H21" s="41"/>
      <c r="I21" s="118" t="s">
        <v>34</v>
      </c>
      <c r="J21" s="34" t="s">
        <v>22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40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51" t="s">
        <v>22</v>
      </c>
      <c r="F24" s="351"/>
      <c r="G24" s="351"/>
      <c r="H24" s="351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42</v>
      </c>
      <c r="E27" s="41"/>
      <c r="F27" s="41"/>
      <c r="G27" s="41"/>
      <c r="H27" s="41"/>
      <c r="I27" s="117"/>
      <c r="J27" s="127">
        <f>ROUND(J79,2)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44</v>
      </c>
      <c r="G29" s="41"/>
      <c r="H29" s="41"/>
      <c r="I29" s="128" t="s">
        <v>43</v>
      </c>
      <c r="J29" s="45" t="s">
        <v>45</v>
      </c>
      <c r="K29" s="44"/>
    </row>
    <row r="30" spans="2:11" s="1" customFormat="1" ht="14.45" customHeight="1">
      <c r="B30" s="40"/>
      <c r="C30" s="41"/>
      <c r="D30" s="48" t="s">
        <v>46</v>
      </c>
      <c r="E30" s="48" t="s">
        <v>47</v>
      </c>
      <c r="F30" s="129">
        <f>ROUND(SUM(BE79:BE107), 2)</f>
        <v>0</v>
      </c>
      <c r="G30" s="41"/>
      <c r="H30" s="41"/>
      <c r="I30" s="130">
        <v>0.21</v>
      </c>
      <c r="J30" s="129">
        <f>ROUND(ROUND((SUM(BE79:BE107)),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48</v>
      </c>
      <c r="F31" s="129">
        <f>ROUND(SUM(BF79:BF107), 2)</f>
        <v>0</v>
      </c>
      <c r="G31" s="41"/>
      <c r="H31" s="41"/>
      <c r="I31" s="130">
        <v>0.15</v>
      </c>
      <c r="J31" s="129">
        <f>ROUND(ROUND((SUM(BF79:BF107)),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49</v>
      </c>
      <c r="F32" s="129">
        <f>ROUND(SUM(BG79:BG107),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50</v>
      </c>
      <c r="F33" s="129">
        <f>ROUND(SUM(BH79:BH107),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51</v>
      </c>
      <c r="F34" s="129">
        <f>ROUND(SUM(BI79:BI107),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52</v>
      </c>
      <c r="E36" s="78"/>
      <c r="F36" s="78"/>
      <c r="G36" s="133" t="s">
        <v>53</v>
      </c>
      <c r="H36" s="134" t="s">
        <v>54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104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82" t="str">
        <f>E7</f>
        <v>Chodník a cyklostezka v Bohutíně</v>
      </c>
      <c r="F45" s="383"/>
      <c r="G45" s="383"/>
      <c r="H45" s="383"/>
      <c r="I45" s="117"/>
      <c r="J45" s="41"/>
      <c r="K45" s="44"/>
    </row>
    <row r="46" spans="2:11" s="1" customFormat="1" ht="14.45" customHeight="1">
      <c r="B46" s="40"/>
      <c r="C46" s="36" t="s">
        <v>101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84" t="str">
        <f>E9</f>
        <v>04 - SO 03 - Dešťová kanalizace - způsobilé výdaje</v>
      </c>
      <c r="F47" s="385"/>
      <c r="G47" s="385"/>
      <c r="H47" s="385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25</v>
      </c>
      <c r="D49" s="41"/>
      <c r="E49" s="41"/>
      <c r="F49" s="34" t="str">
        <f>F12</f>
        <v>Bohutín</v>
      </c>
      <c r="G49" s="41"/>
      <c r="H49" s="41"/>
      <c r="I49" s="118" t="s">
        <v>27</v>
      </c>
      <c r="J49" s="119" t="str">
        <f>IF(J12="","",J12)</f>
        <v>3.6.2016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31</v>
      </c>
      <c r="D51" s="41"/>
      <c r="E51" s="41"/>
      <c r="F51" s="34" t="str">
        <f>E15</f>
        <v>Obec Bohutín</v>
      </c>
      <c r="G51" s="41"/>
      <c r="H51" s="41"/>
      <c r="I51" s="118" t="s">
        <v>37</v>
      </c>
      <c r="J51" s="34" t="str">
        <f>E21</f>
        <v>ASPIRA Příbram</v>
      </c>
      <c r="K51" s="44"/>
    </row>
    <row r="52" spans="2:47" s="1" customFormat="1" ht="14.45" customHeight="1">
      <c r="B52" s="40"/>
      <c r="C52" s="36" t="s">
        <v>35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105</v>
      </c>
      <c r="D54" s="131"/>
      <c r="E54" s="131"/>
      <c r="F54" s="131"/>
      <c r="G54" s="131"/>
      <c r="H54" s="131"/>
      <c r="I54" s="144"/>
      <c r="J54" s="145" t="s">
        <v>106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107</v>
      </c>
      <c r="D56" s="41"/>
      <c r="E56" s="41"/>
      <c r="F56" s="41"/>
      <c r="G56" s="41"/>
      <c r="H56" s="41"/>
      <c r="I56" s="117"/>
      <c r="J56" s="127">
        <f>J79</f>
        <v>0</v>
      </c>
      <c r="K56" s="44"/>
      <c r="AU56" s="23" t="s">
        <v>108</v>
      </c>
    </row>
    <row r="57" spans="2:47" s="7" customFormat="1" ht="24.95" customHeight="1">
      <c r="B57" s="148"/>
      <c r="C57" s="149"/>
      <c r="D57" s="150" t="s">
        <v>109</v>
      </c>
      <c r="E57" s="151"/>
      <c r="F57" s="151"/>
      <c r="G57" s="151"/>
      <c r="H57" s="151"/>
      <c r="I57" s="152"/>
      <c r="J57" s="153">
        <f>J80</f>
        <v>0</v>
      </c>
      <c r="K57" s="154"/>
    </row>
    <row r="58" spans="2:47" s="8" customFormat="1" ht="19.899999999999999" customHeight="1">
      <c r="B58" s="155"/>
      <c r="C58" s="156"/>
      <c r="D58" s="157" t="s">
        <v>534</v>
      </c>
      <c r="E58" s="158"/>
      <c r="F58" s="158"/>
      <c r="G58" s="158"/>
      <c r="H58" s="158"/>
      <c r="I58" s="159"/>
      <c r="J58" s="160">
        <f>J81</f>
        <v>0</v>
      </c>
      <c r="K58" s="161"/>
    </row>
    <row r="59" spans="2:47" s="8" customFormat="1" ht="19.899999999999999" customHeight="1">
      <c r="B59" s="155"/>
      <c r="C59" s="156"/>
      <c r="D59" s="157" t="s">
        <v>117</v>
      </c>
      <c r="E59" s="158"/>
      <c r="F59" s="158"/>
      <c r="G59" s="158"/>
      <c r="H59" s="158"/>
      <c r="I59" s="159"/>
      <c r="J59" s="160">
        <f>J105</f>
        <v>0</v>
      </c>
      <c r="K59" s="161"/>
    </row>
    <row r="60" spans="2:47" s="1" customFormat="1" ht="21.75" customHeight="1">
      <c r="B60" s="40"/>
      <c r="C60" s="41"/>
      <c r="D60" s="41"/>
      <c r="E60" s="41"/>
      <c r="F60" s="41"/>
      <c r="G60" s="41"/>
      <c r="H60" s="41"/>
      <c r="I60" s="117"/>
      <c r="J60" s="41"/>
      <c r="K60" s="44"/>
    </row>
    <row r="61" spans="2:47" s="1" customFormat="1" ht="6.95" customHeight="1">
      <c r="B61" s="55"/>
      <c r="C61" s="56"/>
      <c r="D61" s="56"/>
      <c r="E61" s="56"/>
      <c r="F61" s="56"/>
      <c r="G61" s="56"/>
      <c r="H61" s="56"/>
      <c r="I61" s="138"/>
      <c r="J61" s="56"/>
      <c r="K61" s="57"/>
    </row>
    <row r="65" spans="2:63" s="1" customFormat="1" ht="6.95" customHeight="1">
      <c r="B65" s="58"/>
      <c r="C65" s="59"/>
      <c r="D65" s="59"/>
      <c r="E65" s="59"/>
      <c r="F65" s="59"/>
      <c r="G65" s="59"/>
      <c r="H65" s="59"/>
      <c r="I65" s="141"/>
      <c r="J65" s="59"/>
      <c r="K65" s="59"/>
      <c r="L65" s="60"/>
    </row>
    <row r="66" spans="2:63" s="1" customFormat="1" ht="36.950000000000003" customHeight="1">
      <c r="B66" s="40"/>
      <c r="C66" s="61" t="s">
        <v>119</v>
      </c>
      <c r="D66" s="62"/>
      <c r="E66" s="62"/>
      <c r="F66" s="62"/>
      <c r="G66" s="62"/>
      <c r="H66" s="62"/>
      <c r="I66" s="162"/>
      <c r="J66" s="62"/>
      <c r="K66" s="62"/>
      <c r="L66" s="60"/>
    </row>
    <row r="67" spans="2:63" s="1" customFormat="1" ht="6.95" customHeight="1">
      <c r="B67" s="40"/>
      <c r="C67" s="62"/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14.45" customHeight="1">
      <c r="B68" s="40"/>
      <c r="C68" s="64" t="s">
        <v>18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22.5" customHeight="1">
      <c r="B69" s="40"/>
      <c r="C69" s="62"/>
      <c r="D69" s="62"/>
      <c r="E69" s="386" t="str">
        <f>E7</f>
        <v>Chodník a cyklostezka v Bohutíně</v>
      </c>
      <c r="F69" s="387"/>
      <c r="G69" s="387"/>
      <c r="H69" s="387"/>
      <c r="I69" s="162"/>
      <c r="J69" s="62"/>
      <c r="K69" s="62"/>
      <c r="L69" s="60"/>
    </row>
    <row r="70" spans="2:63" s="1" customFormat="1" ht="14.45" customHeight="1">
      <c r="B70" s="40"/>
      <c r="C70" s="64" t="s">
        <v>101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63" s="1" customFormat="1" ht="23.25" customHeight="1">
      <c r="B71" s="40"/>
      <c r="C71" s="62"/>
      <c r="D71" s="62"/>
      <c r="E71" s="362" t="str">
        <f>E9</f>
        <v>04 - SO 03 - Dešťová kanalizace - způsobilé výdaje</v>
      </c>
      <c r="F71" s="388"/>
      <c r="G71" s="388"/>
      <c r="H71" s="388"/>
      <c r="I71" s="162"/>
      <c r="J71" s="62"/>
      <c r="K71" s="62"/>
      <c r="L71" s="60"/>
    </row>
    <row r="72" spans="2:63" s="1" customFormat="1" ht="6.95" customHeight="1">
      <c r="B72" s="40"/>
      <c r="C72" s="62"/>
      <c r="D72" s="62"/>
      <c r="E72" s="62"/>
      <c r="F72" s="62"/>
      <c r="G72" s="62"/>
      <c r="H72" s="62"/>
      <c r="I72" s="162"/>
      <c r="J72" s="62"/>
      <c r="K72" s="62"/>
      <c r="L72" s="60"/>
    </row>
    <row r="73" spans="2:63" s="1" customFormat="1" ht="18" customHeight="1">
      <c r="B73" s="40"/>
      <c r="C73" s="64" t="s">
        <v>25</v>
      </c>
      <c r="D73" s="62"/>
      <c r="E73" s="62"/>
      <c r="F73" s="163" t="str">
        <f>F12</f>
        <v>Bohutín</v>
      </c>
      <c r="G73" s="62"/>
      <c r="H73" s="62"/>
      <c r="I73" s="164" t="s">
        <v>27</v>
      </c>
      <c r="J73" s="72" t="str">
        <f>IF(J12="","",J12)</f>
        <v>3.6.2016</v>
      </c>
      <c r="K73" s="62"/>
      <c r="L73" s="60"/>
    </row>
    <row r="74" spans="2:63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63" s="1" customFormat="1">
      <c r="B75" s="40"/>
      <c r="C75" s="64" t="s">
        <v>31</v>
      </c>
      <c r="D75" s="62"/>
      <c r="E75" s="62"/>
      <c r="F75" s="163" t="str">
        <f>E15</f>
        <v>Obec Bohutín</v>
      </c>
      <c r="G75" s="62"/>
      <c r="H75" s="62"/>
      <c r="I75" s="164" t="s">
        <v>37</v>
      </c>
      <c r="J75" s="163" t="str">
        <f>E21</f>
        <v>ASPIRA Příbram</v>
      </c>
      <c r="K75" s="62"/>
      <c r="L75" s="60"/>
    </row>
    <row r="76" spans="2:63" s="1" customFormat="1" ht="14.45" customHeight="1">
      <c r="B76" s="40"/>
      <c r="C76" s="64" t="s">
        <v>35</v>
      </c>
      <c r="D76" s="62"/>
      <c r="E76" s="62"/>
      <c r="F76" s="163" t="str">
        <f>IF(E18="","",E18)</f>
        <v/>
      </c>
      <c r="G76" s="62"/>
      <c r="H76" s="62"/>
      <c r="I76" s="162"/>
      <c r="J76" s="62"/>
      <c r="K76" s="62"/>
      <c r="L76" s="60"/>
    </row>
    <row r="77" spans="2:63" s="1" customFormat="1" ht="10.35" customHeight="1">
      <c r="B77" s="40"/>
      <c r="C77" s="62"/>
      <c r="D77" s="62"/>
      <c r="E77" s="62"/>
      <c r="F77" s="62"/>
      <c r="G77" s="62"/>
      <c r="H77" s="62"/>
      <c r="I77" s="162"/>
      <c r="J77" s="62"/>
      <c r="K77" s="62"/>
      <c r="L77" s="60"/>
    </row>
    <row r="78" spans="2:63" s="9" customFormat="1" ht="29.25" customHeight="1">
      <c r="B78" s="165"/>
      <c r="C78" s="166" t="s">
        <v>120</v>
      </c>
      <c r="D78" s="167" t="s">
        <v>61</v>
      </c>
      <c r="E78" s="167" t="s">
        <v>57</v>
      </c>
      <c r="F78" s="167" t="s">
        <v>121</v>
      </c>
      <c r="G78" s="167" t="s">
        <v>122</v>
      </c>
      <c r="H78" s="167" t="s">
        <v>123</v>
      </c>
      <c r="I78" s="168" t="s">
        <v>124</v>
      </c>
      <c r="J78" s="167" t="s">
        <v>106</v>
      </c>
      <c r="K78" s="169" t="s">
        <v>125</v>
      </c>
      <c r="L78" s="170"/>
      <c r="M78" s="80" t="s">
        <v>126</v>
      </c>
      <c r="N78" s="81" t="s">
        <v>46</v>
      </c>
      <c r="O78" s="81" t="s">
        <v>127</v>
      </c>
      <c r="P78" s="81" t="s">
        <v>128</v>
      </c>
      <c r="Q78" s="81" t="s">
        <v>129</v>
      </c>
      <c r="R78" s="81" t="s">
        <v>130</v>
      </c>
      <c r="S78" s="81" t="s">
        <v>131</v>
      </c>
      <c r="T78" s="82" t="s">
        <v>132</v>
      </c>
    </row>
    <row r="79" spans="2:63" s="1" customFormat="1" ht="29.25" customHeight="1">
      <c r="B79" s="40"/>
      <c r="C79" s="86" t="s">
        <v>107</v>
      </c>
      <c r="D79" s="62"/>
      <c r="E79" s="62"/>
      <c r="F79" s="62"/>
      <c r="G79" s="62"/>
      <c r="H79" s="62"/>
      <c r="I79" s="162"/>
      <c r="J79" s="171">
        <f>BK79</f>
        <v>0</v>
      </c>
      <c r="K79" s="62"/>
      <c r="L79" s="60"/>
      <c r="M79" s="83"/>
      <c r="N79" s="84"/>
      <c r="O79" s="84"/>
      <c r="P79" s="172">
        <f>P80</f>
        <v>0</v>
      </c>
      <c r="Q79" s="84"/>
      <c r="R79" s="172">
        <f>R80</f>
        <v>121.82087</v>
      </c>
      <c r="S79" s="84"/>
      <c r="T79" s="173">
        <f>T80</f>
        <v>0</v>
      </c>
      <c r="AT79" s="23" t="s">
        <v>75</v>
      </c>
      <c r="AU79" s="23" t="s">
        <v>108</v>
      </c>
      <c r="BK79" s="174">
        <f>BK80</f>
        <v>0</v>
      </c>
    </row>
    <row r="80" spans="2:63" s="10" customFormat="1" ht="37.35" customHeight="1">
      <c r="B80" s="175"/>
      <c r="C80" s="176"/>
      <c r="D80" s="177" t="s">
        <v>75</v>
      </c>
      <c r="E80" s="178" t="s">
        <v>133</v>
      </c>
      <c r="F80" s="178" t="s">
        <v>134</v>
      </c>
      <c r="G80" s="176"/>
      <c r="H80" s="176"/>
      <c r="I80" s="179"/>
      <c r="J80" s="180">
        <f>BK80</f>
        <v>0</v>
      </c>
      <c r="K80" s="176"/>
      <c r="L80" s="181"/>
      <c r="M80" s="182"/>
      <c r="N80" s="183"/>
      <c r="O80" s="183"/>
      <c r="P80" s="184">
        <f>P81+P105</f>
        <v>0</v>
      </c>
      <c r="Q80" s="183"/>
      <c r="R80" s="184">
        <f>R81+R105</f>
        <v>121.82087</v>
      </c>
      <c r="S80" s="183"/>
      <c r="T80" s="185">
        <f>T81+T105</f>
        <v>0</v>
      </c>
      <c r="AR80" s="186" t="s">
        <v>24</v>
      </c>
      <c r="AT80" s="187" t="s">
        <v>75</v>
      </c>
      <c r="AU80" s="187" t="s">
        <v>76</v>
      </c>
      <c r="AY80" s="186" t="s">
        <v>135</v>
      </c>
      <c r="BK80" s="188">
        <f>BK81+BK105</f>
        <v>0</v>
      </c>
    </row>
    <row r="81" spans="2:65" s="10" customFormat="1" ht="19.899999999999999" customHeight="1">
      <c r="B81" s="175"/>
      <c r="C81" s="176"/>
      <c r="D81" s="189" t="s">
        <v>75</v>
      </c>
      <c r="E81" s="190" t="s">
        <v>197</v>
      </c>
      <c r="F81" s="190" t="s">
        <v>574</v>
      </c>
      <c r="G81" s="176"/>
      <c r="H81" s="176"/>
      <c r="I81" s="179"/>
      <c r="J81" s="191">
        <f>BK81</f>
        <v>0</v>
      </c>
      <c r="K81" s="176"/>
      <c r="L81" s="181"/>
      <c r="M81" s="182"/>
      <c r="N81" s="183"/>
      <c r="O81" s="183"/>
      <c r="P81" s="184">
        <f>SUM(P82:P104)</f>
        <v>0</v>
      </c>
      <c r="Q81" s="183"/>
      <c r="R81" s="184">
        <f>SUM(R82:R104)</f>
        <v>121.82087</v>
      </c>
      <c r="S81" s="183"/>
      <c r="T81" s="185">
        <f>SUM(T82:T104)</f>
        <v>0</v>
      </c>
      <c r="AR81" s="186" t="s">
        <v>24</v>
      </c>
      <c r="AT81" s="187" t="s">
        <v>75</v>
      </c>
      <c r="AU81" s="187" t="s">
        <v>24</v>
      </c>
      <c r="AY81" s="186" t="s">
        <v>135</v>
      </c>
      <c r="BK81" s="188">
        <f>SUM(BK82:BK104)</f>
        <v>0</v>
      </c>
    </row>
    <row r="82" spans="2:65" s="1" customFormat="1" ht="22.5" customHeight="1">
      <c r="B82" s="40"/>
      <c r="C82" s="192" t="s">
        <v>24</v>
      </c>
      <c r="D82" s="192" t="s">
        <v>138</v>
      </c>
      <c r="E82" s="193" t="s">
        <v>709</v>
      </c>
      <c r="F82" s="194" t="s">
        <v>710</v>
      </c>
      <c r="G82" s="195" t="s">
        <v>357</v>
      </c>
      <c r="H82" s="196">
        <v>19</v>
      </c>
      <c r="I82" s="197"/>
      <c r="J82" s="198">
        <f>ROUND(I82*H82,2)</f>
        <v>0</v>
      </c>
      <c r="K82" s="194" t="s">
        <v>142</v>
      </c>
      <c r="L82" s="60"/>
      <c r="M82" s="199" t="s">
        <v>22</v>
      </c>
      <c r="N82" s="200" t="s">
        <v>47</v>
      </c>
      <c r="O82" s="41"/>
      <c r="P82" s="201">
        <f>O82*H82</f>
        <v>0</v>
      </c>
      <c r="Q82" s="201">
        <v>1.4239999999999999E-2</v>
      </c>
      <c r="R82" s="201">
        <f>Q82*H82</f>
        <v>0.27055999999999997</v>
      </c>
      <c r="S82" s="201">
        <v>0</v>
      </c>
      <c r="T82" s="202">
        <f>S82*H82</f>
        <v>0</v>
      </c>
      <c r="AR82" s="23" t="s">
        <v>143</v>
      </c>
      <c r="AT82" s="23" t="s">
        <v>138</v>
      </c>
      <c r="AU82" s="23" t="s">
        <v>85</v>
      </c>
      <c r="AY82" s="23" t="s">
        <v>135</v>
      </c>
      <c r="BE82" s="203">
        <f>IF(N82="základní",J82,0)</f>
        <v>0</v>
      </c>
      <c r="BF82" s="203">
        <f>IF(N82="snížená",J82,0)</f>
        <v>0</v>
      </c>
      <c r="BG82" s="203">
        <f>IF(N82="zákl. přenesená",J82,0)</f>
        <v>0</v>
      </c>
      <c r="BH82" s="203">
        <f>IF(N82="sníž. přenesená",J82,0)</f>
        <v>0</v>
      </c>
      <c r="BI82" s="203">
        <f>IF(N82="nulová",J82,0)</f>
        <v>0</v>
      </c>
      <c r="BJ82" s="23" t="s">
        <v>24</v>
      </c>
      <c r="BK82" s="203">
        <f>ROUND(I82*H82,2)</f>
        <v>0</v>
      </c>
      <c r="BL82" s="23" t="s">
        <v>143</v>
      </c>
      <c r="BM82" s="23" t="s">
        <v>711</v>
      </c>
    </row>
    <row r="83" spans="2:65" s="1" customFormat="1" ht="22.5" customHeight="1">
      <c r="B83" s="40"/>
      <c r="C83" s="230" t="s">
        <v>85</v>
      </c>
      <c r="D83" s="230" t="s">
        <v>215</v>
      </c>
      <c r="E83" s="231" t="s">
        <v>712</v>
      </c>
      <c r="F83" s="232" t="s">
        <v>713</v>
      </c>
      <c r="G83" s="233" t="s">
        <v>357</v>
      </c>
      <c r="H83" s="234">
        <v>19</v>
      </c>
      <c r="I83" s="235"/>
      <c r="J83" s="236">
        <f>ROUND(I83*H83,2)</f>
        <v>0</v>
      </c>
      <c r="K83" s="232" t="s">
        <v>142</v>
      </c>
      <c r="L83" s="237"/>
      <c r="M83" s="238" t="s">
        <v>22</v>
      </c>
      <c r="N83" s="239" t="s">
        <v>47</v>
      </c>
      <c r="O83" s="41"/>
      <c r="P83" s="201">
        <f>O83*H83</f>
        <v>0</v>
      </c>
      <c r="Q83" s="201">
        <v>0.5</v>
      </c>
      <c r="R83" s="201">
        <f>Q83*H83</f>
        <v>9.5</v>
      </c>
      <c r="S83" s="201">
        <v>0</v>
      </c>
      <c r="T83" s="202">
        <f>S83*H83</f>
        <v>0</v>
      </c>
      <c r="AR83" s="23" t="s">
        <v>197</v>
      </c>
      <c r="AT83" s="23" t="s">
        <v>215</v>
      </c>
      <c r="AU83" s="23" t="s">
        <v>85</v>
      </c>
      <c r="AY83" s="23" t="s">
        <v>135</v>
      </c>
      <c r="BE83" s="203">
        <f>IF(N83="základní",J83,0)</f>
        <v>0</v>
      </c>
      <c r="BF83" s="203">
        <f>IF(N83="snížená",J83,0)</f>
        <v>0</v>
      </c>
      <c r="BG83" s="203">
        <f>IF(N83="zákl. přenesená",J83,0)</f>
        <v>0</v>
      </c>
      <c r="BH83" s="203">
        <f>IF(N83="sníž. přenesená",J83,0)</f>
        <v>0</v>
      </c>
      <c r="BI83" s="203">
        <f>IF(N83="nulová",J83,0)</f>
        <v>0</v>
      </c>
      <c r="BJ83" s="23" t="s">
        <v>24</v>
      </c>
      <c r="BK83" s="203">
        <f>ROUND(I83*H83,2)</f>
        <v>0</v>
      </c>
      <c r="BL83" s="23" t="s">
        <v>143</v>
      </c>
      <c r="BM83" s="23" t="s">
        <v>714</v>
      </c>
    </row>
    <row r="84" spans="2:65" s="1" customFormat="1" ht="22.5" customHeight="1">
      <c r="B84" s="40"/>
      <c r="C84" s="192" t="s">
        <v>244</v>
      </c>
      <c r="D84" s="192" t="s">
        <v>138</v>
      </c>
      <c r="E84" s="193" t="s">
        <v>715</v>
      </c>
      <c r="F84" s="194" t="s">
        <v>716</v>
      </c>
      <c r="G84" s="195" t="s">
        <v>357</v>
      </c>
      <c r="H84" s="196">
        <v>62</v>
      </c>
      <c r="I84" s="197"/>
      <c r="J84" s="198">
        <f>ROUND(I84*H84,2)</f>
        <v>0</v>
      </c>
      <c r="K84" s="194" t="s">
        <v>142</v>
      </c>
      <c r="L84" s="60"/>
      <c r="M84" s="199" t="s">
        <v>22</v>
      </c>
      <c r="N84" s="200" t="s">
        <v>47</v>
      </c>
      <c r="O84" s="41"/>
      <c r="P84" s="201">
        <f>O84*H84</f>
        <v>0</v>
      </c>
      <c r="Q84" s="201">
        <v>2.137E-2</v>
      </c>
      <c r="R84" s="201">
        <f>Q84*H84</f>
        <v>1.32494</v>
      </c>
      <c r="S84" s="201">
        <v>0</v>
      </c>
      <c r="T84" s="202">
        <f>S84*H84</f>
        <v>0</v>
      </c>
      <c r="AR84" s="23" t="s">
        <v>143</v>
      </c>
      <c r="AT84" s="23" t="s">
        <v>138</v>
      </c>
      <c r="AU84" s="23" t="s">
        <v>85</v>
      </c>
      <c r="AY84" s="23" t="s">
        <v>135</v>
      </c>
      <c r="BE84" s="203">
        <f>IF(N84="základní",J84,0)</f>
        <v>0</v>
      </c>
      <c r="BF84" s="203">
        <f>IF(N84="snížená",J84,0)</f>
        <v>0</v>
      </c>
      <c r="BG84" s="203">
        <f>IF(N84="zákl. přenesená",J84,0)</f>
        <v>0</v>
      </c>
      <c r="BH84" s="203">
        <f>IF(N84="sníž. přenesená",J84,0)</f>
        <v>0</v>
      </c>
      <c r="BI84" s="203">
        <f>IF(N84="nulová",J84,0)</f>
        <v>0</v>
      </c>
      <c r="BJ84" s="23" t="s">
        <v>24</v>
      </c>
      <c r="BK84" s="203">
        <f>ROUND(I84*H84,2)</f>
        <v>0</v>
      </c>
      <c r="BL84" s="23" t="s">
        <v>143</v>
      </c>
      <c r="BM84" s="23" t="s">
        <v>717</v>
      </c>
    </row>
    <row r="85" spans="2:65" s="11" customFormat="1" ht="13.5">
      <c r="B85" s="204"/>
      <c r="C85" s="205"/>
      <c r="D85" s="218" t="s">
        <v>145</v>
      </c>
      <c r="E85" s="256" t="s">
        <v>22</v>
      </c>
      <c r="F85" s="228" t="s">
        <v>718</v>
      </c>
      <c r="G85" s="205"/>
      <c r="H85" s="229">
        <v>62</v>
      </c>
      <c r="I85" s="210"/>
      <c r="J85" s="205"/>
      <c r="K85" s="205"/>
      <c r="L85" s="211"/>
      <c r="M85" s="212"/>
      <c r="N85" s="213"/>
      <c r="O85" s="213"/>
      <c r="P85" s="213"/>
      <c r="Q85" s="213"/>
      <c r="R85" s="213"/>
      <c r="S85" s="213"/>
      <c r="T85" s="214"/>
      <c r="AT85" s="215" t="s">
        <v>145</v>
      </c>
      <c r="AU85" s="215" t="s">
        <v>85</v>
      </c>
      <c r="AV85" s="11" t="s">
        <v>85</v>
      </c>
      <c r="AW85" s="11" t="s">
        <v>39</v>
      </c>
      <c r="AX85" s="11" t="s">
        <v>24</v>
      </c>
      <c r="AY85" s="215" t="s">
        <v>135</v>
      </c>
    </row>
    <row r="86" spans="2:65" s="1" customFormat="1" ht="22.5" customHeight="1">
      <c r="B86" s="40"/>
      <c r="C86" s="230" t="s">
        <v>143</v>
      </c>
      <c r="D86" s="230" t="s">
        <v>215</v>
      </c>
      <c r="E86" s="231" t="s">
        <v>719</v>
      </c>
      <c r="F86" s="232" t="s">
        <v>720</v>
      </c>
      <c r="G86" s="233" t="s">
        <v>357</v>
      </c>
      <c r="H86" s="234">
        <v>31</v>
      </c>
      <c r="I86" s="235"/>
      <c r="J86" s="236">
        <f t="shared" ref="J86:J103" si="0">ROUND(I86*H86,2)</f>
        <v>0</v>
      </c>
      <c r="K86" s="232" t="s">
        <v>142</v>
      </c>
      <c r="L86" s="237"/>
      <c r="M86" s="238" t="s">
        <v>22</v>
      </c>
      <c r="N86" s="239" t="s">
        <v>47</v>
      </c>
      <c r="O86" s="41"/>
      <c r="P86" s="201">
        <f t="shared" ref="P86:P103" si="1">O86*H86</f>
        <v>0</v>
      </c>
      <c r="Q86" s="201">
        <v>0.54800000000000004</v>
      </c>
      <c r="R86" s="201">
        <f t="shared" ref="R86:R103" si="2">Q86*H86</f>
        <v>16.988</v>
      </c>
      <c r="S86" s="201">
        <v>0</v>
      </c>
      <c r="T86" s="202">
        <f t="shared" ref="T86:T103" si="3">S86*H86</f>
        <v>0</v>
      </c>
      <c r="AR86" s="23" t="s">
        <v>197</v>
      </c>
      <c r="AT86" s="23" t="s">
        <v>215</v>
      </c>
      <c r="AU86" s="23" t="s">
        <v>85</v>
      </c>
      <c r="AY86" s="23" t="s">
        <v>135</v>
      </c>
      <c r="BE86" s="203">
        <f t="shared" ref="BE86:BE103" si="4">IF(N86="základní",J86,0)</f>
        <v>0</v>
      </c>
      <c r="BF86" s="203">
        <f t="shared" ref="BF86:BF103" si="5">IF(N86="snížená",J86,0)</f>
        <v>0</v>
      </c>
      <c r="BG86" s="203">
        <f t="shared" ref="BG86:BG103" si="6">IF(N86="zákl. přenesená",J86,0)</f>
        <v>0</v>
      </c>
      <c r="BH86" s="203">
        <f t="shared" ref="BH86:BH103" si="7">IF(N86="sníž. přenesená",J86,0)</f>
        <v>0</v>
      </c>
      <c r="BI86" s="203">
        <f t="shared" ref="BI86:BI103" si="8">IF(N86="nulová",J86,0)</f>
        <v>0</v>
      </c>
      <c r="BJ86" s="23" t="s">
        <v>24</v>
      </c>
      <c r="BK86" s="203">
        <f t="shared" ref="BK86:BK103" si="9">ROUND(I86*H86,2)</f>
        <v>0</v>
      </c>
      <c r="BL86" s="23" t="s">
        <v>143</v>
      </c>
      <c r="BM86" s="23" t="s">
        <v>721</v>
      </c>
    </row>
    <row r="87" spans="2:65" s="1" customFormat="1" ht="22.5" customHeight="1">
      <c r="B87" s="40"/>
      <c r="C87" s="230" t="s">
        <v>191</v>
      </c>
      <c r="D87" s="230" t="s">
        <v>215</v>
      </c>
      <c r="E87" s="231" t="s">
        <v>722</v>
      </c>
      <c r="F87" s="232" t="s">
        <v>723</v>
      </c>
      <c r="G87" s="233" t="s">
        <v>357</v>
      </c>
      <c r="H87" s="234">
        <v>31</v>
      </c>
      <c r="I87" s="235"/>
      <c r="J87" s="236">
        <f t="shared" si="0"/>
        <v>0</v>
      </c>
      <c r="K87" s="232" t="s">
        <v>142</v>
      </c>
      <c r="L87" s="237"/>
      <c r="M87" s="238" t="s">
        <v>22</v>
      </c>
      <c r="N87" s="239" t="s">
        <v>47</v>
      </c>
      <c r="O87" s="41"/>
      <c r="P87" s="201">
        <f t="shared" si="1"/>
        <v>0</v>
      </c>
      <c r="Q87" s="201">
        <v>6.4000000000000001E-2</v>
      </c>
      <c r="R87" s="201">
        <f t="shared" si="2"/>
        <v>1.984</v>
      </c>
      <c r="S87" s="201">
        <v>0</v>
      </c>
      <c r="T87" s="202">
        <f t="shared" si="3"/>
        <v>0</v>
      </c>
      <c r="AR87" s="23" t="s">
        <v>197</v>
      </c>
      <c r="AT87" s="23" t="s">
        <v>215</v>
      </c>
      <c r="AU87" s="23" t="s">
        <v>85</v>
      </c>
      <c r="AY87" s="23" t="s">
        <v>135</v>
      </c>
      <c r="BE87" s="203">
        <f t="shared" si="4"/>
        <v>0</v>
      </c>
      <c r="BF87" s="203">
        <f t="shared" si="5"/>
        <v>0</v>
      </c>
      <c r="BG87" s="203">
        <f t="shared" si="6"/>
        <v>0</v>
      </c>
      <c r="BH87" s="203">
        <f t="shared" si="7"/>
        <v>0</v>
      </c>
      <c r="BI87" s="203">
        <f t="shared" si="8"/>
        <v>0</v>
      </c>
      <c r="BJ87" s="23" t="s">
        <v>24</v>
      </c>
      <c r="BK87" s="203">
        <f t="shared" si="9"/>
        <v>0</v>
      </c>
      <c r="BL87" s="23" t="s">
        <v>143</v>
      </c>
      <c r="BM87" s="23" t="s">
        <v>724</v>
      </c>
    </row>
    <row r="88" spans="2:65" s="1" customFormat="1" ht="22.5" customHeight="1">
      <c r="B88" s="40"/>
      <c r="C88" s="192" t="s">
        <v>501</v>
      </c>
      <c r="D88" s="192" t="s">
        <v>138</v>
      </c>
      <c r="E88" s="193" t="s">
        <v>725</v>
      </c>
      <c r="F88" s="194" t="s">
        <v>726</v>
      </c>
      <c r="G88" s="195" t="s">
        <v>357</v>
      </c>
      <c r="H88" s="196">
        <v>31</v>
      </c>
      <c r="I88" s="197"/>
      <c r="J88" s="198">
        <f t="shared" si="0"/>
        <v>0</v>
      </c>
      <c r="K88" s="194" t="s">
        <v>142</v>
      </c>
      <c r="L88" s="60"/>
      <c r="M88" s="199" t="s">
        <v>22</v>
      </c>
      <c r="N88" s="200" t="s">
        <v>47</v>
      </c>
      <c r="O88" s="41"/>
      <c r="P88" s="201">
        <f t="shared" si="1"/>
        <v>0</v>
      </c>
      <c r="Q88" s="201">
        <v>2.7529999999999999E-2</v>
      </c>
      <c r="R88" s="201">
        <f t="shared" si="2"/>
        <v>0.85342999999999991</v>
      </c>
      <c r="S88" s="201">
        <v>0</v>
      </c>
      <c r="T88" s="202">
        <f t="shared" si="3"/>
        <v>0</v>
      </c>
      <c r="AR88" s="23" t="s">
        <v>143</v>
      </c>
      <c r="AT88" s="23" t="s">
        <v>138</v>
      </c>
      <c r="AU88" s="23" t="s">
        <v>85</v>
      </c>
      <c r="AY88" s="23" t="s">
        <v>135</v>
      </c>
      <c r="BE88" s="203">
        <f t="shared" si="4"/>
        <v>0</v>
      </c>
      <c r="BF88" s="203">
        <f t="shared" si="5"/>
        <v>0</v>
      </c>
      <c r="BG88" s="203">
        <f t="shared" si="6"/>
        <v>0</v>
      </c>
      <c r="BH88" s="203">
        <f t="shared" si="7"/>
        <v>0</v>
      </c>
      <c r="BI88" s="203">
        <f t="shared" si="8"/>
        <v>0</v>
      </c>
      <c r="BJ88" s="23" t="s">
        <v>24</v>
      </c>
      <c r="BK88" s="203">
        <f t="shared" si="9"/>
        <v>0</v>
      </c>
      <c r="BL88" s="23" t="s">
        <v>143</v>
      </c>
      <c r="BM88" s="23" t="s">
        <v>727</v>
      </c>
    </row>
    <row r="89" spans="2:65" s="1" customFormat="1" ht="22.5" customHeight="1">
      <c r="B89" s="40"/>
      <c r="C89" s="230" t="s">
        <v>194</v>
      </c>
      <c r="D89" s="230" t="s">
        <v>215</v>
      </c>
      <c r="E89" s="231" t="s">
        <v>728</v>
      </c>
      <c r="F89" s="232" t="s">
        <v>729</v>
      </c>
      <c r="G89" s="233" t="s">
        <v>357</v>
      </c>
      <c r="H89" s="234">
        <v>31</v>
      </c>
      <c r="I89" s="235"/>
      <c r="J89" s="236">
        <f t="shared" si="0"/>
        <v>0</v>
      </c>
      <c r="K89" s="232" t="s">
        <v>142</v>
      </c>
      <c r="L89" s="237"/>
      <c r="M89" s="238" t="s">
        <v>22</v>
      </c>
      <c r="N89" s="239" t="s">
        <v>47</v>
      </c>
      <c r="O89" s="41"/>
      <c r="P89" s="201">
        <f t="shared" si="1"/>
        <v>0</v>
      </c>
      <c r="Q89" s="201">
        <v>2.1</v>
      </c>
      <c r="R89" s="201">
        <f t="shared" si="2"/>
        <v>65.100000000000009</v>
      </c>
      <c r="S89" s="201">
        <v>0</v>
      </c>
      <c r="T89" s="202">
        <f t="shared" si="3"/>
        <v>0</v>
      </c>
      <c r="AR89" s="23" t="s">
        <v>197</v>
      </c>
      <c r="AT89" s="23" t="s">
        <v>215</v>
      </c>
      <c r="AU89" s="23" t="s">
        <v>85</v>
      </c>
      <c r="AY89" s="23" t="s">
        <v>135</v>
      </c>
      <c r="BE89" s="203">
        <f t="shared" si="4"/>
        <v>0</v>
      </c>
      <c r="BF89" s="203">
        <f t="shared" si="5"/>
        <v>0</v>
      </c>
      <c r="BG89" s="203">
        <f t="shared" si="6"/>
        <v>0</v>
      </c>
      <c r="BH89" s="203">
        <f t="shared" si="7"/>
        <v>0</v>
      </c>
      <c r="BI89" s="203">
        <f t="shared" si="8"/>
        <v>0</v>
      </c>
      <c r="BJ89" s="23" t="s">
        <v>24</v>
      </c>
      <c r="BK89" s="203">
        <f t="shared" si="9"/>
        <v>0</v>
      </c>
      <c r="BL89" s="23" t="s">
        <v>143</v>
      </c>
      <c r="BM89" s="23" t="s">
        <v>730</v>
      </c>
    </row>
    <row r="90" spans="2:65" s="1" customFormat="1" ht="22.5" customHeight="1">
      <c r="B90" s="40"/>
      <c r="C90" s="192" t="s">
        <v>197</v>
      </c>
      <c r="D90" s="192" t="s">
        <v>138</v>
      </c>
      <c r="E90" s="193" t="s">
        <v>731</v>
      </c>
      <c r="F90" s="194" t="s">
        <v>732</v>
      </c>
      <c r="G90" s="195" t="s">
        <v>357</v>
      </c>
      <c r="H90" s="196">
        <v>26</v>
      </c>
      <c r="I90" s="197"/>
      <c r="J90" s="198">
        <f t="shared" si="0"/>
        <v>0</v>
      </c>
      <c r="K90" s="194" t="s">
        <v>142</v>
      </c>
      <c r="L90" s="60"/>
      <c r="M90" s="199" t="s">
        <v>22</v>
      </c>
      <c r="N90" s="200" t="s">
        <v>47</v>
      </c>
      <c r="O90" s="41"/>
      <c r="P90" s="201">
        <f t="shared" si="1"/>
        <v>0</v>
      </c>
      <c r="Q90" s="201">
        <v>3.8190000000000002E-2</v>
      </c>
      <c r="R90" s="201">
        <f t="shared" si="2"/>
        <v>0.99294000000000004</v>
      </c>
      <c r="S90" s="201">
        <v>0</v>
      </c>
      <c r="T90" s="202">
        <f t="shared" si="3"/>
        <v>0</v>
      </c>
      <c r="AR90" s="23" t="s">
        <v>143</v>
      </c>
      <c r="AT90" s="23" t="s">
        <v>138</v>
      </c>
      <c r="AU90" s="23" t="s">
        <v>85</v>
      </c>
      <c r="AY90" s="23" t="s">
        <v>135</v>
      </c>
      <c r="BE90" s="203">
        <f t="shared" si="4"/>
        <v>0</v>
      </c>
      <c r="BF90" s="203">
        <f t="shared" si="5"/>
        <v>0</v>
      </c>
      <c r="BG90" s="203">
        <f t="shared" si="6"/>
        <v>0</v>
      </c>
      <c r="BH90" s="203">
        <f t="shared" si="7"/>
        <v>0</v>
      </c>
      <c r="BI90" s="203">
        <f t="shared" si="8"/>
        <v>0</v>
      </c>
      <c r="BJ90" s="23" t="s">
        <v>24</v>
      </c>
      <c r="BK90" s="203">
        <f t="shared" si="9"/>
        <v>0</v>
      </c>
      <c r="BL90" s="23" t="s">
        <v>143</v>
      </c>
      <c r="BM90" s="23" t="s">
        <v>733</v>
      </c>
    </row>
    <row r="91" spans="2:65" s="1" customFormat="1" ht="22.5" customHeight="1">
      <c r="B91" s="40"/>
      <c r="C91" s="192" t="s">
        <v>226</v>
      </c>
      <c r="D91" s="192" t="s">
        <v>138</v>
      </c>
      <c r="E91" s="193" t="s">
        <v>734</v>
      </c>
      <c r="F91" s="194" t="s">
        <v>735</v>
      </c>
      <c r="G91" s="195" t="s">
        <v>357</v>
      </c>
      <c r="H91" s="196">
        <v>26</v>
      </c>
      <c r="I91" s="197"/>
      <c r="J91" s="198">
        <f t="shared" si="0"/>
        <v>0</v>
      </c>
      <c r="K91" s="194" t="s">
        <v>142</v>
      </c>
      <c r="L91" s="60"/>
      <c r="M91" s="199" t="s">
        <v>22</v>
      </c>
      <c r="N91" s="200" t="s">
        <v>47</v>
      </c>
      <c r="O91" s="41"/>
      <c r="P91" s="201">
        <f t="shared" si="1"/>
        <v>0</v>
      </c>
      <c r="Q91" s="201">
        <v>6.4049999999999996E-2</v>
      </c>
      <c r="R91" s="201">
        <f t="shared" si="2"/>
        <v>1.6652999999999998</v>
      </c>
      <c r="S91" s="201">
        <v>0</v>
      </c>
      <c r="T91" s="202">
        <f t="shared" si="3"/>
        <v>0</v>
      </c>
      <c r="AR91" s="23" t="s">
        <v>143</v>
      </c>
      <c r="AT91" s="23" t="s">
        <v>138</v>
      </c>
      <c r="AU91" s="23" t="s">
        <v>85</v>
      </c>
      <c r="AY91" s="23" t="s">
        <v>135</v>
      </c>
      <c r="BE91" s="203">
        <f t="shared" si="4"/>
        <v>0</v>
      </c>
      <c r="BF91" s="203">
        <f t="shared" si="5"/>
        <v>0</v>
      </c>
      <c r="BG91" s="203">
        <f t="shared" si="6"/>
        <v>0</v>
      </c>
      <c r="BH91" s="203">
        <f t="shared" si="7"/>
        <v>0</v>
      </c>
      <c r="BI91" s="203">
        <f t="shared" si="8"/>
        <v>0</v>
      </c>
      <c r="BJ91" s="23" t="s">
        <v>24</v>
      </c>
      <c r="BK91" s="203">
        <f t="shared" si="9"/>
        <v>0</v>
      </c>
      <c r="BL91" s="23" t="s">
        <v>143</v>
      </c>
      <c r="BM91" s="23" t="s">
        <v>736</v>
      </c>
    </row>
    <row r="92" spans="2:65" s="1" customFormat="1" ht="31.5" customHeight="1">
      <c r="B92" s="40"/>
      <c r="C92" s="192" t="s">
        <v>29</v>
      </c>
      <c r="D92" s="192" t="s">
        <v>138</v>
      </c>
      <c r="E92" s="193" t="s">
        <v>737</v>
      </c>
      <c r="F92" s="194" t="s">
        <v>738</v>
      </c>
      <c r="G92" s="195" t="s">
        <v>357</v>
      </c>
      <c r="H92" s="196">
        <v>26</v>
      </c>
      <c r="I92" s="197"/>
      <c r="J92" s="198">
        <f t="shared" si="0"/>
        <v>0</v>
      </c>
      <c r="K92" s="194" t="s">
        <v>142</v>
      </c>
      <c r="L92" s="60"/>
      <c r="M92" s="199" t="s">
        <v>22</v>
      </c>
      <c r="N92" s="200" t="s">
        <v>47</v>
      </c>
      <c r="O92" s="41"/>
      <c r="P92" s="201">
        <f t="shared" si="1"/>
        <v>0</v>
      </c>
      <c r="Q92" s="201">
        <v>5.9800000000000001E-3</v>
      </c>
      <c r="R92" s="201">
        <f t="shared" si="2"/>
        <v>0.15548000000000001</v>
      </c>
      <c r="S92" s="201">
        <v>0</v>
      </c>
      <c r="T92" s="202">
        <f t="shared" si="3"/>
        <v>0</v>
      </c>
      <c r="AR92" s="23" t="s">
        <v>143</v>
      </c>
      <c r="AT92" s="23" t="s">
        <v>138</v>
      </c>
      <c r="AU92" s="23" t="s">
        <v>85</v>
      </c>
      <c r="AY92" s="23" t="s">
        <v>135</v>
      </c>
      <c r="BE92" s="203">
        <f t="shared" si="4"/>
        <v>0</v>
      </c>
      <c r="BF92" s="203">
        <f t="shared" si="5"/>
        <v>0</v>
      </c>
      <c r="BG92" s="203">
        <f t="shared" si="6"/>
        <v>0</v>
      </c>
      <c r="BH92" s="203">
        <f t="shared" si="7"/>
        <v>0</v>
      </c>
      <c r="BI92" s="203">
        <f t="shared" si="8"/>
        <v>0</v>
      </c>
      <c r="BJ92" s="23" t="s">
        <v>24</v>
      </c>
      <c r="BK92" s="203">
        <f t="shared" si="9"/>
        <v>0</v>
      </c>
      <c r="BL92" s="23" t="s">
        <v>143</v>
      </c>
      <c r="BM92" s="23" t="s">
        <v>739</v>
      </c>
    </row>
    <row r="93" spans="2:65" s="1" customFormat="1" ht="31.5" customHeight="1">
      <c r="B93" s="40"/>
      <c r="C93" s="192" t="s">
        <v>517</v>
      </c>
      <c r="D93" s="192" t="s">
        <v>138</v>
      </c>
      <c r="E93" s="193" t="s">
        <v>740</v>
      </c>
      <c r="F93" s="194" t="s">
        <v>741</v>
      </c>
      <c r="G93" s="195" t="s">
        <v>357</v>
      </c>
      <c r="H93" s="196">
        <v>26</v>
      </c>
      <c r="I93" s="197"/>
      <c r="J93" s="198">
        <f t="shared" si="0"/>
        <v>0</v>
      </c>
      <c r="K93" s="194" t="s">
        <v>142</v>
      </c>
      <c r="L93" s="60"/>
      <c r="M93" s="199" t="s">
        <v>22</v>
      </c>
      <c r="N93" s="200" t="s">
        <v>47</v>
      </c>
      <c r="O93" s="41"/>
      <c r="P93" s="201">
        <f t="shared" si="1"/>
        <v>0</v>
      </c>
      <c r="Q93" s="201">
        <v>6.0600000000000001E-2</v>
      </c>
      <c r="R93" s="201">
        <f t="shared" si="2"/>
        <v>1.5756000000000001</v>
      </c>
      <c r="S93" s="201">
        <v>0</v>
      </c>
      <c r="T93" s="202">
        <f t="shared" si="3"/>
        <v>0</v>
      </c>
      <c r="AR93" s="23" t="s">
        <v>143</v>
      </c>
      <c r="AT93" s="23" t="s">
        <v>138</v>
      </c>
      <c r="AU93" s="23" t="s">
        <v>85</v>
      </c>
      <c r="AY93" s="23" t="s">
        <v>135</v>
      </c>
      <c r="BE93" s="203">
        <f t="shared" si="4"/>
        <v>0</v>
      </c>
      <c r="BF93" s="203">
        <f t="shared" si="5"/>
        <v>0</v>
      </c>
      <c r="BG93" s="203">
        <f t="shared" si="6"/>
        <v>0</v>
      </c>
      <c r="BH93" s="203">
        <f t="shared" si="7"/>
        <v>0</v>
      </c>
      <c r="BI93" s="203">
        <f t="shared" si="8"/>
        <v>0</v>
      </c>
      <c r="BJ93" s="23" t="s">
        <v>24</v>
      </c>
      <c r="BK93" s="203">
        <f t="shared" si="9"/>
        <v>0</v>
      </c>
      <c r="BL93" s="23" t="s">
        <v>143</v>
      </c>
      <c r="BM93" s="23" t="s">
        <v>742</v>
      </c>
    </row>
    <row r="94" spans="2:65" s="1" customFormat="1" ht="22.5" customHeight="1">
      <c r="B94" s="40"/>
      <c r="C94" s="192" t="s">
        <v>521</v>
      </c>
      <c r="D94" s="192" t="s">
        <v>138</v>
      </c>
      <c r="E94" s="193" t="s">
        <v>743</v>
      </c>
      <c r="F94" s="194" t="s">
        <v>744</v>
      </c>
      <c r="G94" s="195" t="s">
        <v>357</v>
      </c>
      <c r="H94" s="196">
        <v>30</v>
      </c>
      <c r="I94" s="197"/>
      <c r="J94" s="198">
        <f t="shared" si="0"/>
        <v>0</v>
      </c>
      <c r="K94" s="194" t="s">
        <v>142</v>
      </c>
      <c r="L94" s="60"/>
      <c r="M94" s="199" t="s">
        <v>22</v>
      </c>
      <c r="N94" s="200" t="s">
        <v>47</v>
      </c>
      <c r="O94" s="41"/>
      <c r="P94" s="201">
        <f t="shared" si="1"/>
        <v>0</v>
      </c>
      <c r="Q94" s="201">
        <v>0.34089999999999998</v>
      </c>
      <c r="R94" s="201">
        <f t="shared" si="2"/>
        <v>10.227</v>
      </c>
      <c r="S94" s="201">
        <v>0</v>
      </c>
      <c r="T94" s="202">
        <f t="shared" si="3"/>
        <v>0</v>
      </c>
      <c r="AR94" s="23" t="s">
        <v>143</v>
      </c>
      <c r="AT94" s="23" t="s">
        <v>138</v>
      </c>
      <c r="AU94" s="23" t="s">
        <v>85</v>
      </c>
      <c r="AY94" s="23" t="s">
        <v>135</v>
      </c>
      <c r="BE94" s="203">
        <f t="shared" si="4"/>
        <v>0</v>
      </c>
      <c r="BF94" s="203">
        <f t="shared" si="5"/>
        <v>0</v>
      </c>
      <c r="BG94" s="203">
        <f t="shared" si="6"/>
        <v>0</v>
      </c>
      <c r="BH94" s="203">
        <f t="shared" si="7"/>
        <v>0</v>
      </c>
      <c r="BI94" s="203">
        <f t="shared" si="8"/>
        <v>0</v>
      </c>
      <c r="BJ94" s="23" t="s">
        <v>24</v>
      </c>
      <c r="BK94" s="203">
        <f t="shared" si="9"/>
        <v>0</v>
      </c>
      <c r="BL94" s="23" t="s">
        <v>143</v>
      </c>
      <c r="BM94" s="23" t="s">
        <v>745</v>
      </c>
    </row>
    <row r="95" spans="2:65" s="1" customFormat="1" ht="22.5" customHeight="1">
      <c r="B95" s="40"/>
      <c r="C95" s="230" t="s">
        <v>525</v>
      </c>
      <c r="D95" s="230" t="s">
        <v>215</v>
      </c>
      <c r="E95" s="231" t="s">
        <v>746</v>
      </c>
      <c r="F95" s="232" t="s">
        <v>747</v>
      </c>
      <c r="G95" s="233" t="s">
        <v>357</v>
      </c>
      <c r="H95" s="234">
        <v>30</v>
      </c>
      <c r="I95" s="235"/>
      <c r="J95" s="236">
        <f t="shared" si="0"/>
        <v>0</v>
      </c>
      <c r="K95" s="232" t="s">
        <v>142</v>
      </c>
      <c r="L95" s="237"/>
      <c r="M95" s="238" t="s">
        <v>22</v>
      </c>
      <c r="N95" s="239" t="s">
        <v>47</v>
      </c>
      <c r="O95" s="41"/>
      <c r="P95" s="201">
        <f t="shared" si="1"/>
        <v>0</v>
      </c>
      <c r="Q95" s="201">
        <v>7.1999999999999995E-2</v>
      </c>
      <c r="R95" s="201">
        <f t="shared" si="2"/>
        <v>2.1599999999999997</v>
      </c>
      <c r="S95" s="201">
        <v>0</v>
      </c>
      <c r="T95" s="202">
        <f t="shared" si="3"/>
        <v>0</v>
      </c>
      <c r="AR95" s="23" t="s">
        <v>197</v>
      </c>
      <c r="AT95" s="23" t="s">
        <v>215</v>
      </c>
      <c r="AU95" s="23" t="s">
        <v>85</v>
      </c>
      <c r="AY95" s="23" t="s">
        <v>135</v>
      </c>
      <c r="BE95" s="203">
        <f t="shared" si="4"/>
        <v>0</v>
      </c>
      <c r="BF95" s="203">
        <f t="shared" si="5"/>
        <v>0</v>
      </c>
      <c r="BG95" s="203">
        <f t="shared" si="6"/>
        <v>0</v>
      </c>
      <c r="BH95" s="203">
        <f t="shared" si="7"/>
        <v>0</v>
      </c>
      <c r="BI95" s="203">
        <f t="shared" si="8"/>
        <v>0</v>
      </c>
      <c r="BJ95" s="23" t="s">
        <v>24</v>
      </c>
      <c r="BK95" s="203">
        <f t="shared" si="9"/>
        <v>0</v>
      </c>
      <c r="BL95" s="23" t="s">
        <v>143</v>
      </c>
      <c r="BM95" s="23" t="s">
        <v>748</v>
      </c>
    </row>
    <row r="96" spans="2:65" s="1" customFormat="1" ht="31.5" customHeight="1">
      <c r="B96" s="40"/>
      <c r="C96" s="230" t="s">
        <v>530</v>
      </c>
      <c r="D96" s="230" t="s">
        <v>215</v>
      </c>
      <c r="E96" s="231" t="s">
        <v>749</v>
      </c>
      <c r="F96" s="232" t="s">
        <v>750</v>
      </c>
      <c r="G96" s="233" t="s">
        <v>357</v>
      </c>
      <c r="H96" s="234">
        <v>30</v>
      </c>
      <c r="I96" s="235"/>
      <c r="J96" s="236">
        <f t="shared" si="0"/>
        <v>0</v>
      </c>
      <c r="K96" s="232" t="s">
        <v>142</v>
      </c>
      <c r="L96" s="237"/>
      <c r="M96" s="238" t="s">
        <v>22</v>
      </c>
      <c r="N96" s="239" t="s">
        <v>47</v>
      </c>
      <c r="O96" s="41"/>
      <c r="P96" s="201">
        <f t="shared" si="1"/>
        <v>0</v>
      </c>
      <c r="Q96" s="201">
        <v>0.08</v>
      </c>
      <c r="R96" s="201">
        <f t="shared" si="2"/>
        <v>2.4</v>
      </c>
      <c r="S96" s="201">
        <v>0</v>
      </c>
      <c r="T96" s="202">
        <f t="shared" si="3"/>
        <v>0</v>
      </c>
      <c r="AR96" s="23" t="s">
        <v>197</v>
      </c>
      <c r="AT96" s="23" t="s">
        <v>215</v>
      </c>
      <c r="AU96" s="23" t="s">
        <v>85</v>
      </c>
      <c r="AY96" s="23" t="s">
        <v>135</v>
      </c>
      <c r="BE96" s="203">
        <f t="shared" si="4"/>
        <v>0</v>
      </c>
      <c r="BF96" s="203">
        <f t="shared" si="5"/>
        <v>0</v>
      </c>
      <c r="BG96" s="203">
        <f t="shared" si="6"/>
        <v>0</v>
      </c>
      <c r="BH96" s="203">
        <f t="shared" si="7"/>
        <v>0</v>
      </c>
      <c r="BI96" s="203">
        <f t="shared" si="8"/>
        <v>0</v>
      </c>
      <c r="BJ96" s="23" t="s">
        <v>24</v>
      </c>
      <c r="BK96" s="203">
        <f t="shared" si="9"/>
        <v>0</v>
      </c>
      <c r="BL96" s="23" t="s">
        <v>143</v>
      </c>
      <c r="BM96" s="23" t="s">
        <v>751</v>
      </c>
    </row>
    <row r="97" spans="2:65" s="1" customFormat="1" ht="22.5" customHeight="1">
      <c r="B97" s="40"/>
      <c r="C97" s="230" t="s">
        <v>10</v>
      </c>
      <c r="D97" s="230" t="s">
        <v>215</v>
      </c>
      <c r="E97" s="231" t="s">
        <v>752</v>
      </c>
      <c r="F97" s="232" t="s">
        <v>753</v>
      </c>
      <c r="G97" s="233" t="s">
        <v>357</v>
      </c>
      <c r="H97" s="234">
        <v>30</v>
      </c>
      <c r="I97" s="235"/>
      <c r="J97" s="236">
        <f t="shared" si="0"/>
        <v>0</v>
      </c>
      <c r="K97" s="232" t="s">
        <v>142</v>
      </c>
      <c r="L97" s="237"/>
      <c r="M97" s="238" t="s">
        <v>22</v>
      </c>
      <c r="N97" s="239" t="s">
        <v>47</v>
      </c>
      <c r="O97" s="41"/>
      <c r="P97" s="201">
        <f t="shared" si="1"/>
        <v>0</v>
      </c>
      <c r="Q97" s="201">
        <v>5.8000000000000003E-2</v>
      </c>
      <c r="R97" s="201">
        <f t="shared" si="2"/>
        <v>1.74</v>
      </c>
      <c r="S97" s="201">
        <v>0</v>
      </c>
      <c r="T97" s="202">
        <f t="shared" si="3"/>
        <v>0</v>
      </c>
      <c r="AR97" s="23" t="s">
        <v>197</v>
      </c>
      <c r="AT97" s="23" t="s">
        <v>215</v>
      </c>
      <c r="AU97" s="23" t="s">
        <v>85</v>
      </c>
      <c r="AY97" s="23" t="s">
        <v>135</v>
      </c>
      <c r="BE97" s="203">
        <f t="shared" si="4"/>
        <v>0</v>
      </c>
      <c r="BF97" s="203">
        <f t="shared" si="5"/>
        <v>0</v>
      </c>
      <c r="BG97" s="203">
        <f t="shared" si="6"/>
        <v>0</v>
      </c>
      <c r="BH97" s="203">
        <f t="shared" si="7"/>
        <v>0</v>
      </c>
      <c r="BI97" s="203">
        <f t="shared" si="8"/>
        <v>0</v>
      </c>
      <c r="BJ97" s="23" t="s">
        <v>24</v>
      </c>
      <c r="BK97" s="203">
        <f t="shared" si="9"/>
        <v>0</v>
      </c>
      <c r="BL97" s="23" t="s">
        <v>143</v>
      </c>
      <c r="BM97" s="23" t="s">
        <v>754</v>
      </c>
    </row>
    <row r="98" spans="2:65" s="1" customFormat="1" ht="22.5" customHeight="1">
      <c r="B98" s="40"/>
      <c r="C98" s="230" t="s">
        <v>584</v>
      </c>
      <c r="D98" s="230" t="s">
        <v>215</v>
      </c>
      <c r="E98" s="231" t="s">
        <v>755</v>
      </c>
      <c r="F98" s="232" t="s">
        <v>756</v>
      </c>
      <c r="G98" s="233" t="s">
        <v>357</v>
      </c>
      <c r="H98" s="234">
        <v>30</v>
      </c>
      <c r="I98" s="235"/>
      <c r="J98" s="236">
        <f t="shared" si="0"/>
        <v>0</v>
      </c>
      <c r="K98" s="232" t="s">
        <v>142</v>
      </c>
      <c r="L98" s="237"/>
      <c r="M98" s="238" t="s">
        <v>22</v>
      </c>
      <c r="N98" s="239" t="s">
        <v>47</v>
      </c>
      <c r="O98" s="41"/>
      <c r="P98" s="201">
        <f t="shared" si="1"/>
        <v>0</v>
      </c>
      <c r="Q98" s="201">
        <v>5.7000000000000002E-2</v>
      </c>
      <c r="R98" s="201">
        <f t="shared" si="2"/>
        <v>1.71</v>
      </c>
      <c r="S98" s="201">
        <v>0</v>
      </c>
      <c r="T98" s="202">
        <f t="shared" si="3"/>
        <v>0</v>
      </c>
      <c r="AR98" s="23" t="s">
        <v>197</v>
      </c>
      <c r="AT98" s="23" t="s">
        <v>215</v>
      </c>
      <c r="AU98" s="23" t="s">
        <v>85</v>
      </c>
      <c r="AY98" s="23" t="s">
        <v>135</v>
      </c>
      <c r="BE98" s="203">
        <f t="shared" si="4"/>
        <v>0</v>
      </c>
      <c r="BF98" s="203">
        <f t="shared" si="5"/>
        <v>0</v>
      </c>
      <c r="BG98" s="203">
        <f t="shared" si="6"/>
        <v>0</v>
      </c>
      <c r="BH98" s="203">
        <f t="shared" si="7"/>
        <v>0</v>
      </c>
      <c r="BI98" s="203">
        <f t="shared" si="8"/>
        <v>0</v>
      </c>
      <c r="BJ98" s="23" t="s">
        <v>24</v>
      </c>
      <c r="BK98" s="203">
        <f t="shared" si="9"/>
        <v>0</v>
      </c>
      <c r="BL98" s="23" t="s">
        <v>143</v>
      </c>
      <c r="BM98" s="23" t="s">
        <v>757</v>
      </c>
    </row>
    <row r="99" spans="2:65" s="1" customFormat="1" ht="22.5" customHeight="1">
      <c r="B99" s="40"/>
      <c r="C99" s="230" t="s">
        <v>588</v>
      </c>
      <c r="D99" s="230" t="s">
        <v>215</v>
      </c>
      <c r="E99" s="231" t="s">
        <v>758</v>
      </c>
      <c r="F99" s="232" t="s">
        <v>759</v>
      </c>
      <c r="G99" s="233" t="s">
        <v>357</v>
      </c>
      <c r="H99" s="234">
        <v>30</v>
      </c>
      <c r="I99" s="235"/>
      <c r="J99" s="236">
        <f t="shared" si="0"/>
        <v>0</v>
      </c>
      <c r="K99" s="232" t="s">
        <v>142</v>
      </c>
      <c r="L99" s="237"/>
      <c r="M99" s="238" t="s">
        <v>22</v>
      </c>
      <c r="N99" s="239" t="s">
        <v>47</v>
      </c>
      <c r="O99" s="41"/>
      <c r="P99" s="201">
        <f t="shared" si="1"/>
        <v>0</v>
      </c>
      <c r="Q99" s="201">
        <v>2.7E-2</v>
      </c>
      <c r="R99" s="201">
        <f t="shared" si="2"/>
        <v>0.80999999999999994</v>
      </c>
      <c r="S99" s="201">
        <v>0</v>
      </c>
      <c r="T99" s="202">
        <f t="shared" si="3"/>
        <v>0</v>
      </c>
      <c r="AR99" s="23" t="s">
        <v>197</v>
      </c>
      <c r="AT99" s="23" t="s">
        <v>215</v>
      </c>
      <c r="AU99" s="23" t="s">
        <v>85</v>
      </c>
      <c r="AY99" s="23" t="s">
        <v>135</v>
      </c>
      <c r="BE99" s="203">
        <f t="shared" si="4"/>
        <v>0</v>
      </c>
      <c r="BF99" s="203">
        <f t="shared" si="5"/>
        <v>0</v>
      </c>
      <c r="BG99" s="203">
        <f t="shared" si="6"/>
        <v>0</v>
      </c>
      <c r="BH99" s="203">
        <f t="shared" si="7"/>
        <v>0</v>
      </c>
      <c r="BI99" s="203">
        <f t="shared" si="8"/>
        <v>0</v>
      </c>
      <c r="BJ99" s="23" t="s">
        <v>24</v>
      </c>
      <c r="BK99" s="203">
        <f t="shared" si="9"/>
        <v>0</v>
      </c>
      <c r="BL99" s="23" t="s">
        <v>143</v>
      </c>
      <c r="BM99" s="23" t="s">
        <v>760</v>
      </c>
    </row>
    <row r="100" spans="2:65" s="1" customFormat="1" ht="22.5" customHeight="1">
      <c r="B100" s="40"/>
      <c r="C100" s="230" t="s">
        <v>592</v>
      </c>
      <c r="D100" s="230" t="s">
        <v>215</v>
      </c>
      <c r="E100" s="231" t="s">
        <v>761</v>
      </c>
      <c r="F100" s="232" t="s">
        <v>762</v>
      </c>
      <c r="G100" s="233" t="s">
        <v>357</v>
      </c>
      <c r="H100" s="234">
        <v>23</v>
      </c>
      <c r="I100" s="235"/>
      <c r="J100" s="236">
        <f t="shared" si="0"/>
        <v>0</v>
      </c>
      <c r="K100" s="232" t="s">
        <v>142</v>
      </c>
      <c r="L100" s="237"/>
      <c r="M100" s="238" t="s">
        <v>22</v>
      </c>
      <c r="N100" s="239" t="s">
        <v>47</v>
      </c>
      <c r="O100" s="41"/>
      <c r="P100" s="201">
        <f t="shared" si="1"/>
        <v>0</v>
      </c>
      <c r="Q100" s="201">
        <v>0.06</v>
      </c>
      <c r="R100" s="201">
        <f t="shared" si="2"/>
        <v>1.38</v>
      </c>
      <c r="S100" s="201">
        <v>0</v>
      </c>
      <c r="T100" s="202">
        <f t="shared" si="3"/>
        <v>0</v>
      </c>
      <c r="AR100" s="23" t="s">
        <v>197</v>
      </c>
      <c r="AT100" s="23" t="s">
        <v>215</v>
      </c>
      <c r="AU100" s="23" t="s">
        <v>85</v>
      </c>
      <c r="AY100" s="23" t="s">
        <v>135</v>
      </c>
      <c r="BE100" s="203">
        <f t="shared" si="4"/>
        <v>0</v>
      </c>
      <c r="BF100" s="203">
        <f t="shared" si="5"/>
        <v>0</v>
      </c>
      <c r="BG100" s="203">
        <f t="shared" si="6"/>
        <v>0</v>
      </c>
      <c r="BH100" s="203">
        <f t="shared" si="7"/>
        <v>0</v>
      </c>
      <c r="BI100" s="203">
        <f t="shared" si="8"/>
        <v>0</v>
      </c>
      <c r="BJ100" s="23" t="s">
        <v>24</v>
      </c>
      <c r="BK100" s="203">
        <f t="shared" si="9"/>
        <v>0</v>
      </c>
      <c r="BL100" s="23" t="s">
        <v>143</v>
      </c>
      <c r="BM100" s="23" t="s">
        <v>763</v>
      </c>
    </row>
    <row r="101" spans="2:65" s="1" customFormat="1" ht="22.5" customHeight="1">
      <c r="B101" s="40"/>
      <c r="C101" s="230" t="s">
        <v>600</v>
      </c>
      <c r="D101" s="230" t="s">
        <v>215</v>
      </c>
      <c r="E101" s="231" t="s">
        <v>764</v>
      </c>
      <c r="F101" s="232" t="s">
        <v>765</v>
      </c>
      <c r="G101" s="233" t="s">
        <v>357</v>
      </c>
      <c r="H101" s="234">
        <v>7</v>
      </c>
      <c r="I101" s="235"/>
      <c r="J101" s="236">
        <f t="shared" si="0"/>
        <v>0</v>
      </c>
      <c r="K101" s="232" t="s">
        <v>142</v>
      </c>
      <c r="L101" s="237"/>
      <c r="M101" s="238" t="s">
        <v>22</v>
      </c>
      <c r="N101" s="239" t="s">
        <v>47</v>
      </c>
      <c r="O101" s="41"/>
      <c r="P101" s="201">
        <f t="shared" si="1"/>
        <v>0</v>
      </c>
      <c r="Q101" s="201">
        <v>4.2999999999999997E-2</v>
      </c>
      <c r="R101" s="201">
        <f t="shared" si="2"/>
        <v>0.30099999999999999</v>
      </c>
      <c r="S101" s="201">
        <v>0</v>
      </c>
      <c r="T101" s="202">
        <f t="shared" si="3"/>
        <v>0</v>
      </c>
      <c r="AR101" s="23" t="s">
        <v>197</v>
      </c>
      <c r="AT101" s="23" t="s">
        <v>215</v>
      </c>
      <c r="AU101" s="23" t="s">
        <v>85</v>
      </c>
      <c r="AY101" s="23" t="s">
        <v>135</v>
      </c>
      <c r="BE101" s="203">
        <f t="shared" si="4"/>
        <v>0</v>
      </c>
      <c r="BF101" s="203">
        <f t="shared" si="5"/>
        <v>0</v>
      </c>
      <c r="BG101" s="203">
        <f t="shared" si="6"/>
        <v>0</v>
      </c>
      <c r="BH101" s="203">
        <f t="shared" si="7"/>
        <v>0</v>
      </c>
      <c r="BI101" s="203">
        <f t="shared" si="8"/>
        <v>0</v>
      </c>
      <c r="BJ101" s="23" t="s">
        <v>24</v>
      </c>
      <c r="BK101" s="203">
        <f t="shared" si="9"/>
        <v>0</v>
      </c>
      <c r="BL101" s="23" t="s">
        <v>143</v>
      </c>
      <c r="BM101" s="23" t="s">
        <v>766</v>
      </c>
    </row>
    <row r="102" spans="2:65" s="1" customFormat="1" ht="22.5" customHeight="1">
      <c r="B102" s="40"/>
      <c r="C102" s="192" t="s">
        <v>604</v>
      </c>
      <c r="D102" s="192" t="s">
        <v>138</v>
      </c>
      <c r="E102" s="193" t="s">
        <v>767</v>
      </c>
      <c r="F102" s="194" t="s">
        <v>768</v>
      </c>
      <c r="G102" s="195" t="s">
        <v>357</v>
      </c>
      <c r="H102" s="196">
        <v>31</v>
      </c>
      <c r="I102" s="197"/>
      <c r="J102" s="198">
        <f t="shared" si="0"/>
        <v>0</v>
      </c>
      <c r="K102" s="194" t="s">
        <v>142</v>
      </c>
      <c r="L102" s="60"/>
      <c r="M102" s="199" t="s">
        <v>22</v>
      </c>
      <c r="N102" s="200" t="s">
        <v>47</v>
      </c>
      <c r="O102" s="41"/>
      <c r="P102" s="201">
        <f t="shared" si="1"/>
        <v>0</v>
      </c>
      <c r="Q102" s="201">
        <v>7.0200000000000002E-3</v>
      </c>
      <c r="R102" s="201">
        <f t="shared" si="2"/>
        <v>0.21762000000000001</v>
      </c>
      <c r="S102" s="201">
        <v>0</v>
      </c>
      <c r="T102" s="202">
        <f t="shared" si="3"/>
        <v>0</v>
      </c>
      <c r="AR102" s="23" t="s">
        <v>143</v>
      </c>
      <c r="AT102" s="23" t="s">
        <v>138</v>
      </c>
      <c r="AU102" s="23" t="s">
        <v>85</v>
      </c>
      <c r="AY102" s="23" t="s">
        <v>135</v>
      </c>
      <c r="BE102" s="203">
        <f t="shared" si="4"/>
        <v>0</v>
      </c>
      <c r="BF102" s="203">
        <f t="shared" si="5"/>
        <v>0</v>
      </c>
      <c r="BG102" s="203">
        <f t="shared" si="6"/>
        <v>0</v>
      </c>
      <c r="BH102" s="203">
        <f t="shared" si="7"/>
        <v>0</v>
      </c>
      <c r="BI102" s="203">
        <f t="shared" si="8"/>
        <v>0</v>
      </c>
      <c r="BJ102" s="23" t="s">
        <v>24</v>
      </c>
      <c r="BK102" s="203">
        <f t="shared" si="9"/>
        <v>0</v>
      </c>
      <c r="BL102" s="23" t="s">
        <v>143</v>
      </c>
      <c r="BM102" s="23" t="s">
        <v>769</v>
      </c>
    </row>
    <row r="103" spans="2:65" s="1" customFormat="1" ht="22.5" customHeight="1">
      <c r="B103" s="40"/>
      <c r="C103" s="230" t="s">
        <v>9</v>
      </c>
      <c r="D103" s="230" t="s">
        <v>215</v>
      </c>
      <c r="E103" s="231" t="s">
        <v>770</v>
      </c>
      <c r="F103" s="232" t="s">
        <v>771</v>
      </c>
      <c r="G103" s="233" t="s">
        <v>357</v>
      </c>
      <c r="H103" s="234">
        <v>31</v>
      </c>
      <c r="I103" s="235"/>
      <c r="J103" s="236">
        <f t="shared" si="0"/>
        <v>0</v>
      </c>
      <c r="K103" s="232" t="s">
        <v>142</v>
      </c>
      <c r="L103" s="237"/>
      <c r="M103" s="238" t="s">
        <v>22</v>
      </c>
      <c r="N103" s="239" t="s">
        <v>47</v>
      </c>
      <c r="O103" s="41"/>
      <c r="P103" s="201">
        <f t="shared" si="1"/>
        <v>0</v>
      </c>
      <c r="Q103" s="201">
        <v>1.4999999999999999E-2</v>
      </c>
      <c r="R103" s="201">
        <f t="shared" si="2"/>
        <v>0.46499999999999997</v>
      </c>
      <c r="S103" s="201">
        <v>0</v>
      </c>
      <c r="T103" s="202">
        <f t="shared" si="3"/>
        <v>0</v>
      </c>
      <c r="AR103" s="23" t="s">
        <v>197</v>
      </c>
      <c r="AT103" s="23" t="s">
        <v>215</v>
      </c>
      <c r="AU103" s="23" t="s">
        <v>85</v>
      </c>
      <c r="AY103" s="23" t="s">
        <v>135</v>
      </c>
      <c r="BE103" s="203">
        <f t="shared" si="4"/>
        <v>0</v>
      </c>
      <c r="BF103" s="203">
        <f t="shared" si="5"/>
        <v>0</v>
      </c>
      <c r="BG103" s="203">
        <f t="shared" si="6"/>
        <v>0</v>
      </c>
      <c r="BH103" s="203">
        <f t="shared" si="7"/>
        <v>0</v>
      </c>
      <c r="BI103" s="203">
        <f t="shared" si="8"/>
        <v>0</v>
      </c>
      <c r="BJ103" s="23" t="s">
        <v>24</v>
      </c>
      <c r="BK103" s="203">
        <f t="shared" si="9"/>
        <v>0</v>
      </c>
      <c r="BL103" s="23" t="s">
        <v>143</v>
      </c>
      <c r="BM103" s="23" t="s">
        <v>772</v>
      </c>
    </row>
    <row r="104" spans="2:65" s="1" customFormat="1" ht="27">
      <c r="B104" s="40"/>
      <c r="C104" s="62"/>
      <c r="D104" s="206" t="s">
        <v>596</v>
      </c>
      <c r="E104" s="62"/>
      <c r="F104" s="264" t="s">
        <v>773</v>
      </c>
      <c r="G104" s="62"/>
      <c r="H104" s="62"/>
      <c r="I104" s="162"/>
      <c r="J104" s="62"/>
      <c r="K104" s="62"/>
      <c r="L104" s="60"/>
      <c r="M104" s="265"/>
      <c r="N104" s="41"/>
      <c r="O104" s="41"/>
      <c r="P104" s="41"/>
      <c r="Q104" s="41"/>
      <c r="R104" s="41"/>
      <c r="S104" s="41"/>
      <c r="T104" s="77"/>
      <c r="AT104" s="23" t="s">
        <v>596</v>
      </c>
      <c r="AU104" s="23" t="s">
        <v>85</v>
      </c>
    </row>
    <row r="105" spans="2:65" s="10" customFormat="1" ht="29.85" customHeight="1">
      <c r="B105" s="175"/>
      <c r="C105" s="176"/>
      <c r="D105" s="189" t="s">
        <v>75</v>
      </c>
      <c r="E105" s="190" t="s">
        <v>436</v>
      </c>
      <c r="F105" s="190" t="s">
        <v>437</v>
      </c>
      <c r="G105" s="176"/>
      <c r="H105" s="176"/>
      <c r="I105" s="179"/>
      <c r="J105" s="191">
        <f>BK105</f>
        <v>0</v>
      </c>
      <c r="K105" s="176"/>
      <c r="L105" s="181"/>
      <c r="M105" s="182"/>
      <c r="N105" s="183"/>
      <c r="O105" s="183"/>
      <c r="P105" s="184">
        <f>SUM(P106:P107)</f>
        <v>0</v>
      </c>
      <c r="Q105" s="183"/>
      <c r="R105" s="184">
        <f>SUM(R106:R107)</f>
        <v>0</v>
      </c>
      <c r="S105" s="183"/>
      <c r="T105" s="185">
        <f>SUM(T106:T107)</f>
        <v>0</v>
      </c>
      <c r="AR105" s="186" t="s">
        <v>24</v>
      </c>
      <c r="AT105" s="187" t="s">
        <v>75</v>
      </c>
      <c r="AU105" s="187" t="s">
        <v>24</v>
      </c>
      <c r="AY105" s="186" t="s">
        <v>135</v>
      </c>
      <c r="BK105" s="188">
        <f>SUM(BK106:BK107)</f>
        <v>0</v>
      </c>
    </row>
    <row r="106" spans="2:65" s="1" customFormat="1" ht="22.5" customHeight="1">
      <c r="B106" s="40"/>
      <c r="C106" s="192" t="s">
        <v>325</v>
      </c>
      <c r="D106" s="192" t="s">
        <v>138</v>
      </c>
      <c r="E106" s="193" t="s">
        <v>774</v>
      </c>
      <c r="F106" s="194" t="s">
        <v>775</v>
      </c>
      <c r="G106" s="195" t="s">
        <v>203</v>
      </c>
      <c r="H106" s="196">
        <v>121.821</v>
      </c>
      <c r="I106" s="197"/>
      <c r="J106" s="198">
        <f>ROUND(I106*H106,2)</f>
        <v>0</v>
      </c>
      <c r="K106" s="194" t="s">
        <v>142</v>
      </c>
      <c r="L106" s="60"/>
      <c r="M106" s="199" t="s">
        <v>22</v>
      </c>
      <c r="N106" s="200" t="s">
        <v>47</v>
      </c>
      <c r="O106" s="41"/>
      <c r="P106" s="201">
        <f>O106*H106</f>
        <v>0</v>
      </c>
      <c r="Q106" s="201">
        <v>0</v>
      </c>
      <c r="R106" s="201">
        <f>Q106*H106</f>
        <v>0</v>
      </c>
      <c r="S106" s="201">
        <v>0</v>
      </c>
      <c r="T106" s="202">
        <f>S106*H106</f>
        <v>0</v>
      </c>
      <c r="AR106" s="23" t="s">
        <v>143</v>
      </c>
      <c r="AT106" s="23" t="s">
        <v>138</v>
      </c>
      <c r="AU106" s="23" t="s">
        <v>85</v>
      </c>
      <c r="AY106" s="23" t="s">
        <v>135</v>
      </c>
      <c r="BE106" s="203">
        <f>IF(N106="základní",J106,0)</f>
        <v>0</v>
      </c>
      <c r="BF106" s="203">
        <f>IF(N106="snížená",J106,0)</f>
        <v>0</v>
      </c>
      <c r="BG106" s="203">
        <f>IF(N106="zákl. přenesená",J106,0)</f>
        <v>0</v>
      </c>
      <c r="BH106" s="203">
        <f>IF(N106="sníž. přenesená",J106,0)</f>
        <v>0</v>
      </c>
      <c r="BI106" s="203">
        <f>IF(N106="nulová",J106,0)</f>
        <v>0</v>
      </c>
      <c r="BJ106" s="23" t="s">
        <v>24</v>
      </c>
      <c r="BK106" s="203">
        <f>ROUND(I106*H106,2)</f>
        <v>0</v>
      </c>
      <c r="BL106" s="23" t="s">
        <v>143</v>
      </c>
      <c r="BM106" s="23" t="s">
        <v>776</v>
      </c>
    </row>
    <row r="107" spans="2:65" s="1" customFormat="1" ht="31.5" customHeight="1">
      <c r="B107" s="40"/>
      <c r="C107" s="192" t="s">
        <v>619</v>
      </c>
      <c r="D107" s="192" t="s">
        <v>138</v>
      </c>
      <c r="E107" s="193" t="s">
        <v>777</v>
      </c>
      <c r="F107" s="194" t="s">
        <v>778</v>
      </c>
      <c r="G107" s="195" t="s">
        <v>203</v>
      </c>
      <c r="H107" s="196">
        <v>121.821</v>
      </c>
      <c r="I107" s="197"/>
      <c r="J107" s="198">
        <f>ROUND(I107*H107,2)</f>
        <v>0</v>
      </c>
      <c r="K107" s="194" t="s">
        <v>142</v>
      </c>
      <c r="L107" s="60"/>
      <c r="M107" s="199" t="s">
        <v>22</v>
      </c>
      <c r="N107" s="257" t="s">
        <v>47</v>
      </c>
      <c r="O107" s="258"/>
      <c r="P107" s="259">
        <f>O107*H107</f>
        <v>0</v>
      </c>
      <c r="Q107" s="259">
        <v>0</v>
      </c>
      <c r="R107" s="259">
        <f>Q107*H107</f>
        <v>0</v>
      </c>
      <c r="S107" s="259">
        <v>0</v>
      </c>
      <c r="T107" s="260">
        <f>S107*H107</f>
        <v>0</v>
      </c>
      <c r="AR107" s="23" t="s">
        <v>143</v>
      </c>
      <c r="AT107" s="23" t="s">
        <v>138</v>
      </c>
      <c r="AU107" s="23" t="s">
        <v>85</v>
      </c>
      <c r="AY107" s="23" t="s">
        <v>135</v>
      </c>
      <c r="BE107" s="203">
        <f>IF(N107="základní",J107,0)</f>
        <v>0</v>
      </c>
      <c r="BF107" s="203">
        <f>IF(N107="snížená",J107,0)</f>
        <v>0</v>
      </c>
      <c r="BG107" s="203">
        <f>IF(N107="zákl. přenesená",J107,0)</f>
        <v>0</v>
      </c>
      <c r="BH107" s="203">
        <f>IF(N107="sníž. přenesená",J107,0)</f>
        <v>0</v>
      </c>
      <c r="BI107" s="203">
        <f>IF(N107="nulová",J107,0)</f>
        <v>0</v>
      </c>
      <c r="BJ107" s="23" t="s">
        <v>24</v>
      </c>
      <c r="BK107" s="203">
        <f>ROUND(I107*H107,2)</f>
        <v>0</v>
      </c>
      <c r="BL107" s="23" t="s">
        <v>143</v>
      </c>
      <c r="BM107" s="23" t="s">
        <v>779</v>
      </c>
    </row>
    <row r="108" spans="2:65" s="1" customFormat="1" ht="6.95" customHeight="1">
      <c r="B108" s="55"/>
      <c r="C108" s="56"/>
      <c r="D108" s="56"/>
      <c r="E108" s="56"/>
      <c r="F108" s="56"/>
      <c r="G108" s="56"/>
      <c r="H108" s="56"/>
      <c r="I108" s="138"/>
      <c r="J108" s="56"/>
      <c r="K108" s="56"/>
      <c r="L108" s="60"/>
    </row>
  </sheetData>
  <sheetProtection algorithmName="SHA-512" hashValue="SQKbyBMY208gIKOO0+TVLDwJW68K9+JbYuEnZWjIvHamKJq8kimm9K5yUai5+EOLRJ63/tFWQefqAiNDCt8OEw==" saltValue="kddHGpD8UHelazYvAeRInw==" spinCount="100000" sheet="1" objects="1" scenarios="1" formatCells="0" formatColumns="0" formatRows="0" sort="0" autoFilter="0"/>
  <autoFilter ref="C78:K107"/>
  <mergeCells count="9">
    <mergeCell ref="E69:H69"/>
    <mergeCell ref="E71:H71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66" customWidth="1"/>
    <col min="2" max="2" width="1.6640625" style="266" customWidth="1"/>
    <col min="3" max="4" width="5" style="266" customWidth="1"/>
    <col min="5" max="5" width="11.6640625" style="266" customWidth="1"/>
    <col min="6" max="6" width="9.1640625" style="266" customWidth="1"/>
    <col min="7" max="7" width="5" style="266" customWidth="1"/>
    <col min="8" max="8" width="77.83203125" style="266" customWidth="1"/>
    <col min="9" max="10" width="20" style="266" customWidth="1"/>
    <col min="11" max="11" width="1.6640625" style="266" customWidth="1"/>
  </cols>
  <sheetData>
    <row r="1" spans="2:11" ht="37.5" customHeight="1"/>
    <row r="2" spans="2:11" ht="7.5" customHeight="1">
      <c r="B2" s="267"/>
      <c r="C2" s="268"/>
      <c r="D2" s="268"/>
      <c r="E2" s="268"/>
      <c r="F2" s="268"/>
      <c r="G2" s="268"/>
      <c r="H2" s="268"/>
      <c r="I2" s="268"/>
      <c r="J2" s="268"/>
      <c r="K2" s="269"/>
    </row>
    <row r="3" spans="2:11" s="14" customFormat="1" ht="45" customHeight="1">
      <c r="B3" s="270"/>
      <c r="C3" s="393" t="s">
        <v>780</v>
      </c>
      <c r="D3" s="393"/>
      <c r="E3" s="393"/>
      <c r="F3" s="393"/>
      <c r="G3" s="393"/>
      <c r="H3" s="393"/>
      <c r="I3" s="393"/>
      <c r="J3" s="393"/>
      <c r="K3" s="271"/>
    </row>
    <row r="4" spans="2:11" ht="25.5" customHeight="1">
      <c r="B4" s="272"/>
      <c r="C4" s="397" t="s">
        <v>781</v>
      </c>
      <c r="D4" s="397"/>
      <c r="E4" s="397"/>
      <c r="F4" s="397"/>
      <c r="G4" s="397"/>
      <c r="H4" s="397"/>
      <c r="I4" s="397"/>
      <c r="J4" s="397"/>
      <c r="K4" s="273"/>
    </row>
    <row r="5" spans="2:11" ht="5.25" customHeight="1">
      <c r="B5" s="272"/>
      <c r="C5" s="274"/>
      <c r="D5" s="274"/>
      <c r="E5" s="274"/>
      <c r="F5" s="274"/>
      <c r="G5" s="274"/>
      <c r="H5" s="274"/>
      <c r="I5" s="274"/>
      <c r="J5" s="274"/>
      <c r="K5" s="273"/>
    </row>
    <row r="6" spans="2:11" ht="15" customHeight="1">
      <c r="B6" s="272"/>
      <c r="C6" s="396" t="s">
        <v>782</v>
      </c>
      <c r="D6" s="396"/>
      <c r="E6" s="396"/>
      <c r="F6" s="396"/>
      <c r="G6" s="396"/>
      <c r="H6" s="396"/>
      <c r="I6" s="396"/>
      <c r="J6" s="396"/>
      <c r="K6" s="273"/>
    </row>
    <row r="7" spans="2:11" ht="15" customHeight="1">
      <c r="B7" s="276"/>
      <c r="C7" s="396" t="s">
        <v>783</v>
      </c>
      <c r="D7" s="396"/>
      <c r="E7" s="396"/>
      <c r="F7" s="396"/>
      <c r="G7" s="396"/>
      <c r="H7" s="396"/>
      <c r="I7" s="396"/>
      <c r="J7" s="396"/>
      <c r="K7" s="273"/>
    </row>
    <row r="8" spans="2:11" ht="12.75" customHeight="1">
      <c r="B8" s="276"/>
      <c r="C8" s="275"/>
      <c r="D8" s="275"/>
      <c r="E8" s="275"/>
      <c r="F8" s="275"/>
      <c r="G8" s="275"/>
      <c r="H8" s="275"/>
      <c r="I8" s="275"/>
      <c r="J8" s="275"/>
      <c r="K8" s="273"/>
    </row>
    <row r="9" spans="2:11" ht="15" customHeight="1">
      <c r="B9" s="276"/>
      <c r="C9" s="396" t="s">
        <v>784</v>
      </c>
      <c r="D9" s="396"/>
      <c r="E9" s="396"/>
      <c r="F9" s="396"/>
      <c r="G9" s="396"/>
      <c r="H9" s="396"/>
      <c r="I9" s="396"/>
      <c r="J9" s="396"/>
      <c r="K9" s="273"/>
    </row>
    <row r="10" spans="2:11" ht="15" customHeight="1">
      <c r="B10" s="276"/>
      <c r="C10" s="275"/>
      <c r="D10" s="396" t="s">
        <v>785</v>
      </c>
      <c r="E10" s="396"/>
      <c r="F10" s="396"/>
      <c r="G10" s="396"/>
      <c r="H10" s="396"/>
      <c r="I10" s="396"/>
      <c r="J10" s="396"/>
      <c r="K10" s="273"/>
    </row>
    <row r="11" spans="2:11" ht="15" customHeight="1">
      <c r="B11" s="276"/>
      <c r="C11" s="277"/>
      <c r="D11" s="396" t="s">
        <v>786</v>
      </c>
      <c r="E11" s="396"/>
      <c r="F11" s="396"/>
      <c r="G11" s="396"/>
      <c r="H11" s="396"/>
      <c r="I11" s="396"/>
      <c r="J11" s="396"/>
      <c r="K11" s="273"/>
    </row>
    <row r="12" spans="2:11" ht="12.75" customHeight="1">
      <c r="B12" s="276"/>
      <c r="C12" s="277"/>
      <c r="D12" s="277"/>
      <c r="E12" s="277"/>
      <c r="F12" s="277"/>
      <c r="G12" s="277"/>
      <c r="H12" s="277"/>
      <c r="I12" s="277"/>
      <c r="J12" s="277"/>
      <c r="K12" s="273"/>
    </row>
    <row r="13" spans="2:11" ht="15" customHeight="1">
      <c r="B13" s="276"/>
      <c r="C13" s="277"/>
      <c r="D13" s="396" t="s">
        <v>787</v>
      </c>
      <c r="E13" s="396"/>
      <c r="F13" s="396"/>
      <c r="G13" s="396"/>
      <c r="H13" s="396"/>
      <c r="I13" s="396"/>
      <c r="J13" s="396"/>
      <c r="K13" s="273"/>
    </row>
    <row r="14" spans="2:11" ht="15" customHeight="1">
      <c r="B14" s="276"/>
      <c r="C14" s="277"/>
      <c r="D14" s="396" t="s">
        <v>788</v>
      </c>
      <c r="E14" s="396"/>
      <c r="F14" s="396"/>
      <c r="G14" s="396"/>
      <c r="H14" s="396"/>
      <c r="I14" s="396"/>
      <c r="J14" s="396"/>
      <c r="K14" s="273"/>
    </row>
    <row r="15" spans="2:11" ht="15" customHeight="1">
      <c r="B15" s="276"/>
      <c r="C15" s="277"/>
      <c r="D15" s="396" t="s">
        <v>789</v>
      </c>
      <c r="E15" s="396"/>
      <c r="F15" s="396"/>
      <c r="G15" s="396"/>
      <c r="H15" s="396"/>
      <c r="I15" s="396"/>
      <c r="J15" s="396"/>
      <c r="K15" s="273"/>
    </row>
    <row r="16" spans="2:11" ht="15" customHeight="1">
      <c r="B16" s="276"/>
      <c r="C16" s="277"/>
      <c r="D16" s="277"/>
      <c r="E16" s="278" t="s">
        <v>83</v>
      </c>
      <c r="F16" s="396" t="s">
        <v>790</v>
      </c>
      <c r="G16" s="396"/>
      <c r="H16" s="396"/>
      <c r="I16" s="396"/>
      <c r="J16" s="396"/>
      <c r="K16" s="273"/>
    </row>
    <row r="17" spans="2:11" ht="15" customHeight="1">
      <c r="B17" s="276"/>
      <c r="C17" s="277"/>
      <c r="D17" s="277"/>
      <c r="E17" s="278" t="s">
        <v>791</v>
      </c>
      <c r="F17" s="396" t="s">
        <v>792</v>
      </c>
      <c r="G17" s="396"/>
      <c r="H17" s="396"/>
      <c r="I17" s="396"/>
      <c r="J17" s="396"/>
      <c r="K17" s="273"/>
    </row>
    <row r="18" spans="2:11" ht="15" customHeight="1">
      <c r="B18" s="276"/>
      <c r="C18" s="277"/>
      <c r="D18" s="277"/>
      <c r="E18" s="278" t="s">
        <v>793</v>
      </c>
      <c r="F18" s="396" t="s">
        <v>794</v>
      </c>
      <c r="G18" s="396"/>
      <c r="H18" s="396"/>
      <c r="I18" s="396"/>
      <c r="J18" s="396"/>
      <c r="K18" s="273"/>
    </row>
    <row r="19" spans="2:11" ht="15" customHeight="1">
      <c r="B19" s="276"/>
      <c r="C19" s="277"/>
      <c r="D19" s="277"/>
      <c r="E19" s="278" t="s">
        <v>795</v>
      </c>
      <c r="F19" s="396" t="s">
        <v>796</v>
      </c>
      <c r="G19" s="396"/>
      <c r="H19" s="396"/>
      <c r="I19" s="396"/>
      <c r="J19" s="396"/>
      <c r="K19" s="273"/>
    </row>
    <row r="20" spans="2:11" ht="15" customHeight="1">
      <c r="B20" s="276"/>
      <c r="C20" s="277"/>
      <c r="D20" s="277"/>
      <c r="E20" s="278" t="s">
        <v>797</v>
      </c>
      <c r="F20" s="396" t="s">
        <v>798</v>
      </c>
      <c r="G20" s="396"/>
      <c r="H20" s="396"/>
      <c r="I20" s="396"/>
      <c r="J20" s="396"/>
      <c r="K20" s="273"/>
    </row>
    <row r="21" spans="2:11" ht="15" customHeight="1">
      <c r="B21" s="276"/>
      <c r="C21" s="277"/>
      <c r="D21" s="277"/>
      <c r="E21" s="278" t="s">
        <v>799</v>
      </c>
      <c r="F21" s="396" t="s">
        <v>800</v>
      </c>
      <c r="G21" s="396"/>
      <c r="H21" s="396"/>
      <c r="I21" s="396"/>
      <c r="J21" s="396"/>
      <c r="K21" s="273"/>
    </row>
    <row r="22" spans="2:11" ht="12.75" customHeight="1">
      <c r="B22" s="276"/>
      <c r="C22" s="277"/>
      <c r="D22" s="277"/>
      <c r="E22" s="277"/>
      <c r="F22" s="277"/>
      <c r="G22" s="277"/>
      <c r="H22" s="277"/>
      <c r="I22" s="277"/>
      <c r="J22" s="277"/>
      <c r="K22" s="273"/>
    </row>
    <row r="23" spans="2:11" ht="15" customHeight="1">
      <c r="B23" s="276"/>
      <c r="C23" s="396" t="s">
        <v>801</v>
      </c>
      <c r="D23" s="396"/>
      <c r="E23" s="396"/>
      <c r="F23" s="396"/>
      <c r="G23" s="396"/>
      <c r="H23" s="396"/>
      <c r="I23" s="396"/>
      <c r="J23" s="396"/>
      <c r="K23" s="273"/>
    </row>
    <row r="24" spans="2:11" ht="15" customHeight="1">
      <c r="B24" s="276"/>
      <c r="C24" s="396" t="s">
        <v>802</v>
      </c>
      <c r="D24" s="396"/>
      <c r="E24" s="396"/>
      <c r="F24" s="396"/>
      <c r="G24" s="396"/>
      <c r="H24" s="396"/>
      <c r="I24" s="396"/>
      <c r="J24" s="396"/>
      <c r="K24" s="273"/>
    </row>
    <row r="25" spans="2:11" ht="15" customHeight="1">
      <c r="B25" s="276"/>
      <c r="C25" s="275"/>
      <c r="D25" s="396" t="s">
        <v>803</v>
      </c>
      <c r="E25" s="396"/>
      <c r="F25" s="396"/>
      <c r="G25" s="396"/>
      <c r="H25" s="396"/>
      <c r="I25" s="396"/>
      <c r="J25" s="396"/>
      <c r="K25" s="273"/>
    </row>
    <row r="26" spans="2:11" ht="15" customHeight="1">
      <c r="B26" s="276"/>
      <c r="C26" s="277"/>
      <c r="D26" s="396" t="s">
        <v>804</v>
      </c>
      <c r="E26" s="396"/>
      <c r="F26" s="396"/>
      <c r="G26" s="396"/>
      <c r="H26" s="396"/>
      <c r="I26" s="396"/>
      <c r="J26" s="396"/>
      <c r="K26" s="273"/>
    </row>
    <row r="27" spans="2:11" ht="12.75" customHeight="1">
      <c r="B27" s="276"/>
      <c r="C27" s="277"/>
      <c r="D27" s="277"/>
      <c r="E27" s="277"/>
      <c r="F27" s="277"/>
      <c r="G27" s="277"/>
      <c r="H27" s="277"/>
      <c r="I27" s="277"/>
      <c r="J27" s="277"/>
      <c r="K27" s="273"/>
    </row>
    <row r="28" spans="2:11" ht="15" customHeight="1">
      <c r="B28" s="276"/>
      <c r="C28" s="277"/>
      <c r="D28" s="396" t="s">
        <v>805</v>
      </c>
      <c r="E28" s="396"/>
      <c r="F28" s="396"/>
      <c r="G28" s="396"/>
      <c r="H28" s="396"/>
      <c r="I28" s="396"/>
      <c r="J28" s="396"/>
      <c r="K28" s="273"/>
    </row>
    <row r="29" spans="2:11" ht="15" customHeight="1">
      <c r="B29" s="276"/>
      <c r="C29" s="277"/>
      <c r="D29" s="396" t="s">
        <v>806</v>
      </c>
      <c r="E29" s="396"/>
      <c r="F29" s="396"/>
      <c r="G29" s="396"/>
      <c r="H29" s="396"/>
      <c r="I29" s="396"/>
      <c r="J29" s="396"/>
      <c r="K29" s="273"/>
    </row>
    <row r="30" spans="2:11" ht="12.75" customHeight="1">
      <c r="B30" s="276"/>
      <c r="C30" s="277"/>
      <c r="D30" s="277"/>
      <c r="E30" s="277"/>
      <c r="F30" s="277"/>
      <c r="G30" s="277"/>
      <c r="H30" s="277"/>
      <c r="I30" s="277"/>
      <c r="J30" s="277"/>
      <c r="K30" s="273"/>
    </row>
    <row r="31" spans="2:11" ht="15" customHeight="1">
      <c r="B31" s="276"/>
      <c r="C31" s="277"/>
      <c r="D31" s="396" t="s">
        <v>807</v>
      </c>
      <c r="E31" s="396"/>
      <c r="F31" s="396"/>
      <c r="G31" s="396"/>
      <c r="H31" s="396"/>
      <c r="I31" s="396"/>
      <c r="J31" s="396"/>
      <c r="K31" s="273"/>
    </row>
    <row r="32" spans="2:11" ht="15" customHeight="1">
      <c r="B32" s="276"/>
      <c r="C32" s="277"/>
      <c r="D32" s="396" t="s">
        <v>808</v>
      </c>
      <c r="E32" s="396"/>
      <c r="F32" s="396"/>
      <c r="G32" s="396"/>
      <c r="H32" s="396"/>
      <c r="I32" s="396"/>
      <c r="J32" s="396"/>
      <c r="K32" s="273"/>
    </row>
    <row r="33" spans="2:11" ht="15" customHeight="1">
      <c r="B33" s="276"/>
      <c r="C33" s="277"/>
      <c r="D33" s="396" t="s">
        <v>809</v>
      </c>
      <c r="E33" s="396"/>
      <c r="F33" s="396"/>
      <c r="G33" s="396"/>
      <c r="H33" s="396"/>
      <c r="I33" s="396"/>
      <c r="J33" s="396"/>
      <c r="K33" s="273"/>
    </row>
    <row r="34" spans="2:11" ht="15" customHeight="1">
      <c r="B34" s="276"/>
      <c r="C34" s="277"/>
      <c r="D34" s="275"/>
      <c r="E34" s="279" t="s">
        <v>120</v>
      </c>
      <c r="F34" s="275"/>
      <c r="G34" s="396" t="s">
        <v>810</v>
      </c>
      <c r="H34" s="396"/>
      <c r="I34" s="396"/>
      <c r="J34" s="396"/>
      <c r="K34" s="273"/>
    </row>
    <row r="35" spans="2:11" ht="30.75" customHeight="1">
      <c r="B35" s="276"/>
      <c r="C35" s="277"/>
      <c r="D35" s="275"/>
      <c r="E35" s="279" t="s">
        <v>811</v>
      </c>
      <c r="F35" s="275"/>
      <c r="G35" s="396" t="s">
        <v>812</v>
      </c>
      <c r="H35" s="396"/>
      <c r="I35" s="396"/>
      <c r="J35" s="396"/>
      <c r="K35" s="273"/>
    </row>
    <row r="36" spans="2:11" ht="15" customHeight="1">
      <c r="B36" s="276"/>
      <c r="C36" s="277"/>
      <c r="D36" s="275"/>
      <c r="E36" s="279" t="s">
        <v>57</v>
      </c>
      <c r="F36" s="275"/>
      <c r="G36" s="396" t="s">
        <v>813</v>
      </c>
      <c r="H36" s="396"/>
      <c r="I36" s="396"/>
      <c r="J36" s="396"/>
      <c r="K36" s="273"/>
    </row>
    <row r="37" spans="2:11" ht="15" customHeight="1">
      <c r="B37" s="276"/>
      <c r="C37" s="277"/>
      <c r="D37" s="275"/>
      <c r="E37" s="279" t="s">
        <v>121</v>
      </c>
      <c r="F37" s="275"/>
      <c r="G37" s="396" t="s">
        <v>814</v>
      </c>
      <c r="H37" s="396"/>
      <c r="I37" s="396"/>
      <c r="J37" s="396"/>
      <c r="K37" s="273"/>
    </row>
    <row r="38" spans="2:11" ht="15" customHeight="1">
      <c r="B38" s="276"/>
      <c r="C38" s="277"/>
      <c r="D38" s="275"/>
      <c r="E38" s="279" t="s">
        <v>122</v>
      </c>
      <c r="F38" s="275"/>
      <c r="G38" s="396" t="s">
        <v>815</v>
      </c>
      <c r="H38" s="396"/>
      <c r="I38" s="396"/>
      <c r="J38" s="396"/>
      <c r="K38" s="273"/>
    </row>
    <row r="39" spans="2:11" ht="15" customHeight="1">
      <c r="B39" s="276"/>
      <c r="C39" s="277"/>
      <c r="D39" s="275"/>
      <c r="E39" s="279" t="s">
        <v>123</v>
      </c>
      <c r="F39" s="275"/>
      <c r="G39" s="396" t="s">
        <v>816</v>
      </c>
      <c r="H39" s="396"/>
      <c r="I39" s="396"/>
      <c r="J39" s="396"/>
      <c r="K39" s="273"/>
    </row>
    <row r="40" spans="2:11" ht="15" customHeight="1">
      <c r="B40" s="276"/>
      <c r="C40" s="277"/>
      <c r="D40" s="275"/>
      <c r="E40" s="279" t="s">
        <v>817</v>
      </c>
      <c r="F40" s="275"/>
      <c r="G40" s="396" t="s">
        <v>818</v>
      </c>
      <c r="H40" s="396"/>
      <c r="I40" s="396"/>
      <c r="J40" s="396"/>
      <c r="K40" s="273"/>
    </row>
    <row r="41" spans="2:11" ht="15" customHeight="1">
      <c r="B41" s="276"/>
      <c r="C41" s="277"/>
      <c r="D41" s="275"/>
      <c r="E41" s="279"/>
      <c r="F41" s="275"/>
      <c r="G41" s="396" t="s">
        <v>819</v>
      </c>
      <c r="H41" s="396"/>
      <c r="I41" s="396"/>
      <c r="J41" s="396"/>
      <c r="K41" s="273"/>
    </row>
    <row r="42" spans="2:11" ht="15" customHeight="1">
      <c r="B42" s="276"/>
      <c r="C42" s="277"/>
      <c r="D42" s="275"/>
      <c r="E42" s="279" t="s">
        <v>820</v>
      </c>
      <c r="F42" s="275"/>
      <c r="G42" s="396" t="s">
        <v>821</v>
      </c>
      <c r="H42" s="396"/>
      <c r="I42" s="396"/>
      <c r="J42" s="396"/>
      <c r="K42" s="273"/>
    </row>
    <row r="43" spans="2:11" ht="15" customHeight="1">
      <c r="B43" s="276"/>
      <c r="C43" s="277"/>
      <c r="D43" s="275"/>
      <c r="E43" s="279" t="s">
        <v>125</v>
      </c>
      <c r="F43" s="275"/>
      <c r="G43" s="396" t="s">
        <v>822</v>
      </c>
      <c r="H43" s="396"/>
      <c r="I43" s="396"/>
      <c r="J43" s="396"/>
      <c r="K43" s="273"/>
    </row>
    <row r="44" spans="2:11" ht="12.75" customHeight="1">
      <c r="B44" s="276"/>
      <c r="C44" s="277"/>
      <c r="D44" s="275"/>
      <c r="E44" s="275"/>
      <c r="F44" s="275"/>
      <c r="G44" s="275"/>
      <c r="H44" s="275"/>
      <c r="I44" s="275"/>
      <c r="J44" s="275"/>
      <c r="K44" s="273"/>
    </row>
    <row r="45" spans="2:11" ht="15" customHeight="1">
      <c r="B45" s="276"/>
      <c r="C45" s="277"/>
      <c r="D45" s="396" t="s">
        <v>823</v>
      </c>
      <c r="E45" s="396"/>
      <c r="F45" s="396"/>
      <c r="G45" s="396"/>
      <c r="H45" s="396"/>
      <c r="I45" s="396"/>
      <c r="J45" s="396"/>
      <c r="K45" s="273"/>
    </row>
    <row r="46" spans="2:11" ht="15" customHeight="1">
      <c r="B46" s="276"/>
      <c r="C46" s="277"/>
      <c r="D46" s="277"/>
      <c r="E46" s="396" t="s">
        <v>824</v>
      </c>
      <c r="F46" s="396"/>
      <c r="G46" s="396"/>
      <c r="H46" s="396"/>
      <c r="I46" s="396"/>
      <c r="J46" s="396"/>
      <c r="K46" s="273"/>
    </row>
    <row r="47" spans="2:11" ht="15" customHeight="1">
      <c r="B47" s="276"/>
      <c r="C47" s="277"/>
      <c r="D47" s="277"/>
      <c r="E47" s="396" t="s">
        <v>825</v>
      </c>
      <c r="F47" s="396"/>
      <c r="G47" s="396"/>
      <c r="H47" s="396"/>
      <c r="I47" s="396"/>
      <c r="J47" s="396"/>
      <c r="K47" s="273"/>
    </row>
    <row r="48" spans="2:11" ht="15" customHeight="1">
      <c r="B48" s="276"/>
      <c r="C48" s="277"/>
      <c r="D48" s="277"/>
      <c r="E48" s="396" t="s">
        <v>826</v>
      </c>
      <c r="F48" s="396"/>
      <c r="G48" s="396"/>
      <c r="H48" s="396"/>
      <c r="I48" s="396"/>
      <c r="J48" s="396"/>
      <c r="K48" s="273"/>
    </row>
    <row r="49" spans="2:11" ht="15" customHeight="1">
      <c r="B49" s="276"/>
      <c r="C49" s="277"/>
      <c r="D49" s="396" t="s">
        <v>827</v>
      </c>
      <c r="E49" s="396"/>
      <c r="F49" s="396"/>
      <c r="G49" s="396"/>
      <c r="H49" s="396"/>
      <c r="I49" s="396"/>
      <c r="J49" s="396"/>
      <c r="K49" s="273"/>
    </row>
    <row r="50" spans="2:11" ht="25.5" customHeight="1">
      <c r="B50" s="272"/>
      <c r="C50" s="397" t="s">
        <v>828</v>
      </c>
      <c r="D50" s="397"/>
      <c r="E50" s="397"/>
      <c r="F50" s="397"/>
      <c r="G50" s="397"/>
      <c r="H50" s="397"/>
      <c r="I50" s="397"/>
      <c r="J50" s="397"/>
      <c r="K50" s="273"/>
    </row>
    <row r="51" spans="2:11" ht="5.25" customHeight="1">
      <c r="B51" s="272"/>
      <c r="C51" s="274"/>
      <c r="D51" s="274"/>
      <c r="E51" s="274"/>
      <c r="F51" s="274"/>
      <c r="G51" s="274"/>
      <c r="H51" s="274"/>
      <c r="I51" s="274"/>
      <c r="J51" s="274"/>
      <c r="K51" s="273"/>
    </row>
    <row r="52" spans="2:11" ht="15" customHeight="1">
      <c r="B52" s="272"/>
      <c r="C52" s="396" t="s">
        <v>829</v>
      </c>
      <c r="D52" s="396"/>
      <c r="E52" s="396"/>
      <c r="F52" s="396"/>
      <c r="G52" s="396"/>
      <c r="H52" s="396"/>
      <c r="I52" s="396"/>
      <c r="J52" s="396"/>
      <c r="K52" s="273"/>
    </row>
    <row r="53" spans="2:11" ht="15" customHeight="1">
      <c r="B53" s="272"/>
      <c r="C53" s="396" t="s">
        <v>830</v>
      </c>
      <c r="D53" s="396"/>
      <c r="E53" s="396"/>
      <c r="F53" s="396"/>
      <c r="G53" s="396"/>
      <c r="H53" s="396"/>
      <c r="I53" s="396"/>
      <c r="J53" s="396"/>
      <c r="K53" s="273"/>
    </row>
    <row r="54" spans="2:11" ht="12.75" customHeight="1">
      <c r="B54" s="272"/>
      <c r="C54" s="275"/>
      <c r="D54" s="275"/>
      <c r="E54" s="275"/>
      <c r="F54" s="275"/>
      <c r="G54" s="275"/>
      <c r="H54" s="275"/>
      <c r="I54" s="275"/>
      <c r="J54" s="275"/>
      <c r="K54" s="273"/>
    </row>
    <row r="55" spans="2:11" ht="15" customHeight="1">
      <c r="B55" s="272"/>
      <c r="C55" s="396" t="s">
        <v>831</v>
      </c>
      <c r="D55" s="396"/>
      <c r="E55" s="396"/>
      <c r="F55" s="396"/>
      <c r="G55" s="396"/>
      <c r="H55" s="396"/>
      <c r="I55" s="396"/>
      <c r="J55" s="396"/>
      <c r="K55" s="273"/>
    </row>
    <row r="56" spans="2:11" ht="15" customHeight="1">
      <c r="B56" s="272"/>
      <c r="C56" s="277"/>
      <c r="D56" s="396" t="s">
        <v>832</v>
      </c>
      <c r="E56" s="396"/>
      <c r="F56" s="396"/>
      <c r="G56" s="396"/>
      <c r="H56" s="396"/>
      <c r="I56" s="396"/>
      <c r="J56" s="396"/>
      <c r="K56" s="273"/>
    </row>
    <row r="57" spans="2:11" ht="15" customHeight="1">
      <c r="B57" s="272"/>
      <c r="C57" s="277"/>
      <c r="D57" s="396" t="s">
        <v>833</v>
      </c>
      <c r="E57" s="396"/>
      <c r="F57" s="396"/>
      <c r="G57" s="396"/>
      <c r="H57" s="396"/>
      <c r="I57" s="396"/>
      <c r="J57" s="396"/>
      <c r="K57" s="273"/>
    </row>
    <row r="58" spans="2:11" ht="15" customHeight="1">
      <c r="B58" s="272"/>
      <c r="C58" s="277"/>
      <c r="D58" s="396" t="s">
        <v>834</v>
      </c>
      <c r="E58" s="396"/>
      <c r="F58" s="396"/>
      <c r="G58" s="396"/>
      <c r="H58" s="396"/>
      <c r="I58" s="396"/>
      <c r="J58" s="396"/>
      <c r="K58" s="273"/>
    </row>
    <row r="59" spans="2:11" ht="15" customHeight="1">
      <c r="B59" s="272"/>
      <c r="C59" s="277"/>
      <c r="D59" s="396" t="s">
        <v>835</v>
      </c>
      <c r="E59" s="396"/>
      <c r="F59" s="396"/>
      <c r="G59" s="396"/>
      <c r="H59" s="396"/>
      <c r="I59" s="396"/>
      <c r="J59" s="396"/>
      <c r="K59" s="273"/>
    </row>
    <row r="60" spans="2:11" ht="15" customHeight="1">
      <c r="B60" s="272"/>
      <c r="C60" s="277"/>
      <c r="D60" s="395" t="s">
        <v>836</v>
      </c>
      <c r="E60" s="395"/>
      <c r="F60" s="395"/>
      <c r="G60" s="395"/>
      <c r="H60" s="395"/>
      <c r="I60" s="395"/>
      <c r="J60" s="395"/>
      <c r="K60" s="273"/>
    </row>
    <row r="61" spans="2:11" ht="15" customHeight="1">
      <c r="B61" s="272"/>
      <c r="C61" s="277"/>
      <c r="D61" s="396" t="s">
        <v>837</v>
      </c>
      <c r="E61" s="396"/>
      <c r="F61" s="396"/>
      <c r="G61" s="396"/>
      <c r="H61" s="396"/>
      <c r="I61" s="396"/>
      <c r="J61" s="396"/>
      <c r="K61" s="273"/>
    </row>
    <row r="62" spans="2:11" ht="12.75" customHeight="1">
      <c r="B62" s="272"/>
      <c r="C62" s="277"/>
      <c r="D62" s="277"/>
      <c r="E62" s="280"/>
      <c r="F62" s="277"/>
      <c r="G62" s="277"/>
      <c r="H62" s="277"/>
      <c r="I62" s="277"/>
      <c r="J62" s="277"/>
      <c r="K62" s="273"/>
    </row>
    <row r="63" spans="2:11" ht="15" customHeight="1">
      <c r="B63" s="272"/>
      <c r="C63" s="277"/>
      <c r="D63" s="396" t="s">
        <v>838</v>
      </c>
      <c r="E63" s="396"/>
      <c r="F63" s="396"/>
      <c r="G63" s="396"/>
      <c r="H63" s="396"/>
      <c r="I63" s="396"/>
      <c r="J63" s="396"/>
      <c r="K63" s="273"/>
    </row>
    <row r="64" spans="2:11" ht="15" customHeight="1">
      <c r="B64" s="272"/>
      <c r="C64" s="277"/>
      <c r="D64" s="395" t="s">
        <v>839</v>
      </c>
      <c r="E64" s="395"/>
      <c r="F64" s="395"/>
      <c r="G64" s="395"/>
      <c r="H64" s="395"/>
      <c r="I64" s="395"/>
      <c r="J64" s="395"/>
      <c r="K64" s="273"/>
    </row>
    <row r="65" spans="2:11" ht="15" customHeight="1">
      <c r="B65" s="272"/>
      <c r="C65" s="277"/>
      <c r="D65" s="396" t="s">
        <v>840</v>
      </c>
      <c r="E65" s="396"/>
      <c r="F65" s="396"/>
      <c r="G65" s="396"/>
      <c r="H65" s="396"/>
      <c r="I65" s="396"/>
      <c r="J65" s="396"/>
      <c r="K65" s="273"/>
    </row>
    <row r="66" spans="2:11" ht="15" customHeight="1">
      <c r="B66" s="272"/>
      <c r="C66" s="277"/>
      <c r="D66" s="396" t="s">
        <v>841</v>
      </c>
      <c r="E66" s="396"/>
      <c r="F66" s="396"/>
      <c r="G66" s="396"/>
      <c r="H66" s="396"/>
      <c r="I66" s="396"/>
      <c r="J66" s="396"/>
      <c r="K66" s="273"/>
    </row>
    <row r="67" spans="2:11" ht="15" customHeight="1">
      <c r="B67" s="272"/>
      <c r="C67" s="277"/>
      <c r="D67" s="396" t="s">
        <v>842</v>
      </c>
      <c r="E67" s="396"/>
      <c r="F67" s="396"/>
      <c r="G67" s="396"/>
      <c r="H67" s="396"/>
      <c r="I67" s="396"/>
      <c r="J67" s="396"/>
      <c r="K67" s="273"/>
    </row>
    <row r="68" spans="2:11" ht="15" customHeight="1">
      <c r="B68" s="272"/>
      <c r="C68" s="277"/>
      <c r="D68" s="396" t="s">
        <v>843</v>
      </c>
      <c r="E68" s="396"/>
      <c r="F68" s="396"/>
      <c r="G68" s="396"/>
      <c r="H68" s="396"/>
      <c r="I68" s="396"/>
      <c r="J68" s="396"/>
      <c r="K68" s="273"/>
    </row>
    <row r="69" spans="2:11" ht="12.75" customHeight="1">
      <c r="B69" s="281"/>
      <c r="C69" s="282"/>
      <c r="D69" s="282"/>
      <c r="E69" s="282"/>
      <c r="F69" s="282"/>
      <c r="G69" s="282"/>
      <c r="H69" s="282"/>
      <c r="I69" s="282"/>
      <c r="J69" s="282"/>
      <c r="K69" s="283"/>
    </row>
    <row r="70" spans="2:11" ht="18.75" customHeight="1">
      <c r="B70" s="284"/>
      <c r="C70" s="284"/>
      <c r="D70" s="284"/>
      <c r="E70" s="284"/>
      <c r="F70" s="284"/>
      <c r="G70" s="284"/>
      <c r="H70" s="284"/>
      <c r="I70" s="284"/>
      <c r="J70" s="284"/>
      <c r="K70" s="285"/>
    </row>
    <row r="71" spans="2:11" ht="18.75" customHeight="1">
      <c r="B71" s="285"/>
      <c r="C71" s="285"/>
      <c r="D71" s="285"/>
      <c r="E71" s="285"/>
      <c r="F71" s="285"/>
      <c r="G71" s="285"/>
      <c r="H71" s="285"/>
      <c r="I71" s="285"/>
      <c r="J71" s="285"/>
      <c r="K71" s="285"/>
    </row>
    <row r="72" spans="2:11" ht="7.5" customHeight="1">
      <c r="B72" s="286"/>
      <c r="C72" s="287"/>
      <c r="D72" s="287"/>
      <c r="E72" s="287"/>
      <c r="F72" s="287"/>
      <c r="G72" s="287"/>
      <c r="H72" s="287"/>
      <c r="I72" s="287"/>
      <c r="J72" s="287"/>
      <c r="K72" s="288"/>
    </row>
    <row r="73" spans="2:11" ht="45" customHeight="1">
      <c r="B73" s="289"/>
      <c r="C73" s="394" t="s">
        <v>99</v>
      </c>
      <c r="D73" s="394"/>
      <c r="E73" s="394"/>
      <c r="F73" s="394"/>
      <c r="G73" s="394"/>
      <c r="H73" s="394"/>
      <c r="I73" s="394"/>
      <c r="J73" s="394"/>
      <c r="K73" s="290"/>
    </row>
    <row r="74" spans="2:11" ht="17.25" customHeight="1">
      <c r="B74" s="289"/>
      <c r="C74" s="291" t="s">
        <v>844</v>
      </c>
      <c r="D74" s="291"/>
      <c r="E74" s="291"/>
      <c r="F74" s="291" t="s">
        <v>845</v>
      </c>
      <c r="G74" s="292"/>
      <c r="H74" s="291" t="s">
        <v>121</v>
      </c>
      <c r="I74" s="291" t="s">
        <v>61</v>
      </c>
      <c r="J74" s="291" t="s">
        <v>846</v>
      </c>
      <c r="K74" s="290"/>
    </row>
    <row r="75" spans="2:11" ht="17.25" customHeight="1">
      <c r="B75" s="289"/>
      <c r="C75" s="293" t="s">
        <v>847</v>
      </c>
      <c r="D75" s="293"/>
      <c r="E75" s="293"/>
      <c r="F75" s="294" t="s">
        <v>848</v>
      </c>
      <c r="G75" s="295"/>
      <c r="H75" s="293"/>
      <c r="I75" s="293"/>
      <c r="J75" s="293" t="s">
        <v>849</v>
      </c>
      <c r="K75" s="290"/>
    </row>
    <row r="76" spans="2:11" ht="5.25" customHeight="1">
      <c r="B76" s="289"/>
      <c r="C76" s="296"/>
      <c r="D76" s="296"/>
      <c r="E76" s="296"/>
      <c r="F76" s="296"/>
      <c r="G76" s="297"/>
      <c r="H76" s="296"/>
      <c r="I76" s="296"/>
      <c r="J76" s="296"/>
      <c r="K76" s="290"/>
    </row>
    <row r="77" spans="2:11" ht="15" customHeight="1">
      <c r="B77" s="289"/>
      <c r="C77" s="279" t="s">
        <v>57</v>
      </c>
      <c r="D77" s="296"/>
      <c r="E77" s="296"/>
      <c r="F77" s="298" t="s">
        <v>850</v>
      </c>
      <c r="G77" s="297"/>
      <c r="H77" s="279" t="s">
        <v>851</v>
      </c>
      <c r="I77" s="279" t="s">
        <v>852</v>
      </c>
      <c r="J77" s="279">
        <v>20</v>
      </c>
      <c r="K77" s="290"/>
    </row>
    <row r="78" spans="2:11" ht="15" customHeight="1">
      <c r="B78" s="289"/>
      <c r="C78" s="279" t="s">
        <v>853</v>
      </c>
      <c r="D78" s="279"/>
      <c r="E78" s="279"/>
      <c r="F78" s="298" t="s">
        <v>850</v>
      </c>
      <c r="G78" s="297"/>
      <c r="H78" s="279" t="s">
        <v>854</v>
      </c>
      <c r="I78" s="279" t="s">
        <v>852</v>
      </c>
      <c r="J78" s="279">
        <v>120</v>
      </c>
      <c r="K78" s="290"/>
    </row>
    <row r="79" spans="2:11" ht="15" customHeight="1">
      <c r="B79" s="299"/>
      <c r="C79" s="279" t="s">
        <v>855</v>
      </c>
      <c r="D79" s="279"/>
      <c r="E79" s="279"/>
      <c r="F79" s="298" t="s">
        <v>856</v>
      </c>
      <c r="G79" s="297"/>
      <c r="H79" s="279" t="s">
        <v>857</v>
      </c>
      <c r="I79" s="279" t="s">
        <v>852</v>
      </c>
      <c r="J79" s="279">
        <v>50</v>
      </c>
      <c r="K79" s="290"/>
    </row>
    <row r="80" spans="2:11" ht="15" customHeight="1">
      <c r="B80" s="299"/>
      <c r="C80" s="279" t="s">
        <v>858</v>
      </c>
      <c r="D80" s="279"/>
      <c r="E80" s="279"/>
      <c r="F80" s="298" t="s">
        <v>850</v>
      </c>
      <c r="G80" s="297"/>
      <c r="H80" s="279" t="s">
        <v>859</v>
      </c>
      <c r="I80" s="279" t="s">
        <v>860</v>
      </c>
      <c r="J80" s="279"/>
      <c r="K80" s="290"/>
    </row>
    <row r="81" spans="2:11" ht="15" customHeight="1">
      <c r="B81" s="299"/>
      <c r="C81" s="300" t="s">
        <v>861</v>
      </c>
      <c r="D81" s="300"/>
      <c r="E81" s="300"/>
      <c r="F81" s="301" t="s">
        <v>856</v>
      </c>
      <c r="G81" s="300"/>
      <c r="H81" s="300" t="s">
        <v>862</v>
      </c>
      <c r="I81" s="300" t="s">
        <v>852</v>
      </c>
      <c r="J81" s="300">
        <v>15</v>
      </c>
      <c r="K81" s="290"/>
    </row>
    <row r="82" spans="2:11" ht="15" customHeight="1">
      <c r="B82" s="299"/>
      <c r="C82" s="300" t="s">
        <v>863</v>
      </c>
      <c r="D82" s="300"/>
      <c r="E82" s="300"/>
      <c r="F82" s="301" t="s">
        <v>856</v>
      </c>
      <c r="G82" s="300"/>
      <c r="H82" s="300" t="s">
        <v>864</v>
      </c>
      <c r="I82" s="300" t="s">
        <v>852</v>
      </c>
      <c r="J82" s="300">
        <v>15</v>
      </c>
      <c r="K82" s="290"/>
    </row>
    <row r="83" spans="2:11" ht="15" customHeight="1">
      <c r="B83" s="299"/>
      <c r="C83" s="300" t="s">
        <v>865</v>
      </c>
      <c r="D83" s="300"/>
      <c r="E83" s="300"/>
      <c r="F83" s="301" t="s">
        <v>856</v>
      </c>
      <c r="G83" s="300"/>
      <c r="H83" s="300" t="s">
        <v>866</v>
      </c>
      <c r="I83" s="300" t="s">
        <v>852</v>
      </c>
      <c r="J83" s="300">
        <v>20</v>
      </c>
      <c r="K83" s="290"/>
    </row>
    <row r="84" spans="2:11" ht="15" customHeight="1">
      <c r="B84" s="299"/>
      <c r="C84" s="300" t="s">
        <v>867</v>
      </c>
      <c r="D84" s="300"/>
      <c r="E84" s="300"/>
      <c r="F84" s="301" t="s">
        <v>856</v>
      </c>
      <c r="G84" s="300"/>
      <c r="H84" s="300" t="s">
        <v>868</v>
      </c>
      <c r="I84" s="300" t="s">
        <v>852</v>
      </c>
      <c r="J84" s="300">
        <v>20</v>
      </c>
      <c r="K84" s="290"/>
    </row>
    <row r="85" spans="2:11" ht="15" customHeight="1">
      <c r="B85" s="299"/>
      <c r="C85" s="279" t="s">
        <v>869</v>
      </c>
      <c r="D85" s="279"/>
      <c r="E85" s="279"/>
      <c r="F85" s="298" t="s">
        <v>856</v>
      </c>
      <c r="G85" s="297"/>
      <c r="H85" s="279" t="s">
        <v>870</v>
      </c>
      <c r="I85" s="279" t="s">
        <v>852</v>
      </c>
      <c r="J85" s="279">
        <v>50</v>
      </c>
      <c r="K85" s="290"/>
    </row>
    <row r="86" spans="2:11" ht="15" customHeight="1">
      <c r="B86" s="299"/>
      <c r="C86" s="279" t="s">
        <v>871</v>
      </c>
      <c r="D86" s="279"/>
      <c r="E86" s="279"/>
      <c r="F86" s="298" t="s">
        <v>856</v>
      </c>
      <c r="G86" s="297"/>
      <c r="H86" s="279" t="s">
        <v>872</v>
      </c>
      <c r="I86" s="279" t="s">
        <v>852</v>
      </c>
      <c r="J86" s="279">
        <v>20</v>
      </c>
      <c r="K86" s="290"/>
    </row>
    <row r="87" spans="2:11" ht="15" customHeight="1">
      <c r="B87" s="299"/>
      <c r="C87" s="279" t="s">
        <v>873</v>
      </c>
      <c r="D87" s="279"/>
      <c r="E87" s="279"/>
      <c r="F87" s="298" t="s">
        <v>856</v>
      </c>
      <c r="G87" s="297"/>
      <c r="H87" s="279" t="s">
        <v>874</v>
      </c>
      <c r="I87" s="279" t="s">
        <v>852</v>
      </c>
      <c r="J87" s="279">
        <v>20</v>
      </c>
      <c r="K87" s="290"/>
    </row>
    <row r="88" spans="2:11" ht="15" customHeight="1">
      <c r="B88" s="299"/>
      <c r="C88" s="279" t="s">
        <v>875</v>
      </c>
      <c r="D88" s="279"/>
      <c r="E88" s="279"/>
      <c r="F88" s="298" t="s">
        <v>856</v>
      </c>
      <c r="G88" s="297"/>
      <c r="H88" s="279" t="s">
        <v>876</v>
      </c>
      <c r="I88" s="279" t="s">
        <v>852</v>
      </c>
      <c r="J88" s="279">
        <v>50</v>
      </c>
      <c r="K88" s="290"/>
    </row>
    <row r="89" spans="2:11" ht="15" customHeight="1">
      <c r="B89" s="299"/>
      <c r="C89" s="279" t="s">
        <v>877</v>
      </c>
      <c r="D89" s="279"/>
      <c r="E89" s="279"/>
      <c r="F89" s="298" t="s">
        <v>856</v>
      </c>
      <c r="G89" s="297"/>
      <c r="H89" s="279" t="s">
        <v>877</v>
      </c>
      <c r="I89" s="279" t="s">
        <v>852</v>
      </c>
      <c r="J89" s="279">
        <v>50</v>
      </c>
      <c r="K89" s="290"/>
    </row>
    <row r="90" spans="2:11" ht="15" customHeight="1">
      <c r="B90" s="299"/>
      <c r="C90" s="279" t="s">
        <v>126</v>
      </c>
      <c r="D90" s="279"/>
      <c r="E90" s="279"/>
      <c r="F90" s="298" t="s">
        <v>856</v>
      </c>
      <c r="G90" s="297"/>
      <c r="H90" s="279" t="s">
        <v>878</v>
      </c>
      <c r="I90" s="279" t="s">
        <v>852</v>
      </c>
      <c r="J90" s="279">
        <v>255</v>
      </c>
      <c r="K90" s="290"/>
    </row>
    <row r="91" spans="2:11" ht="15" customHeight="1">
      <c r="B91" s="299"/>
      <c r="C91" s="279" t="s">
        <v>879</v>
      </c>
      <c r="D91" s="279"/>
      <c r="E91" s="279"/>
      <c r="F91" s="298" t="s">
        <v>850</v>
      </c>
      <c r="G91" s="297"/>
      <c r="H91" s="279" t="s">
        <v>880</v>
      </c>
      <c r="I91" s="279" t="s">
        <v>881</v>
      </c>
      <c r="J91" s="279"/>
      <c r="K91" s="290"/>
    </row>
    <row r="92" spans="2:11" ht="15" customHeight="1">
      <c r="B92" s="299"/>
      <c r="C92" s="279" t="s">
        <v>882</v>
      </c>
      <c r="D92" s="279"/>
      <c r="E92" s="279"/>
      <c r="F92" s="298" t="s">
        <v>850</v>
      </c>
      <c r="G92" s="297"/>
      <c r="H92" s="279" t="s">
        <v>883</v>
      </c>
      <c r="I92" s="279" t="s">
        <v>884</v>
      </c>
      <c r="J92" s="279"/>
      <c r="K92" s="290"/>
    </row>
    <row r="93" spans="2:11" ht="15" customHeight="1">
      <c r="B93" s="299"/>
      <c r="C93" s="279" t="s">
        <v>885</v>
      </c>
      <c r="D93" s="279"/>
      <c r="E93" s="279"/>
      <c r="F93" s="298" t="s">
        <v>850</v>
      </c>
      <c r="G93" s="297"/>
      <c r="H93" s="279" t="s">
        <v>885</v>
      </c>
      <c r="I93" s="279" t="s">
        <v>884</v>
      </c>
      <c r="J93" s="279"/>
      <c r="K93" s="290"/>
    </row>
    <row r="94" spans="2:11" ht="15" customHeight="1">
      <c r="B94" s="299"/>
      <c r="C94" s="279" t="s">
        <v>42</v>
      </c>
      <c r="D94" s="279"/>
      <c r="E94" s="279"/>
      <c r="F94" s="298" t="s">
        <v>850</v>
      </c>
      <c r="G94" s="297"/>
      <c r="H94" s="279" t="s">
        <v>886</v>
      </c>
      <c r="I94" s="279" t="s">
        <v>884</v>
      </c>
      <c r="J94" s="279"/>
      <c r="K94" s="290"/>
    </row>
    <row r="95" spans="2:11" ht="15" customHeight="1">
      <c r="B95" s="299"/>
      <c r="C95" s="279" t="s">
        <v>52</v>
      </c>
      <c r="D95" s="279"/>
      <c r="E95" s="279"/>
      <c r="F95" s="298" t="s">
        <v>850</v>
      </c>
      <c r="G95" s="297"/>
      <c r="H95" s="279" t="s">
        <v>887</v>
      </c>
      <c r="I95" s="279" t="s">
        <v>884</v>
      </c>
      <c r="J95" s="279"/>
      <c r="K95" s="290"/>
    </row>
    <row r="96" spans="2:11" ht="15" customHeight="1">
      <c r="B96" s="302"/>
      <c r="C96" s="303"/>
      <c r="D96" s="303"/>
      <c r="E96" s="303"/>
      <c r="F96" s="303"/>
      <c r="G96" s="303"/>
      <c r="H96" s="303"/>
      <c r="I96" s="303"/>
      <c r="J96" s="303"/>
      <c r="K96" s="304"/>
    </row>
    <row r="97" spans="2:11" ht="18.75" customHeight="1">
      <c r="B97" s="305"/>
      <c r="C97" s="306"/>
      <c r="D97" s="306"/>
      <c r="E97" s="306"/>
      <c r="F97" s="306"/>
      <c r="G97" s="306"/>
      <c r="H97" s="306"/>
      <c r="I97" s="306"/>
      <c r="J97" s="306"/>
      <c r="K97" s="305"/>
    </row>
    <row r="98" spans="2:11" ht="18.75" customHeight="1">
      <c r="B98" s="285"/>
      <c r="C98" s="285"/>
      <c r="D98" s="285"/>
      <c r="E98" s="285"/>
      <c r="F98" s="285"/>
      <c r="G98" s="285"/>
      <c r="H98" s="285"/>
      <c r="I98" s="285"/>
      <c r="J98" s="285"/>
      <c r="K98" s="285"/>
    </row>
    <row r="99" spans="2:11" ht="7.5" customHeight="1">
      <c r="B99" s="286"/>
      <c r="C99" s="287"/>
      <c r="D99" s="287"/>
      <c r="E99" s="287"/>
      <c r="F99" s="287"/>
      <c r="G99" s="287"/>
      <c r="H99" s="287"/>
      <c r="I99" s="287"/>
      <c r="J99" s="287"/>
      <c r="K99" s="288"/>
    </row>
    <row r="100" spans="2:11" ht="45" customHeight="1">
      <c r="B100" s="289"/>
      <c r="C100" s="394" t="s">
        <v>888</v>
      </c>
      <c r="D100" s="394"/>
      <c r="E100" s="394"/>
      <c r="F100" s="394"/>
      <c r="G100" s="394"/>
      <c r="H100" s="394"/>
      <c r="I100" s="394"/>
      <c r="J100" s="394"/>
      <c r="K100" s="290"/>
    </row>
    <row r="101" spans="2:11" ht="17.25" customHeight="1">
      <c r="B101" s="289"/>
      <c r="C101" s="291" t="s">
        <v>844</v>
      </c>
      <c r="D101" s="291"/>
      <c r="E101" s="291"/>
      <c r="F101" s="291" t="s">
        <v>845</v>
      </c>
      <c r="G101" s="292"/>
      <c r="H101" s="291" t="s">
        <v>121</v>
      </c>
      <c r="I101" s="291" t="s">
        <v>61</v>
      </c>
      <c r="J101" s="291" t="s">
        <v>846</v>
      </c>
      <c r="K101" s="290"/>
    </row>
    <row r="102" spans="2:11" ht="17.25" customHeight="1">
      <c r="B102" s="289"/>
      <c r="C102" s="293" t="s">
        <v>847</v>
      </c>
      <c r="D102" s="293"/>
      <c r="E102" s="293"/>
      <c r="F102" s="294" t="s">
        <v>848</v>
      </c>
      <c r="G102" s="295"/>
      <c r="H102" s="293"/>
      <c r="I102" s="293"/>
      <c r="J102" s="293" t="s">
        <v>849</v>
      </c>
      <c r="K102" s="290"/>
    </row>
    <row r="103" spans="2:11" ht="5.25" customHeight="1">
      <c r="B103" s="289"/>
      <c r="C103" s="291"/>
      <c r="D103" s="291"/>
      <c r="E103" s="291"/>
      <c r="F103" s="291"/>
      <c r="G103" s="307"/>
      <c r="H103" s="291"/>
      <c r="I103" s="291"/>
      <c r="J103" s="291"/>
      <c r="K103" s="290"/>
    </row>
    <row r="104" spans="2:11" ht="15" customHeight="1">
      <c r="B104" s="289"/>
      <c r="C104" s="279" t="s">
        <v>57</v>
      </c>
      <c r="D104" s="296"/>
      <c r="E104" s="296"/>
      <c r="F104" s="298" t="s">
        <v>850</v>
      </c>
      <c r="G104" s="307"/>
      <c r="H104" s="279" t="s">
        <v>889</v>
      </c>
      <c r="I104" s="279" t="s">
        <v>852</v>
      </c>
      <c r="J104" s="279">
        <v>20</v>
      </c>
      <c r="K104" s="290"/>
    </row>
    <row r="105" spans="2:11" ht="15" customHeight="1">
      <c r="B105" s="289"/>
      <c r="C105" s="279" t="s">
        <v>853</v>
      </c>
      <c r="D105" s="279"/>
      <c r="E105" s="279"/>
      <c r="F105" s="298" t="s">
        <v>850</v>
      </c>
      <c r="G105" s="279"/>
      <c r="H105" s="279" t="s">
        <v>889</v>
      </c>
      <c r="I105" s="279" t="s">
        <v>852</v>
      </c>
      <c r="J105" s="279">
        <v>120</v>
      </c>
      <c r="K105" s="290"/>
    </row>
    <row r="106" spans="2:11" ht="15" customHeight="1">
      <c r="B106" s="299"/>
      <c r="C106" s="279" t="s">
        <v>855</v>
      </c>
      <c r="D106" s="279"/>
      <c r="E106" s="279"/>
      <c r="F106" s="298" t="s">
        <v>856</v>
      </c>
      <c r="G106" s="279"/>
      <c r="H106" s="279" t="s">
        <v>889</v>
      </c>
      <c r="I106" s="279" t="s">
        <v>852</v>
      </c>
      <c r="J106" s="279">
        <v>50</v>
      </c>
      <c r="K106" s="290"/>
    </row>
    <row r="107" spans="2:11" ht="15" customHeight="1">
      <c r="B107" s="299"/>
      <c r="C107" s="279" t="s">
        <v>858</v>
      </c>
      <c r="D107" s="279"/>
      <c r="E107" s="279"/>
      <c r="F107" s="298" t="s">
        <v>850</v>
      </c>
      <c r="G107" s="279"/>
      <c r="H107" s="279" t="s">
        <v>889</v>
      </c>
      <c r="I107" s="279" t="s">
        <v>860</v>
      </c>
      <c r="J107" s="279"/>
      <c r="K107" s="290"/>
    </row>
    <row r="108" spans="2:11" ht="15" customHeight="1">
      <c r="B108" s="299"/>
      <c r="C108" s="279" t="s">
        <v>869</v>
      </c>
      <c r="D108" s="279"/>
      <c r="E108" s="279"/>
      <c r="F108" s="298" t="s">
        <v>856</v>
      </c>
      <c r="G108" s="279"/>
      <c r="H108" s="279" t="s">
        <v>889</v>
      </c>
      <c r="I108" s="279" t="s">
        <v>852</v>
      </c>
      <c r="J108" s="279">
        <v>50</v>
      </c>
      <c r="K108" s="290"/>
    </row>
    <row r="109" spans="2:11" ht="15" customHeight="1">
      <c r="B109" s="299"/>
      <c r="C109" s="279" t="s">
        <v>877</v>
      </c>
      <c r="D109" s="279"/>
      <c r="E109" s="279"/>
      <c r="F109" s="298" t="s">
        <v>856</v>
      </c>
      <c r="G109" s="279"/>
      <c r="H109" s="279" t="s">
        <v>889</v>
      </c>
      <c r="I109" s="279" t="s">
        <v>852</v>
      </c>
      <c r="J109" s="279">
        <v>50</v>
      </c>
      <c r="K109" s="290"/>
    </row>
    <row r="110" spans="2:11" ht="15" customHeight="1">
      <c r="B110" s="299"/>
      <c r="C110" s="279" t="s">
        <v>875</v>
      </c>
      <c r="D110" s="279"/>
      <c r="E110" s="279"/>
      <c r="F110" s="298" t="s">
        <v>856</v>
      </c>
      <c r="G110" s="279"/>
      <c r="H110" s="279" t="s">
        <v>889</v>
      </c>
      <c r="I110" s="279" t="s">
        <v>852</v>
      </c>
      <c r="J110" s="279">
        <v>50</v>
      </c>
      <c r="K110" s="290"/>
    </row>
    <row r="111" spans="2:11" ht="15" customHeight="1">
      <c r="B111" s="299"/>
      <c r="C111" s="279" t="s">
        <v>57</v>
      </c>
      <c r="D111" s="279"/>
      <c r="E111" s="279"/>
      <c r="F111" s="298" t="s">
        <v>850</v>
      </c>
      <c r="G111" s="279"/>
      <c r="H111" s="279" t="s">
        <v>890</v>
      </c>
      <c r="I111" s="279" t="s">
        <v>852</v>
      </c>
      <c r="J111" s="279">
        <v>20</v>
      </c>
      <c r="K111" s="290"/>
    </row>
    <row r="112" spans="2:11" ht="15" customHeight="1">
      <c r="B112" s="299"/>
      <c r="C112" s="279" t="s">
        <v>891</v>
      </c>
      <c r="D112" s="279"/>
      <c r="E112" s="279"/>
      <c r="F112" s="298" t="s">
        <v>850</v>
      </c>
      <c r="G112" s="279"/>
      <c r="H112" s="279" t="s">
        <v>892</v>
      </c>
      <c r="I112" s="279" t="s">
        <v>852</v>
      </c>
      <c r="J112" s="279">
        <v>120</v>
      </c>
      <c r="K112" s="290"/>
    </row>
    <row r="113" spans="2:11" ht="15" customHeight="1">
      <c r="B113" s="299"/>
      <c r="C113" s="279" t="s">
        <v>42</v>
      </c>
      <c r="D113" s="279"/>
      <c r="E113" s="279"/>
      <c r="F113" s="298" t="s">
        <v>850</v>
      </c>
      <c r="G113" s="279"/>
      <c r="H113" s="279" t="s">
        <v>893</v>
      </c>
      <c r="I113" s="279" t="s">
        <v>884</v>
      </c>
      <c r="J113" s="279"/>
      <c r="K113" s="290"/>
    </row>
    <row r="114" spans="2:11" ht="15" customHeight="1">
      <c r="B114" s="299"/>
      <c r="C114" s="279" t="s">
        <v>52</v>
      </c>
      <c r="D114" s="279"/>
      <c r="E114" s="279"/>
      <c r="F114" s="298" t="s">
        <v>850</v>
      </c>
      <c r="G114" s="279"/>
      <c r="H114" s="279" t="s">
        <v>894</v>
      </c>
      <c r="I114" s="279" t="s">
        <v>884</v>
      </c>
      <c r="J114" s="279"/>
      <c r="K114" s="290"/>
    </row>
    <row r="115" spans="2:11" ht="15" customHeight="1">
      <c r="B115" s="299"/>
      <c r="C115" s="279" t="s">
        <v>61</v>
      </c>
      <c r="D115" s="279"/>
      <c r="E115" s="279"/>
      <c r="F115" s="298" t="s">
        <v>850</v>
      </c>
      <c r="G115" s="279"/>
      <c r="H115" s="279" t="s">
        <v>895</v>
      </c>
      <c r="I115" s="279" t="s">
        <v>896</v>
      </c>
      <c r="J115" s="279"/>
      <c r="K115" s="290"/>
    </row>
    <row r="116" spans="2:11" ht="15" customHeight="1">
      <c r="B116" s="302"/>
      <c r="C116" s="308"/>
      <c r="D116" s="308"/>
      <c r="E116" s="308"/>
      <c r="F116" s="308"/>
      <c r="G116" s="308"/>
      <c r="H116" s="308"/>
      <c r="I116" s="308"/>
      <c r="J116" s="308"/>
      <c r="K116" s="304"/>
    </row>
    <row r="117" spans="2:11" ht="18.75" customHeight="1">
      <c r="B117" s="309"/>
      <c r="C117" s="275"/>
      <c r="D117" s="275"/>
      <c r="E117" s="275"/>
      <c r="F117" s="310"/>
      <c r="G117" s="275"/>
      <c r="H117" s="275"/>
      <c r="I117" s="275"/>
      <c r="J117" s="275"/>
      <c r="K117" s="309"/>
    </row>
    <row r="118" spans="2:11" ht="18.75" customHeight="1"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</row>
    <row r="119" spans="2:11" ht="7.5" customHeight="1">
      <c r="B119" s="311"/>
      <c r="C119" s="312"/>
      <c r="D119" s="312"/>
      <c r="E119" s="312"/>
      <c r="F119" s="312"/>
      <c r="G119" s="312"/>
      <c r="H119" s="312"/>
      <c r="I119" s="312"/>
      <c r="J119" s="312"/>
      <c r="K119" s="313"/>
    </row>
    <row r="120" spans="2:11" ht="45" customHeight="1">
      <c r="B120" s="314"/>
      <c r="C120" s="393" t="s">
        <v>897</v>
      </c>
      <c r="D120" s="393"/>
      <c r="E120" s="393"/>
      <c r="F120" s="393"/>
      <c r="G120" s="393"/>
      <c r="H120" s="393"/>
      <c r="I120" s="393"/>
      <c r="J120" s="393"/>
      <c r="K120" s="315"/>
    </row>
    <row r="121" spans="2:11" ht="17.25" customHeight="1">
      <c r="B121" s="316"/>
      <c r="C121" s="291" t="s">
        <v>844</v>
      </c>
      <c r="D121" s="291"/>
      <c r="E121" s="291"/>
      <c r="F121" s="291" t="s">
        <v>845</v>
      </c>
      <c r="G121" s="292"/>
      <c r="H121" s="291" t="s">
        <v>121</v>
      </c>
      <c r="I121" s="291" t="s">
        <v>61</v>
      </c>
      <c r="J121" s="291" t="s">
        <v>846</v>
      </c>
      <c r="K121" s="317"/>
    </row>
    <row r="122" spans="2:11" ht="17.25" customHeight="1">
      <c r="B122" s="316"/>
      <c r="C122" s="293" t="s">
        <v>847</v>
      </c>
      <c r="D122" s="293"/>
      <c r="E122" s="293"/>
      <c r="F122" s="294" t="s">
        <v>848</v>
      </c>
      <c r="G122" s="295"/>
      <c r="H122" s="293"/>
      <c r="I122" s="293"/>
      <c r="J122" s="293" t="s">
        <v>849</v>
      </c>
      <c r="K122" s="317"/>
    </row>
    <row r="123" spans="2:11" ht="5.25" customHeight="1">
      <c r="B123" s="318"/>
      <c r="C123" s="296"/>
      <c r="D123" s="296"/>
      <c r="E123" s="296"/>
      <c r="F123" s="296"/>
      <c r="G123" s="279"/>
      <c r="H123" s="296"/>
      <c r="I123" s="296"/>
      <c r="J123" s="296"/>
      <c r="K123" s="319"/>
    </row>
    <row r="124" spans="2:11" ht="15" customHeight="1">
      <c r="B124" s="318"/>
      <c r="C124" s="279" t="s">
        <v>853</v>
      </c>
      <c r="D124" s="296"/>
      <c r="E124" s="296"/>
      <c r="F124" s="298" t="s">
        <v>850</v>
      </c>
      <c r="G124" s="279"/>
      <c r="H124" s="279" t="s">
        <v>889</v>
      </c>
      <c r="I124" s="279" t="s">
        <v>852</v>
      </c>
      <c r="J124" s="279">
        <v>120</v>
      </c>
      <c r="K124" s="320"/>
    </row>
    <row r="125" spans="2:11" ht="15" customHeight="1">
      <c r="B125" s="318"/>
      <c r="C125" s="279" t="s">
        <v>898</v>
      </c>
      <c r="D125" s="279"/>
      <c r="E125" s="279"/>
      <c r="F125" s="298" t="s">
        <v>850</v>
      </c>
      <c r="G125" s="279"/>
      <c r="H125" s="279" t="s">
        <v>899</v>
      </c>
      <c r="I125" s="279" t="s">
        <v>852</v>
      </c>
      <c r="J125" s="279" t="s">
        <v>900</v>
      </c>
      <c r="K125" s="320"/>
    </row>
    <row r="126" spans="2:11" ht="15" customHeight="1">
      <c r="B126" s="318"/>
      <c r="C126" s="279" t="s">
        <v>799</v>
      </c>
      <c r="D126" s="279"/>
      <c r="E126" s="279"/>
      <c r="F126" s="298" t="s">
        <v>850</v>
      </c>
      <c r="G126" s="279"/>
      <c r="H126" s="279" t="s">
        <v>901</v>
      </c>
      <c r="I126" s="279" t="s">
        <v>852</v>
      </c>
      <c r="J126" s="279" t="s">
        <v>900</v>
      </c>
      <c r="K126" s="320"/>
    </row>
    <row r="127" spans="2:11" ht="15" customHeight="1">
      <c r="B127" s="318"/>
      <c r="C127" s="279" t="s">
        <v>861</v>
      </c>
      <c r="D127" s="279"/>
      <c r="E127" s="279"/>
      <c r="F127" s="298" t="s">
        <v>856</v>
      </c>
      <c r="G127" s="279"/>
      <c r="H127" s="279" t="s">
        <v>862</v>
      </c>
      <c r="I127" s="279" t="s">
        <v>852</v>
      </c>
      <c r="J127" s="279">
        <v>15</v>
      </c>
      <c r="K127" s="320"/>
    </row>
    <row r="128" spans="2:11" ht="15" customHeight="1">
      <c r="B128" s="318"/>
      <c r="C128" s="300" t="s">
        <v>863</v>
      </c>
      <c r="D128" s="300"/>
      <c r="E128" s="300"/>
      <c r="F128" s="301" t="s">
        <v>856</v>
      </c>
      <c r="G128" s="300"/>
      <c r="H128" s="300" t="s">
        <v>864</v>
      </c>
      <c r="I128" s="300" t="s">
        <v>852</v>
      </c>
      <c r="J128" s="300">
        <v>15</v>
      </c>
      <c r="K128" s="320"/>
    </row>
    <row r="129" spans="2:11" ht="15" customHeight="1">
      <c r="B129" s="318"/>
      <c r="C129" s="300" t="s">
        <v>865</v>
      </c>
      <c r="D129" s="300"/>
      <c r="E129" s="300"/>
      <c r="F129" s="301" t="s">
        <v>856</v>
      </c>
      <c r="G129" s="300"/>
      <c r="H129" s="300" t="s">
        <v>866</v>
      </c>
      <c r="I129" s="300" t="s">
        <v>852</v>
      </c>
      <c r="J129" s="300">
        <v>20</v>
      </c>
      <c r="K129" s="320"/>
    </row>
    <row r="130" spans="2:11" ht="15" customHeight="1">
      <c r="B130" s="318"/>
      <c r="C130" s="300" t="s">
        <v>867</v>
      </c>
      <c r="D130" s="300"/>
      <c r="E130" s="300"/>
      <c r="F130" s="301" t="s">
        <v>856</v>
      </c>
      <c r="G130" s="300"/>
      <c r="H130" s="300" t="s">
        <v>868</v>
      </c>
      <c r="I130" s="300" t="s">
        <v>852</v>
      </c>
      <c r="J130" s="300">
        <v>20</v>
      </c>
      <c r="K130" s="320"/>
    </row>
    <row r="131" spans="2:11" ht="15" customHeight="1">
      <c r="B131" s="318"/>
      <c r="C131" s="279" t="s">
        <v>855</v>
      </c>
      <c r="D131" s="279"/>
      <c r="E131" s="279"/>
      <c r="F131" s="298" t="s">
        <v>856</v>
      </c>
      <c r="G131" s="279"/>
      <c r="H131" s="279" t="s">
        <v>889</v>
      </c>
      <c r="I131" s="279" t="s">
        <v>852</v>
      </c>
      <c r="J131" s="279">
        <v>50</v>
      </c>
      <c r="K131" s="320"/>
    </row>
    <row r="132" spans="2:11" ht="15" customHeight="1">
      <c r="B132" s="318"/>
      <c r="C132" s="279" t="s">
        <v>869</v>
      </c>
      <c r="D132" s="279"/>
      <c r="E132" s="279"/>
      <c r="F132" s="298" t="s">
        <v>856</v>
      </c>
      <c r="G132" s="279"/>
      <c r="H132" s="279" t="s">
        <v>889</v>
      </c>
      <c r="I132" s="279" t="s">
        <v>852</v>
      </c>
      <c r="J132" s="279">
        <v>50</v>
      </c>
      <c r="K132" s="320"/>
    </row>
    <row r="133" spans="2:11" ht="15" customHeight="1">
      <c r="B133" s="318"/>
      <c r="C133" s="279" t="s">
        <v>875</v>
      </c>
      <c r="D133" s="279"/>
      <c r="E133" s="279"/>
      <c r="F133" s="298" t="s">
        <v>856</v>
      </c>
      <c r="G133" s="279"/>
      <c r="H133" s="279" t="s">
        <v>889</v>
      </c>
      <c r="I133" s="279" t="s">
        <v>852</v>
      </c>
      <c r="J133" s="279">
        <v>50</v>
      </c>
      <c r="K133" s="320"/>
    </row>
    <row r="134" spans="2:11" ht="15" customHeight="1">
      <c r="B134" s="318"/>
      <c r="C134" s="279" t="s">
        <v>877</v>
      </c>
      <c r="D134" s="279"/>
      <c r="E134" s="279"/>
      <c r="F134" s="298" t="s">
        <v>856</v>
      </c>
      <c r="G134" s="279"/>
      <c r="H134" s="279" t="s">
        <v>889</v>
      </c>
      <c r="I134" s="279" t="s">
        <v>852</v>
      </c>
      <c r="J134" s="279">
        <v>50</v>
      </c>
      <c r="K134" s="320"/>
    </row>
    <row r="135" spans="2:11" ht="15" customHeight="1">
      <c r="B135" s="318"/>
      <c r="C135" s="279" t="s">
        <v>126</v>
      </c>
      <c r="D135" s="279"/>
      <c r="E135" s="279"/>
      <c r="F135" s="298" t="s">
        <v>856</v>
      </c>
      <c r="G135" s="279"/>
      <c r="H135" s="279" t="s">
        <v>902</v>
      </c>
      <c r="I135" s="279" t="s">
        <v>852</v>
      </c>
      <c r="J135" s="279">
        <v>255</v>
      </c>
      <c r="K135" s="320"/>
    </row>
    <row r="136" spans="2:11" ht="15" customHeight="1">
      <c r="B136" s="318"/>
      <c r="C136" s="279" t="s">
        <v>879</v>
      </c>
      <c r="D136" s="279"/>
      <c r="E136" s="279"/>
      <c r="F136" s="298" t="s">
        <v>850</v>
      </c>
      <c r="G136" s="279"/>
      <c r="H136" s="279" t="s">
        <v>903</v>
      </c>
      <c r="I136" s="279" t="s">
        <v>881</v>
      </c>
      <c r="J136" s="279"/>
      <c r="K136" s="320"/>
    </row>
    <row r="137" spans="2:11" ht="15" customHeight="1">
      <c r="B137" s="318"/>
      <c r="C137" s="279" t="s">
        <v>882</v>
      </c>
      <c r="D137" s="279"/>
      <c r="E137" s="279"/>
      <c r="F137" s="298" t="s">
        <v>850</v>
      </c>
      <c r="G137" s="279"/>
      <c r="H137" s="279" t="s">
        <v>904</v>
      </c>
      <c r="I137" s="279" t="s">
        <v>884</v>
      </c>
      <c r="J137" s="279"/>
      <c r="K137" s="320"/>
    </row>
    <row r="138" spans="2:11" ht="15" customHeight="1">
      <c r="B138" s="318"/>
      <c r="C138" s="279" t="s">
        <v>885</v>
      </c>
      <c r="D138" s="279"/>
      <c r="E138" s="279"/>
      <c r="F138" s="298" t="s">
        <v>850</v>
      </c>
      <c r="G138" s="279"/>
      <c r="H138" s="279" t="s">
        <v>885</v>
      </c>
      <c r="I138" s="279" t="s">
        <v>884</v>
      </c>
      <c r="J138" s="279"/>
      <c r="K138" s="320"/>
    </row>
    <row r="139" spans="2:11" ht="15" customHeight="1">
      <c r="B139" s="318"/>
      <c r="C139" s="279" t="s">
        <v>42</v>
      </c>
      <c r="D139" s="279"/>
      <c r="E139" s="279"/>
      <c r="F139" s="298" t="s">
        <v>850</v>
      </c>
      <c r="G139" s="279"/>
      <c r="H139" s="279" t="s">
        <v>905</v>
      </c>
      <c r="I139" s="279" t="s">
        <v>884</v>
      </c>
      <c r="J139" s="279"/>
      <c r="K139" s="320"/>
    </row>
    <row r="140" spans="2:11" ht="15" customHeight="1">
      <c r="B140" s="318"/>
      <c r="C140" s="279" t="s">
        <v>906</v>
      </c>
      <c r="D140" s="279"/>
      <c r="E140" s="279"/>
      <c r="F140" s="298" t="s">
        <v>850</v>
      </c>
      <c r="G140" s="279"/>
      <c r="H140" s="279" t="s">
        <v>907</v>
      </c>
      <c r="I140" s="279" t="s">
        <v>884</v>
      </c>
      <c r="J140" s="279"/>
      <c r="K140" s="320"/>
    </row>
    <row r="141" spans="2:11" ht="15" customHeight="1">
      <c r="B141" s="321"/>
      <c r="C141" s="322"/>
      <c r="D141" s="322"/>
      <c r="E141" s="322"/>
      <c r="F141" s="322"/>
      <c r="G141" s="322"/>
      <c r="H141" s="322"/>
      <c r="I141" s="322"/>
      <c r="J141" s="322"/>
      <c r="K141" s="323"/>
    </row>
    <row r="142" spans="2:11" ht="18.75" customHeight="1">
      <c r="B142" s="275"/>
      <c r="C142" s="275"/>
      <c r="D142" s="275"/>
      <c r="E142" s="275"/>
      <c r="F142" s="310"/>
      <c r="G142" s="275"/>
      <c r="H142" s="275"/>
      <c r="I142" s="275"/>
      <c r="J142" s="275"/>
      <c r="K142" s="275"/>
    </row>
    <row r="143" spans="2:11" ht="18.75" customHeight="1">
      <c r="B143" s="285"/>
      <c r="C143" s="285"/>
      <c r="D143" s="285"/>
      <c r="E143" s="285"/>
      <c r="F143" s="285"/>
      <c r="G143" s="285"/>
      <c r="H143" s="285"/>
      <c r="I143" s="285"/>
      <c r="J143" s="285"/>
      <c r="K143" s="285"/>
    </row>
    <row r="144" spans="2:11" ht="7.5" customHeight="1">
      <c r="B144" s="286"/>
      <c r="C144" s="287"/>
      <c r="D144" s="287"/>
      <c r="E144" s="287"/>
      <c r="F144" s="287"/>
      <c r="G144" s="287"/>
      <c r="H144" s="287"/>
      <c r="I144" s="287"/>
      <c r="J144" s="287"/>
      <c r="K144" s="288"/>
    </row>
    <row r="145" spans="2:11" ht="45" customHeight="1">
      <c r="B145" s="289"/>
      <c r="C145" s="394" t="s">
        <v>908</v>
      </c>
      <c r="D145" s="394"/>
      <c r="E145" s="394"/>
      <c r="F145" s="394"/>
      <c r="G145" s="394"/>
      <c r="H145" s="394"/>
      <c r="I145" s="394"/>
      <c r="J145" s="394"/>
      <c r="K145" s="290"/>
    </row>
    <row r="146" spans="2:11" ht="17.25" customHeight="1">
      <c r="B146" s="289"/>
      <c r="C146" s="291" t="s">
        <v>844</v>
      </c>
      <c r="D146" s="291"/>
      <c r="E146" s="291"/>
      <c r="F146" s="291" t="s">
        <v>845</v>
      </c>
      <c r="G146" s="292"/>
      <c r="H146" s="291" t="s">
        <v>121</v>
      </c>
      <c r="I146" s="291" t="s">
        <v>61</v>
      </c>
      <c r="J146" s="291" t="s">
        <v>846</v>
      </c>
      <c r="K146" s="290"/>
    </row>
    <row r="147" spans="2:11" ht="17.25" customHeight="1">
      <c r="B147" s="289"/>
      <c r="C147" s="293" t="s">
        <v>847</v>
      </c>
      <c r="D147" s="293"/>
      <c r="E147" s="293"/>
      <c r="F147" s="294" t="s">
        <v>848</v>
      </c>
      <c r="G147" s="295"/>
      <c r="H147" s="293"/>
      <c r="I147" s="293"/>
      <c r="J147" s="293" t="s">
        <v>849</v>
      </c>
      <c r="K147" s="290"/>
    </row>
    <row r="148" spans="2:11" ht="5.25" customHeight="1">
      <c r="B148" s="299"/>
      <c r="C148" s="296"/>
      <c r="D148" s="296"/>
      <c r="E148" s="296"/>
      <c r="F148" s="296"/>
      <c r="G148" s="297"/>
      <c r="H148" s="296"/>
      <c r="I148" s="296"/>
      <c r="J148" s="296"/>
      <c r="K148" s="320"/>
    </row>
    <row r="149" spans="2:11" ht="15" customHeight="1">
      <c r="B149" s="299"/>
      <c r="C149" s="324" t="s">
        <v>853</v>
      </c>
      <c r="D149" s="279"/>
      <c r="E149" s="279"/>
      <c r="F149" s="325" t="s">
        <v>850</v>
      </c>
      <c r="G149" s="279"/>
      <c r="H149" s="324" t="s">
        <v>889</v>
      </c>
      <c r="I149" s="324" t="s">
        <v>852</v>
      </c>
      <c r="J149" s="324">
        <v>120</v>
      </c>
      <c r="K149" s="320"/>
    </row>
    <row r="150" spans="2:11" ht="15" customHeight="1">
      <c r="B150" s="299"/>
      <c r="C150" s="324" t="s">
        <v>898</v>
      </c>
      <c r="D150" s="279"/>
      <c r="E150" s="279"/>
      <c r="F150" s="325" t="s">
        <v>850</v>
      </c>
      <c r="G150" s="279"/>
      <c r="H150" s="324" t="s">
        <v>909</v>
      </c>
      <c r="I150" s="324" t="s">
        <v>852</v>
      </c>
      <c r="J150" s="324" t="s">
        <v>900</v>
      </c>
      <c r="K150" s="320"/>
    </row>
    <row r="151" spans="2:11" ht="15" customHeight="1">
      <c r="B151" s="299"/>
      <c r="C151" s="324" t="s">
        <v>799</v>
      </c>
      <c r="D151" s="279"/>
      <c r="E151" s="279"/>
      <c r="F151" s="325" t="s">
        <v>850</v>
      </c>
      <c r="G151" s="279"/>
      <c r="H151" s="324" t="s">
        <v>910</v>
      </c>
      <c r="I151" s="324" t="s">
        <v>852</v>
      </c>
      <c r="J151" s="324" t="s">
        <v>900</v>
      </c>
      <c r="K151" s="320"/>
    </row>
    <row r="152" spans="2:11" ht="15" customHeight="1">
      <c r="B152" s="299"/>
      <c r="C152" s="324" t="s">
        <v>855</v>
      </c>
      <c r="D152" s="279"/>
      <c r="E152" s="279"/>
      <c r="F152" s="325" t="s">
        <v>856</v>
      </c>
      <c r="G152" s="279"/>
      <c r="H152" s="324" t="s">
        <v>889</v>
      </c>
      <c r="I152" s="324" t="s">
        <v>852</v>
      </c>
      <c r="J152" s="324">
        <v>50</v>
      </c>
      <c r="K152" s="320"/>
    </row>
    <row r="153" spans="2:11" ht="15" customHeight="1">
      <c r="B153" s="299"/>
      <c r="C153" s="324" t="s">
        <v>858</v>
      </c>
      <c r="D153" s="279"/>
      <c r="E153" s="279"/>
      <c r="F153" s="325" t="s">
        <v>850</v>
      </c>
      <c r="G153" s="279"/>
      <c r="H153" s="324" t="s">
        <v>889</v>
      </c>
      <c r="I153" s="324" t="s">
        <v>860</v>
      </c>
      <c r="J153" s="324"/>
      <c r="K153" s="320"/>
    </row>
    <row r="154" spans="2:11" ht="15" customHeight="1">
      <c r="B154" s="299"/>
      <c r="C154" s="324" t="s">
        <v>869</v>
      </c>
      <c r="D154" s="279"/>
      <c r="E154" s="279"/>
      <c r="F154" s="325" t="s">
        <v>856</v>
      </c>
      <c r="G154" s="279"/>
      <c r="H154" s="324" t="s">
        <v>889</v>
      </c>
      <c r="I154" s="324" t="s">
        <v>852</v>
      </c>
      <c r="J154" s="324">
        <v>50</v>
      </c>
      <c r="K154" s="320"/>
    </row>
    <row r="155" spans="2:11" ht="15" customHeight="1">
      <c r="B155" s="299"/>
      <c r="C155" s="324" t="s">
        <v>877</v>
      </c>
      <c r="D155" s="279"/>
      <c r="E155" s="279"/>
      <c r="F155" s="325" t="s">
        <v>856</v>
      </c>
      <c r="G155" s="279"/>
      <c r="H155" s="324" t="s">
        <v>889</v>
      </c>
      <c r="I155" s="324" t="s">
        <v>852</v>
      </c>
      <c r="J155" s="324">
        <v>50</v>
      </c>
      <c r="K155" s="320"/>
    </row>
    <row r="156" spans="2:11" ht="15" customHeight="1">
      <c r="B156" s="299"/>
      <c r="C156" s="324" t="s">
        <v>875</v>
      </c>
      <c r="D156" s="279"/>
      <c r="E156" s="279"/>
      <c r="F156" s="325" t="s">
        <v>856</v>
      </c>
      <c r="G156" s="279"/>
      <c r="H156" s="324" t="s">
        <v>889</v>
      </c>
      <c r="I156" s="324" t="s">
        <v>852</v>
      </c>
      <c r="J156" s="324">
        <v>50</v>
      </c>
      <c r="K156" s="320"/>
    </row>
    <row r="157" spans="2:11" ht="15" customHeight="1">
      <c r="B157" s="299"/>
      <c r="C157" s="324" t="s">
        <v>105</v>
      </c>
      <c r="D157" s="279"/>
      <c r="E157" s="279"/>
      <c r="F157" s="325" t="s">
        <v>850</v>
      </c>
      <c r="G157" s="279"/>
      <c r="H157" s="324" t="s">
        <v>911</v>
      </c>
      <c r="I157" s="324" t="s">
        <v>852</v>
      </c>
      <c r="J157" s="324" t="s">
        <v>912</v>
      </c>
      <c r="K157" s="320"/>
    </row>
    <row r="158" spans="2:11" ht="15" customHeight="1">
      <c r="B158" s="299"/>
      <c r="C158" s="324" t="s">
        <v>913</v>
      </c>
      <c r="D158" s="279"/>
      <c r="E158" s="279"/>
      <c r="F158" s="325" t="s">
        <v>850</v>
      </c>
      <c r="G158" s="279"/>
      <c r="H158" s="324" t="s">
        <v>914</v>
      </c>
      <c r="I158" s="324" t="s">
        <v>884</v>
      </c>
      <c r="J158" s="324"/>
      <c r="K158" s="320"/>
    </row>
    <row r="159" spans="2:11" ht="15" customHeight="1">
      <c r="B159" s="326"/>
      <c r="C159" s="308"/>
      <c r="D159" s="308"/>
      <c r="E159" s="308"/>
      <c r="F159" s="308"/>
      <c r="G159" s="308"/>
      <c r="H159" s="308"/>
      <c r="I159" s="308"/>
      <c r="J159" s="308"/>
      <c r="K159" s="327"/>
    </row>
    <row r="160" spans="2:11" ht="18.75" customHeight="1">
      <c r="B160" s="275"/>
      <c r="C160" s="279"/>
      <c r="D160" s="279"/>
      <c r="E160" s="279"/>
      <c r="F160" s="298"/>
      <c r="G160" s="279"/>
      <c r="H160" s="279"/>
      <c r="I160" s="279"/>
      <c r="J160" s="279"/>
      <c r="K160" s="275"/>
    </row>
    <row r="161" spans="2:11" ht="18.75" customHeight="1">
      <c r="B161" s="285"/>
      <c r="C161" s="285"/>
      <c r="D161" s="285"/>
      <c r="E161" s="285"/>
      <c r="F161" s="285"/>
      <c r="G161" s="285"/>
      <c r="H161" s="285"/>
      <c r="I161" s="285"/>
      <c r="J161" s="285"/>
      <c r="K161" s="285"/>
    </row>
    <row r="162" spans="2:11" ht="7.5" customHeight="1">
      <c r="B162" s="267"/>
      <c r="C162" s="268"/>
      <c r="D162" s="268"/>
      <c r="E162" s="268"/>
      <c r="F162" s="268"/>
      <c r="G162" s="268"/>
      <c r="H162" s="268"/>
      <c r="I162" s="268"/>
      <c r="J162" s="268"/>
      <c r="K162" s="269"/>
    </row>
    <row r="163" spans="2:11" ht="45" customHeight="1">
      <c r="B163" s="270"/>
      <c r="C163" s="393" t="s">
        <v>915</v>
      </c>
      <c r="D163" s="393"/>
      <c r="E163" s="393"/>
      <c r="F163" s="393"/>
      <c r="G163" s="393"/>
      <c r="H163" s="393"/>
      <c r="I163" s="393"/>
      <c r="J163" s="393"/>
      <c r="K163" s="271"/>
    </row>
    <row r="164" spans="2:11" ht="17.25" customHeight="1">
      <c r="B164" s="270"/>
      <c r="C164" s="291" t="s">
        <v>844</v>
      </c>
      <c r="D164" s="291"/>
      <c r="E164" s="291"/>
      <c r="F164" s="291" t="s">
        <v>845</v>
      </c>
      <c r="G164" s="328"/>
      <c r="H164" s="329" t="s">
        <v>121</v>
      </c>
      <c r="I164" s="329" t="s">
        <v>61</v>
      </c>
      <c r="J164" s="291" t="s">
        <v>846</v>
      </c>
      <c r="K164" s="271"/>
    </row>
    <row r="165" spans="2:11" ht="17.25" customHeight="1">
      <c r="B165" s="272"/>
      <c r="C165" s="293" t="s">
        <v>847</v>
      </c>
      <c r="D165" s="293"/>
      <c r="E165" s="293"/>
      <c r="F165" s="294" t="s">
        <v>848</v>
      </c>
      <c r="G165" s="330"/>
      <c r="H165" s="331"/>
      <c r="I165" s="331"/>
      <c r="J165" s="293" t="s">
        <v>849</v>
      </c>
      <c r="K165" s="273"/>
    </row>
    <row r="166" spans="2:11" ht="5.25" customHeight="1">
      <c r="B166" s="299"/>
      <c r="C166" s="296"/>
      <c r="D166" s="296"/>
      <c r="E166" s="296"/>
      <c r="F166" s="296"/>
      <c r="G166" s="297"/>
      <c r="H166" s="296"/>
      <c r="I166" s="296"/>
      <c r="J166" s="296"/>
      <c r="K166" s="320"/>
    </row>
    <row r="167" spans="2:11" ht="15" customHeight="1">
      <c r="B167" s="299"/>
      <c r="C167" s="279" t="s">
        <v>853</v>
      </c>
      <c r="D167" s="279"/>
      <c r="E167" s="279"/>
      <c r="F167" s="298" t="s">
        <v>850</v>
      </c>
      <c r="G167" s="279"/>
      <c r="H167" s="279" t="s">
        <v>889</v>
      </c>
      <c r="I167" s="279" t="s">
        <v>852</v>
      </c>
      <c r="J167" s="279">
        <v>120</v>
      </c>
      <c r="K167" s="320"/>
    </row>
    <row r="168" spans="2:11" ht="15" customHeight="1">
      <c r="B168" s="299"/>
      <c r="C168" s="279" t="s">
        <v>898</v>
      </c>
      <c r="D168" s="279"/>
      <c r="E168" s="279"/>
      <c r="F168" s="298" t="s">
        <v>850</v>
      </c>
      <c r="G168" s="279"/>
      <c r="H168" s="279" t="s">
        <v>899</v>
      </c>
      <c r="I168" s="279" t="s">
        <v>852</v>
      </c>
      <c r="J168" s="279" t="s">
        <v>900</v>
      </c>
      <c r="K168" s="320"/>
    </row>
    <row r="169" spans="2:11" ht="15" customHeight="1">
      <c r="B169" s="299"/>
      <c r="C169" s="279" t="s">
        <v>799</v>
      </c>
      <c r="D169" s="279"/>
      <c r="E169" s="279"/>
      <c r="F169" s="298" t="s">
        <v>850</v>
      </c>
      <c r="G169" s="279"/>
      <c r="H169" s="279" t="s">
        <v>916</v>
      </c>
      <c r="I169" s="279" t="s">
        <v>852</v>
      </c>
      <c r="J169" s="279" t="s">
        <v>900</v>
      </c>
      <c r="K169" s="320"/>
    </row>
    <row r="170" spans="2:11" ht="15" customHeight="1">
      <c r="B170" s="299"/>
      <c r="C170" s="279" t="s">
        <v>855</v>
      </c>
      <c r="D170" s="279"/>
      <c r="E170" s="279"/>
      <c r="F170" s="298" t="s">
        <v>856</v>
      </c>
      <c r="G170" s="279"/>
      <c r="H170" s="279" t="s">
        <v>916</v>
      </c>
      <c r="I170" s="279" t="s">
        <v>852</v>
      </c>
      <c r="J170" s="279">
        <v>50</v>
      </c>
      <c r="K170" s="320"/>
    </row>
    <row r="171" spans="2:11" ht="15" customHeight="1">
      <c r="B171" s="299"/>
      <c r="C171" s="279" t="s">
        <v>858</v>
      </c>
      <c r="D171" s="279"/>
      <c r="E171" s="279"/>
      <c r="F171" s="298" t="s">
        <v>850</v>
      </c>
      <c r="G171" s="279"/>
      <c r="H171" s="279" t="s">
        <v>916</v>
      </c>
      <c r="I171" s="279" t="s">
        <v>860</v>
      </c>
      <c r="J171" s="279"/>
      <c r="K171" s="320"/>
    </row>
    <row r="172" spans="2:11" ht="15" customHeight="1">
      <c r="B172" s="299"/>
      <c r="C172" s="279" t="s">
        <v>869</v>
      </c>
      <c r="D172" s="279"/>
      <c r="E172" s="279"/>
      <c r="F172" s="298" t="s">
        <v>856</v>
      </c>
      <c r="G172" s="279"/>
      <c r="H172" s="279" t="s">
        <v>916</v>
      </c>
      <c r="I172" s="279" t="s">
        <v>852</v>
      </c>
      <c r="J172" s="279">
        <v>50</v>
      </c>
      <c r="K172" s="320"/>
    </row>
    <row r="173" spans="2:11" ht="15" customHeight="1">
      <c r="B173" s="299"/>
      <c r="C173" s="279" t="s">
        <v>877</v>
      </c>
      <c r="D173" s="279"/>
      <c r="E173" s="279"/>
      <c r="F173" s="298" t="s">
        <v>856</v>
      </c>
      <c r="G173" s="279"/>
      <c r="H173" s="279" t="s">
        <v>916</v>
      </c>
      <c r="I173" s="279" t="s">
        <v>852</v>
      </c>
      <c r="J173" s="279">
        <v>50</v>
      </c>
      <c r="K173" s="320"/>
    </row>
    <row r="174" spans="2:11" ht="15" customHeight="1">
      <c r="B174" s="299"/>
      <c r="C174" s="279" t="s">
        <v>875</v>
      </c>
      <c r="D174" s="279"/>
      <c r="E174" s="279"/>
      <c r="F174" s="298" t="s">
        <v>856</v>
      </c>
      <c r="G174" s="279"/>
      <c r="H174" s="279" t="s">
        <v>916</v>
      </c>
      <c r="I174" s="279" t="s">
        <v>852</v>
      </c>
      <c r="J174" s="279">
        <v>50</v>
      </c>
      <c r="K174" s="320"/>
    </row>
    <row r="175" spans="2:11" ht="15" customHeight="1">
      <c r="B175" s="299"/>
      <c r="C175" s="279" t="s">
        <v>120</v>
      </c>
      <c r="D175" s="279"/>
      <c r="E175" s="279"/>
      <c r="F175" s="298" t="s">
        <v>850</v>
      </c>
      <c r="G175" s="279"/>
      <c r="H175" s="279" t="s">
        <v>917</v>
      </c>
      <c r="I175" s="279" t="s">
        <v>918</v>
      </c>
      <c r="J175" s="279"/>
      <c r="K175" s="320"/>
    </row>
    <row r="176" spans="2:11" ht="15" customHeight="1">
      <c r="B176" s="299"/>
      <c r="C176" s="279" t="s">
        <v>61</v>
      </c>
      <c r="D176" s="279"/>
      <c r="E176" s="279"/>
      <c r="F176" s="298" t="s">
        <v>850</v>
      </c>
      <c r="G176" s="279"/>
      <c r="H176" s="279" t="s">
        <v>919</v>
      </c>
      <c r="I176" s="279" t="s">
        <v>920</v>
      </c>
      <c r="J176" s="279">
        <v>1</v>
      </c>
      <c r="K176" s="320"/>
    </row>
    <row r="177" spans="2:11" ht="15" customHeight="1">
      <c r="B177" s="299"/>
      <c r="C177" s="279" t="s">
        <v>57</v>
      </c>
      <c r="D177" s="279"/>
      <c r="E177" s="279"/>
      <c r="F177" s="298" t="s">
        <v>850</v>
      </c>
      <c r="G177" s="279"/>
      <c r="H177" s="279" t="s">
        <v>921</v>
      </c>
      <c r="I177" s="279" t="s">
        <v>852</v>
      </c>
      <c r="J177" s="279">
        <v>20</v>
      </c>
      <c r="K177" s="320"/>
    </row>
    <row r="178" spans="2:11" ht="15" customHeight="1">
      <c r="B178" s="299"/>
      <c r="C178" s="279" t="s">
        <v>121</v>
      </c>
      <c r="D178" s="279"/>
      <c r="E178" s="279"/>
      <c r="F178" s="298" t="s">
        <v>850</v>
      </c>
      <c r="G178" s="279"/>
      <c r="H178" s="279" t="s">
        <v>922</v>
      </c>
      <c r="I178" s="279" t="s">
        <v>852</v>
      </c>
      <c r="J178" s="279">
        <v>255</v>
      </c>
      <c r="K178" s="320"/>
    </row>
    <row r="179" spans="2:11" ht="15" customHeight="1">
      <c r="B179" s="299"/>
      <c r="C179" s="279" t="s">
        <v>122</v>
      </c>
      <c r="D179" s="279"/>
      <c r="E179" s="279"/>
      <c r="F179" s="298" t="s">
        <v>850</v>
      </c>
      <c r="G179" s="279"/>
      <c r="H179" s="279" t="s">
        <v>815</v>
      </c>
      <c r="I179" s="279" t="s">
        <v>852</v>
      </c>
      <c r="J179" s="279">
        <v>10</v>
      </c>
      <c r="K179" s="320"/>
    </row>
    <row r="180" spans="2:11" ht="15" customHeight="1">
      <c r="B180" s="299"/>
      <c r="C180" s="279" t="s">
        <v>123</v>
      </c>
      <c r="D180" s="279"/>
      <c r="E180" s="279"/>
      <c r="F180" s="298" t="s">
        <v>850</v>
      </c>
      <c r="G180" s="279"/>
      <c r="H180" s="279" t="s">
        <v>923</v>
      </c>
      <c r="I180" s="279" t="s">
        <v>884</v>
      </c>
      <c r="J180" s="279"/>
      <c r="K180" s="320"/>
    </row>
    <row r="181" spans="2:11" ht="15" customHeight="1">
      <c r="B181" s="299"/>
      <c r="C181" s="279" t="s">
        <v>924</v>
      </c>
      <c r="D181" s="279"/>
      <c r="E181" s="279"/>
      <c r="F181" s="298" t="s">
        <v>850</v>
      </c>
      <c r="G181" s="279"/>
      <c r="H181" s="279" t="s">
        <v>925</v>
      </c>
      <c r="I181" s="279" t="s">
        <v>884</v>
      </c>
      <c r="J181" s="279"/>
      <c r="K181" s="320"/>
    </row>
    <row r="182" spans="2:11" ht="15" customHeight="1">
      <c r="B182" s="299"/>
      <c r="C182" s="279" t="s">
        <v>913</v>
      </c>
      <c r="D182" s="279"/>
      <c r="E182" s="279"/>
      <c r="F182" s="298" t="s">
        <v>850</v>
      </c>
      <c r="G182" s="279"/>
      <c r="H182" s="279" t="s">
        <v>926</v>
      </c>
      <c r="I182" s="279" t="s">
        <v>884</v>
      </c>
      <c r="J182" s="279"/>
      <c r="K182" s="320"/>
    </row>
    <row r="183" spans="2:11" ht="15" customHeight="1">
      <c r="B183" s="299"/>
      <c r="C183" s="279" t="s">
        <v>125</v>
      </c>
      <c r="D183" s="279"/>
      <c r="E183" s="279"/>
      <c r="F183" s="298" t="s">
        <v>856</v>
      </c>
      <c r="G183" s="279"/>
      <c r="H183" s="279" t="s">
        <v>927</v>
      </c>
      <c r="I183" s="279" t="s">
        <v>852</v>
      </c>
      <c r="J183" s="279">
        <v>50</v>
      </c>
      <c r="K183" s="320"/>
    </row>
    <row r="184" spans="2:11" ht="15" customHeight="1">
      <c r="B184" s="299"/>
      <c r="C184" s="279" t="s">
        <v>928</v>
      </c>
      <c r="D184" s="279"/>
      <c r="E184" s="279"/>
      <c r="F184" s="298" t="s">
        <v>856</v>
      </c>
      <c r="G184" s="279"/>
      <c r="H184" s="279" t="s">
        <v>929</v>
      </c>
      <c r="I184" s="279" t="s">
        <v>930</v>
      </c>
      <c r="J184" s="279"/>
      <c r="K184" s="320"/>
    </row>
    <row r="185" spans="2:11" ht="15" customHeight="1">
      <c r="B185" s="299"/>
      <c r="C185" s="279" t="s">
        <v>931</v>
      </c>
      <c r="D185" s="279"/>
      <c r="E185" s="279"/>
      <c r="F185" s="298" t="s">
        <v>856</v>
      </c>
      <c r="G185" s="279"/>
      <c r="H185" s="279" t="s">
        <v>932</v>
      </c>
      <c r="I185" s="279" t="s">
        <v>930</v>
      </c>
      <c r="J185" s="279"/>
      <c r="K185" s="320"/>
    </row>
    <row r="186" spans="2:11" ht="15" customHeight="1">
      <c r="B186" s="299"/>
      <c r="C186" s="279" t="s">
        <v>933</v>
      </c>
      <c r="D186" s="279"/>
      <c r="E186" s="279"/>
      <c r="F186" s="298" t="s">
        <v>856</v>
      </c>
      <c r="G186" s="279"/>
      <c r="H186" s="279" t="s">
        <v>934</v>
      </c>
      <c r="I186" s="279" t="s">
        <v>930</v>
      </c>
      <c r="J186" s="279"/>
      <c r="K186" s="320"/>
    </row>
    <row r="187" spans="2:11" ht="15" customHeight="1">
      <c r="B187" s="299"/>
      <c r="C187" s="332" t="s">
        <v>935</v>
      </c>
      <c r="D187" s="279"/>
      <c r="E187" s="279"/>
      <c r="F187" s="298" t="s">
        <v>856</v>
      </c>
      <c r="G187" s="279"/>
      <c r="H187" s="279" t="s">
        <v>936</v>
      </c>
      <c r="I187" s="279" t="s">
        <v>937</v>
      </c>
      <c r="J187" s="333" t="s">
        <v>938</v>
      </c>
      <c r="K187" s="320"/>
    </row>
    <row r="188" spans="2:11" ht="15" customHeight="1">
      <c r="B188" s="299"/>
      <c r="C188" s="284" t="s">
        <v>46</v>
      </c>
      <c r="D188" s="279"/>
      <c r="E188" s="279"/>
      <c r="F188" s="298" t="s">
        <v>850</v>
      </c>
      <c r="G188" s="279"/>
      <c r="H188" s="275" t="s">
        <v>939</v>
      </c>
      <c r="I188" s="279" t="s">
        <v>940</v>
      </c>
      <c r="J188" s="279"/>
      <c r="K188" s="320"/>
    </row>
    <row r="189" spans="2:11" ht="15" customHeight="1">
      <c r="B189" s="299"/>
      <c r="C189" s="284" t="s">
        <v>941</v>
      </c>
      <c r="D189" s="279"/>
      <c r="E189" s="279"/>
      <c r="F189" s="298" t="s">
        <v>850</v>
      </c>
      <c r="G189" s="279"/>
      <c r="H189" s="279" t="s">
        <v>942</v>
      </c>
      <c r="I189" s="279" t="s">
        <v>884</v>
      </c>
      <c r="J189" s="279"/>
      <c r="K189" s="320"/>
    </row>
    <row r="190" spans="2:11" ht="15" customHeight="1">
      <c r="B190" s="299"/>
      <c r="C190" s="284" t="s">
        <v>943</v>
      </c>
      <c r="D190" s="279"/>
      <c r="E190" s="279"/>
      <c r="F190" s="298" t="s">
        <v>850</v>
      </c>
      <c r="G190" s="279"/>
      <c r="H190" s="279" t="s">
        <v>944</v>
      </c>
      <c r="I190" s="279" t="s">
        <v>884</v>
      </c>
      <c r="J190" s="279"/>
      <c r="K190" s="320"/>
    </row>
    <row r="191" spans="2:11" ht="15" customHeight="1">
      <c r="B191" s="299"/>
      <c r="C191" s="284" t="s">
        <v>945</v>
      </c>
      <c r="D191" s="279"/>
      <c r="E191" s="279"/>
      <c r="F191" s="298" t="s">
        <v>856</v>
      </c>
      <c r="G191" s="279"/>
      <c r="H191" s="279" t="s">
        <v>946</v>
      </c>
      <c r="I191" s="279" t="s">
        <v>884</v>
      </c>
      <c r="J191" s="279"/>
      <c r="K191" s="320"/>
    </row>
    <row r="192" spans="2:11" ht="15" customHeight="1">
      <c r="B192" s="326"/>
      <c r="C192" s="334"/>
      <c r="D192" s="308"/>
      <c r="E192" s="308"/>
      <c r="F192" s="308"/>
      <c r="G192" s="308"/>
      <c r="H192" s="308"/>
      <c r="I192" s="308"/>
      <c r="J192" s="308"/>
      <c r="K192" s="327"/>
    </row>
    <row r="193" spans="2:11" ht="18.75" customHeight="1">
      <c r="B193" s="275"/>
      <c r="C193" s="279"/>
      <c r="D193" s="279"/>
      <c r="E193" s="279"/>
      <c r="F193" s="298"/>
      <c r="G193" s="279"/>
      <c r="H193" s="279"/>
      <c r="I193" s="279"/>
      <c r="J193" s="279"/>
      <c r="K193" s="275"/>
    </row>
    <row r="194" spans="2:11" ht="18.75" customHeight="1">
      <c r="B194" s="275"/>
      <c r="C194" s="279"/>
      <c r="D194" s="279"/>
      <c r="E194" s="279"/>
      <c r="F194" s="298"/>
      <c r="G194" s="279"/>
      <c r="H194" s="279"/>
      <c r="I194" s="279"/>
      <c r="J194" s="279"/>
      <c r="K194" s="275"/>
    </row>
    <row r="195" spans="2:11" ht="18.75" customHeight="1"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</row>
    <row r="196" spans="2:11">
      <c r="B196" s="267"/>
      <c r="C196" s="268"/>
      <c r="D196" s="268"/>
      <c r="E196" s="268"/>
      <c r="F196" s="268"/>
      <c r="G196" s="268"/>
      <c r="H196" s="268"/>
      <c r="I196" s="268"/>
      <c r="J196" s="268"/>
      <c r="K196" s="269"/>
    </row>
    <row r="197" spans="2:11" ht="21">
      <c r="B197" s="270"/>
      <c r="C197" s="393" t="s">
        <v>947</v>
      </c>
      <c r="D197" s="393"/>
      <c r="E197" s="393"/>
      <c r="F197" s="393"/>
      <c r="G197" s="393"/>
      <c r="H197" s="393"/>
      <c r="I197" s="393"/>
      <c r="J197" s="393"/>
      <c r="K197" s="271"/>
    </row>
    <row r="198" spans="2:11" ht="25.5" customHeight="1">
      <c r="B198" s="270"/>
      <c r="C198" s="335" t="s">
        <v>948</v>
      </c>
      <c r="D198" s="335"/>
      <c r="E198" s="335"/>
      <c r="F198" s="335" t="s">
        <v>949</v>
      </c>
      <c r="G198" s="336"/>
      <c r="H198" s="392" t="s">
        <v>950</v>
      </c>
      <c r="I198" s="392"/>
      <c r="J198" s="392"/>
      <c r="K198" s="271"/>
    </row>
    <row r="199" spans="2:11" ht="5.25" customHeight="1">
      <c r="B199" s="299"/>
      <c r="C199" s="296"/>
      <c r="D199" s="296"/>
      <c r="E199" s="296"/>
      <c r="F199" s="296"/>
      <c r="G199" s="279"/>
      <c r="H199" s="296"/>
      <c r="I199" s="296"/>
      <c r="J199" s="296"/>
      <c r="K199" s="320"/>
    </row>
    <row r="200" spans="2:11" ht="15" customHeight="1">
      <c r="B200" s="299"/>
      <c r="C200" s="279" t="s">
        <v>940</v>
      </c>
      <c r="D200" s="279"/>
      <c r="E200" s="279"/>
      <c r="F200" s="298" t="s">
        <v>47</v>
      </c>
      <c r="G200" s="279"/>
      <c r="H200" s="390" t="s">
        <v>951</v>
      </c>
      <c r="I200" s="390"/>
      <c r="J200" s="390"/>
      <c r="K200" s="320"/>
    </row>
    <row r="201" spans="2:11" ht="15" customHeight="1">
      <c r="B201" s="299"/>
      <c r="C201" s="305"/>
      <c r="D201" s="279"/>
      <c r="E201" s="279"/>
      <c r="F201" s="298" t="s">
        <v>48</v>
      </c>
      <c r="G201" s="279"/>
      <c r="H201" s="390" t="s">
        <v>952</v>
      </c>
      <c r="I201" s="390"/>
      <c r="J201" s="390"/>
      <c r="K201" s="320"/>
    </row>
    <row r="202" spans="2:11" ht="15" customHeight="1">
      <c r="B202" s="299"/>
      <c r="C202" s="305"/>
      <c r="D202" s="279"/>
      <c r="E202" s="279"/>
      <c r="F202" s="298" t="s">
        <v>51</v>
      </c>
      <c r="G202" s="279"/>
      <c r="H202" s="390" t="s">
        <v>953</v>
      </c>
      <c r="I202" s="390"/>
      <c r="J202" s="390"/>
      <c r="K202" s="320"/>
    </row>
    <row r="203" spans="2:11" ht="15" customHeight="1">
      <c r="B203" s="299"/>
      <c r="C203" s="279"/>
      <c r="D203" s="279"/>
      <c r="E203" s="279"/>
      <c r="F203" s="298" t="s">
        <v>49</v>
      </c>
      <c r="G203" s="279"/>
      <c r="H203" s="390" t="s">
        <v>954</v>
      </c>
      <c r="I203" s="390"/>
      <c r="J203" s="390"/>
      <c r="K203" s="320"/>
    </row>
    <row r="204" spans="2:11" ht="15" customHeight="1">
      <c r="B204" s="299"/>
      <c r="C204" s="279"/>
      <c r="D204" s="279"/>
      <c r="E204" s="279"/>
      <c r="F204" s="298" t="s">
        <v>50</v>
      </c>
      <c r="G204" s="279"/>
      <c r="H204" s="390" t="s">
        <v>955</v>
      </c>
      <c r="I204" s="390"/>
      <c r="J204" s="390"/>
      <c r="K204" s="320"/>
    </row>
    <row r="205" spans="2:11" ht="15" customHeight="1">
      <c r="B205" s="299"/>
      <c r="C205" s="279"/>
      <c r="D205" s="279"/>
      <c r="E205" s="279"/>
      <c r="F205" s="298"/>
      <c r="G205" s="279"/>
      <c r="H205" s="279"/>
      <c r="I205" s="279"/>
      <c r="J205" s="279"/>
      <c r="K205" s="320"/>
    </row>
    <row r="206" spans="2:11" ht="15" customHeight="1">
      <c r="B206" s="299"/>
      <c r="C206" s="279" t="s">
        <v>896</v>
      </c>
      <c r="D206" s="279"/>
      <c r="E206" s="279"/>
      <c r="F206" s="298" t="s">
        <v>83</v>
      </c>
      <c r="G206" s="279"/>
      <c r="H206" s="390" t="s">
        <v>956</v>
      </c>
      <c r="I206" s="390"/>
      <c r="J206" s="390"/>
      <c r="K206" s="320"/>
    </row>
    <row r="207" spans="2:11" ht="15" customHeight="1">
      <c r="B207" s="299"/>
      <c r="C207" s="305"/>
      <c r="D207" s="279"/>
      <c r="E207" s="279"/>
      <c r="F207" s="298" t="s">
        <v>793</v>
      </c>
      <c r="G207" s="279"/>
      <c r="H207" s="390" t="s">
        <v>794</v>
      </c>
      <c r="I207" s="390"/>
      <c r="J207" s="390"/>
      <c r="K207" s="320"/>
    </row>
    <row r="208" spans="2:11" ht="15" customHeight="1">
      <c r="B208" s="299"/>
      <c r="C208" s="279"/>
      <c r="D208" s="279"/>
      <c r="E208" s="279"/>
      <c r="F208" s="298" t="s">
        <v>791</v>
      </c>
      <c r="G208" s="279"/>
      <c r="H208" s="390" t="s">
        <v>957</v>
      </c>
      <c r="I208" s="390"/>
      <c r="J208" s="390"/>
      <c r="K208" s="320"/>
    </row>
    <row r="209" spans="2:11" ht="15" customHeight="1">
      <c r="B209" s="337"/>
      <c r="C209" s="305"/>
      <c r="D209" s="305"/>
      <c r="E209" s="305"/>
      <c r="F209" s="298" t="s">
        <v>795</v>
      </c>
      <c r="G209" s="284"/>
      <c r="H209" s="391" t="s">
        <v>796</v>
      </c>
      <c r="I209" s="391"/>
      <c r="J209" s="391"/>
      <c r="K209" s="338"/>
    </row>
    <row r="210" spans="2:11" ht="15" customHeight="1">
      <c r="B210" s="337"/>
      <c r="C210" s="305"/>
      <c r="D210" s="305"/>
      <c r="E210" s="305"/>
      <c r="F210" s="298" t="s">
        <v>797</v>
      </c>
      <c r="G210" s="284"/>
      <c r="H210" s="391" t="s">
        <v>958</v>
      </c>
      <c r="I210" s="391"/>
      <c r="J210" s="391"/>
      <c r="K210" s="338"/>
    </row>
    <row r="211" spans="2:11" ht="15" customHeight="1">
      <c r="B211" s="337"/>
      <c r="C211" s="305"/>
      <c r="D211" s="305"/>
      <c r="E211" s="305"/>
      <c r="F211" s="339"/>
      <c r="G211" s="284"/>
      <c r="H211" s="340"/>
      <c r="I211" s="340"/>
      <c r="J211" s="340"/>
      <c r="K211" s="338"/>
    </row>
    <row r="212" spans="2:11" ht="15" customHeight="1">
      <c r="B212" s="337"/>
      <c r="C212" s="279" t="s">
        <v>920</v>
      </c>
      <c r="D212" s="305"/>
      <c r="E212" s="305"/>
      <c r="F212" s="298">
        <v>1</v>
      </c>
      <c r="G212" s="284"/>
      <c r="H212" s="391" t="s">
        <v>959</v>
      </c>
      <c r="I212" s="391"/>
      <c r="J212" s="391"/>
      <c r="K212" s="338"/>
    </row>
    <row r="213" spans="2:11" ht="15" customHeight="1">
      <c r="B213" s="337"/>
      <c r="C213" s="305"/>
      <c r="D213" s="305"/>
      <c r="E213" s="305"/>
      <c r="F213" s="298">
        <v>2</v>
      </c>
      <c r="G213" s="284"/>
      <c r="H213" s="391" t="s">
        <v>960</v>
      </c>
      <c r="I213" s="391"/>
      <c r="J213" s="391"/>
      <c r="K213" s="338"/>
    </row>
    <row r="214" spans="2:11" ht="15" customHeight="1">
      <c r="B214" s="337"/>
      <c r="C214" s="305"/>
      <c r="D214" s="305"/>
      <c r="E214" s="305"/>
      <c r="F214" s="298">
        <v>3</v>
      </c>
      <c r="G214" s="284"/>
      <c r="H214" s="391" t="s">
        <v>961</v>
      </c>
      <c r="I214" s="391"/>
      <c r="J214" s="391"/>
      <c r="K214" s="338"/>
    </row>
    <row r="215" spans="2:11" ht="15" customHeight="1">
      <c r="B215" s="337"/>
      <c r="C215" s="305"/>
      <c r="D215" s="305"/>
      <c r="E215" s="305"/>
      <c r="F215" s="298">
        <v>4</v>
      </c>
      <c r="G215" s="284"/>
      <c r="H215" s="391" t="s">
        <v>962</v>
      </c>
      <c r="I215" s="391"/>
      <c r="J215" s="391"/>
      <c r="K215" s="338"/>
    </row>
    <row r="216" spans="2:11" ht="12.75" customHeight="1">
      <c r="B216" s="341"/>
      <c r="C216" s="342"/>
      <c r="D216" s="342"/>
      <c r="E216" s="342"/>
      <c r="F216" s="342"/>
      <c r="G216" s="342"/>
      <c r="H216" s="342"/>
      <c r="I216" s="342"/>
      <c r="J216" s="342"/>
      <c r="K216" s="343"/>
    </row>
  </sheetData>
  <sheetProtection algorithmName="SHA-512" hashValue="FyhXykTd5No0R8qUuKHi17MyKY8sty3fzYnz6vpgNPxoqBG7ZTa49YDwa15BNCfVy70C78D4gVqBTDyvqJYuSQ==" saltValue="BYj4areX4fCxABGgEjNSJg==" spinCount="100000" sheet="1" objects="1" scenarios="1" formatCells="0" formatColumns="0" formatRows="0" sort="0" autoFilter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01 - Chodník trasa A1 až B3</vt:lpstr>
      <vt:lpstr>02 - Chodník trasa A1 až ...</vt:lpstr>
      <vt:lpstr>03 - SO 03 - Dešťová kana...</vt:lpstr>
      <vt:lpstr>04 - SO 03 - Dešťová kana...</vt:lpstr>
      <vt:lpstr>Pokyny pro vyplnění</vt:lpstr>
      <vt:lpstr>'01 - Chodník trasa A1 až B3'!Názvy_tisku</vt:lpstr>
      <vt:lpstr>'02 - Chodník trasa A1 až ...'!Názvy_tisku</vt:lpstr>
      <vt:lpstr>'03 - SO 03 - Dešťová kana...'!Názvy_tisku</vt:lpstr>
      <vt:lpstr>'04 - SO 03 - Dešťová kana...'!Názvy_tisku</vt:lpstr>
      <vt:lpstr>'Rekapitulace stavby'!Názvy_tisku</vt:lpstr>
      <vt:lpstr>'01 - Chodník trasa A1 až B3'!Oblast_tisku</vt:lpstr>
      <vt:lpstr>'02 - Chodník trasa A1 až ...'!Oblast_tisku</vt:lpstr>
      <vt:lpstr>'03 - SO 03 - Dešťová kana...'!Oblast_tisku</vt:lpstr>
      <vt:lpstr>'04 - SO 03 - Dešťová kana...'!Oblast_tisku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Janovska-PC\Janovska</dc:creator>
  <cp:lastModifiedBy>Blanka</cp:lastModifiedBy>
  <dcterms:created xsi:type="dcterms:W3CDTF">2017-04-27T12:21:16Z</dcterms:created>
  <dcterms:modified xsi:type="dcterms:W3CDTF">2017-04-27T12:21:22Z</dcterms:modified>
</cp:coreProperties>
</file>