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Rozpočty\Eva_Vhou\2023\Nová Koruna\"/>
    </mc:Choice>
  </mc:AlternateContent>
  <xr:revisionPtr revIDLastSave="0" documentId="13_ncr:1_{4C467730-7A6B-475B-A364-89699DDD1256}" xr6:coauthVersionLast="47" xr6:coauthVersionMax="47" xr10:uidLastSave="{00000000-0000-0000-0000-000000000000}"/>
  <bookViews>
    <workbookView xWindow="-120" yWindow="-120" windowWidth="29040" windowHeight="17640" firstSheet="3" activeTab="7" xr2:uid="{00000000-000D-0000-FFFF-FFFF00000000}"/>
  </bookViews>
  <sheets>
    <sheet name="Rekapitulace stavby" sheetId="1" r:id="rId1"/>
    <sheet name="4179a - SO 01  Vodovod" sheetId="2" r:id="rId2"/>
    <sheet name="4179b - SO 02  Kanalizace..." sheetId="3" r:id="rId3"/>
    <sheet name="4179c - SO 03  Kanalizace..." sheetId="4" r:id="rId4"/>
    <sheet name="4179d - SO 04  Přípojky d..." sheetId="5" r:id="rId5"/>
    <sheet name="4179e - SO 05  Veřejné os..." sheetId="6" r:id="rId6"/>
    <sheet name="4179f - SO 06  Přeložky" sheetId="7" r:id="rId7"/>
    <sheet name="4179g - Vedlejší rozpočto..." sheetId="8" r:id="rId8"/>
  </sheets>
  <definedNames>
    <definedName name="_xlnm._FilterDatabase" localSheetId="1" hidden="1">'4179a - SO 01  Vodovod'!$C$124:$K$320</definedName>
    <definedName name="_xlnm._FilterDatabase" localSheetId="2" hidden="1">'4179b - SO 02  Kanalizace...'!$C$124:$K$321</definedName>
    <definedName name="_xlnm._FilterDatabase" localSheetId="3" hidden="1">'4179c - SO 03  Kanalizace...'!$C$124:$K$270</definedName>
    <definedName name="_xlnm._FilterDatabase" localSheetId="4" hidden="1">'4179d - SO 04  Přípojky d...'!$C$123:$K$252</definedName>
    <definedName name="_xlnm._FilterDatabase" localSheetId="5" hidden="1">'4179e - SO 05  Veřejné os...'!$C$125:$K$226</definedName>
    <definedName name="_xlnm._FilterDatabase" localSheetId="6" hidden="1">'4179f - SO 06  Přeložky'!$C$117:$K$128</definedName>
    <definedName name="_xlnm._FilterDatabase" localSheetId="7" hidden="1">'4179g - Vedlejší rozpočto...'!$C$116:$K$135</definedName>
    <definedName name="_xlnm.Print_Titles" localSheetId="1">'4179a - SO 01  Vodovod'!$124:$124</definedName>
    <definedName name="_xlnm.Print_Titles" localSheetId="2">'4179b - SO 02  Kanalizace...'!$124:$124</definedName>
    <definedName name="_xlnm.Print_Titles" localSheetId="3">'4179c - SO 03  Kanalizace...'!$124:$124</definedName>
    <definedName name="_xlnm.Print_Titles" localSheetId="4">'4179d - SO 04  Přípojky d...'!$123:$123</definedName>
    <definedName name="_xlnm.Print_Titles" localSheetId="5">'4179e - SO 05  Veřejné os...'!$125:$125</definedName>
    <definedName name="_xlnm.Print_Titles" localSheetId="6">'4179f - SO 06  Přeložky'!$117:$117</definedName>
    <definedName name="_xlnm.Print_Titles" localSheetId="7">'4179g - Vedlejší rozpočto...'!$116:$116</definedName>
    <definedName name="_xlnm.Print_Titles" localSheetId="0">'Rekapitulace stavby'!$92:$92</definedName>
    <definedName name="_xlnm.Print_Area" localSheetId="1">'4179a - SO 01  Vodovod'!$C$4:$J$76,'4179a - SO 01  Vodovod'!$C$82:$J$106,'4179a - SO 01  Vodovod'!$C$112:$J$320</definedName>
    <definedName name="_xlnm.Print_Area" localSheetId="2">'4179b - SO 02  Kanalizace...'!$C$4:$J$76,'4179b - SO 02  Kanalizace...'!$C$82:$J$106,'4179b - SO 02  Kanalizace...'!$C$112:$J$321</definedName>
    <definedName name="_xlnm.Print_Area" localSheetId="3">'4179c - SO 03  Kanalizace...'!$C$4:$J$76,'4179c - SO 03  Kanalizace...'!$C$82:$J$106,'4179c - SO 03  Kanalizace...'!$C$112:$J$270</definedName>
    <definedName name="_xlnm.Print_Area" localSheetId="4">'4179d - SO 04  Přípojky d...'!$C$4:$J$76,'4179d - SO 04  Přípojky d...'!$C$82:$J$105,'4179d - SO 04  Přípojky d...'!$C$111:$J$252</definedName>
    <definedName name="_xlnm.Print_Area" localSheetId="5">'4179e - SO 05  Veřejné os...'!$C$4:$J$76,'4179e - SO 05  Veřejné os...'!$C$82:$J$107,'4179e - SO 05  Veřejné os...'!$C$113:$J$226</definedName>
    <definedName name="_xlnm.Print_Area" localSheetId="6">'4179f - SO 06  Přeložky'!$C$4:$J$76,'4179f - SO 06  Přeložky'!$C$82:$J$99,'4179f - SO 06  Přeložky'!$C$105:$J$128</definedName>
    <definedName name="_xlnm.Print_Area" localSheetId="7">'4179g - Vedlejší rozpočto...'!$C$4:$J$76,'4179g - Vedlejší rozpočto...'!$C$82:$J$98,'4179g - Vedlejší rozpočto...'!$C$104:$J$135</definedName>
    <definedName name="_xlnm.Print_Area" localSheetId="0">'Rekapitulace stavby'!$D$4:$AO$76,'Rekapitulace stavby'!$C$82:$AQ$102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8" l="1"/>
  <c r="J36" i="8"/>
  <c r="AY101" i="1" s="1"/>
  <c r="J35" i="8"/>
  <c r="AX101" i="1"/>
  <c r="BI134" i="8"/>
  <c r="BH134" i="8"/>
  <c r="BG134" i="8"/>
  <c r="BF134" i="8"/>
  <c r="T134" i="8"/>
  <c r="R134" i="8"/>
  <c r="P134" i="8"/>
  <c r="BI133" i="8"/>
  <c r="BH133" i="8"/>
  <c r="BG133" i="8"/>
  <c r="BF133" i="8"/>
  <c r="T133" i="8"/>
  <c r="R133" i="8"/>
  <c r="P133" i="8"/>
  <c r="BI132" i="8"/>
  <c r="BH132" i="8"/>
  <c r="BG132" i="8"/>
  <c r="BF132" i="8"/>
  <c r="T132" i="8"/>
  <c r="R132" i="8"/>
  <c r="P132" i="8"/>
  <c r="BI131" i="8"/>
  <c r="BH131" i="8"/>
  <c r="BG131" i="8"/>
  <c r="BF131" i="8"/>
  <c r="T131" i="8"/>
  <c r="R131" i="8"/>
  <c r="P131" i="8"/>
  <c r="BI130" i="8"/>
  <c r="BH130" i="8"/>
  <c r="BG130" i="8"/>
  <c r="BF130" i="8"/>
  <c r="T130" i="8"/>
  <c r="R130" i="8"/>
  <c r="P130" i="8"/>
  <c r="BI129" i="8"/>
  <c r="BH129" i="8"/>
  <c r="BG129" i="8"/>
  <c r="BF129" i="8"/>
  <c r="T129" i="8"/>
  <c r="R129" i="8"/>
  <c r="P129" i="8"/>
  <c r="BI128" i="8"/>
  <c r="BH128" i="8"/>
  <c r="BG128" i="8"/>
  <c r="BF128" i="8"/>
  <c r="T128" i="8"/>
  <c r="R128" i="8"/>
  <c r="P128" i="8"/>
  <c r="BI127" i="8"/>
  <c r="BH127" i="8"/>
  <c r="BG127" i="8"/>
  <c r="BF127" i="8"/>
  <c r="T127" i="8"/>
  <c r="R127" i="8"/>
  <c r="P127" i="8"/>
  <c r="BI126" i="8"/>
  <c r="BH126" i="8"/>
  <c r="BG126" i="8"/>
  <c r="BF126" i="8"/>
  <c r="T126" i="8"/>
  <c r="R126" i="8"/>
  <c r="P126" i="8"/>
  <c r="BI125" i="8"/>
  <c r="BH125" i="8"/>
  <c r="BG125" i="8"/>
  <c r="BF125" i="8"/>
  <c r="T125" i="8"/>
  <c r="R125" i="8"/>
  <c r="P125" i="8"/>
  <c r="BI124" i="8"/>
  <c r="BH124" i="8"/>
  <c r="BG124" i="8"/>
  <c r="BF124" i="8"/>
  <c r="T124" i="8"/>
  <c r="R124" i="8"/>
  <c r="P124" i="8"/>
  <c r="BI123" i="8"/>
  <c r="BH123" i="8"/>
  <c r="BG123" i="8"/>
  <c r="BF123" i="8"/>
  <c r="T123" i="8"/>
  <c r="R123" i="8"/>
  <c r="P123" i="8"/>
  <c r="BI122" i="8"/>
  <c r="BH122" i="8"/>
  <c r="BG122" i="8"/>
  <c r="BF122" i="8"/>
  <c r="T122" i="8"/>
  <c r="R122" i="8"/>
  <c r="P122" i="8"/>
  <c r="BI121" i="8"/>
  <c r="BH121" i="8"/>
  <c r="BG121" i="8"/>
  <c r="BF121" i="8"/>
  <c r="T121" i="8"/>
  <c r="R121" i="8"/>
  <c r="P121" i="8"/>
  <c r="BI120" i="8"/>
  <c r="BH120" i="8"/>
  <c r="BG120" i="8"/>
  <c r="BF120" i="8"/>
  <c r="T120" i="8"/>
  <c r="R120" i="8"/>
  <c r="P120" i="8"/>
  <c r="BI119" i="8"/>
  <c r="BH119" i="8"/>
  <c r="BG119" i="8"/>
  <c r="BF119" i="8"/>
  <c r="T119" i="8"/>
  <c r="R119" i="8"/>
  <c r="P119" i="8"/>
  <c r="F111" i="8"/>
  <c r="E109" i="8"/>
  <c r="F89" i="8"/>
  <c r="E87" i="8"/>
  <c r="J24" i="8"/>
  <c r="E24" i="8"/>
  <c r="J114" i="8" s="1"/>
  <c r="J23" i="8"/>
  <c r="J21" i="8"/>
  <c r="E21" i="8"/>
  <c r="J91" i="8" s="1"/>
  <c r="J20" i="8"/>
  <c r="F92" i="8"/>
  <c r="J15" i="8"/>
  <c r="E15" i="8"/>
  <c r="F113" i="8" s="1"/>
  <c r="J14" i="8"/>
  <c r="J111" i="8"/>
  <c r="E7" i="8"/>
  <c r="E107" i="8"/>
  <c r="J37" i="7"/>
  <c r="J36" i="7"/>
  <c r="AY100" i="1" s="1"/>
  <c r="J35" i="7"/>
  <c r="AX100" i="1" s="1"/>
  <c r="BI127" i="7"/>
  <c r="BH127" i="7"/>
  <c r="BG127" i="7"/>
  <c r="BF127" i="7"/>
  <c r="T127" i="7"/>
  <c r="R127" i="7"/>
  <c r="P127" i="7"/>
  <c r="BI125" i="7"/>
  <c r="BH125" i="7"/>
  <c r="BG125" i="7"/>
  <c r="BF125" i="7"/>
  <c r="T125" i="7"/>
  <c r="R125" i="7"/>
  <c r="P125" i="7"/>
  <c r="BI123" i="7"/>
  <c r="BH123" i="7"/>
  <c r="BG123" i="7"/>
  <c r="BF123" i="7"/>
  <c r="T123" i="7"/>
  <c r="R123" i="7"/>
  <c r="P123" i="7"/>
  <c r="BI121" i="7"/>
  <c r="BH121" i="7"/>
  <c r="BG121" i="7"/>
  <c r="BF121" i="7"/>
  <c r="T121" i="7"/>
  <c r="R121" i="7"/>
  <c r="P121" i="7"/>
  <c r="F112" i="7"/>
  <c r="E110" i="7"/>
  <c r="F89" i="7"/>
  <c r="E87" i="7"/>
  <c r="J24" i="7"/>
  <c r="E24" i="7"/>
  <c r="J115" i="7" s="1"/>
  <c r="J23" i="7"/>
  <c r="J21" i="7"/>
  <c r="E21" i="7"/>
  <c r="J91" i="7" s="1"/>
  <c r="J20" i="7"/>
  <c r="F115" i="7"/>
  <c r="J15" i="7"/>
  <c r="E15" i="7"/>
  <c r="F114" i="7" s="1"/>
  <c r="J14" i="7"/>
  <c r="J89" i="7"/>
  <c r="E7" i="7"/>
  <c r="E108" i="7" s="1"/>
  <c r="J37" i="6"/>
  <c r="J36" i="6"/>
  <c r="AY99" i="1" s="1"/>
  <c r="J35" i="6"/>
  <c r="AX99" i="1"/>
  <c r="BI226" i="6"/>
  <c r="BH226" i="6"/>
  <c r="BG226" i="6"/>
  <c r="BF226" i="6"/>
  <c r="T226" i="6"/>
  <c r="R226" i="6"/>
  <c r="P226" i="6"/>
  <c r="BI225" i="6"/>
  <c r="BH225" i="6"/>
  <c r="BG225" i="6"/>
  <c r="BF225" i="6"/>
  <c r="T225" i="6"/>
  <c r="R225" i="6"/>
  <c r="P225" i="6"/>
  <c r="BI223" i="6"/>
  <c r="BH223" i="6"/>
  <c r="BG223" i="6"/>
  <c r="BF223" i="6"/>
  <c r="T223" i="6"/>
  <c r="R223" i="6"/>
  <c r="P223" i="6"/>
  <c r="BI222" i="6"/>
  <c r="BH222" i="6"/>
  <c r="BG222" i="6"/>
  <c r="BF222" i="6"/>
  <c r="T222" i="6"/>
  <c r="R222" i="6"/>
  <c r="P222" i="6"/>
  <c r="BI221" i="6"/>
  <c r="BH221" i="6"/>
  <c r="BG221" i="6"/>
  <c r="BF221" i="6"/>
  <c r="T221" i="6"/>
  <c r="R221" i="6"/>
  <c r="P221" i="6"/>
  <c r="BI220" i="6"/>
  <c r="BH220" i="6"/>
  <c r="BG220" i="6"/>
  <c r="BF220" i="6"/>
  <c r="T220" i="6"/>
  <c r="R220" i="6"/>
  <c r="P220" i="6"/>
  <c r="BI219" i="6"/>
  <c r="BH219" i="6"/>
  <c r="BG219" i="6"/>
  <c r="BF219" i="6"/>
  <c r="T219" i="6"/>
  <c r="R219" i="6"/>
  <c r="P219" i="6"/>
  <c r="BI218" i="6"/>
  <c r="BH218" i="6"/>
  <c r="BG218" i="6"/>
  <c r="BF218" i="6"/>
  <c r="T218" i="6"/>
  <c r="R218" i="6"/>
  <c r="P218" i="6"/>
  <c r="BI217" i="6"/>
  <c r="BH217" i="6"/>
  <c r="BG217" i="6"/>
  <c r="BF217" i="6"/>
  <c r="T217" i="6"/>
  <c r="R217" i="6"/>
  <c r="P217" i="6"/>
  <c r="BI216" i="6"/>
  <c r="BH216" i="6"/>
  <c r="BG216" i="6"/>
  <c r="BF216" i="6"/>
  <c r="T216" i="6"/>
  <c r="R216" i="6"/>
  <c r="P216" i="6"/>
  <c r="BI215" i="6"/>
  <c r="BH215" i="6"/>
  <c r="BG215" i="6"/>
  <c r="BF215" i="6"/>
  <c r="T215" i="6"/>
  <c r="R215" i="6"/>
  <c r="P215" i="6"/>
  <c r="BI214" i="6"/>
  <c r="BH214" i="6"/>
  <c r="BG214" i="6"/>
  <c r="BF214" i="6"/>
  <c r="T214" i="6"/>
  <c r="R214" i="6"/>
  <c r="P214" i="6"/>
  <c r="BI211" i="6"/>
  <c r="BH211" i="6"/>
  <c r="BG211" i="6"/>
  <c r="BF211" i="6"/>
  <c r="T211" i="6"/>
  <c r="R211" i="6"/>
  <c r="P211" i="6"/>
  <c r="BI210" i="6"/>
  <c r="BH210" i="6"/>
  <c r="BG210" i="6"/>
  <c r="BF210" i="6"/>
  <c r="T210" i="6"/>
  <c r="R210" i="6"/>
  <c r="P210" i="6"/>
  <c r="BI208" i="6"/>
  <c r="BH208" i="6"/>
  <c r="BG208" i="6"/>
  <c r="BF208" i="6"/>
  <c r="T208" i="6"/>
  <c r="R208" i="6"/>
  <c r="P208" i="6"/>
  <c r="BI207" i="6"/>
  <c r="BH207" i="6"/>
  <c r="BG207" i="6"/>
  <c r="BF207" i="6"/>
  <c r="T207" i="6"/>
  <c r="R207" i="6"/>
  <c r="P207" i="6"/>
  <c r="BI206" i="6"/>
  <c r="BH206" i="6"/>
  <c r="BG206" i="6"/>
  <c r="BF206" i="6"/>
  <c r="T206" i="6"/>
  <c r="R206" i="6"/>
  <c r="P206" i="6"/>
  <c r="BI205" i="6"/>
  <c r="BH205" i="6"/>
  <c r="BG205" i="6"/>
  <c r="BF205" i="6"/>
  <c r="T205" i="6"/>
  <c r="R205" i="6"/>
  <c r="P205" i="6"/>
  <c r="BI204" i="6"/>
  <c r="BH204" i="6"/>
  <c r="BG204" i="6"/>
  <c r="BF204" i="6"/>
  <c r="T204" i="6"/>
  <c r="R204" i="6"/>
  <c r="P204" i="6"/>
  <c r="BI203" i="6"/>
  <c r="BH203" i="6"/>
  <c r="BG203" i="6"/>
  <c r="BF203" i="6"/>
  <c r="T203" i="6"/>
  <c r="R203" i="6"/>
  <c r="P203" i="6"/>
  <c r="BI202" i="6"/>
  <c r="BH202" i="6"/>
  <c r="BG202" i="6"/>
  <c r="BF202" i="6"/>
  <c r="T202" i="6"/>
  <c r="R202" i="6"/>
  <c r="P202" i="6"/>
  <c r="BI201" i="6"/>
  <c r="BH201" i="6"/>
  <c r="BG201" i="6"/>
  <c r="BF201" i="6"/>
  <c r="T201" i="6"/>
  <c r="R201" i="6"/>
  <c r="P201" i="6"/>
  <c r="BI200" i="6"/>
  <c r="BH200" i="6"/>
  <c r="BG200" i="6"/>
  <c r="BF200" i="6"/>
  <c r="T200" i="6"/>
  <c r="R200" i="6"/>
  <c r="P200" i="6"/>
  <c r="BI199" i="6"/>
  <c r="BH199" i="6"/>
  <c r="BG199" i="6"/>
  <c r="BF199" i="6"/>
  <c r="T199" i="6"/>
  <c r="R199" i="6"/>
  <c r="P199" i="6"/>
  <c r="BI198" i="6"/>
  <c r="BH198" i="6"/>
  <c r="BG198" i="6"/>
  <c r="BF198" i="6"/>
  <c r="T198" i="6"/>
  <c r="R198" i="6"/>
  <c r="P198" i="6"/>
  <c r="BI197" i="6"/>
  <c r="BH197" i="6"/>
  <c r="BG197" i="6"/>
  <c r="BF197" i="6"/>
  <c r="T197" i="6"/>
  <c r="R197" i="6"/>
  <c r="P197" i="6"/>
  <c r="BI196" i="6"/>
  <c r="BH196" i="6"/>
  <c r="BG196" i="6"/>
  <c r="BF196" i="6"/>
  <c r="T196" i="6"/>
  <c r="R196" i="6"/>
  <c r="P196" i="6"/>
  <c r="BI195" i="6"/>
  <c r="BH195" i="6"/>
  <c r="BG195" i="6"/>
  <c r="BF195" i="6"/>
  <c r="T195" i="6"/>
  <c r="R195" i="6"/>
  <c r="P195" i="6"/>
  <c r="BI194" i="6"/>
  <c r="BH194" i="6"/>
  <c r="BG194" i="6"/>
  <c r="BF194" i="6"/>
  <c r="T194" i="6"/>
  <c r="R194" i="6"/>
  <c r="P194" i="6"/>
  <c r="BI193" i="6"/>
  <c r="BH193" i="6"/>
  <c r="BG193" i="6"/>
  <c r="BF193" i="6"/>
  <c r="T193" i="6"/>
  <c r="R193" i="6"/>
  <c r="P193" i="6"/>
  <c r="BI192" i="6"/>
  <c r="BH192" i="6"/>
  <c r="BG192" i="6"/>
  <c r="BF192" i="6"/>
  <c r="T192" i="6"/>
  <c r="R192" i="6"/>
  <c r="P192" i="6"/>
  <c r="BI191" i="6"/>
  <c r="BH191" i="6"/>
  <c r="BG191" i="6"/>
  <c r="BF191" i="6"/>
  <c r="T191" i="6"/>
  <c r="R191" i="6"/>
  <c r="P191" i="6"/>
  <c r="BI190" i="6"/>
  <c r="BH190" i="6"/>
  <c r="BG190" i="6"/>
  <c r="BF190" i="6"/>
  <c r="T190" i="6"/>
  <c r="R190" i="6"/>
  <c r="P190" i="6"/>
  <c r="BI189" i="6"/>
  <c r="BH189" i="6"/>
  <c r="BG189" i="6"/>
  <c r="BF189" i="6"/>
  <c r="T189" i="6"/>
  <c r="R189" i="6"/>
  <c r="P189" i="6"/>
  <c r="BI188" i="6"/>
  <c r="BH188" i="6"/>
  <c r="BG188" i="6"/>
  <c r="BF188" i="6"/>
  <c r="T188" i="6"/>
  <c r="R188" i="6"/>
  <c r="P188" i="6"/>
  <c r="BI187" i="6"/>
  <c r="BH187" i="6"/>
  <c r="BG187" i="6"/>
  <c r="BF187" i="6"/>
  <c r="T187" i="6"/>
  <c r="R187" i="6"/>
  <c r="P187" i="6"/>
  <c r="BI186" i="6"/>
  <c r="BH186" i="6"/>
  <c r="BG186" i="6"/>
  <c r="BF186" i="6"/>
  <c r="T186" i="6"/>
  <c r="R186" i="6"/>
  <c r="P186" i="6"/>
  <c r="BI185" i="6"/>
  <c r="BH185" i="6"/>
  <c r="BG185" i="6"/>
  <c r="BF185" i="6"/>
  <c r="T185" i="6"/>
  <c r="R185" i="6"/>
  <c r="P185" i="6"/>
  <c r="BI184" i="6"/>
  <c r="BH184" i="6"/>
  <c r="BG184" i="6"/>
  <c r="BF184" i="6"/>
  <c r="T184" i="6"/>
  <c r="R184" i="6"/>
  <c r="P184" i="6"/>
  <c r="BI181" i="6"/>
  <c r="BH181" i="6"/>
  <c r="BG181" i="6"/>
  <c r="BF181" i="6"/>
  <c r="T181" i="6"/>
  <c r="R181" i="6"/>
  <c r="P181" i="6"/>
  <c r="BI180" i="6"/>
  <c r="BH180" i="6"/>
  <c r="BG180" i="6"/>
  <c r="BF180" i="6"/>
  <c r="T180" i="6"/>
  <c r="R180" i="6"/>
  <c r="P180" i="6"/>
  <c r="BI179" i="6"/>
  <c r="BH179" i="6"/>
  <c r="BG179" i="6"/>
  <c r="BF179" i="6"/>
  <c r="T179" i="6"/>
  <c r="R179" i="6"/>
  <c r="P179" i="6"/>
  <c r="BI178" i="6"/>
  <c r="BH178" i="6"/>
  <c r="BG178" i="6"/>
  <c r="BF178" i="6"/>
  <c r="T178" i="6"/>
  <c r="R178" i="6"/>
  <c r="P178" i="6"/>
  <c r="BI176" i="6"/>
  <c r="BH176" i="6"/>
  <c r="BG176" i="6"/>
  <c r="BF176" i="6"/>
  <c r="T176" i="6"/>
  <c r="R176" i="6"/>
  <c r="P176" i="6"/>
  <c r="BI175" i="6"/>
  <c r="BH175" i="6"/>
  <c r="BG175" i="6"/>
  <c r="BF175" i="6"/>
  <c r="T175" i="6"/>
  <c r="R175" i="6"/>
  <c r="P175" i="6"/>
  <c r="BI173" i="6"/>
  <c r="BH173" i="6"/>
  <c r="BG173" i="6"/>
  <c r="BF173" i="6"/>
  <c r="T173" i="6"/>
  <c r="R173" i="6"/>
  <c r="P173" i="6"/>
  <c r="BI172" i="6"/>
  <c r="BH172" i="6"/>
  <c r="BG172" i="6"/>
  <c r="BF172" i="6"/>
  <c r="T172" i="6"/>
  <c r="R172" i="6"/>
  <c r="P172" i="6"/>
  <c r="BI169" i="6"/>
  <c r="BH169" i="6"/>
  <c r="BG169" i="6"/>
  <c r="BF169" i="6"/>
  <c r="T169" i="6"/>
  <c r="R169" i="6"/>
  <c r="P169" i="6"/>
  <c r="BI167" i="6"/>
  <c r="BH167" i="6"/>
  <c r="BG167" i="6"/>
  <c r="BF167" i="6"/>
  <c r="T167" i="6"/>
  <c r="R167" i="6"/>
  <c r="P167" i="6"/>
  <c r="BI165" i="6"/>
  <c r="BH165" i="6"/>
  <c r="BG165" i="6"/>
  <c r="BF165" i="6"/>
  <c r="T165" i="6"/>
  <c r="R165" i="6"/>
  <c r="P165" i="6"/>
  <c r="BI164" i="6"/>
  <c r="BH164" i="6"/>
  <c r="BG164" i="6"/>
  <c r="BF164" i="6"/>
  <c r="T164" i="6"/>
  <c r="R164" i="6"/>
  <c r="P164" i="6"/>
  <c r="BI163" i="6"/>
  <c r="BH163" i="6"/>
  <c r="BG163" i="6"/>
  <c r="BF163" i="6"/>
  <c r="T163" i="6"/>
  <c r="R163" i="6"/>
  <c r="P163" i="6"/>
  <c r="BI162" i="6"/>
  <c r="BH162" i="6"/>
  <c r="BG162" i="6"/>
  <c r="BF162" i="6"/>
  <c r="T162" i="6"/>
  <c r="R162" i="6"/>
  <c r="P162" i="6"/>
  <c r="BI161" i="6"/>
  <c r="BH161" i="6"/>
  <c r="BG161" i="6"/>
  <c r="BF161" i="6"/>
  <c r="T161" i="6"/>
  <c r="R161" i="6"/>
  <c r="P161" i="6"/>
  <c r="BI160" i="6"/>
  <c r="BH160" i="6"/>
  <c r="BG160" i="6"/>
  <c r="BF160" i="6"/>
  <c r="T160" i="6"/>
  <c r="R160" i="6"/>
  <c r="P160" i="6"/>
  <c r="BI155" i="6"/>
  <c r="BH155" i="6"/>
  <c r="BG155" i="6"/>
  <c r="BF155" i="6"/>
  <c r="T155" i="6"/>
  <c r="R155" i="6"/>
  <c r="P155" i="6"/>
  <c r="BI154" i="6"/>
  <c r="BH154" i="6"/>
  <c r="BG154" i="6"/>
  <c r="BF154" i="6"/>
  <c r="T154" i="6"/>
  <c r="R154" i="6"/>
  <c r="P154" i="6"/>
  <c r="BI152" i="6"/>
  <c r="BH152" i="6"/>
  <c r="BG152" i="6"/>
  <c r="BF152" i="6"/>
  <c r="T152" i="6"/>
  <c r="R152" i="6"/>
  <c r="P152" i="6"/>
  <c r="BI148" i="6"/>
  <c r="BH148" i="6"/>
  <c r="BG148" i="6"/>
  <c r="BF148" i="6"/>
  <c r="T148" i="6"/>
  <c r="R148" i="6"/>
  <c r="P148" i="6"/>
  <c r="BI143" i="6"/>
  <c r="BH143" i="6"/>
  <c r="BG143" i="6"/>
  <c r="BF143" i="6"/>
  <c r="T143" i="6"/>
  <c r="R143" i="6"/>
  <c r="P143" i="6"/>
  <c r="BI139" i="6"/>
  <c r="BH139" i="6"/>
  <c r="BG139" i="6"/>
  <c r="BF139" i="6"/>
  <c r="T139" i="6"/>
  <c r="R139" i="6"/>
  <c r="P139" i="6"/>
  <c r="BI138" i="6"/>
  <c r="BH138" i="6"/>
  <c r="BG138" i="6"/>
  <c r="BF138" i="6"/>
  <c r="T138" i="6"/>
  <c r="R138" i="6"/>
  <c r="P138" i="6"/>
  <c r="BI137" i="6"/>
  <c r="BH137" i="6"/>
  <c r="BG137" i="6"/>
  <c r="BF137" i="6"/>
  <c r="T137" i="6"/>
  <c r="R137" i="6"/>
  <c r="P137" i="6"/>
  <c r="BI136" i="6"/>
  <c r="BH136" i="6"/>
  <c r="BG136" i="6"/>
  <c r="BF136" i="6"/>
  <c r="T136" i="6"/>
  <c r="R136" i="6"/>
  <c r="P136" i="6"/>
  <c r="BI134" i="6"/>
  <c r="BH134" i="6"/>
  <c r="BG134" i="6"/>
  <c r="BF134" i="6"/>
  <c r="T134" i="6"/>
  <c r="R134" i="6"/>
  <c r="P134" i="6"/>
  <c r="BI132" i="6"/>
  <c r="BH132" i="6"/>
  <c r="BG132" i="6"/>
  <c r="BF132" i="6"/>
  <c r="T132" i="6"/>
  <c r="R132" i="6"/>
  <c r="P132" i="6"/>
  <c r="BI131" i="6"/>
  <c r="BH131" i="6"/>
  <c r="BG131" i="6"/>
  <c r="BF131" i="6"/>
  <c r="T131" i="6"/>
  <c r="R131" i="6"/>
  <c r="P131" i="6"/>
  <c r="BI130" i="6"/>
  <c r="BH130" i="6"/>
  <c r="BG130" i="6"/>
  <c r="BF130" i="6"/>
  <c r="T130" i="6"/>
  <c r="R130" i="6"/>
  <c r="P130" i="6"/>
  <c r="BI129" i="6"/>
  <c r="BH129" i="6"/>
  <c r="BG129" i="6"/>
  <c r="BF129" i="6"/>
  <c r="T129" i="6"/>
  <c r="R129" i="6"/>
  <c r="P129" i="6"/>
  <c r="F120" i="6"/>
  <c r="E118" i="6"/>
  <c r="F89" i="6"/>
  <c r="E87" i="6"/>
  <c r="J24" i="6"/>
  <c r="E24" i="6"/>
  <c r="J92" i="6" s="1"/>
  <c r="J23" i="6"/>
  <c r="J21" i="6"/>
  <c r="E21" i="6"/>
  <c r="J122" i="6" s="1"/>
  <c r="J20" i="6"/>
  <c r="F123" i="6"/>
  <c r="J15" i="6"/>
  <c r="E15" i="6"/>
  <c r="F91" i="6" s="1"/>
  <c r="J14" i="6"/>
  <c r="J120" i="6"/>
  <c r="E7" i="6"/>
  <c r="E116" i="6" s="1"/>
  <c r="J37" i="5"/>
  <c r="J36" i="5"/>
  <c r="AY98" i="1" s="1"/>
  <c r="J35" i="5"/>
  <c r="AX98" i="1"/>
  <c r="BI252" i="5"/>
  <c r="BH252" i="5"/>
  <c r="BG252" i="5"/>
  <c r="BF252" i="5"/>
  <c r="T252" i="5"/>
  <c r="R252" i="5"/>
  <c r="P252" i="5"/>
  <c r="BI251" i="5"/>
  <c r="BH251" i="5"/>
  <c r="BG251" i="5"/>
  <c r="BF251" i="5"/>
  <c r="T251" i="5"/>
  <c r="R251" i="5"/>
  <c r="P251" i="5"/>
  <c r="BI250" i="5"/>
  <c r="BH250" i="5"/>
  <c r="BG250" i="5"/>
  <c r="BF250" i="5"/>
  <c r="T250" i="5"/>
  <c r="R250" i="5"/>
  <c r="P250" i="5"/>
  <c r="BI248" i="5"/>
  <c r="BH248" i="5"/>
  <c r="BG248" i="5"/>
  <c r="BF248" i="5"/>
  <c r="T248" i="5"/>
  <c r="R248" i="5"/>
  <c r="P248" i="5"/>
  <c r="BI247" i="5"/>
  <c r="BH247" i="5"/>
  <c r="BG247" i="5"/>
  <c r="BF247" i="5"/>
  <c r="T247" i="5"/>
  <c r="R247" i="5"/>
  <c r="P247" i="5"/>
  <c r="BI246" i="5"/>
  <c r="BH246" i="5"/>
  <c r="BG246" i="5"/>
  <c r="BF246" i="5"/>
  <c r="T246" i="5"/>
  <c r="R246" i="5"/>
  <c r="P246" i="5"/>
  <c r="BI245" i="5"/>
  <c r="BH245" i="5"/>
  <c r="BG245" i="5"/>
  <c r="BF245" i="5"/>
  <c r="T245" i="5"/>
  <c r="R245" i="5"/>
  <c r="P245" i="5"/>
  <c r="BI243" i="5"/>
  <c r="BH243" i="5"/>
  <c r="BG243" i="5"/>
  <c r="BF243" i="5"/>
  <c r="T243" i="5"/>
  <c r="R243" i="5"/>
  <c r="P243" i="5"/>
  <c r="BI242" i="5"/>
  <c r="BH242" i="5"/>
  <c r="BG242" i="5"/>
  <c r="BF242" i="5"/>
  <c r="T242" i="5"/>
  <c r="R242" i="5"/>
  <c r="P242" i="5"/>
  <c r="BI240" i="5"/>
  <c r="BH240" i="5"/>
  <c r="BG240" i="5"/>
  <c r="BF240" i="5"/>
  <c r="T240" i="5"/>
  <c r="R240" i="5"/>
  <c r="P240" i="5"/>
  <c r="BI239" i="5"/>
  <c r="BH239" i="5"/>
  <c r="BG239" i="5"/>
  <c r="BF239" i="5"/>
  <c r="T239" i="5"/>
  <c r="R239" i="5"/>
  <c r="P239" i="5"/>
  <c r="BI237" i="5"/>
  <c r="BH237" i="5"/>
  <c r="BG237" i="5"/>
  <c r="BF237" i="5"/>
  <c r="T237" i="5"/>
  <c r="R237" i="5"/>
  <c r="P237" i="5"/>
  <c r="BI236" i="5"/>
  <c r="BH236" i="5"/>
  <c r="BG236" i="5"/>
  <c r="BF236" i="5"/>
  <c r="T236" i="5"/>
  <c r="R236" i="5"/>
  <c r="P236" i="5"/>
  <c r="BI234" i="5"/>
  <c r="BH234" i="5"/>
  <c r="BG234" i="5"/>
  <c r="BF234" i="5"/>
  <c r="T234" i="5"/>
  <c r="R234" i="5"/>
  <c r="P234" i="5"/>
  <c r="BI233" i="5"/>
  <c r="BH233" i="5"/>
  <c r="BG233" i="5"/>
  <c r="BF233" i="5"/>
  <c r="T233" i="5"/>
  <c r="R233" i="5"/>
  <c r="P233" i="5"/>
  <c r="BI232" i="5"/>
  <c r="BH232" i="5"/>
  <c r="BG232" i="5"/>
  <c r="BF232" i="5"/>
  <c r="T232" i="5"/>
  <c r="R232" i="5"/>
  <c r="P232" i="5"/>
  <c r="BI231" i="5"/>
  <c r="BH231" i="5"/>
  <c r="BG231" i="5"/>
  <c r="BF231" i="5"/>
  <c r="T231" i="5"/>
  <c r="R231" i="5"/>
  <c r="P231" i="5"/>
  <c r="BI230" i="5"/>
  <c r="BH230" i="5"/>
  <c r="BG230" i="5"/>
  <c r="BF230" i="5"/>
  <c r="T230" i="5"/>
  <c r="R230" i="5"/>
  <c r="P230" i="5"/>
  <c r="BI229" i="5"/>
  <c r="BH229" i="5"/>
  <c r="BG229" i="5"/>
  <c r="BF229" i="5"/>
  <c r="T229" i="5"/>
  <c r="R229" i="5"/>
  <c r="P229" i="5"/>
  <c r="BI227" i="5"/>
  <c r="BH227" i="5"/>
  <c r="BG227" i="5"/>
  <c r="BF227" i="5"/>
  <c r="T227" i="5"/>
  <c r="R227" i="5"/>
  <c r="P227" i="5"/>
  <c r="BI226" i="5"/>
  <c r="BH226" i="5"/>
  <c r="BG226" i="5"/>
  <c r="BF226" i="5"/>
  <c r="T226" i="5"/>
  <c r="R226" i="5"/>
  <c r="P226" i="5"/>
  <c r="BI222" i="5"/>
  <c r="BH222" i="5"/>
  <c r="BG222" i="5"/>
  <c r="BF222" i="5"/>
  <c r="T222" i="5"/>
  <c r="R222" i="5"/>
  <c r="P222" i="5"/>
  <c r="BI221" i="5"/>
  <c r="BH221" i="5"/>
  <c r="BG221" i="5"/>
  <c r="BF221" i="5"/>
  <c r="T221" i="5"/>
  <c r="R221" i="5"/>
  <c r="P221" i="5"/>
  <c r="BI220" i="5"/>
  <c r="BH220" i="5"/>
  <c r="BG220" i="5"/>
  <c r="BF220" i="5"/>
  <c r="T220" i="5"/>
  <c r="R220" i="5"/>
  <c r="P220" i="5"/>
  <c r="BI219" i="5"/>
  <c r="BH219" i="5"/>
  <c r="BG219" i="5"/>
  <c r="BF219" i="5"/>
  <c r="T219" i="5"/>
  <c r="R219" i="5"/>
  <c r="P219" i="5"/>
  <c r="BI218" i="5"/>
  <c r="BH218" i="5"/>
  <c r="BG218" i="5"/>
  <c r="BF218" i="5"/>
  <c r="T218" i="5"/>
  <c r="R218" i="5"/>
  <c r="P218" i="5"/>
  <c r="BI217" i="5"/>
  <c r="BH217" i="5"/>
  <c r="BG217" i="5"/>
  <c r="BF217" i="5"/>
  <c r="T217" i="5"/>
  <c r="R217" i="5"/>
  <c r="P217" i="5"/>
  <c r="BI215" i="5"/>
  <c r="BH215" i="5"/>
  <c r="BG215" i="5"/>
  <c r="BF215" i="5"/>
  <c r="T215" i="5"/>
  <c r="R215" i="5"/>
  <c r="P215" i="5"/>
  <c r="BI214" i="5"/>
  <c r="BH214" i="5"/>
  <c r="BG214" i="5"/>
  <c r="BF214" i="5"/>
  <c r="T214" i="5"/>
  <c r="R214" i="5"/>
  <c r="P214" i="5"/>
  <c r="BI212" i="5"/>
  <c r="BH212" i="5"/>
  <c r="BG212" i="5"/>
  <c r="BF212" i="5"/>
  <c r="T212" i="5"/>
  <c r="R212" i="5"/>
  <c r="P212" i="5"/>
  <c r="BI211" i="5"/>
  <c r="BH211" i="5"/>
  <c r="BG211" i="5"/>
  <c r="BF211" i="5"/>
  <c r="T211" i="5"/>
  <c r="R211" i="5"/>
  <c r="P211" i="5"/>
  <c r="BI210" i="5"/>
  <c r="BH210" i="5"/>
  <c r="BG210" i="5"/>
  <c r="BF210" i="5"/>
  <c r="T210" i="5"/>
  <c r="R210" i="5"/>
  <c r="P210" i="5"/>
  <c r="BI209" i="5"/>
  <c r="BH209" i="5"/>
  <c r="BG209" i="5"/>
  <c r="BF209" i="5"/>
  <c r="T209" i="5"/>
  <c r="R209" i="5"/>
  <c r="P209" i="5"/>
  <c r="BI206" i="5"/>
  <c r="BH206" i="5"/>
  <c r="BG206" i="5"/>
  <c r="BF206" i="5"/>
  <c r="T206" i="5"/>
  <c r="T205" i="5" s="1"/>
  <c r="R206" i="5"/>
  <c r="R205" i="5" s="1"/>
  <c r="P206" i="5"/>
  <c r="P205" i="5" s="1"/>
  <c r="BI203" i="5"/>
  <c r="BH203" i="5"/>
  <c r="BG203" i="5"/>
  <c r="BF203" i="5"/>
  <c r="T203" i="5"/>
  <c r="R203" i="5"/>
  <c r="P203" i="5"/>
  <c r="BI201" i="5"/>
  <c r="BH201" i="5"/>
  <c r="BG201" i="5"/>
  <c r="BF201" i="5"/>
  <c r="T201" i="5"/>
  <c r="R201" i="5"/>
  <c r="P201" i="5"/>
  <c r="BI199" i="5"/>
  <c r="BH199" i="5"/>
  <c r="BG199" i="5"/>
  <c r="BF199" i="5"/>
  <c r="T199" i="5"/>
  <c r="R199" i="5"/>
  <c r="P199" i="5"/>
  <c r="BI197" i="5"/>
  <c r="BH197" i="5"/>
  <c r="BG197" i="5"/>
  <c r="BF197" i="5"/>
  <c r="T197" i="5"/>
  <c r="R197" i="5"/>
  <c r="P197" i="5"/>
  <c r="BI195" i="5"/>
  <c r="BH195" i="5"/>
  <c r="BG195" i="5"/>
  <c r="BF195" i="5"/>
  <c r="T195" i="5"/>
  <c r="R195" i="5"/>
  <c r="P195" i="5"/>
  <c r="BI194" i="5"/>
  <c r="BH194" i="5"/>
  <c r="BG194" i="5"/>
  <c r="BF194" i="5"/>
  <c r="T194" i="5"/>
  <c r="R194" i="5"/>
  <c r="P194" i="5"/>
  <c r="BI192" i="5"/>
  <c r="BH192" i="5"/>
  <c r="BG192" i="5"/>
  <c r="BF192" i="5"/>
  <c r="T192" i="5"/>
  <c r="R192" i="5"/>
  <c r="P192" i="5"/>
  <c r="BI190" i="5"/>
  <c r="BH190" i="5"/>
  <c r="BG190" i="5"/>
  <c r="BF190" i="5"/>
  <c r="T190" i="5"/>
  <c r="R190" i="5"/>
  <c r="P190" i="5"/>
  <c r="BI189" i="5"/>
  <c r="BH189" i="5"/>
  <c r="BG189" i="5"/>
  <c r="BF189" i="5"/>
  <c r="T189" i="5"/>
  <c r="R189" i="5"/>
  <c r="P189" i="5"/>
  <c r="BI185" i="5"/>
  <c r="BH185" i="5"/>
  <c r="BG185" i="5"/>
  <c r="BF185" i="5"/>
  <c r="T185" i="5"/>
  <c r="R185" i="5"/>
  <c r="P185" i="5"/>
  <c r="BI181" i="5"/>
  <c r="BH181" i="5"/>
  <c r="BG181" i="5"/>
  <c r="BF181" i="5"/>
  <c r="T181" i="5"/>
  <c r="R181" i="5"/>
  <c r="P181" i="5"/>
  <c r="BI179" i="5"/>
  <c r="BH179" i="5"/>
  <c r="BG179" i="5"/>
  <c r="BF179" i="5"/>
  <c r="T179" i="5"/>
  <c r="R179" i="5"/>
  <c r="P179" i="5"/>
  <c r="BI177" i="5"/>
  <c r="BH177" i="5"/>
  <c r="BG177" i="5"/>
  <c r="BF177" i="5"/>
  <c r="T177" i="5"/>
  <c r="R177" i="5"/>
  <c r="P177" i="5"/>
  <c r="BI173" i="5"/>
  <c r="BH173" i="5"/>
  <c r="BG173" i="5"/>
  <c r="BF173" i="5"/>
  <c r="T173" i="5"/>
  <c r="R173" i="5"/>
  <c r="P173" i="5"/>
  <c r="BI171" i="5"/>
  <c r="BH171" i="5"/>
  <c r="BG171" i="5"/>
  <c r="BF171" i="5"/>
  <c r="T171" i="5"/>
  <c r="R171" i="5"/>
  <c r="P171" i="5"/>
  <c r="BI167" i="5"/>
  <c r="BH167" i="5"/>
  <c r="BG167" i="5"/>
  <c r="BF167" i="5"/>
  <c r="T167" i="5"/>
  <c r="R167" i="5"/>
  <c r="P167" i="5"/>
  <c r="BI166" i="5"/>
  <c r="BH166" i="5"/>
  <c r="BG166" i="5"/>
  <c r="BF166" i="5"/>
  <c r="T166" i="5"/>
  <c r="R166" i="5"/>
  <c r="P166" i="5"/>
  <c r="BI165" i="5"/>
  <c r="BH165" i="5"/>
  <c r="BG165" i="5"/>
  <c r="BF165" i="5"/>
  <c r="T165" i="5"/>
  <c r="R165" i="5"/>
  <c r="P165" i="5"/>
  <c r="BI158" i="5"/>
  <c r="BH158" i="5"/>
  <c r="BG158" i="5"/>
  <c r="BF158" i="5"/>
  <c r="T158" i="5"/>
  <c r="R158" i="5"/>
  <c r="P158" i="5"/>
  <c r="BI156" i="5"/>
  <c r="BH156" i="5"/>
  <c r="BG156" i="5"/>
  <c r="BF156" i="5"/>
  <c r="T156" i="5"/>
  <c r="R156" i="5"/>
  <c r="P156" i="5"/>
  <c r="BI155" i="5"/>
  <c r="BH155" i="5"/>
  <c r="BG155" i="5"/>
  <c r="BF155" i="5"/>
  <c r="T155" i="5"/>
  <c r="R155" i="5"/>
  <c r="P155" i="5"/>
  <c r="BI154" i="5"/>
  <c r="BH154" i="5"/>
  <c r="BG154" i="5"/>
  <c r="BF154" i="5"/>
  <c r="T154" i="5"/>
  <c r="R154" i="5"/>
  <c r="P154" i="5"/>
  <c r="BI153" i="5"/>
  <c r="BH153" i="5"/>
  <c r="BG153" i="5"/>
  <c r="BF153" i="5"/>
  <c r="T153" i="5"/>
  <c r="R153" i="5"/>
  <c r="P153" i="5"/>
  <c r="BI152" i="5"/>
  <c r="BH152" i="5"/>
  <c r="BG152" i="5"/>
  <c r="BF152" i="5"/>
  <c r="T152" i="5"/>
  <c r="R152" i="5"/>
  <c r="P152" i="5"/>
  <c r="BI151" i="5"/>
  <c r="BH151" i="5"/>
  <c r="BG151" i="5"/>
  <c r="BF151" i="5"/>
  <c r="T151" i="5"/>
  <c r="R151" i="5"/>
  <c r="P151" i="5"/>
  <c r="BI149" i="5"/>
  <c r="BH149" i="5"/>
  <c r="BG149" i="5"/>
  <c r="BF149" i="5"/>
  <c r="T149" i="5"/>
  <c r="R149" i="5"/>
  <c r="P149" i="5"/>
  <c r="BI148" i="5"/>
  <c r="BH148" i="5"/>
  <c r="BG148" i="5"/>
  <c r="BF148" i="5"/>
  <c r="T148" i="5"/>
  <c r="R148" i="5"/>
  <c r="P148" i="5"/>
  <c r="BI146" i="5"/>
  <c r="BH146" i="5"/>
  <c r="BG146" i="5"/>
  <c r="BF146" i="5"/>
  <c r="T146" i="5"/>
  <c r="R146" i="5"/>
  <c r="P146" i="5"/>
  <c r="BI144" i="5"/>
  <c r="BH144" i="5"/>
  <c r="BG144" i="5"/>
  <c r="BF144" i="5"/>
  <c r="T144" i="5"/>
  <c r="R144" i="5"/>
  <c r="P144" i="5"/>
  <c r="BI142" i="5"/>
  <c r="BH142" i="5"/>
  <c r="BG142" i="5"/>
  <c r="BF142" i="5"/>
  <c r="T142" i="5"/>
  <c r="R142" i="5"/>
  <c r="P142" i="5"/>
  <c r="BI140" i="5"/>
  <c r="BH140" i="5"/>
  <c r="BG140" i="5"/>
  <c r="BF140" i="5"/>
  <c r="T140" i="5"/>
  <c r="R140" i="5"/>
  <c r="P140" i="5"/>
  <c r="BI138" i="5"/>
  <c r="BH138" i="5"/>
  <c r="BG138" i="5"/>
  <c r="BF138" i="5"/>
  <c r="T138" i="5"/>
  <c r="R138" i="5"/>
  <c r="P138" i="5"/>
  <c r="BI136" i="5"/>
  <c r="BH136" i="5"/>
  <c r="BG136" i="5"/>
  <c r="BF136" i="5"/>
  <c r="T136" i="5"/>
  <c r="R136" i="5"/>
  <c r="P136" i="5"/>
  <c r="BI134" i="5"/>
  <c r="BH134" i="5"/>
  <c r="BG134" i="5"/>
  <c r="BF134" i="5"/>
  <c r="T134" i="5"/>
  <c r="R134" i="5"/>
  <c r="P134" i="5"/>
  <c r="BI131" i="5"/>
  <c r="BH131" i="5"/>
  <c r="BG131" i="5"/>
  <c r="BF131" i="5"/>
  <c r="T131" i="5"/>
  <c r="R131" i="5"/>
  <c r="P131" i="5"/>
  <c r="BI129" i="5"/>
  <c r="BH129" i="5"/>
  <c r="BG129" i="5"/>
  <c r="BF129" i="5"/>
  <c r="T129" i="5"/>
  <c r="R129" i="5"/>
  <c r="P129" i="5"/>
  <c r="BI127" i="5"/>
  <c r="BH127" i="5"/>
  <c r="BG127" i="5"/>
  <c r="BF127" i="5"/>
  <c r="T127" i="5"/>
  <c r="R127" i="5"/>
  <c r="P127" i="5"/>
  <c r="F118" i="5"/>
  <c r="E116" i="5"/>
  <c r="F89" i="5"/>
  <c r="E87" i="5"/>
  <c r="J24" i="5"/>
  <c r="E24" i="5"/>
  <c r="J121" i="5" s="1"/>
  <c r="J23" i="5"/>
  <c r="J21" i="5"/>
  <c r="E21" i="5"/>
  <c r="J120" i="5" s="1"/>
  <c r="J20" i="5"/>
  <c r="F121" i="5"/>
  <c r="J15" i="5"/>
  <c r="E15" i="5"/>
  <c r="F91" i="5" s="1"/>
  <c r="J14" i="5"/>
  <c r="J89" i="5"/>
  <c r="E7" i="5"/>
  <c r="E85" i="5"/>
  <c r="J37" i="4"/>
  <c r="J36" i="4"/>
  <c r="AY97" i="1" s="1"/>
  <c r="J35" i="4"/>
  <c r="AX97" i="1" s="1"/>
  <c r="BI270" i="4"/>
  <c r="BH270" i="4"/>
  <c r="BG270" i="4"/>
  <c r="BF270" i="4"/>
  <c r="T270" i="4"/>
  <c r="R270" i="4"/>
  <c r="P270" i="4"/>
  <c r="BI269" i="4"/>
  <c r="BH269" i="4"/>
  <c r="BG269" i="4"/>
  <c r="BF269" i="4"/>
  <c r="T269" i="4"/>
  <c r="R269" i="4"/>
  <c r="P269" i="4"/>
  <c r="BI268" i="4"/>
  <c r="BH268" i="4"/>
  <c r="BG268" i="4"/>
  <c r="BF268" i="4"/>
  <c r="T268" i="4"/>
  <c r="R268" i="4"/>
  <c r="P268" i="4"/>
  <c r="BI266" i="4"/>
  <c r="BH266" i="4"/>
  <c r="BG266" i="4"/>
  <c r="BF266" i="4"/>
  <c r="T266" i="4"/>
  <c r="R266" i="4"/>
  <c r="P266" i="4"/>
  <c r="BI265" i="4"/>
  <c r="BH265" i="4"/>
  <c r="BG265" i="4"/>
  <c r="BF265" i="4"/>
  <c r="T265" i="4"/>
  <c r="R265" i="4"/>
  <c r="P265" i="4"/>
  <c r="BI264" i="4"/>
  <c r="BH264" i="4"/>
  <c r="BG264" i="4"/>
  <c r="BF264" i="4"/>
  <c r="T264" i="4"/>
  <c r="R264" i="4"/>
  <c r="P264" i="4"/>
  <c r="BI263" i="4"/>
  <c r="BH263" i="4"/>
  <c r="BG263" i="4"/>
  <c r="BF263" i="4"/>
  <c r="T263" i="4"/>
  <c r="R263" i="4"/>
  <c r="P263" i="4"/>
  <c r="BI262" i="4"/>
  <c r="BH262" i="4"/>
  <c r="BG262" i="4"/>
  <c r="BF262" i="4"/>
  <c r="T262" i="4"/>
  <c r="R262" i="4"/>
  <c r="P262" i="4"/>
  <c r="BI258" i="4"/>
  <c r="BH258" i="4"/>
  <c r="BG258" i="4"/>
  <c r="BF258" i="4"/>
  <c r="T258" i="4"/>
  <c r="R258" i="4"/>
  <c r="P258" i="4"/>
  <c r="BI257" i="4"/>
  <c r="BH257" i="4"/>
  <c r="BG257" i="4"/>
  <c r="BF257" i="4"/>
  <c r="T257" i="4"/>
  <c r="R257" i="4"/>
  <c r="P257" i="4"/>
  <c r="BI255" i="4"/>
  <c r="BH255" i="4"/>
  <c r="BG255" i="4"/>
  <c r="BF255" i="4"/>
  <c r="T255" i="4"/>
  <c r="R255" i="4"/>
  <c r="P255" i="4"/>
  <c r="BI254" i="4"/>
  <c r="BH254" i="4"/>
  <c r="BG254" i="4"/>
  <c r="BF254" i="4"/>
  <c r="T254" i="4"/>
  <c r="R254" i="4"/>
  <c r="P254" i="4"/>
  <c r="BI252" i="4"/>
  <c r="BH252" i="4"/>
  <c r="BG252" i="4"/>
  <c r="BF252" i="4"/>
  <c r="T252" i="4"/>
  <c r="R252" i="4"/>
  <c r="P252" i="4"/>
  <c r="BI250" i="4"/>
  <c r="BH250" i="4"/>
  <c r="BG250" i="4"/>
  <c r="BF250" i="4"/>
  <c r="T250" i="4"/>
  <c r="R250" i="4"/>
  <c r="P250" i="4"/>
  <c r="BI248" i="4"/>
  <c r="BH248" i="4"/>
  <c r="BG248" i="4"/>
  <c r="BF248" i="4"/>
  <c r="T248" i="4"/>
  <c r="R248" i="4"/>
  <c r="P248" i="4"/>
  <c r="BI246" i="4"/>
  <c r="BH246" i="4"/>
  <c r="BG246" i="4"/>
  <c r="BF246" i="4"/>
  <c r="T246" i="4"/>
  <c r="R246" i="4"/>
  <c r="P246" i="4"/>
  <c r="BI244" i="4"/>
  <c r="BH244" i="4"/>
  <c r="BG244" i="4"/>
  <c r="BF244" i="4"/>
  <c r="T244" i="4"/>
  <c r="R244" i="4"/>
  <c r="P244" i="4"/>
  <c r="BI243" i="4"/>
  <c r="BH243" i="4"/>
  <c r="BG243" i="4"/>
  <c r="BF243" i="4"/>
  <c r="T243" i="4"/>
  <c r="R243" i="4"/>
  <c r="P243" i="4"/>
  <c r="BI241" i="4"/>
  <c r="BH241" i="4"/>
  <c r="BG241" i="4"/>
  <c r="BF241" i="4"/>
  <c r="T241" i="4"/>
  <c r="R241" i="4"/>
  <c r="P241" i="4"/>
  <c r="BI240" i="4"/>
  <c r="BH240" i="4"/>
  <c r="BG240" i="4"/>
  <c r="BF240" i="4"/>
  <c r="T240" i="4"/>
  <c r="R240" i="4"/>
  <c r="P240" i="4"/>
  <c r="BI239" i="4"/>
  <c r="BH239" i="4"/>
  <c r="BG239" i="4"/>
  <c r="BF239" i="4"/>
  <c r="T239" i="4"/>
  <c r="R239" i="4"/>
  <c r="P239" i="4"/>
  <c r="BI238" i="4"/>
  <c r="BH238" i="4"/>
  <c r="BG238" i="4"/>
  <c r="BF238" i="4"/>
  <c r="T238" i="4"/>
  <c r="R238" i="4"/>
  <c r="P238" i="4"/>
  <c r="BI237" i="4"/>
  <c r="BH237" i="4"/>
  <c r="BG237" i="4"/>
  <c r="BF237" i="4"/>
  <c r="T237" i="4"/>
  <c r="R237" i="4"/>
  <c r="P237" i="4"/>
  <c r="BI236" i="4"/>
  <c r="BH236" i="4"/>
  <c r="BG236" i="4"/>
  <c r="BF236" i="4"/>
  <c r="T236" i="4"/>
  <c r="R236" i="4"/>
  <c r="P236" i="4"/>
  <c r="BI235" i="4"/>
  <c r="BH235" i="4"/>
  <c r="BG235" i="4"/>
  <c r="BF235" i="4"/>
  <c r="T235" i="4"/>
  <c r="R235" i="4"/>
  <c r="P235" i="4"/>
  <c r="BI234" i="4"/>
  <c r="BH234" i="4"/>
  <c r="BG234" i="4"/>
  <c r="BF234" i="4"/>
  <c r="T234" i="4"/>
  <c r="R234" i="4"/>
  <c r="P234" i="4"/>
  <c r="BI233" i="4"/>
  <c r="BH233" i="4"/>
  <c r="BG233" i="4"/>
  <c r="BF233" i="4"/>
  <c r="T233" i="4"/>
  <c r="R233" i="4"/>
  <c r="P233" i="4"/>
  <c r="BI232" i="4"/>
  <c r="BH232" i="4"/>
  <c r="BG232" i="4"/>
  <c r="BF232" i="4"/>
  <c r="T232" i="4"/>
  <c r="R232" i="4"/>
  <c r="P232" i="4"/>
  <c r="BI231" i="4"/>
  <c r="BH231" i="4"/>
  <c r="BG231" i="4"/>
  <c r="BF231" i="4"/>
  <c r="T231" i="4"/>
  <c r="R231" i="4"/>
  <c r="P231" i="4"/>
  <c r="BI229" i="4"/>
  <c r="BH229" i="4"/>
  <c r="BG229" i="4"/>
  <c r="BF229" i="4"/>
  <c r="T229" i="4"/>
  <c r="R229" i="4"/>
  <c r="P229" i="4"/>
  <c r="BI227" i="4"/>
  <c r="BH227" i="4"/>
  <c r="BG227" i="4"/>
  <c r="BF227" i="4"/>
  <c r="T227" i="4"/>
  <c r="R227" i="4"/>
  <c r="P227" i="4"/>
  <c r="BI225" i="4"/>
  <c r="BH225" i="4"/>
  <c r="BG225" i="4"/>
  <c r="BF225" i="4"/>
  <c r="T225" i="4"/>
  <c r="R225" i="4"/>
  <c r="P225" i="4"/>
  <c r="BI224" i="4"/>
  <c r="BH224" i="4"/>
  <c r="BG224" i="4"/>
  <c r="BF224" i="4"/>
  <c r="T224" i="4"/>
  <c r="R224" i="4"/>
  <c r="P224" i="4"/>
  <c r="BI222" i="4"/>
  <c r="BH222" i="4"/>
  <c r="BG222" i="4"/>
  <c r="BF222" i="4"/>
  <c r="T222" i="4"/>
  <c r="R222" i="4"/>
  <c r="P222" i="4"/>
  <c r="BI221" i="4"/>
  <c r="BH221" i="4"/>
  <c r="BG221" i="4"/>
  <c r="BF221" i="4"/>
  <c r="T221" i="4"/>
  <c r="R221" i="4"/>
  <c r="P221" i="4"/>
  <c r="BI220" i="4"/>
  <c r="BH220" i="4"/>
  <c r="BG220" i="4"/>
  <c r="BF220" i="4"/>
  <c r="T220" i="4"/>
  <c r="R220" i="4"/>
  <c r="P220" i="4"/>
  <c r="BI218" i="4"/>
  <c r="BH218" i="4"/>
  <c r="BG218" i="4"/>
  <c r="BF218" i="4"/>
  <c r="T218" i="4"/>
  <c r="R218" i="4"/>
  <c r="P218" i="4"/>
  <c r="BI217" i="4"/>
  <c r="BH217" i="4"/>
  <c r="BG217" i="4"/>
  <c r="BF217" i="4"/>
  <c r="T217" i="4"/>
  <c r="R217" i="4"/>
  <c r="P217" i="4"/>
  <c r="BI216" i="4"/>
  <c r="BH216" i="4"/>
  <c r="BG216" i="4"/>
  <c r="BF216" i="4"/>
  <c r="T216" i="4"/>
  <c r="R216" i="4"/>
  <c r="P216" i="4"/>
  <c r="BI215" i="4"/>
  <c r="BH215" i="4"/>
  <c r="BG215" i="4"/>
  <c r="BF215" i="4"/>
  <c r="T215" i="4"/>
  <c r="R215" i="4"/>
  <c r="P215" i="4"/>
  <c r="BI214" i="4"/>
  <c r="BH214" i="4"/>
  <c r="BG214" i="4"/>
  <c r="BF214" i="4"/>
  <c r="T214" i="4"/>
  <c r="R214" i="4"/>
  <c r="P214" i="4"/>
  <c r="BI212" i="4"/>
  <c r="BH212" i="4"/>
  <c r="BG212" i="4"/>
  <c r="BF212" i="4"/>
  <c r="T212" i="4"/>
  <c r="R212" i="4"/>
  <c r="P212" i="4"/>
  <c r="BI209" i="4"/>
  <c r="BH209" i="4"/>
  <c r="BG209" i="4"/>
  <c r="BF209" i="4"/>
  <c r="T209" i="4"/>
  <c r="R209" i="4"/>
  <c r="P209" i="4"/>
  <c r="BI207" i="4"/>
  <c r="BH207" i="4"/>
  <c r="BG207" i="4"/>
  <c r="BF207" i="4"/>
  <c r="T207" i="4"/>
  <c r="R207" i="4"/>
  <c r="P207" i="4"/>
  <c r="BI205" i="4"/>
  <c r="BH205" i="4"/>
  <c r="BG205" i="4"/>
  <c r="BF205" i="4"/>
  <c r="T205" i="4"/>
  <c r="R205" i="4"/>
  <c r="P205" i="4"/>
  <c r="BI203" i="4"/>
  <c r="BH203" i="4"/>
  <c r="BG203" i="4"/>
  <c r="BF203" i="4"/>
  <c r="T203" i="4"/>
  <c r="R203" i="4"/>
  <c r="P203" i="4"/>
  <c r="BI201" i="4"/>
  <c r="BH201" i="4"/>
  <c r="BG201" i="4"/>
  <c r="BF201" i="4"/>
  <c r="T201" i="4"/>
  <c r="R201" i="4"/>
  <c r="P201" i="4"/>
  <c r="BI199" i="4"/>
  <c r="BH199" i="4"/>
  <c r="BG199" i="4"/>
  <c r="BF199" i="4"/>
  <c r="T199" i="4"/>
  <c r="R199" i="4"/>
  <c r="P199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4" i="4"/>
  <c r="BH194" i="4"/>
  <c r="BG194" i="4"/>
  <c r="BF194" i="4"/>
  <c r="T194" i="4"/>
  <c r="R194" i="4"/>
  <c r="P194" i="4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87" i="4"/>
  <c r="BH187" i="4"/>
  <c r="BG187" i="4"/>
  <c r="BF187" i="4"/>
  <c r="T187" i="4"/>
  <c r="R187" i="4"/>
  <c r="P187" i="4"/>
  <c r="BI183" i="4"/>
  <c r="BH183" i="4"/>
  <c r="BG183" i="4"/>
  <c r="BF183" i="4"/>
  <c r="T183" i="4"/>
  <c r="R183" i="4"/>
  <c r="P183" i="4"/>
  <c r="BI181" i="4"/>
  <c r="BH181" i="4"/>
  <c r="BG181" i="4"/>
  <c r="BF181" i="4"/>
  <c r="T181" i="4"/>
  <c r="R181" i="4"/>
  <c r="P181" i="4"/>
  <c r="BI179" i="4"/>
  <c r="BH179" i="4"/>
  <c r="BG179" i="4"/>
  <c r="BF179" i="4"/>
  <c r="T179" i="4"/>
  <c r="R179" i="4"/>
  <c r="P179" i="4"/>
  <c r="BI175" i="4"/>
  <c r="BH175" i="4"/>
  <c r="BG175" i="4"/>
  <c r="BF175" i="4"/>
  <c r="T175" i="4"/>
  <c r="R175" i="4"/>
  <c r="P175" i="4"/>
  <c r="BI173" i="4"/>
  <c r="BH173" i="4"/>
  <c r="BG173" i="4"/>
  <c r="BF173" i="4"/>
  <c r="T173" i="4"/>
  <c r="R173" i="4"/>
  <c r="P173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5" i="4"/>
  <c r="BH155" i="4"/>
  <c r="BG155" i="4"/>
  <c r="BF155" i="4"/>
  <c r="T155" i="4"/>
  <c r="R155" i="4"/>
  <c r="P155" i="4"/>
  <c r="BI153" i="4"/>
  <c r="BH153" i="4"/>
  <c r="BG153" i="4"/>
  <c r="BF153" i="4"/>
  <c r="T153" i="4"/>
  <c r="R153" i="4"/>
  <c r="P153" i="4"/>
  <c r="BI151" i="4"/>
  <c r="BH151" i="4"/>
  <c r="BG151" i="4"/>
  <c r="BF151" i="4"/>
  <c r="T151" i="4"/>
  <c r="R151" i="4"/>
  <c r="P151" i="4"/>
  <c r="BI149" i="4"/>
  <c r="BH149" i="4"/>
  <c r="BG149" i="4"/>
  <c r="BF149" i="4"/>
  <c r="T149" i="4"/>
  <c r="R149" i="4"/>
  <c r="P149" i="4"/>
  <c r="BI147" i="4"/>
  <c r="BH147" i="4"/>
  <c r="BG147" i="4"/>
  <c r="BF147" i="4"/>
  <c r="T147" i="4"/>
  <c r="R147" i="4"/>
  <c r="P147" i="4"/>
  <c r="BI145" i="4"/>
  <c r="BH145" i="4"/>
  <c r="BG145" i="4"/>
  <c r="BF145" i="4"/>
  <c r="T145" i="4"/>
  <c r="R145" i="4"/>
  <c r="P145" i="4"/>
  <c r="BI143" i="4"/>
  <c r="BH143" i="4"/>
  <c r="BG143" i="4"/>
  <c r="BF143" i="4"/>
  <c r="T143" i="4"/>
  <c r="R143" i="4"/>
  <c r="P143" i="4"/>
  <c r="BI141" i="4"/>
  <c r="BH141" i="4"/>
  <c r="BG141" i="4"/>
  <c r="BF141" i="4"/>
  <c r="T141" i="4"/>
  <c r="R141" i="4"/>
  <c r="P141" i="4"/>
  <c r="BI139" i="4"/>
  <c r="BH139" i="4"/>
  <c r="BG139" i="4"/>
  <c r="BF139" i="4"/>
  <c r="T139" i="4"/>
  <c r="R139" i="4"/>
  <c r="P139" i="4"/>
  <c r="BI136" i="4"/>
  <c r="BH136" i="4"/>
  <c r="BG136" i="4"/>
  <c r="BF136" i="4"/>
  <c r="T136" i="4"/>
  <c r="R136" i="4"/>
  <c r="P136" i="4"/>
  <c r="BI134" i="4"/>
  <c r="BH134" i="4"/>
  <c r="BG134" i="4"/>
  <c r="BF134" i="4"/>
  <c r="T134" i="4"/>
  <c r="R134" i="4"/>
  <c r="P134" i="4"/>
  <c r="BI132" i="4"/>
  <c r="BH132" i="4"/>
  <c r="BG132" i="4"/>
  <c r="BF132" i="4"/>
  <c r="T132" i="4"/>
  <c r="R132" i="4"/>
  <c r="P132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F119" i="4"/>
  <c r="E117" i="4"/>
  <c r="F89" i="4"/>
  <c r="E87" i="4"/>
  <c r="J24" i="4"/>
  <c r="E24" i="4"/>
  <c r="J122" i="4"/>
  <c r="J23" i="4"/>
  <c r="J21" i="4"/>
  <c r="E21" i="4"/>
  <c r="J91" i="4"/>
  <c r="J20" i="4"/>
  <c r="F122" i="4"/>
  <c r="J15" i="4"/>
  <c r="E15" i="4"/>
  <c r="F91" i="4"/>
  <c r="J14" i="4"/>
  <c r="J119" i="4"/>
  <c r="E7" i="4"/>
  <c r="E85" i="4" s="1"/>
  <c r="J37" i="3"/>
  <c r="J36" i="3"/>
  <c r="AY96" i="1"/>
  <c r="J35" i="3"/>
  <c r="AX96" i="1"/>
  <c r="BI321" i="3"/>
  <c r="BH321" i="3"/>
  <c r="BG321" i="3"/>
  <c r="BF321" i="3"/>
  <c r="T321" i="3"/>
  <c r="R321" i="3"/>
  <c r="P321" i="3"/>
  <c r="BI320" i="3"/>
  <c r="BH320" i="3"/>
  <c r="BG320" i="3"/>
  <c r="BF320" i="3"/>
  <c r="T320" i="3"/>
  <c r="R320" i="3"/>
  <c r="P320" i="3"/>
  <c r="BI319" i="3"/>
  <c r="BH319" i="3"/>
  <c r="BG319" i="3"/>
  <c r="BF319" i="3"/>
  <c r="T319" i="3"/>
  <c r="R319" i="3"/>
  <c r="P319" i="3"/>
  <c r="BI317" i="3"/>
  <c r="BH317" i="3"/>
  <c r="BG317" i="3"/>
  <c r="BF317" i="3"/>
  <c r="T317" i="3"/>
  <c r="R317" i="3"/>
  <c r="P317" i="3"/>
  <c r="BI316" i="3"/>
  <c r="BH316" i="3"/>
  <c r="BG316" i="3"/>
  <c r="BF316" i="3"/>
  <c r="T316" i="3"/>
  <c r="R316" i="3"/>
  <c r="P316" i="3"/>
  <c r="BI315" i="3"/>
  <c r="BH315" i="3"/>
  <c r="BG315" i="3"/>
  <c r="BF315" i="3"/>
  <c r="T315" i="3"/>
  <c r="R315" i="3"/>
  <c r="P315" i="3"/>
  <c r="BI314" i="3"/>
  <c r="BH314" i="3"/>
  <c r="BG314" i="3"/>
  <c r="BF314" i="3"/>
  <c r="T314" i="3"/>
  <c r="R314" i="3"/>
  <c r="P314" i="3"/>
  <c r="BI313" i="3"/>
  <c r="BH313" i="3"/>
  <c r="BG313" i="3"/>
  <c r="BF313" i="3"/>
  <c r="T313" i="3"/>
  <c r="R313" i="3"/>
  <c r="P313" i="3"/>
  <c r="BI309" i="3"/>
  <c r="BH309" i="3"/>
  <c r="BG309" i="3"/>
  <c r="BF309" i="3"/>
  <c r="T309" i="3"/>
  <c r="R309" i="3"/>
  <c r="P309" i="3"/>
  <c r="BI308" i="3"/>
  <c r="BH308" i="3"/>
  <c r="BG308" i="3"/>
  <c r="BF308" i="3"/>
  <c r="T308" i="3"/>
  <c r="R308" i="3"/>
  <c r="P308" i="3"/>
  <c r="BI306" i="3"/>
  <c r="BH306" i="3"/>
  <c r="BG306" i="3"/>
  <c r="BF306" i="3"/>
  <c r="T306" i="3"/>
  <c r="R306" i="3"/>
  <c r="P306" i="3"/>
  <c r="BI305" i="3"/>
  <c r="BH305" i="3"/>
  <c r="BG305" i="3"/>
  <c r="BF305" i="3"/>
  <c r="T305" i="3"/>
  <c r="R305" i="3"/>
  <c r="P305" i="3"/>
  <c r="BI303" i="3"/>
  <c r="BH303" i="3"/>
  <c r="BG303" i="3"/>
  <c r="BF303" i="3"/>
  <c r="T303" i="3"/>
  <c r="R303" i="3"/>
  <c r="P303" i="3"/>
  <c r="BI302" i="3"/>
  <c r="BH302" i="3"/>
  <c r="BG302" i="3"/>
  <c r="BF302" i="3"/>
  <c r="T302" i="3"/>
  <c r="R302" i="3"/>
  <c r="P302" i="3"/>
  <c r="BI301" i="3"/>
  <c r="BH301" i="3"/>
  <c r="BG301" i="3"/>
  <c r="BF301" i="3"/>
  <c r="T301" i="3"/>
  <c r="R301" i="3"/>
  <c r="P301" i="3"/>
  <c r="BI299" i="3"/>
  <c r="BH299" i="3"/>
  <c r="BG299" i="3"/>
  <c r="BF299" i="3"/>
  <c r="T299" i="3"/>
  <c r="R299" i="3"/>
  <c r="P299" i="3"/>
  <c r="BI297" i="3"/>
  <c r="BH297" i="3"/>
  <c r="BG297" i="3"/>
  <c r="BF297" i="3"/>
  <c r="T297" i="3"/>
  <c r="R297" i="3"/>
  <c r="P297" i="3"/>
  <c r="BI294" i="3"/>
  <c r="BH294" i="3"/>
  <c r="BG294" i="3"/>
  <c r="BF294" i="3"/>
  <c r="T294" i="3"/>
  <c r="R294" i="3"/>
  <c r="P294" i="3"/>
  <c r="BI293" i="3"/>
  <c r="BH293" i="3"/>
  <c r="BG293" i="3"/>
  <c r="BF293" i="3"/>
  <c r="T293" i="3"/>
  <c r="R293" i="3"/>
  <c r="P293" i="3"/>
  <c r="BI292" i="3"/>
  <c r="BH292" i="3"/>
  <c r="BG292" i="3"/>
  <c r="BF292" i="3"/>
  <c r="T292" i="3"/>
  <c r="R292" i="3"/>
  <c r="P292" i="3"/>
  <c r="BI291" i="3"/>
  <c r="BH291" i="3"/>
  <c r="BG291" i="3"/>
  <c r="BF291" i="3"/>
  <c r="T291" i="3"/>
  <c r="R291" i="3"/>
  <c r="P291" i="3"/>
  <c r="BI290" i="3"/>
  <c r="BH290" i="3"/>
  <c r="BG290" i="3"/>
  <c r="BF290" i="3"/>
  <c r="T290" i="3"/>
  <c r="R290" i="3"/>
  <c r="P290" i="3"/>
  <c r="BI289" i="3"/>
  <c r="BH289" i="3"/>
  <c r="BG289" i="3"/>
  <c r="BF289" i="3"/>
  <c r="T289" i="3"/>
  <c r="R289" i="3"/>
  <c r="P289" i="3"/>
  <c r="BI288" i="3"/>
  <c r="BH288" i="3"/>
  <c r="BG288" i="3"/>
  <c r="BF288" i="3"/>
  <c r="T288" i="3"/>
  <c r="R288" i="3"/>
  <c r="P288" i="3"/>
  <c r="BI285" i="3"/>
  <c r="BH285" i="3"/>
  <c r="BG285" i="3"/>
  <c r="BF285" i="3"/>
  <c r="T285" i="3"/>
  <c r="R285" i="3"/>
  <c r="P285" i="3"/>
  <c r="BI284" i="3"/>
  <c r="BH284" i="3"/>
  <c r="BG284" i="3"/>
  <c r="BF284" i="3"/>
  <c r="T284" i="3"/>
  <c r="R284" i="3"/>
  <c r="P284" i="3"/>
  <c r="BI282" i="3"/>
  <c r="BH282" i="3"/>
  <c r="BG282" i="3"/>
  <c r="BF282" i="3"/>
  <c r="T282" i="3"/>
  <c r="R282" i="3"/>
  <c r="P282" i="3"/>
  <c r="BI279" i="3"/>
  <c r="BH279" i="3"/>
  <c r="BG279" i="3"/>
  <c r="BF279" i="3"/>
  <c r="T279" i="3"/>
  <c r="R279" i="3"/>
  <c r="P279" i="3"/>
  <c r="BI277" i="3"/>
  <c r="BH277" i="3"/>
  <c r="BG277" i="3"/>
  <c r="BF277" i="3"/>
  <c r="T277" i="3"/>
  <c r="R277" i="3"/>
  <c r="P277" i="3"/>
  <c r="BI275" i="3"/>
  <c r="BH275" i="3"/>
  <c r="BG275" i="3"/>
  <c r="BF275" i="3"/>
  <c r="T275" i="3"/>
  <c r="R275" i="3"/>
  <c r="P275" i="3"/>
  <c r="BI273" i="3"/>
  <c r="BH273" i="3"/>
  <c r="BG273" i="3"/>
  <c r="BF273" i="3"/>
  <c r="T273" i="3"/>
  <c r="R273" i="3"/>
  <c r="P273" i="3"/>
  <c r="BI271" i="3"/>
  <c r="BH271" i="3"/>
  <c r="BG271" i="3"/>
  <c r="BF271" i="3"/>
  <c r="T271" i="3"/>
  <c r="R271" i="3"/>
  <c r="P271" i="3"/>
  <c r="BI270" i="3"/>
  <c r="BH270" i="3"/>
  <c r="BG270" i="3"/>
  <c r="BF270" i="3"/>
  <c r="T270" i="3"/>
  <c r="R270" i="3"/>
  <c r="P270" i="3"/>
  <c r="BI269" i="3"/>
  <c r="BH269" i="3"/>
  <c r="BG269" i="3"/>
  <c r="BF269" i="3"/>
  <c r="T269" i="3"/>
  <c r="R269" i="3"/>
  <c r="P269" i="3"/>
  <c r="BI268" i="3"/>
  <c r="BH268" i="3"/>
  <c r="BG268" i="3"/>
  <c r="BF268" i="3"/>
  <c r="T268" i="3"/>
  <c r="R268" i="3"/>
  <c r="P268" i="3"/>
  <c r="BI267" i="3"/>
  <c r="BH267" i="3"/>
  <c r="BG267" i="3"/>
  <c r="BF267" i="3"/>
  <c r="T267" i="3"/>
  <c r="R267" i="3"/>
  <c r="P267" i="3"/>
  <c r="BI266" i="3"/>
  <c r="BH266" i="3"/>
  <c r="BG266" i="3"/>
  <c r="BF266" i="3"/>
  <c r="T266" i="3"/>
  <c r="R266" i="3"/>
  <c r="P266" i="3"/>
  <c r="BI265" i="3"/>
  <c r="BH265" i="3"/>
  <c r="BG265" i="3"/>
  <c r="BF265" i="3"/>
  <c r="T265" i="3"/>
  <c r="R265" i="3"/>
  <c r="P265" i="3"/>
  <c r="BI264" i="3"/>
  <c r="BH264" i="3"/>
  <c r="BG264" i="3"/>
  <c r="BF264" i="3"/>
  <c r="T264" i="3"/>
  <c r="R264" i="3"/>
  <c r="P264" i="3"/>
  <c r="BI263" i="3"/>
  <c r="BH263" i="3"/>
  <c r="BG263" i="3"/>
  <c r="BF263" i="3"/>
  <c r="T263" i="3"/>
  <c r="R263" i="3"/>
  <c r="P263" i="3"/>
  <c r="BI262" i="3"/>
  <c r="BH262" i="3"/>
  <c r="BG262" i="3"/>
  <c r="BF262" i="3"/>
  <c r="T262" i="3"/>
  <c r="R262" i="3"/>
  <c r="P262" i="3"/>
  <c r="BI261" i="3"/>
  <c r="BH261" i="3"/>
  <c r="BG261" i="3"/>
  <c r="BF261" i="3"/>
  <c r="T261" i="3"/>
  <c r="R261" i="3"/>
  <c r="P261" i="3"/>
  <c r="BI260" i="3"/>
  <c r="BH260" i="3"/>
  <c r="BG260" i="3"/>
  <c r="BF260" i="3"/>
  <c r="T260" i="3"/>
  <c r="R260" i="3"/>
  <c r="P260" i="3"/>
  <c r="BI259" i="3"/>
  <c r="BH259" i="3"/>
  <c r="BG259" i="3"/>
  <c r="BF259" i="3"/>
  <c r="T259" i="3"/>
  <c r="R259" i="3"/>
  <c r="P259" i="3"/>
  <c r="BI258" i="3"/>
  <c r="BH258" i="3"/>
  <c r="BG258" i="3"/>
  <c r="BF258" i="3"/>
  <c r="T258" i="3"/>
  <c r="R258" i="3"/>
  <c r="P258" i="3"/>
  <c r="BI256" i="3"/>
  <c r="BH256" i="3"/>
  <c r="BG256" i="3"/>
  <c r="BF256" i="3"/>
  <c r="T256" i="3"/>
  <c r="R256" i="3"/>
  <c r="P256" i="3"/>
  <c r="BI255" i="3"/>
  <c r="BH255" i="3"/>
  <c r="BG255" i="3"/>
  <c r="BF255" i="3"/>
  <c r="T255" i="3"/>
  <c r="R255" i="3"/>
  <c r="P255" i="3"/>
  <c r="BI254" i="3"/>
  <c r="BH254" i="3"/>
  <c r="BG254" i="3"/>
  <c r="BF254" i="3"/>
  <c r="T254" i="3"/>
  <c r="R254" i="3"/>
  <c r="P254" i="3"/>
  <c r="BI253" i="3"/>
  <c r="BH253" i="3"/>
  <c r="BG253" i="3"/>
  <c r="BF253" i="3"/>
  <c r="T253" i="3"/>
  <c r="R253" i="3"/>
  <c r="P253" i="3"/>
  <c r="BI252" i="3"/>
  <c r="BH252" i="3"/>
  <c r="BG252" i="3"/>
  <c r="BF252" i="3"/>
  <c r="T252" i="3"/>
  <c r="R252" i="3"/>
  <c r="P252" i="3"/>
  <c r="BI251" i="3"/>
  <c r="BH251" i="3"/>
  <c r="BG251" i="3"/>
  <c r="BF251" i="3"/>
  <c r="T251" i="3"/>
  <c r="R251" i="3"/>
  <c r="P251" i="3"/>
  <c r="BI249" i="3"/>
  <c r="BH249" i="3"/>
  <c r="BG249" i="3"/>
  <c r="BF249" i="3"/>
  <c r="T249" i="3"/>
  <c r="R249" i="3"/>
  <c r="P249" i="3"/>
  <c r="BI247" i="3"/>
  <c r="BH247" i="3"/>
  <c r="BG247" i="3"/>
  <c r="BF247" i="3"/>
  <c r="T247" i="3"/>
  <c r="R247" i="3"/>
  <c r="P247" i="3"/>
  <c r="BI246" i="3"/>
  <c r="BH246" i="3"/>
  <c r="BG246" i="3"/>
  <c r="BF246" i="3"/>
  <c r="T246" i="3"/>
  <c r="R246" i="3"/>
  <c r="P246" i="3"/>
  <c r="BI244" i="3"/>
  <c r="BH244" i="3"/>
  <c r="BG244" i="3"/>
  <c r="BF244" i="3"/>
  <c r="T244" i="3"/>
  <c r="R244" i="3"/>
  <c r="P244" i="3"/>
  <c r="BI243" i="3"/>
  <c r="BH243" i="3"/>
  <c r="BG243" i="3"/>
  <c r="BF243" i="3"/>
  <c r="T243" i="3"/>
  <c r="R243" i="3"/>
  <c r="P243" i="3"/>
  <c r="BI242" i="3"/>
  <c r="BH242" i="3"/>
  <c r="BG242" i="3"/>
  <c r="BF242" i="3"/>
  <c r="T242" i="3"/>
  <c r="R242" i="3"/>
  <c r="P242" i="3"/>
  <c r="BI241" i="3"/>
  <c r="BH241" i="3"/>
  <c r="BG241" i="3"/>
  <c r="BF241" i="3"/>
  <c r="T241" i="3"/>
  <c r="R241" i="3"/>
  <c r="P241" i="3"/>
  <c r="BI238" i="3"/>
  <c r="BH238" i="3"/>
  <c r="BG238" i="3"/>
  <c r="BF238" i="3"/>
  <c r="T238" i="3"/>
  <c r="R238" i="3"/>
  <c r="P238" i="3"/>
  <c r="BI237" i="3"/>
  <c r="BH237" i="3"/>
  <c r="BG237" i="3"/>
  <c r="BF237" i="3"/>
  <c r="T237" i="3"/>
  <c r="R237" i="3"/>
  <c r="P237" i="3"/>
  <c r="BI236" i="3"/>
  <c r="BH236" i="3"/>
  <c r="BG236" i="3"/>
  <c r="BF236" i="3"/>
  <c r="T236" i="3"/>
  <c r="R236" i="3"/>
  <c r="P236" i="3"/>
  <c r="BI235" i="3"/>
  <c r="BH235" i="3"/>
  <c r="BG235" i="3"/>
  <c r="BF235" i="3"/>
  <c r="T235" i="3"/>
  <c r="R235" i="3"/>
  <c r="P235" i="3"/>
  <c r="BI234" i="3"/>
  <c r="BH234" i="3"/>
  <c r="BG234" i="3"/>
  <c r="BF234" i="3"/>
  <c r="T234" i="3"/>
  <c r="R234" i="3"/>
  <c r="P234" i="3"/>
  <c r="BI233" i="3"/>
  <c r="BH233" i="3"/>
  <c r="BG233" i="3"/>
  <c r="BF233" i="3"/>
  <c r="T233" i="3"/>
  <c r="R233" i="3"/>
  <c r="P233" i="3"/>
  <c r="BI232" i="3"/>
  <c r="BH232" i="3"/>
  <c r="BG232" i="3"/>
  <c r="BF232" i="3"/>
  <c r="T232" i="3"/>
  <c r="R232" i="3"/>
  <c r="P232" i="3"/>
  <c r="BI230" i="3"/>
  <c r="BH230" i="3"/>
  <c r="BG230" i="3"/>
  <c r="BF230" i="3"/>
  <c r="T230" i="3"/>
  <c r="R230" i="3"/>
  <c r="P230" i="3"/>
  <c r="BI228" i="3"/>
  <c r="BH228" i="3"/>
  <c r="BG228" i="3"/>
  <c r="BF228" i="3"/>
  <c r="T228" i="3"/>
  <c r="R228" i="3"/>
  <c r="P228" i="3"/>
  <c r="BI225" i="3"/>
  <c r="BH225" i="3"/>
  <c r="BG225" i="3"/>
  <c r="BF225" i="3"/>
  <c r="T225" i="3"/>
  <c r="R225" i="3"/>
  <c r="P225" i="3"/>
  <c r="BI223" i="3"/>
  <c r="BH223" i="3"/>
  <c r="BG223" i="3"/>
  <c r="BF223" i="3"/>
  <c r="T223" i="3"/>
  <c r="R223" i="3"/>
  <c r="P223" i="3"/>
  <c r="BI220" i="3"/>
  <c r="BH220" i="3"/>
  <c r="BG220" i="3"/>
  <c r="BF220" i="3"/>
  <c r="T220" i="3"/>
  <c r="R220" i="3"/>
  <c r="P220" i="3"/>
  <c r="BI218" i="3"/>
  <c r="BH218" i="3"/>
  <c r="BG218" i="3"/>
  <c r="BF218" i="3"/>
  <c r="T218" i="3"/>
  <c r="R218" i="3"/>
  <c r="P218" i="3"/>
  <c r="BI216" i="3"/>
  <c r="BH216" i="3"/>
  <c r="BG216" i="3"/>
  <c r="BF216" i="3"/>
  <c r="T216" i="3"/>
  <c r="R216" i="3"/>
  <c r="P216" i="3"/>
  <c r="BI214" i="3"/>
  <c r="BH214" i="3"/>
  <c r="BG214" i="3"/>
  <c r="BF214" i="3"/>
  <c r="T214" i="3"/>
  <c r="R214" i="3"/>
  <c r="P214" i="3"/>
  <c r="BI212" i="3"/>
  <c r="BH212" i="3"/>
  <c r="BG212" i="3"/>
  <c r="BF212" i="3"/>
  <c r="T212" i="3"/>
  <c r="R212" i="3"/>
  <c r="P212" i="3"/>
  <c r="BI211" i="3"/>
  <c r="BH211" i="3"/>
  <c r="BG211" i="3"/>
  <c r="BF211" i="3"/>
  <c r="T211" i="3"/>
  <c r="R211" i="3"/>
  <c r="P211" i="3"/>
  <c r="BI209" i="3"/>
  <c r="BH209" i="3"/>
  <c r="BG209" i="3"/>
  <c r="BF209" i="3"/>
  <c r="T209" i="3"/>
  <c r="R209" i="3"/>
  <c r="P209" i="3"/>
  <c r="BI207" i="3"/>
  <c r="BH207" i="3"/>
  <c r="BG207" i="3"/>
  <c r="BF207" i="3"/>
  <c r="T207" i="3"/>
  <c r="R207" i="3"/>
  <c r="P207" i="3"/>
  <c r="BI206" i="3"/>
  <c r="BH206" i="3"/>
  <c r="BG206" i="3"/>
  <c r="BF206" i="3"/>
  <c r="T206" i="3"/>
  <c r="R206" i="3"/>
  <c r="P206" i="3"/>
  <c r="BI202" i="3"/>
  <c r="BH202" i="3"/>
  <c r="BG202" i="3"/>
  <c r="BF202" i="3"/>
  <c r="T202" i="3"/>
  <c r="R202" i="3"/>
  <c r="P202" i="3"/>
  <c r="BI198" i="3"/>
  <c r="BH198" i="3"/>
  <c r="BG198" i="3"/>
  <c r="BF198" i="3"/>
  <c r="T198" i="3"/>
  <c r="R198" i="3"/>
  <c r="P198" i="3"/>
  <c r="BI196" i="3"/>
  <c r="BH196" i="3"/>
  <c r="BG196" i="3"/>
  <c r="BF196" i="3"/>
  <c r="T196" i="3"/>
  <c r="R196" i="3"/>
  <c r="P196" i="3"/>
  <c r="BI194" i="3"/>
  <c r="BH194" i="3"/>
  <c r="BG194" i="3"/>
  <c r="BF194" i="3"/>
  <c r="T194" i="3"/>
  <c r="R194" i="3"/>
  <c r="P194" i="3"/>
  <c r="BI190" i="3"/>
  <c r="BH190" i="3"/>
  <c r="BG190" i="3"/>
  <c r="BF190" i="3"/>
  <c r="T190" i="3"/>
  <c r="R190" i="3"/>
  <c r="P190" i="3"/>
  <c r="BI188" i="3"/>
  <c r="BH188" i="3"/>
  <c r="BG188" i="3"/>
  <c r="BF188" i="3"/>
  <c r="T188" i="3"/>
  <c r="R188" i="3"/>
  <c r="P188" i="3"/>
  <c r="BI184" i="3"/>
  <c r="BH184" i="3"/>
  <c r="BG184" i="3"/>
  <c r="BF184" i="3"/>
  <c r="T184" i="3"/>
  <c r="R184" i="3"/>
  <c r="P184" i="3"/>
  <c r="BI183" i="3"/>
  <c r="BH183" i="3"/>
  <c r="BG183" i="3"/>
  <c r="BF183" i="3"/>
  <c r="T183" i="3"/>
  <c r="R183" i="3"/>
  <c r="P183" i="3"/>
  <c r="BI182" i="3"/>
  <c r="BH182" i="3"/>
  <c r="BG182" i="3"/>
  <c r="BF182" i="3"/>
  <c r="T182" i="3"/>
  <c r="R182" i="3"/>
  <c r="P182" i="3"/>
  <c r="BI181" i="3"/>
  <c r="BH181" i="3"/>
  <c r="BG181" i="3"/>
  <c r="BF181" i="3"/>
  <c r="T181" i="3"/>
  <c r="R181" i="3"/>
  <c r="P181" i="3"/>
  <c r="BI180" i="3"/>
  <c r="BH180" i="3"/>
  <c r="BG180" i="3"/>
  <c r="BF180" i="3"/>
  <c r="T180" i="3"/>
  <c r="R180" i="3"/>
  <c r="P180" i="3"/>
  <c r="BI176" i="3"/>
  <c r="BH176" i="3"/>
  <c r="BG176" i="3"/>
  <c r="BF176" i="3"/>
  <c r="T176" i="3"/>
  <c r="R176" i="3"/>
  <c r="P176" i="3"/>
  <c r="BI166" i="3"/>
  <c r="BH166" i="3"/>
  <c r="BG166" i="3"/>
  <c r="BF166" i="3"/>
  <c r="T166" i="3"/>
  <c r="R166" i="3"/>
  <c r="P166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59" i="3"/>
  <c r="BH159" i="3"/>
  <c r="BG159" i="3"/>
  <c r="BF159" i="3"/>
  <c r="T159" i="3"/>
  <c r="R159" i="3"/>
  <c r="P159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3" i="3"/>
  <c r="BH153" i="3"/>
  <c r="BG153" i="3"/>
  <c r="BF153" i="3"/>
  <c r="T153" i="3"/>
  <c r="R153" i="3"/>
  <c r="P153" i="3"/>
  <c r="BI151" i="3"/>
  <c r="BH151" i="3"/>
  <c r="BG151" i="3"/>
  <c r="BF151" i="3"/>
  <c r="T151" i="3"/>
  <c r="R151" i="3"/>
  <c r="P151" i="3"/>
  <c r="BI149" i="3"/>
  <c r="BH149" i="3"/>
  <c r="BG149" i="3"/>
  <c r="BF149" i="3"/>
  <c r="T149" i="3"/>
  <c r="R149" i="3"/>
  <c r="P149" i="3"/>
  <c r="BI147" i="3"/>
  <c r="BH147" i="3"/>
  <c r="BG147" i="3"/>
  <c r="BF147" i="3"/>
  <c r="T147" i="3"/>
  <c r="R147" i="3"/>
  <c r="P147" i="3"/>
  <c r="BI145" i="3"/>
  <c r="BH145" i="3"/>
  <c r="BG145" i="3"/>
  <c r="BF145" i="3"/>
  <c r="T145" i="3"/>
  <c r="R145" i="3"/>
  <c r="P145" i="3"/>
  <c r="BI143" i="3"/>
  <c r="BH143" i="3"/>
  <c r="BG143" i="3"/>
  <c r="BF143" i="3"/>
  <c r="T143" i="3"/>
  <c r="R143" i="3"/>
  <c r="P143" i="3"/>
  <c r="BI140" i="3"/>
  <c r="BH140" i="3"/>
  <c r="BG140" i="3"/>
  <c r="BF140" i="3"/>
  <c r="T140" i="3"/>
  <c r="R140" i="3"/>
  <c r="P140" i="3"/>
  <c r="BI138" i="3"/>
  <c r="BH138" i="3"/>
  <c r="BG138" i="3"/>
  <c r="BF138" i="3"/>
  <c r="T138" i="3"/>
  <c r="R138" i="3"/>
  <c r="P138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1" i="3"/>
  <c r="BH131" i="3"/>
  <c r="BG131" i="3"/>
  <c r="BF131" i="3"/>
  <c r="T131" i="3"/>
  <c r="R131" i="3"/>
  <c r="P131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F119" i="3"/>
  <c r="E117" i="3"/>
  <c r="F89" i="3"/>
  <c r="E87" i="3"/>
  <c r="J24" i="3"/>
  <c r="E24" i="3"/>
  <c r="J122" i="3"/>
  <c r="J23" i="3"/>
  <c r="J21" i="3"/>
  <c r="E21" i="3"/>
  <c r="J121" i="3"/>
  <c r="J20" i="3"/>
  <c r="F122" i="3"/>
  <c r="J15" i="3"/>
  <c r="E15" i="3"/>
  <c r="F121" i="3"/>
  <c r="J14" i="3"/>
  <c r="J119" i="3"/>
  <c r="E7" i="3"/>
  <c r="E115" i="3" s="1"/>
  <c r="J37" i="2"/>
  <c r="J36" i="2"/>
  <c r="AY95" i="1"/>
  <c r="J35" i="2"/>
  <c r="AX95" i="1"/>
  <c r="BI320" i="2"/>
  <c r="BH320" i="2"/>
  <c r="BG320" i="2"/>
  <c r="BF320" i="2"/>
  <c r="T320" i="2"/>
  <c r="R320" i="2"/>
  <c r="P320" i="2"/>
  <c r="BI319" i="2"/>
  <c r="BH319" i="2"/>
  <c r="BG319" i="2"/>
  <c r="BF319" i="2"/>
  <c r="T319" i="2"/>
  <c r="R319" i="2"/>
  <c r="P319" i="2"/>
  <c r="BI317" i="2"/>
  <c r="BH317" i="2"/>
  <c r="BG317" i="2"/>
  <c r="BF317" i="2"/>
  <c r="T317" i="2"/>
  <c r="R317" i="2"/>
  <c r="P317" i="2"/>
  <c r="BI315" i="2"/>
  <c r="BH315" i="2"/>
  <c r="BG315" i="2"/>
  <c r="BF315" i="2"/>
  <c r="T315" i="2"/>
  <c r="R315" i="2"/>
  <c r="P315" i="2"/>
  <c r="BI314" i="2"/>
  <c r="BH314" i="2"/>
  <c r="BG314" i="2"/>
  <c r="BF314" i="2"/>
  <c r="T314" i="2"/>
  <c r="R314" i="2"/>
  <c r="P314" i="2"/>
  <c r="BI313" i="2"/>
  <c r="BH313" i="2"/>
  <c r="BG313" i="2"/>
  <c r="BF313" i="2"/>
  <c r="T313" i="2"/>
  <c r="R313" i="2"/>
  <c r="P313" i="2"/>
  <c r="BI312" i="2"/>
  <c r="BH312" i="2"/>
  <c r="BG312" i="2"/>
  <c r="BF312" i="2"/>
  <c r="T312" i="2"/>
  <c r="R312" i="2"/>
  <c r="P312" i="2"/>
  <c r="BI311" i="2"/>
  <c r="BH311" i="2"/>
  <c r="BG311" i="2"/>
  <c r="BF311" i="2"/>
  <c r="T311" i="2"/>
  <c r="R311" i="2"/>
  <c r="P311" i="2"/>
  <c r="BI306" i="2"/>
  <c r="BH306" i="2"/>
  <c r="BG306" i="2"/>
  <c r="BF306" i="2"/>
  <c r="T306" i="2"/>
  <c r="R306" i="2"/>
  <c r="P306" i="2"/>
  <c r="BI305" i="2"/>
  <c r="BH305" i="2"/>
  <c r="BG305" i="2"/>
  <c r="BF305" i="2"/>
  <c r="T305" i="2"/>
  <c r="R305" i="2"/>
  <c r="P305" i="2"/>
  <c r="BI303" i="2"/>
  <c r="BH303" i="2"/>
  <c r="BG303" i="2"/>
  <c r="BF303" i="2"/>
  <c r="T303" i="2"/>
  <c r="R303" i="2"/>
  <c r="P303" i="2"/>
  <c r="BI302" i="2"/>
  <c r="BH302" i="2"/>
  <c r="BG302" i="2"/>
  <c r="BF302" i="2"/>
  <c r="T302" i="2"/>
  <c r="R302" i="2"/>
  <c r="P302" i="2"/>
  <c r="BI299" i="2"/>
  <c r="BH299" i="2"/>
  <c r="BG299" i="2"/>
  <c r="BF299" i="2"/>
  <c r="T299" i="2"/>
  <c r="R299" i="2"/>
  <c r="P299" i="2"/>
  <c r="BI298" i="2"/>
  <c r="BH298" i="2"/>
  <c r="BG298" i="2"/>
  <c r="BF298" i="2"/>
  <c r="T298" i="2"/>
  <c r="R298" i="2"/>
  <c r="P298" i="2"/>
  <c r="BI297" i="2"/>
  <c r="BH297" i="2"/>
  <c r="BG297" i="2"/>
  <c r="BF297" i="2"/>
  <c r="T297" i="2"/>
  <c r="R297" i="2"/>
  <c r="P297" i="2"/>
  <c r="BI295" i="2"/>
  <c r="BH295" i="2"/>
  <c r="BG295" i="2"/>
  <c r="BF295" i="2"/>
  <c r="T295" i="2"/>
  <c r="R295" i="2"/>
  <c r="P295" i="2"/>
  <c r="BI293" i="2"/>
  <c r="BH293" i="2"/>
  <c r="BG293" i="2"/>
  <c r="BF293" i="2"/>
  <c r="T293" i="2"/>
  <c r="R293" i="2"/>
  <c r="P293" i="2"/>
  <c r="BI291" i="2"/>
  <c r="BH291" i="2"/>
  <c r="BG291" i="2"/>
  <c r="BF291" i="2"/>
  <c r="T291" i="2"/>
  <c r="R291" i="2"/>
  <c r="P291" i="2"/>
  <c r="BI290" i="2"/>
  <c r="BH290" i="2"/>
  <c r="BG290" i="2"/>
  <c r="BF290" i="2"/>
  <c r="T290" i="2"/>
  <c r="R290" i="2"/>
  <c r="P290" i="2"/>
  <c r="BI289" i="2"/>
  <c r="BH289" i="2"/>
  <c r="BG289" i="2"/>
  <c r="BF289" i="2"/>
  <c r="T289" i="2"/>
  <c r="R289" i="2"/>
  <c r="P289" i="2"/>
  <c r="BI287" i="2"/>
  <c r="BH287" i="2"/>
  <c r="BG287" i="2"/>
  <c r="BF287" i="2"/>
  <c r="T287" i="2"/>
  <c r="R287" i="2"/>
  <c r="P287" i="2"/>
  <c r="BI286" i="2"/>
  <c r="BH286" i="2"/>
  <c r="BG286" i="2"/>
  <c r="BF286" i="2"/>
  <c r="T286" i="2"/>
  <c r="R286" i="2"/>
  <c r="P286" i="2"/>
  <c r="BI284" i="2"/>
  <c r="BH284" i="2"/>
  <c r="BG284" i="2"/>
  <c r="BF284" i="2"/>
  <c r="T284" i="2"/>
  <c r="R284" i="2"/>
  <c r="P284" i="2"/>
  <c r="BI282" i="2"/>
  <c r="BH282" i="2"/>
  <c r="BG282" i="2"/>
  <c r="BF282" i="2"/>
  <c r="T282" i="2"/>
  <c r="R282" i="2"/>
  <c r="P282" i="2"/>
  <c r="BI280" i="2"/>
  <c r="BH280" i="2"/>
  <c r="BG280" i="2"/>
  <c r="BF280" i="2"/>
  <c r="T280" i="2"/>
  <c r="R280" i="2"/>
  <c r="P280" i="2"/>
  <c r="BI279" i="2"/>
  <c r="BH279" i="2"/>
  <c r="BG279" i="2"/>
  <c r="BF279" i="2"/>
  <c r="T279" i="2"/>
  <c r="R279" i="2"/>
  <c r="P279" i="2"/>
  <c r="BI278" i="2"/>
  <c r="BH278" i="2"/>
  <c r="BG278" i="2"/>
  <c r="BF278" i="2"/>
  <c r="T278" i="2"/>
  <c r="R278" i="2"/>
  <c r="P278" i="2"/>
  <c r="BI276" i="2"/>
  <c r="BH276" i="2"/>
  <c r="BG276" i="2"/>
  <c r="BF276" i="2"/>
  <c r="T276" i="2"/>
  <c r="R276" i="2"/>
  <c r="P276" i="2"/>
  <c r="BI274" i="2"/>
  <c r="BH274" i="2"/>
  <c r="BG274" i="2"/>
  <c r="BF274" i="2"/>
  <c r="T274" i="2"/>
  <c r="R274" i="2"/>
  <c r="P274" i="2"/>
  <c r="BI273" i="2"/>
  <c r="BH273" i="2"/>
  <c r="BG273" i="2"/>
  <c r="BF273" i="2"/>
  <c r="T273" i="2"/>
  <c r="R273" i="2"/>
  <c r="P273" i="2"/>
  <c r="BI272" i="2"/>
  <c r="BH272" i="2"/>
  <c r="BG272" i="2"/>
  <c r="BF272" i="2"/>
  <c r="T272" i="2"/>
  <c r="R272" i="2"/>
  <c r="P272" i="2"/>
  <c r="BI271" i="2"/>
  <c r="BH271" i="2"/>
  <c r="BG271" i="2"/>
  <c r="BF271" i="2"/>
  <c r="T271" i="2"/>
  <c r="R271" i="2"/>
  <c r="P271" i="2"/>
  <c r="BI270" i="2"/>
  <c r="BH270" i="2"/>
  <c r="BG270" i="2"/>
  <c r="BF270" i="2"/>
  <c r="T270" i="2"/>
  <c r="R270" i="2"/>
  <c r="P270" i="2"/>
  <c r="BI269" i="2"/>
  <c r="BH269" i="2"/>
  <c r="BG269" i="2"/>
  <c r="BF269" i="2"/>
  <c r="T269" i="2"/>
  <c r="R269" i="2"/>
  <c r="P269" i="2"/>
  <c r="BI268" i="2"/>
  <c r="BH268" i="2"/>
  <c r="BG268" i="2"/>
  <c r="BF268" i="2"/>
  <c r="T268" i="2"/>
  <c r="R268" i="2"/>
  <c r="P268" i="2"/>
  <c r="BI267" i="2"/>
  <c r="BH267" i="2"/>
  <c r="BG267" i="2"/>
  <c r="BF267" i="2"/>
  <c r="T267" i="2"/>
  <c r="R267" i="2"/>
  <c r="P267" i="2"/>
  <c r="BI266" i="2"/>
  <c r="BH266" i="2"/>
  <c r="BG266" i="2"/>
  <c r="BF266" i="2"/>
  <c r="T266" i="2"/>
  <c r="R266" i="2"/>
  <c r="P266" i="2"/>
  <c r="BI265" i="2"/>
  <c r="BH265" i="2"/>
  <c r="BG265" i="2"/>
  <c r="BF265" i="2"/>
  <c r="T265" i="2"/>
  <c r="R265" i="2"/>
  <c r="P265" i="2"/>
  <c r="BI264" i="2"/>
  <c r="BH264" i="2"/>
  <c r="BG264" i="2"/>
  <c r="BF264" i="2"/>
  <c r="T264" i="2"/>
  <c r="R264" i="2"/>
  <c r="P264" i="2"/>
  <c r="BI263" i="2"/>
  <c r="BH263" i="2"/>
  <c r="BG263" i="2"/>
  <c r="BF263" i="2"/>
  <c r="T263" i="2"/>
  <c r="R263" i="2"/>
  <c r="P263" i="2"/>
  <c r="BI261" i="2"/>
  <c r="BH261" i="2"/>
  <c r="BG261" i="2"/>
  <c r="BF261" i="2"/>
  <c r="T261" i="2"/>
  <c r="R261" i="2"/>
  <c r="P261" i="2"/>
  <c r="BI260" i="2"/>
  <c r="BH260" i="2"/>
  <c r="BG260" i="2"/>
  <c r="BF260" i="2"/>
  <c r="T260" i="2"/>
  <c r="R260" i="2"/>
  <c r="P260" i="2"/>
  <c r="BI259" i="2"/>
  <c r="BH259" i="2"/>
  <c r="BG259" i="2"/>
  <c r="BF259" i="2"/>
  <c r="T259" i="2"/>
  <c r="R259" i="2"/>
  <c r="P259" i="2"/>
  <c r="BI257" i="2"/>
  <c r="BH257" i="2"/>
  <c r="BG257" i="2"/>
  <c r="BF257" i="2"/>
  <c r="T257" i="2"/>
  <c r="R257" i="2"/>
  <c r="P257" i="2"/>
  <c r="BI256" i="2"/>
  <c r="BH256" i="2"/>
  <c r="BG256" i="2"/>
  <c r="BF256" i="2"/>
  <c r="T256" i="2"/>
  <c r="R256" i="2"/>
  <c r="P256" i="2"/>
  <c r="BI255" i="2"/>
  <c r="BH255" i="2"/>
  <c r="BG255" i="2"/>
  <c r="BF255" i="2"/>
  <c r="T255" i="2"/>
  <c r="R255" i="2"/>
  <c r="P255" i="2"/>
  <c r="BI254" i="2"/>
  <c r="BH254" i="2"/>
  <c r="BG254" i="2"/>
  <c r="BF254" i="2"/>
  <c r="T254" i="2"/>
  <c r="R254" i="2"/>
  <c r="P254" i="2"/>
  <c r="BI253" i="2"/>
  <c r="BH253" i="2"/>
  <c r="BG253" i="2"/>
  <c r="BF253" i="2"/>
  <c r="T253" i="2"/>
  <c r="R253" i="2"/>
  <c r="P253" i="2"/>
  <c r="BI252" i="2"/>
  <c r="BH252" i="2"/>
  <c r="BG252" i="2"/>
  <c r="BF252" i="2"/>
  <c r="T252" i="2"/>
  <c r="R252" i="2"/>
  <c r="P252" i="2"/>
  <c r="BI250" i="2"/>
  <c r="BH250" i="2"/>
  <c r="BG250" i="2"/>
  <c r="BF250" i="2"/>
  <c r="T250" i="2"/>
  <c r="R250" i="2"/>
  <c r="P250" i="2"/>
  <c r="BI249" i="2"/>
  <c r="BH249" i="2"/>
  <c r="BG249" i="2"/>
  <c r="BF249" i="2"/>
  <c r="T249" i="2"/>
  <c r="R249" i="2"/>
  <c r="P249" i="2"/>
  <c r="BI248" i="2"/>
  <c r="BH248" i="2"/>
  <c r="BG248" i="2"/>
  <c r="BF248" i="2"/>
  <c r="T248" i="2"/>
  <c r="R248" i="2"/>
  <c r="P248" i="2"/>
  <c r="BI247" i="2"/>
  <c r="BH247" i="2"/>
  <c r="BG247" i="2"/>
  <c r="BF247" i="2"/>
  <c r="T247" i="2"/>
  <c r="R247" i="2"/>
  <c r="P247" i="2"/>
  <c r="BI246" i="2"/>
  <c r="BH246" i="2"/>
  <c r="BG246" i="2"/>
  <c r="BF246" i="2"/>
  <c r="T246" i="2"/>
  <c r="R246" i="2"/>
  <c r="P246" i="2"/>
  <c r="BI245" i="2"/>
  <c r="BH245" i="2"/>
  <c r="BG245" i="2"/>
  <c r="BF245" i="2"/>
  <c r="T245" i="2"/>
  <c r="R245" i="2"/>
  <c r="P245" i="2"/>
  <c r="BI244" i="2"/>
  <c r="BH244" i="2"/>
  <c r="BG244" i="2"/>
  <c r="BF244" i="2"/>
  <c r="T244" i="2"/>
  <c r="R244" i="2"/>
  <c r="P244" i="2"/>
  <c r="BI243" i="2"/>
  <c r="BH243" i="2"/>
  <c r="BG243" i="2"/>
  <c r="BF243" i="2"/>
  <c r="T243" i="2"/>
  <c r="R243" i="2"/>
  <c r="P243" i="2"/>
  <c r="BI242" i="2"/>
  <c r="BH242" i="2"/>
  <c r="BG242" i="2"/>
  <c r="BF242" i="2"/>
  <c r="T242" i="2"/>
  <c r="R242" i="2"/>
  <c r="P242" i="2"/>
  <c r="BI241" i="2"/>
  <c r="BH241" i="2"/>
  <c r="BG241" i="2"/>
  <c r="BF241" i="2"/>
  <c r="T241" i="2"/>
  <c r="R241" i="2"/>
  <c r="P241" i="2"/>
  <c r="BI239" i="2"/>
  <c r="BH239" i="2"/>
  <c r="BG239" i="2"/>
  <c r="BF239" i="2"/>
  <c r="T239" i="2"/>
  <c r="R239" i="2"/>
  <c r="P239" i="2"/>
  <c r="BI238" i="2"/>
  <c r="BH238" i="2"/>
  <c r="BG238" i="2"/>
  <c r="BF238" i="2"/>
  <c r="T238" i="2"/>
  <c r="R238" i="2"/>
  <c r="P238" i="2"/>
  <c r="BI236" i="2"/>
  <c r="BH236" i="2"/>
  <c r="BG236" i="2"/>
  <c r="BF236" i="2"/>
  <c r="T236" i="2"/>
  <c r="R236" i="2"/>
  <c r="P236" i="2"/>
  <c r="BI235" i="2"/>
  <c r="BH235" i="2"/>
  <c r="BG235" i="2"/>
  <c r="BF235" i="2"/>
  <c r="T235" i="2"/>
  <c r="R235" i="2"/>
  <c r="P235" i="2"/>
  <c r="BI234" i="2"/>
  <c r="BH234" i="2"/>
  <c r="BG234" i="2"/>
  <c r="BF234" i="2"/>
  <c r="T234" i="2"/>
  <c r="R234" i="2"/>
  <c r="P234" i="2"/>
  <c r="BI233" i="2"/>
  <c r="BH233" i="2"/>
  <c r="BG233" i="2"/>
  <c r="BF233" i="2"/>
  <c r="T233" i="2"/>
  <c r="R233" i="2"/>
  <c r="P233" i="2"/>
  <c r="BI232" i="2"/>
  <c r="BH232" i="2"/>
  <c r="BG232" i="2"/>
  <c r="BF232" i="2"/>
  <c r="T232" i="2"/>
  <c r="R232" i="2"/>
  <c r="P232" i="2"/>
  <c r="BI231" i="2"/>
  <c r="BH231" i="2"/>
  <c r="BG231" i="2"/>
  <c r="BF231" i="2"/>
  <c r="T231" i="2"/>
  <c r="R231" i="2"/>
  <c r="P231" i="2"/>
  <c r="BI230" i="2"/>
  <c r="BH230" i="2"/>
  <c r="BG230" i="2"/>
  <c r="BF230" i="2"/>
  <c r="T230" i="2"/>
  <c r="R230" i="2"/>
  <c r="P230" i="2"/>
  <c r="BI229" i="2"/>
  <c r="BH229" i="2"/>
  <c r="BG229" i="2"/>
  <c r="BF229" i="2"/>
  <c r="T229" i="2"/>
  <c r="R229" i="2"/>
  <c r="P229" i="2"/>
  <c r="BI228" i="2"/>
  <c r="BH228" i="2"/>
  <c r="BG228" i="2"/>
  <c r="BF228" i="2"/>
  <c r="T228" i="2"/>
  <c r="R228" i="2"/>
  <c r="P228" i="2"/>
  <c r="BI227" i="2"/>
  <c r="BH227" i="2"/>
  <c r="BG227" i="2"/>
  <c r="BF227" i="2"/>
  <c r="T227" i="2"/>
  <c r="R227" i="2"/>
  <c r="P227" i="2"/>
  <c r="BI226" i="2"/>
  <c r="BH226" i="2"/>
  <c r="BG226" i="2"/>
  <c r="BF226" i="2"/>
  <c r="T226" i="2"/>
  <c r="R226" i="2"/>
  <c r="P226" i="2"/>
  <c r="BI225" i="2"/>
  <c r="BH225" i="2"/>
  <c r="BG225" i="2"/>
  <c r="BF225" i="2"/>
  <c r="T225" i="2"/>
  <c r="R225" i="2"/>
  <c r="P225" i="2"/>
  <c r="BI222" i="2"/>
  <c r="BH222" i="2"/>
  <c r="BG222" i="2"/>
  <c r="BF222" i="2"/>
  <c r="T222" i="2"/>
  <c r="R222" i="2"/>
  <c r="P222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R212" i="2"/>
  <c r="P212" i="2"/>
  <c r="BI209" i="2"/>
  <c r="BH209" i="2"/>
  <c r="BG209" i="2"/>
  <c r="BF209" i="2"/>
  <c r="T209" i="2"/>
  <c r="R209" i="2"/>
  <c r="P209" i="2"/>
  <c r="BI207" i="2"/>
  <c r="BH207" i="2"/>
  <c r="BG207" i="2"/>
  <c r="BF207" i="2"/>
  <c r="T207" i="2"/>
  <c r="R207" i="2"/>
  <c r="P207" i="2"/>
  <c r="BI205" i="2"/>
  <c r="BH205" i="2"/>
  <c r="BG205" i="2"/>
  <c r="BF205" i="2"/>
  <c r="T205" i="2"/>
  <c r="R205" i="2"/>
  <c r="P205" i="2"/>
  <c r="BI203" i="2"/>
  <c r="BH203" i="2"/>
  <c r="BG203" i="2"/>
  <c r="BF203" i="2"/>
  <c r="T203" i="2"/>
  <c r="R203" i="2"/>
  <c r="P203" i="2"/>
  <c r="BI201" i="2"/>
  <c r="BH201" i="2"/>
  <c r="BG201" i="2"/>
  <c r="BF201" i="2"/>
  <c r="T201" i="2"/>
  <c r="R201" i="2"/>
  <c r="P201" i="2"/>
  <c r="BI199" i="2"/>
  <c r="BH199" i="2"/>
  <c r="BG199" i="2"/>
  <c r="BF199" i="2"/>
  <c r="T199" i="2"/>
  <c r="R199" i="2"/>
  <c r="P199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4" i="2"/>
  <c r="BH194" i="2"/>
  <c r="BG194" i="2"/>
  <c r="BF194" i="2"/>
  <c r="T194" i="2"/>
  <c r="R194" i="2"/>
  <c r="P194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87" i="2"/>
  <c r="BH187" i="2"/>
  <c r="BG187" i="2"/>
  <c r="BF187" i="2"/>
  <c r="T187" i="2"/>
  <c r="R187" i="2"/>
  <c r="P187" i="2"/>
  <c r="BI183" i="2"/>
  <c r="BH183" i="2"/>
  <c r="BG183" i="2"/>
  <c r="BF183" i="2"/>
  <c r="T183" i="2"/>
  <c r="R183" i="2"/>
  <c r="P183" i="2"/>
  <c r="BI181" i="2"/>
  <c r="BH181" i="2"/>
  <c r="BG181" i="2"/>
  <c r="BF181" i="2"/>
  <c r="T181" i="2"/>
  <c r="R181" i="2"/>
  <c r="P181" i="2"/>
  <c r="BI179" i="2"/>
  <c r="BH179" i="2"/>
  <c r="BG179" i="2"/>
  <c r="BF179" i="2"/>
  <c r="T179" i="2"/>
  <c r="R179" i="2"/>
  <c r="P179" i="2"/>
  <c r="BI175" i="2"/>
  <c r="BH175" i="2"/>
  <c r="BG175" i="2"/>
  <c r="BF175" i="2"/>
  <c r="T175" i="2"/>
  <c r="R175" i="2"/>
  <c r="P175" i="2"/>
  <c r="BI169" i="2"/>
  <c r="BH169" i="2"/>
  <c r="BG169" i="2"/>
  <c r="BF169" i="2"/>
  <c r="T169" i="2"/>
  <c r="R169" i="2"/>
  <c r="P169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6" i="2"/>
  <c r="BH156" i="2"/>
  <c r="BG156" i="2"/>
  <c r="BF156" i="2"/>
  <c r="T156" i="2"/>
  <c r="R156" i="2"/>
  <c r="P156" i="2"/>
  <c r="BI154" i="2"/>
  <c r="BH154" i="2"/>
  <c r="BG154" i="2"/>
  <c r="BF154" i="2"/>
  <c r="T154" i="2"/>
  <c r="R154" i="2"/>
  <c r="P154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F119" i="2"/>
  <c r="E117" i="2"/>
  <c r="F89" i="2"/>
  <c r="E87" i="2"/>
  <c r="J24" i="2"/>
  <c r="E24" i="2"/>
  <c r="J92" i="2"/>
  <c r="J23" i="2"/>
  <c r="J21" i="2"/>
  <c r="E21" i="2"/>
  <c r="J121" i="2"/>
  <c r="J20" i="2"/>
  <c r="F92" i="2"/>
  <c r="J15" i="2"/>
  <c r="E15" i="2"/>
  <c r="F91" i="2"/>
  <c r="J14" i="2"/>
  <c r="J119" i="2"/>
  <c r="E7" i="2"/>
  <c r="E115" i="2" s="1"/>
  <c r="AM90" i="1"/>
  <c r="AM89" i="1"/>
  <c r="L89" i="1"/>
  <c r="AM87" i="1"/>
  <c r="L87" i="1"/>
  <c r="L85" i="1"/>
  <c r="L84" i="1"/>
  <c r="J315" i="2"/>
  <c r="J305" i="2"/>
  <c r="J299" i="2"/>
  <c r="J284" i="2"/>
  <c r="J274" i="2"/>
  <c r="J270" i="2"/>
  <c r="J260" i="2"/>
  <c r="BK249" i="2"/>
  <c r="BK247" i="2"/>
  <c r="BK235" i="2"/>
  <c r="BK221" i="2"/>
  <c r="J218" i="2"/>
  <c r="BK214" i="2"/>
  <c r="BK203" i="2"/>
  <c r="BK196" i="2"/>
  <c r="BK169" i="2"/>
  <c r="J158" i="2"/>
  <c r="J142" i="2"/>
  <c r="J133" i="2"/>
  <c r="J319" i="2"/>
  <c r="J311" i="2"/>
  <c r="BK302" i="2"/>
  <c r="J295" i="2"/>
  <c r="BK289" i="2"/>
  <c r="J272" i="2"/>
  <c r="BK266" i="2"/>
  <c r="BK261" i="2"/>
  <c r="BK254" i="2"/>
  <c r="J244" i="2"/>
  <c r="BK242" i="2"/>
  <c r="J235" i="2"/>
  <c r="BK231" i="2"/>
  <c r="BK226" i="2"/>
  <c r="BK220" i="2"/>
  <c r="J199" i="2"/>
  <c r="BK187" i="2"/>
  <c r="J169" i="2"/>
  <c r="J163" i="2"/>
  <c r="BK148" i="2"/>
  <c r="J129" i="2"/>
  <c r="BK314" i="2"/>
  <c r="BK306" i="2"/>
  <c r="BK295" i="2"/>
  <c r="BK290" i="2"/>
  <c r="J280" i="2"/>
  <c r="BK271" i="2"/>
  <c r="J267" i="2"/>
  <c r="J259" i="2"/>
  <c r="BK253" i="2"/>
  <c r="BK244" i="2"/>
  <c r="BK238" i="2"/>
  <c r="J227" i="2"/>
  <c r="BK222" i="2"/>
  <c r="J216" i="2"/>
  <c r="J203" i="2"/>
  <c r="J191" i="2"/>
  <c r="J164" i="2"/>
  <c r="J159" i="2"/>
  <c r="J154" i="2"/>
  <c r="BK144" i="2"/>
  <c r="BK320" i="2"/>
  <c r="BK315" i="2"/>
  <c r="BK311" i="2"/>
  <c r="J293" i="2"/>
  <c r="BK287" i="2"/>
  <c r="BK280" i="2"/>
  <c r="BK274" i="2"/>
  <c r="J266" i="2"/>
  <c r="BK257" i="2"/>
  <c r="J249" i="2"/>
  <c r="BK245" i="2"/>
  <c r="J236" i="2"/>
  <c r="J229" i="2"/>
  <c r="J225" i="2"/>
  <c r="J219" i="2"/>
  <c r="J214" i="2"/>
  <c r="BK199" i="2"/>
  <c r="BK191" i="2"/>
  <c r="J179" i="2"/>
  <c r="J162" i="2"/>
  <c r="J148" i="2"/>
  <c r="BK140" i="2"/>
  <c r="BK133" i="2"/>
  <c r="BK319" i="3"/>
  <c r="J315" i="3"/>
  <c r="BK306" i="3"/>
  <c r="J292" i="3"/>
  <c r="BK285" i="3"/>
  <c r="J277" i="3"/>
  <c r="J269" i="3"/>
  <c r="J261" i="3"/>
  <c r="BK256" i="3"/>
  <c r="J246" i="3"/>
  <c r="J235" i="3"/>
  <c r="BK230" i="3"/>
  <c r="BK220" i="3"/>
  <c r="BK206" i="3"/>
  <c r="BK188" i="3"/>
  <c r="BK176" i="3"/>
  <c r="BK161" i="3"/>
  <c r="J143" i="3"/>
  <c r="BK135" i="3"/>
  <c r="BK133" i="3"/>
  <c r="J321" i="3"/>
  <c r="J319" i="3"/>
  <c r="BK314" i="3"/>
  <c r="J308" i="3"/>
  <c r="BK299" i="3"/>
  <c r="J291" i="3"/>
  <c r="J270" i="3"/>
  <c r="BK267" i="3"/>
  <c r="J263" i="3"/>
  <c r="BK255" i="3"/>
  <c r="BK252" i="3"/>
  <c r="J243" i="3"/>
  <c r="BK238" i="3"/>
  <c r="J225" i="3"/>
  <c r="J214" i="3"/>
  <c r="BK196" i="3"/>
  <c r="J182" i="3"/>
  <c r="J155" i="3"/>
  <c r="BK140" i="3"/>
  <c r="BK313" i="3"/>
  <c r="J305" i="3"/>
  <c r="J299" i="3"/>
  <c r="BK293" i="3"/>
  <c r="BK277" i="3"/>
  <c r="BK269" i="3"/>
  <c r="BK261" i="3"/>
  <c r="J256" i="3"/>
  <c r="J247" i="3"/>
  <c r="BK237" i="3"/>
  <c r="BK228" i="3"/>
  <c r="J212" i="3"/>
  <c r="J206" i="3"/>
  <c r="J198" i="3"/>
  <c r="BK166" i="3"/>
  <c r="BK162" i="3"/>
  <c r="BK155" i="3"/>
  <c r="J147" i="3"/>
  <c r="J134" i="3"/>
  <c r="BK303" i="3"/>
  <c r="BK291" i="3"/>
  <c r="BK288" i="3"/>
  <c r="BK273" i="3"/>
  <c r="BK266" i="3"/>
  <c r="J262" i="3"/>
  <c r="J253" i="3"/>
  <c r="J242" i="3"/>
  <c r="BK236" i="3"/>
  <c r="BK214" i="3"/>
  <c r="J190" i="3"/>
  <c r="J183" i="3"/>
  <c r="J163" i="3"/>
  <c r="J159" i="3"/>
  <c r="BK147" i="3"/>
  <c r="J136" i="3"/>
  <c r="J129" i="3"/>
  <c r="J268" i="4"/>
  <c r="BK262" i="4"/>
  <c r="J255" i="4"/>
  <c r="BK241" i="4"/>
  <c r="J235" i="4"/>
  <c r="J229" i="4"/>
  <c r="BK218" i="4"/>
  <c r="BK212" i="4"/>
  <c r="BK191" i="4"/>
  <c r="J175" i="4"/>
  <c r="BK158" i="4"/>
  <c r="BK149" i="4"/>
  <c r="BK136" i="4"/>
  <c r="J130" i="4"/>
  <c r="J266" i="4"/>
  <c r="BK254" i="4"/>
  <c r="J248" i="4"/>
  <c r="J236" i="4"/>
  <c r="J225" i="4"/>
  <c r="BK217" i="4"/>
  <c r="J203" i="4"/>
  <c r="J181" i="4"/>
  <c r="BK147" i="4"/>
  <c r="J134" i="4"/>
  <c r="J262" i="4"/>
  <c r="J246" i="4"/>
  <c r="J239" i="4"/>
  <c r="J234" i="4"/>
  <c r="J224" i="4"/>
  <c r="BK220" i="4"/>
  <c r="J214" i="4"/>
  <c r="J201" i="4"/>
  <c r="BK183" i="4"/>
  <c r="BK153" i="4"/>
  <c r="J139" i="4"/>
  <c r="J129" i="4"/>
  <c r="BK268" i="4"/>
  <c r="BK265" i="4"/>
  <c r="J254" i="4"/>
  <c r="BK244" i="4"/>
  <c r="BK234" i="4"/>
  <c r="J227" i="4"/>
  <c r="BK214" i="4"/>
  <c r="BK205" i="4"/>
  <c r="BK199" i="4"/>
  <c r="BK196" i="4"/>
  <c r="J191" i="4"/>
  <c r="BK175" i="4"/>
  <c r="BK160" i="4"/>
  <c r="J158" i="4"/>
  <c r="BK151" i="4"/>
  <c r="J147" i="4"/>
  <c r="BK130" i="4"/>
  <c r="BK248" i="5"/>
  <c r="BK237" i="5"/>
  <c r="BK232" i="5"/>
  <c r="BK227" i="5"/>
  <c r="J214" i="5"/>
  <c r="J206" i="5"/>
  <c r="BK194" i="5"/>
  <c r="BK181" i="5"/>
  <c r="J165" i="5"/>
  <c r="J152" i="5"/>
  <c r="BK138" i="5"/>
  <c r="J129" i="5"/>
  <c r="J251" i="5"/>
  <c r="BK246" i="5"/>
  <c r="J233" i="5"/>
  <c r="BK221" i="5"/>
  <c r="BK217" i="5"/>
  <c r="J203" i="5"/>
  <c r="BK192" i="5"/>
  <c r="BK219" i="5"/>
  <c r="BK212" i="5"/>
  <c r="BK203" i="5"/>
  <c r="BK189" i="5"/>
  <c r="BK177" i="5"/>
  <c r="BK167" i="5"/>
  <c r="BK152" i="5"/>
  <c r="J146" i="5"/>
  <c r="J127" i="5"/>
  <c r="BK242" i="5"/>
  <c r="BK236" i="5"/>
  <c r="J229" i="5"/>
  <c r="J218" i="5"/>
  <c r="BK214" i="5"/>
  <c r="J197" i="5"/>
  <c r="J194" i="5"/>
  <c r="BK173" i="5"/>
  <c r="BK158" i="5"/>
  <c r="J148" i="5"/>
  <c r="BK136" i="5"/>
  <c r="J225" i="6"/>
  <c r="J218" i="6"/>
  <c r="BK210" i="6"/>
  <c r="BK200" i="6"/>
  <c r="J193" i="6"/>
  <c r="BK186" i="6"/>
  <c r="J172" i="6"/>
  <c r="BK164" i="6"/>
  <c r="BK154" i="6"/>
  <c r="BK136" i="6"/>
  <c r="BK220" i="6"/>
  <c r="J216" i="6"/>
  <c r="J210" i="6"/>
  <c r="J206" i="6"/>
  <c r="J202" i="6"/>
  <c r="BK191" i="6"/>
  <c r="J185" i="6"/>
  <c r="BK180" i="6"/>
  <c r="J175" i="6"/>
  <c r="BK167" i="6"/>
  <c r="BK155" i="6"/>
  <c r="BK138" i="6"/>
  <c r="J134" i="6"/>
  <c r="J129" i="6"/>
  <c r="J217" i="6"/>
  <c r="BK206" i="6"/>
  <c r="BK199" i="6"/>
  <c r="BK194" i="6"/>
  <c r="BK181" i="6"/>
  <c r="BK173" i="6"/>
  <c r="BK160" i="6"/>
  <c r="J152" i="6"/>
  <c r="J143" i="6"/>
  <c r="BK132" i="6"/>
  <c r="J222" i="6"/>
  <c r="J219" i="6"/>
  <c r="J214" i="6"/>
  <c r="BK203" i="6"/>
  <c r="J200" i="6"/>
  <c r="J197" i="6"/>
  <c r="J194" i="6"/>
  <c r="BK190" i="6"/>
  <c r="J187" i="6"/>
  <c r="J178" i="6"/>
  <c r="J164" i="6"/>
  <c r="J138" i="6"/>
  <c r="J131" i="6"/>
  <c r="BK123" i="7"/>
  <c r="BK121" i="7"/>
  <c r="J121" i="7"/>
  <c r="BK129" i="8"/>
  <c r="J128" i="8"/>
  <c r="BK124" i="8"/>
  <c r="J134" i="8"/>
  <c r="J132" i="8"/>
  <c r="BK125" i="8"/>
  <c r="J121" i="8"/>
  <c r="BK119" i="8"/>
  <c r="BK128" i="8"/>
  <c r="J133" i="8"/>
  <c r="BK126" i="8"/>
  <c r="J123" i="8"/>
  <c r="BK319" i="2"/>
  <c r="J302" i="2"/>
  <c r="J286" i="2"/>
  <c r="BK276" i="2"/>
  <c r="J273" i="2"/>
  <c r="BK263" i="2"/>
  <c r="BK255" i="2"/>
  <c r="BK250" i="2"/>
  <c r="J246" i="2"/>
  <c r="J234" i="2"/>
  <c r="J220" i="2"/>
  <c r="BK216" i="2"/>
  <c r="J209" i="2"/>
  <c r="J205" i="2"/>
  <c r="BK192" i="2"/>
  <c r="BK165" i="2"/>
  <c r="BK159" i="2"/>
  <c r="J156" i="2"/>
  <c r="BK134" i="2"/>
  <c r="BK128" i="2"/>
  <c r="J313" i="2"/>
  <c r="J303" i="2"/>
  <c r="J297" i="2"/>
  <c r="BK291" i="2"/>
  <c r="BK273" i="2"/>
  <c r="BK268" i="2"/>
  <c r="BK265" i="2"/>
  <c r="BK256" i="2"/>
  <c r="J245" i="2"/>
  <c r="J241" i="2"/>
  <c r="J233" i="2"/>
  <c r="BK230" i="2"/>
  <c r="BK228" i="2"/>
  <c r="BK205" i="2"/>
  <c r="J194" i="2"/>
  <c r="BK175" i="2"/>
  <c r="BK164" i="2"/>
  <c r="BK154" i="2"/>
  <c r="BK146" i="2"/>
  <c r="J128" i="2"/>
  <c r="BK312" i="2"/>
  <c r="BK299" i="2"/>
  <c r="BK297" i="2"/>
  <c r="J291" i="2"/>
  <c r="BK279" i="2"/>
  <c r="BK270" i="2"/>
  <c r="J265" i="2"/>
  <c r="J257" i="2"/>
  <c r="J254" i="2"/>
  <c r="BK246" i="2"/>
  <c r="BK241" i="2"/>
  <c r="J231" i="2"/>
  <c r="J226" i="2"/>
  <c r="BK217" i="2"/>
  <c r="J207" i="2"/>
  <c r="J201" i="2"/>
  <c r="BK183" i="2"/>
  <c r="BK160" i="2"/>
  <c r="BK156" i="2"/>
  <c r="J146" i="2"/>
  <c r="J138" i="2"/>
  <c r="J320" i="2"/>
  <c r="J314" i="2"/>
  <c r="BK298" i="2"/>
  <c r="J289" i="2"/>
  <c r="BK282" i="2"/>
  <c r="J278" i="2"/>
  <c r="BK269" i="2"/>
  <c r="BK267" i="2"/>
  <c r="J263" i="2"/>
  <c r="J255" i="2"/>
  <c r="J247" i="2"/>
  <c r="J238" i="2"/>
  <c r="BK233" i="2"/>
  <c r="BK227" i="2"/>
  <c r="J221" i="2"/>
  <c r="J217" i="2"/>
  <c r="BK201" i="2"/>
  <c r="J192" i="2"/>
  <c r="J187" i="2"/>
  <c r="J175" i="2"/>
  <c r="BK161" i="2"/>
  <c r="J144" i="2"/>
  <c r="J134" i="2"/>
  <c r="BK129" i="2"/>
  <c r="BK316" i="3"/>
  <c r="J314" i="3"/>
  <c r="BK305" i="3"/>
  <c r="BK290" i="3"/>
  <c r="J284" i="3"/>
  <c r="BK271" i="3"/>
  <c r="BK263" i="3"/>
  <c r="J260" i="3"/>
  <c r="BK251" i="3"/>
  <c r="BK243" i="3"/>
  <c r="BK234" i="3"/>
  <c r="J228" i="3"/>
  <c r="BK218" i="3"/>
  <c r="BK198" i="3"/>
  <c r="BK184" i="3"/>
  <c r="J166" i="3"/>
  <c r="J157" i="3"/>
  <c r="J138" i="3"/>
  <c r="BK134" i="3"/>
  <c r="BK321" i="3"/>
  <c r="J320" i="3"/>
  <c r="BK315" i="3"/>
  <c r="BK309" i="3"/>
  <c r="J301" i="3"/>
  <c r="BK292" i="3"/>
  <c r="BK284" i="3"/>
  <c r="BK268" i="3"/>
  <c r="BK264" i="3"/>
  <c r="BK258" i="3"/>
  <c r="J254" i="3"/>
  <c r="BK246" i="3"/>
  <c r="BK241" i="3"/>
  <c r="J234" i="3"/>
  <c r="J220" i="3"/>
  <c r="BK212" i="3"/>
  <c r="BK194" i="3"/>
  <c r="BK181" i="3"/>
  <c r="J176" i="3"/>
  <c r="BK143" i="3"/>
  <c r="J131" i="3"/>
  <c r="J306" i="3"/>
  <c r="BK301" i="3"/>
  <c r="BK294" i="3"/>
  <c r="BK279" i="3"/>
  <c r="J273" i="3"/>
  <c r="J266" i="3"/>
  <c r="J259" i="3"/>
  <c r="J251" i="3"/>
  <c r="J244" i="3"/>
  <c r="BK232" i="3"/>
  <c r="BK225" i="3"/>
  <c r="BK211" i="3"/>
  <c r="J207" i="3"/>
  <c r="J194" i="3"/>
  <c r="J164" i="3"/>
  <c r="BK159" i="3"/>
  <c r="BK151" i="3"/>
  <c r="J145" i="3"/>
  <c r="BK129" i="3"/>
  <c r="J297" i="3"/>
  <c r="BK289" i="3"/>
  <c r="BK282" i="3"/>
  <c r="J271" i="3"/>
  <c r="BK265" i="3"/>
  <c r="J255" i="3"/>
  <c r="J249" i="3"/>
  <c r="J238" i="3"/>
  <c r="J232" i="3"/>
  <c r="BK207" i="3"/>
  <c r="J188" i="3"/>
  <c r="BK182" i="3"/>
  <c r="J161" i="3"/>
  <c r="J151" i="3"/>
  <c r="BK145" i="3"/>
  <c r="J135" i="3"/>
  <c r="BK128" i="3"/>
  <c r="J264" i="4"/>
  <c r="BK258" i="4"/>
  <c r="J252" i="4"/>
  <c r="J240" i="4"/>
  <c r="BK233" i="4"/>
  <c r="BK225" i="4"/>
  <c r="BK216" i="4"/>
  <c r="J209" i="4"/>
  <c r="J187" i="4"/>
  <c r="J173" i="4"/>
  <c r="J157" i="4"/>
  <c r="J145" i="4"/>
  <c r="BK134" i="4"/>
  <c r="BK270" i="4"/>
  <c r="J258" i="4"/>
  <c r="BK252" i="4"/>
  <c r="J243" i="4"/>
  <c r="BK232" i="4"/>
  <c r="J222" i="4"/>
  <c r="J215" i="4"/>
  <c r="J199" i="4"/>
  <c r="J192" i="4"/>
  <c r="BK159" i="4"/>
  <c r="BK143" i="4"/>
  <c r="BK263" i="4"/>
  <c r="BK243" i="4"/>
  <c r="J238" i="4"/>
  <c r="J233" i="4"/>
  <c r="BK221" i="4"/>
  <c r="J217" i="4"/>
  <c r="BK207" i="4"/>
  <c r="J194" i="4"/>
  <c r="BK173" i="4"/>
  <c r="J155" i="4"/>
  <c r="J143" i="4"/>
  <c r="BK132" i="4"/>
  <c r="J270" i="4"/>
  <c r="BK257" i="4"/>
  <c r="BK246" i="4"/>
  <c r="BK238" i="4"/>
  <c r="BK235" i="4"/>
  <c r="BK229" i="4"/>
  <c r="J216" i="4"/>
  <c r="J212" i="4"/>
  <c r="BK203" i="4"/>
  <c r="BK194" i="4"/>
  <c r="J183" i="4"/>
  <c r="J179" i="4"/>
  <c r="BK168" i="4"/>
  <c r="J159" i="4"/>
  <c r="J153" i="4"/>
  <c r="J141" i="4"/>
  <c r="BK129" i="4"/>
  <c r="BK243" i="5"/>
  <c r="J239" i="5"/>
  <c r="J234" i="5"/>
  <c r="J230" i="5"/>
  <c r="J222" i="5"/>
  <c r="BK209" i="5"/>
  <c r="BK199" i="5"/>
  <c r="BK185" i="5"/>
  <c r="J177" i="5"/>
  <c r="J158" i="5"/>
  <c r="BK151" i="5"/>
  <c r="BK140" i="5"/>
  <c r="J134" i="5"/>
  <c r="J252" i="5"/>
  <c r="J248" i="5"/>
  <c r="J243" i="5"/>
  <c r="J242" i="5"/>
  <c r="J227" i="5"/>
  <c r="J219" i="5"/>
  <c r="BK210" i="5"/>
  <c r="J181" i="5"/>
  <c r="J171" i="5"/>
  <c r="BK165" i="5"/>
  <c r="BK156" i="5"/>
  <c r="BK155" i="5"/>
  <c r="J154" i="5"/>
  <c r="BK153" i="5"/>
  <c r="BK148" i="5"/>
  <c r="BK144" i="5"/>
  <c r="BK142" i="5"/>
  <c r="J138" i="5"/>
  <c r="BK252" i="5"/>
  <c r="BK251" i="5"/>
  <c r="J250" i="5"/>
  <c r="J247" i="5"/>
  <c r="J245" i="5"/>
  <c r="BK233" i="5"/>
  <c r="J232" i="5"/>
  <c r="BK230" i="5"/>
  <c r="BK229" i="5"/>
  <c r="J221" i="5"/>
  <c r="J220" i="5"/>
  <c r="BK218" i="5"/>
  <c r="J209" i="5"/>
  <c r="BK197" i="5"/>
  <c r="J185" i="5"/>
  <c r="J173" i="5"/>
  <c r="J155" i="5"/>
  <c r="J151" i="5"/>
  <c r="J131" i="5"/>
  <c r="BK245" i="5"/>
  <c r="J237" i="5"/>
  <c r="J231" i="5"/>
  <c r="J217" i="5"/>
  <c r="BK211" i="5"/>
  <c r="J199" i="5"/>
  <c r="J192" i="5"/>
  <c r="J167" i="5"/>
  <c r="J156" i="5"/>
  <c r="BK146" i="5"/>
  <c r="J140" i="5"/>
  <c r="BK131" i="5"/>
  <c r="J221" i="6"/>
  <c r="BK214" i="6"/>
  <c r="J203" i="6"/>
  <c r="J196" i="6"/>
  <c r="BK187" i="6"/>
  <c r="BK175" i="6"/>
  <c r="BK165" i="6"/>
  <c r="BK162" i="6"/>
  <c r="BK139" i="6"/>
  <c r="BK222" i="6"/>
  <c r="BK218" i="6"/>
  <c r="J215" i="6"/>
  <c r="J208" i="6"/>
  <c r="J204" i="6"/>
  <c r="BK192" i="6"/>
  <c r="J189" i="6"/>
  <c r="J184" i="6"/>
  <c r="J179" i="6"/>
  <c r="J173" i="6"/>
  <c r="J165" i="6"/>
  <c r="J160" i="6"/>
  <c r="BK143" i="6"/>
  <c r="J136" i="6"/>
  <c r="BK130" i="6"/>
  <c r="BK223" i="6"/>
  <c r="BK208" i="6"/>
  <c r="J201" i="6"/>
  <c r="BK195" i="6"/>
  <c r="BK185" i="6"/>
  <c r="BK178" i="6"/>
  <c r="BK163" i="6"/>
  <c r="J155" i="6"/>
  <c r="J148" i="6"/>
  <c r="J137" i="6"/>
  <c r="J223" i="6"/>
  <c r="J220" i="6"/>
  <c r="BK215" i="6"/>
  <c r="BK204" i="6"/>
  <c r="BK201" i="6"/>
  <c r="BK196" i="6"/>
  <c r="J191" i="6"/>
  <c r="J186" i="6"/>
  <c r="J176" i="6"/>
  <c r="J162" i="6"/>
  <c r="BK134" i="6"/>
  <c r="BK127" i="7"/>
  <c r="J123" i="7"/>
  <c r="J127" i="7"/>
  <c r="BK127" i="8"/>
  <c r="J122" i="8"/>
  <c r="J130" i="8"/>
  <c r="J120" i="8"/>
  <c r="BK132" i="8"/>
  <c r="J127" i="8"/>
  <c r="J124" i="8"/>
  <c r="BK313" i="2"/>
  <c r="BK303" i="2"/>
  <c r="J287" i="2"/>
  <c r="J282" i="2"/>
  <c r="BK272" i="2"/>
  <c r="J261" i="2"/>
  <c r="J253" i="2"/>
  <c r="BK248" i="2"/>
  <c r="BK243" i="2"/>
  <c r="BK232" i="2"/>
  <c r="BK219" i="2"/>
  <c r="BK212" i="2"/>
  <c r="BK197" i="2"/>
  <c r="J181" i="2"/>
  <c r="J160" i="2"/>
  <c r="J150" i="2"/>
  <c r="J136" i="2"/>
  <c r="BK131" i="2"/>
  <c r="BK317" i="2"/>
  <c r="J306" i="2"/>
  <c r="J298" i="2"/>
  <c r="BK293" i="2"/>
  <c r="BK284" i="2"/>
  <c r="J271" i="2"/>
  <c r="J264" i="2"/>
  <c r="J250" i="2"/>
  <c r="J243" i="2"/>
  <c r="BK236" i="2"/>
  <c r="J232" i="2"/>
  <c r="BK229" i="2"/>
  <c r="BK207" i="2"/>
  <c r="J196" i="2"/>
  <c r="J183" i="2"/>
  <c r="J165" i="2"/>
  <c r="BK162" i="2"/>
  <c r="BK152" i="2"/>
  <c r="BK136" i="2"/>
  <c r="AS94" i="1"/>
  <c r="BK278" i="2"/>
  <c r="J269" i="2"/>
  <c r="BK260" i="2"/>
  <c r="J256" i="2"/>
  <c r="BK252" i="2"/>
  <c r="J242" i="2"/>
  <c r="J239" i="2"/>
  <c r="J230" i="2"/>
  <c r="BK225" i="2"/>
  <c r="J212" i="2"/>
  <c r="J197" i="2"/>
  <c r="BK179" i="2"/>
  <c r="J161" i="2"/>
  <c r="BK158" i="2"/>
  <c r="BK150" i="2"/>
  <c r="J140" i="2"/>
  <c r="J317" i="2"/>
  <c r="J312" i="2"/>
  <c r="BK305" i="2"/>
  <c r="J290" i="2"/>
  <c r="BK286" i="2"/>
  <c r="J279" i="2"/>
  <c r="J276" i="2"/>
  <c r="J268" i="2"/>
  <c r="BK264" i="2"/>
  <c r="BK259" i="2"/>
  <c r="J252" i="2"/>
  <c r="J248" i="2"/>
  <c r="BK239" i="2"/>
  <c r="BK234" i="2"/>
  <c r="J228" i="2"/>
  <c r="J222" i="2"/>
  <c r="BK218" i="2"/>
  <c r="BK209" i="2"/>
  <c r="BK194" i="2"/>
  <c r="BK181" i="2"/>
  <c r="BK163" i="2"/>
  <c r="J152" i="2"/>
  <c r="BK142" i="2"/>
  <c r="BK138" i="2"/>
  <c r="J131" i="2"/>
  <c r="BK317" i="3"/>
  <c r="J309" i="3"/>
  <c r="J303" i="3"/>
  <c r="J289" i="3"/>
  <c r="J282" i="3"/>
  <c r="BK270" i="3"/>
  <c r="BK262" i="3"/>
  <c r="J258" i="3"/>
  <c r="BK247" i="3"/>
  <c r="J236" i="3"/>
  <c r="J233" i="3"/>
  <c r="BK223" i="3"/>
  <c r="J216" i="3"/>
  <c r="J196" i="3"/>
  <c r="BK183" i="3"/>
  <c r="BK164" i="3"/>
  <c r="BK153" i="3"/>
  <c r="BK136" i="3"/>
  <c r="J128" i="3"/>
  <c r="BK320" i="3"/>
  <c r="J317" i="3"/>
  <c r="J313" i="3"/>
  <c r="J302" i="3"/>
  <c r="J294" i="3"/>
  <c r="J290" i="3"/>
  <c r="J275" i="3"/>
  <c r="J265" i="3"/>
  <c r="BK259" i="3"/>
  <c r="BK253" i="3"/>
  <c r="BK242" i="3"/>
  <c r="BK235" i="3"/>
  <c r="BK233" i="3"/>
  <c r="BK216" i="3"/>
  <c r="J211" i="3"/>
  <c r="BK209" i="3"/>
  <c r="BK190" i="3"/>
  <c r="J180" i="3"/>
  <c r="J149" i="3"/>
  <c r="J133" i="3"/>
  <c r="BK308" i="3"/>
  <c r="BK302" i="3"/>
  <c r="BK297" i="3"/>
  <c r="J288" i="3"/>
  <c r="BK275" i="3"/>
  <c r="J267" i="3"/>
  <c r="BK260" i="3"/>
  <c r="J252" i="3"/>
  <c r="BK249" i="3"/>
  <c r="J241" i="3"/>
  <c r="J230" i="3"/>
  <c r="J223" i="3"/>
  <c r="J209" i="3"/>
  <c r="J202" i="3"/>
  <c r="J181" i="3"/>
  <c r="BK163" i="3"/>
  <c r="BK157" i="3"/>
  <c r="BK149" i="3"/>
  <c r="J140" i="3"/>
  <c r="J316" i="3"/>
  <c r="J293" i="3"/>
  <c r="J285" i="3"/>
  <c r="J279" i="3"/>
  <c r="J268" i="3"/>
  <c r="J264" i="3"/>
  <c r="BK254" i="3"/>
  <c r="BK244" i="3"/>
  <c r="J237" i="3"/>
  <c r="J218" i="3"/>
  <c r="BK202" i="3"/>
  <c r="J184" i="3"/>
  <c r="BK180" i="3"/>
  <c r="J162" i="3"/>
  <c r="J153" i="3"/>
  <c r="BK138" i="3"/>
  <c r="BK131" i="3"/>
  <c r="J269" i="4"/>
  <c r="J263" i="4"/>
  <c r="J257" i="4"/>
  <c r="J244" i="4"/>
  <c r="BK239" i="4"/>
  <c r="J231" i="4"/>
  <c r="BK224" i="4"/>
  <c r="BK215" i="4"/>
  <c r="BK197" i="4"/>
  <c r="BK179" i="4"/>
  <c r="J169" i="4"/>
  <c r="BK155" i="4"/>
  <c r="BK141" i="4"/>
  <c r="J132" i="4"/>
  <c r="BK269" i="4"/>
  <c r="BK255" i="4"/>
  <c r="J250" i="4"/>
  <c r="BK237" i="4"/>
  <c r="BK231" i="4"/>
  <c r="J221" i="4"/>
  <c r="J207" i="4"/>
  <c r="J196" i="4"/>
  <c r="J168" i="4"/>
  <c r="BK145" i="4"/>
  <c r="J265" i="4"/>
  <c r="BK250" i="4"/>
  <c r="BK240" i="4"/>
  <c r="J237" i="4"/>
  <c r="BK227" i="4"/>
  <c r="BK222" i="4"/>
  <c r="J218" i="4"/>
  <c r="J205" i="4"/>
  <c r="BK187" i="4"/>
  <c r="J160" i="4"/>
  <c r="J151" i="4"/>
  <c r="J136" i="4"/>
  <c r="J128" i="4"/>
  <c r="BK266" i="4"/>
  <c r="BK264" i="4"/>
  <c r="BK248" i="4"/>
  <c r="J241" i="4"/>
  <c r="BK236" i="4"/>
  <c r="J232" i="4"/>
  <c r="J220" i="4"/>
  <c r="BK209" i="4"/>
  <c r="BK201" i="4"/>
  <c r="J197" i="4"/>
  <c r="BK192" i="4"/>
  <c r="BK181" i="4"/>
  <c r="BK169" i="4"/>
  <c r="BK157" i="4"/>
  <c r="J149" i="4"/>
  <c r="BK139" i="4"/>
  <c r="BK128" i="4"/>
  <c r="BK240" i="5"/>
  <c r="J236" i="5"/>
  <c r="BK231" i="5"/>
  <c r="BK226" i="5"/>
  <c r="J212" i="5"/>
  <c r="J201" i="5"/>
  <c r="BK190" i="5"/>
  <c r="J179" i="5"/>
  <c r="BK166" i="5"/>
  <c r="BK154" i="5"/>
  <c r="J142" i="5"/>
  <c r="J136" i="5"/>
  <c r="BK127" i="5"/>
  <c r="BK250" i="5"/>
  <c r="BK247" i="5"/>
  <c r="J240" i="5"/>
  <c r="BK222" i="5"/>
  <c r="BK220" i="5"/>
  <c r="J211" i="5"/>
  <c r="BK201" i="5"/>
  <c r="J189" i="5"/>
  <c r="J215" i="5"/>
  <c r="BK206" i="5"/>
  <c r="BK195" i="5"/>
  <c r="BK179" i="5"/>
  <c r="BK171" i="5"/>
  <c r="J153" i="5"/>
  <c r="J149" i="5"/>
  <c r="BK129" i="5"/>
  <c r="J246" i="5"/>
  <c r="BK239" i="5"/>
  <c r="BK234" i="5"/>
  <c r="J226" i="5"/>
  <c r="BK215" i="5"/>
  <c r="J210" i="5"/>
  <c r="J195" i="5"/>
  <c r="J190" i="5"/>
  <c r="J166" i="5"/>
  <c r="BK149" i="5"/>
  <c r="J144" i="5"/>
  <c r="BK134" i="5"/>
  <c r="J226" i="6"/>
  <c r="BK217" i="6"/>
  <c r="J205" i="6"/>
  <c r="BK197" i="6"/>
  <c r="BK189" i="6"/>
  <c r="J180" i="6"/>
  <c r="J167" i="6"/>
  <c r="J163" i="6"/>
  <c r="BK152" i="6"/>
  <c r="J130" i="6"/>
  <c r="BK219" i="6"/>
  <c r="BK211" i="6"/>
  <c r="BK207" i="6"/>
  <c r="J198" i="6"/>
  <c r="J190" i="6"/>
  <c r="BK188" i="6"/>
  <c r="J181" i="6"/>
  <c r="BK176" i="6"/>
  <c r="BK169" i="6"/>
  <c r="J161" i="6"/>
  <c r="BK148" i="6"/>
  <c r="BK137" i="6"/>
  <c r="BK131" i="6"/>
  <c r="BK225" i="6"/>
  <c r="J211" i="6"/>
  <c r="BK205" i="6"/>
  <c r="BK198" i="6"/>
  <c r="J192" i="6"/>
  <c r="BK179" i="6"/>
  <c r="J169" i="6"/>
  <c r="J154" i="6"/>
  <c r="J139" i="6"/>
  <c r="BK226" i="6"/>
  <c r="BK221" i="6"/>
  <c r="BK216" i="6"/>
  <c r="J207" i="6"/>
  <c r="BK202" i="6"/>
  <c r="J199" i="6"/>
  <c r="J195" i="6"/>
  <c r="BK193" i="6"/>
  <c r="J188" i="6"/>
  <c r="BK184" i="6"/>
  <c r="BK172" i="6"/>
  <c r="BK161" i="6"/>
  <c r="J132" i="6"/>
  <c r="BK129" i="6"/>
  <c r="BK125" i="7"/>
  <c r="J125" i="7"/>
  <c r="J131" i="8"/>
  <c r="J126" i="8"/>
  <c r="BK121" i="8"/>
  <c r="BK133" i="8"/>
  <c r="BK130" i="8"/>
  <c r="BK123" i="8"/>
  <c r="BK120" i="8"/>
  <c r="BK131" i="8"/>
  <c r="BK122" i="8"/>
  <c r="BK134" i="8"/>
  <c r="J129" i="8"/>
  <c r="J125" i="8"/>
  <c r="J119" i="8"/>
  <c r="P127" i="2" l="1"/>
  <c r="BK200" i="2"/>
  <c r="J200" i="2"/>
  <c r="J99" i="2"/>
  <c r="R200" i="2"/>
  <c r="P206" i="2"/>
  <c r="T206" i="2"/>
  <c r="P211" i="2"/>
  <c r="T211" i="2"/>
  <c r="R224" i="2"/>
  <c r="P285" i="2"/>
  <c r="BK301" i="2"/>
  <c r="J301" i="2" s="1"/>
  <c r="J104" i="2" s="1"/>
  <c r="T301" i="2"/>
  <c r="T316" i="2"/>
  <c r="R127" i="3"/>
  <c r="P215" i="3"/>
  <c r="BK222" i="3"/>
  <c r="J222" i="3"/>
  <c r="J100" i="3" s="1"/>
  <c r="T227" i="3"/>
  <c r="R240" i="3"/>
  <c r="T287" i="3"/>
  <c r="R304" i="3"/>
  <c r="T318" i="3"/>
  <c r="R127" i="4"/>
  <c r="R200" i="4"/>
  <c r="T206" i="4"/>
  <c r="P211" i="4"/>
  <c r="BK219" i="4"/>
  <c r="J219" i="4"/>
  <c r="J102" i="4" s="1"/>
  <c r="BK245" i="4"/>
  <c r="J245" i="4"/>
  <c r="J103" i="4"/>
  <c r="BK253" i="4"/>
  <c r="J253" i="4" s="1"/>
  <c r="J104" i="4" s="1"/>
  <c r="T267" i="4"/>
  <c r="R126" i="5"/>
  <c r="T198" i="5"/>
  <c r="P208" i="5"/>
  <c r="BK228" i="5"/>
  <c r="J228" i="5" s="1"/>
  <c r="J102" i="5" s="1"/>
  <c r="BK238" i="5"/>
  <c r="J238" i="5"/>
  <c r="J103" i="5" s="1"/>
  <c r="BK249" i="5"/>
  <c r="J249" i="5"/>
  <c r="J104" i="5"/>
  <c r="T128" i="6"/>
  <c r="T127" i="6" s="1"/>
  <c r="T159" i="6"/>
  <c r="T166" i="6"/>
  <c r="T171" i="6"/>
  <c r="P183" i="6"/>
  <c r="P182" i="6"/>
  <c r="BK213" i="6"/>
  <c r="J213" i="6" s="1"/>
  <c r="J105" i="6" s="1"/>
  <c r="BK224" i="6"/>
  <c r="J224" i="6"/>
  <c r="J106" i="6" s="1"/>
  <c r="BK120" i="7"/>
  <c r="J120" i="7"/>
  <c r="J98" i="7"/>
  <c r="P127" i="3"/>
  <c r="T215" i="3"/>
  <c r="R222" i="3"/>
  <c r="R227" i="3"/>
  <c r="T240" i="3"/>
  <c r="R287" i="3"/>
  <c r="T304" i="3"/>
  <c r="P318" i="3"/>
  <c r="BK127" i="4"/>
  <c r="J127" i="4" s="1"/>
  <c r="J98" i="4" s="1"/>
  <c r="BK200" i="4"/>
  <c r="J200" i="4" s="1"/>
  <c r="J99" i="4" s="1"/>
  <c r="BK206" i="4"/>
  <c r="J206" i="4"/>
  <c r="J100" i="4" s="1"/>
  <c r="T211" i="4"/>
  <c r="R219" i="4"/>
  <c r="R245" i="4"/>
  <c r="R253" i="4"/>
  <c r="P267" i="4"/>
  <c r="P126" i="5"/>
  <c r="R198" i="5"/>
  <c r="T208" i="5"/>
  <c r="P228" i="5"/>
  <c r="P238" i="5"/>
  <c r="T249" i="5"/>
  <c r="R128" i="6"/>
  <c r="P159" i="6"/>
  <c r="R166" i="6"/>
  <c r="R171" i="6"/>
  <c r="T183" i="6"/>
  <c r="T182" i="6" s="1"/>
  <c r="P213" i="6"/>
  <c r="P212" i="6"/>
  <c r="P224" i="6"/>
  <c r="R120" i="7"/>
  <c r="R119" i="7"/>
  <c r="R118" i="7"/>
  <c r="P118" i="8"/>
  <c r="P117" i="8" s="1"/>
  <c r="AU101" i="1" s="1"/>
  <c r="BK127" i="2"/>
  <c r="J127" i="2" s="1"/>
  <c r="J98" i="2" s="1"/>
  <c r="T127" i="2"/>
  <c r="BK224" i="2"/>
  <c r="J224" i="2" s="1"/>
  <c r="J102" i="2" s="1"/>
  <c r="T224" i="2"/>
  <c r="R285" i="2"/>
  <c r="P301" i="2"/>
  <c r="BK316" i="2"/>
  <c r="J316" i="2"/>
  <c r="J105" i="2"/>
  <c r="P316" i="2"/>
  <c r="BK127" i="3"/>
  <c r="J127" i="3"/>
  <c r="J98" i="3"/>
  <c r="BK215" i="3"/>
  <c r="J215" i="3" s="1"/>
  <c r="J99" i="3" s="1"/>
  <c r="P222" i="3"/>
  <c r="BK227" i="3"/>
  <c r="J227" i="3" s="1"/>
  <c r="J101" i="3" s="1"/>
  <c r="BK240" i="3"/>
  <c r="J240" i="3" s="1"/>
  <c r="J102" i="3" s="1"/>
  <c r="BK287" i="3"/>
  <c r="J287" i="3"/>
  <c r="J103" i="3" s="1"/>
  <c r="BK304" i="3"/>
  <c r="J304" i="3"/>
  <c r="J104" i="3"/>
  <c r="BK318" i="3"/>
  <c r="J318" i="3" s="1"/>
  <c r="J105" i="3" s="1"/>
  <c r="P127" i="4"/>
  <c r="P200" i="4"/>
  <c r="P206" i="4"/>
  <c r="R211" i="4"/>
  <c r="T219" i="4"/>
  <c r="T245" i="4"/>
  <c r="T253" i="4"/>
  <c r="R267" i="4"/>
  <c r="T126" i="5"/>
  <c r="P198" i="5"/>
  <c r="R208" i="5"/>
  <c r="R228" i="5"/>
  <c r="T238" i="5"/>
  <c r="R249" i="5"/>
  <c r="P128" i="6"/>
  <c r="BK159" i="6"/>
  <c r="J159" i="6"/>
  <c r="J99" i="6" s="1"/>
  <c r="P166" i="6"/>
  <c r="BK171" i="6"/>
  <c r="J171" i="6"/>
  <c r="J101" i="6" s="1"/>
  <c r="BK183" i="6"/>
  <c r="J183" i="6"/>
  <c r="J103" i="6"/>
  <c r="T213" i="6"/>
  <c r="T212" i="6" s="1"/>
  <c r="T224" i="6"/>
  <c r="T120" i="7"/>
  <c r="T119" i="7" s="1"/>
  <c r="T118" i="7" s="1"/>
  <c r="R118" i="8"/>
  <c r="R117" i="8"/>
  <c r="R127" i="2"/>
  <c r="P200" i="2"/>
  <c r="T200" i="2"/>
  <c r="BK206" i="2"/>
  <c r="J206" i="2" s="1"/>
  <c r="J100" i="2" s="1"/>
  <c r="R206" i="2"/>
  <c r="BK211" i="2"/>
  <c r="J211" i="2" s="1"/>
  <c r="J101" i="2" s="1"/>
  <c r="R211" i="2"/>
  <c r="P224" i="2"/>
  <c r="BK285" i="2"/>
  <c r="J285" i="2" s="1"/>
  <c r="J103" i="2" s="1"/>
  <c r="T285" i="2"/>
  <c r="R301" i="2"/>
  <c r="R316" i="2"/>
  <c r="T127" i="3"/>
  <c r="T126" i="3"/>
  <c r="T125" i="3" s="1"/>
  <c r="R215" i="3"/>
  <c r="T222" i="3"/>
  <c r="P227" i="3"/>
  <c r="P240" i="3"/>
  <c r="P287" i="3"/>
  <c r="P304" i="3"/>
  <c r="R318" i="3"/>
  <c r="T127" i="4"/>
  <c r="T126" i="4" s="1"/>
  <c r="T125" i="4" s="1"/>
  <c r="T200" i="4"/>
  <c r="R206" i="4"/>
  <c r="BK211" i="4"/>
  <c r="J211" i="4"/>
  <c r="J101" i="4"/>
  <c r="P219" i="4"/>
  <c r="P245" i="4"/>
  <c r="P253" i="4"/>
  <c r="BK267" i="4"/>
  <c r="J267" i="4" s="1"/>
  <c r="J105" i="4" s="1"/>
  <c r="BK126" i="5"/>
  <c r="J126" i="5"/>
  <c r="J98" i="5" s="1"/>
  <c r="BK198" i="5"/>
  <c r="J198" i="5"/>
  <c r="J99" i="5"/>
  <c r="BK208" i="5"/>
  <c r="J208" i="5" s="1"/>
  <c r="J101" i="5" s="1"/>
  <c r="T228" i="5"/>
  <c r="R238" i="5"/>
  <c r="P249" i="5"/>
  <c r="BK128" i="6"/>
  <c r="J128" i="6"/>
  <c r="J98" i="6" s="1"/>
  <c r="R159" i="6"/>
  <c r="BK166" i="6"/>
  <c r="J166" i="6"/>
  <c r="J100" i="6" s="1"/>
  <c r="P171" i="6"/>
  <c r="R183" i="6"/>
  <c r="R182" i="6"/>
  <c r="R213" i="6"/>
  <c r="R212" i="6" s="1"/>
  <c r="R224" i="6"/>
  <c r="P120" i="7"/>
  <c r="P119" i="7" s="1"/>
  <c r="P118" i="7" s="1"/>
  <c r="AU100" i="1" s="1"/>
  <c r="BK118" i="8"/>
  <c r="J118" i="8" s="1"/>
  <c r="J97" i="8" s="1"/>
  <c r="T118" i="8"/>
  <c r="T117" i="8"/>
  <c r="BK205" i="5"/>
  <c r="J205" i="5" s="1"/>
  <c r="J100" i="5" s="1"/>
  <c r="J92" i="8"/>
  <c r="J113" i="8"/>
  <c r="BE120" i="8"/>
  <c r="BE123" i="8"/>
  <c r="BE126" i="8"/>
  <c r="BE131" i="8"/>
  <c r="E85" i="8"/>
  <c r="F91" i="8"/>
  <c r="F114" i="8"/>
  <c r="BE121" i="8"/>
  <c r="BE124" i="8"/>
  <c r="BE130" i="8"/>
  <c r="BE133" i="8"/>
  <c r="J89" i="8"/>
  <c r="BE119" i="8"/>
  <c r="BE122" i="8"/>
  <c r="BE125" i="8"/>
  <c r="BE127" i="8"/>
  <c r="BE128" i="8"/>
  <c r="BE129" i="8"/>
  <c r="BE132" i="8"/>
  <c r="BE134" i="8"/>
  <c r="BK182" i="6"/>
  <c r="J182" i="6"/>
  <c r="J102" i="6"/>
  <c r="J92" i="7"/>
  <c r="BE121" i="7"/>
  <c r="BE123" i="7"/>
  <c r="E85" i="7"/>
  <c r="F92" i="7"/>
  <c r="J112" i="7"/>
  <c r="BE125" i="7"/>
  <c r="F91" i="7"/>
  <c r="J114" i="7"/>
  <c r="BE127" i="7"/>
  <c r="E85" i="6"/>
  <c r="F92" i="6"/>
  <c r="F122" i="6"/>
  <c r="J123" i="6"/>
  <c r="BE136" i="6"/>
  <c r="BE138" i="6"/>
  <c r="BE155" i="6"/>
  <c r="BE162" i="6"/>
  <c r="BE163" i="6"/>
  <c r="BE164" i="6"/>
  <c r="BE165" i="6"/>
  <c r="BE173" i="6"/>
  <c r="BE175" i="6"/>
  <c r="BE179" i="6"/>
  <c r="BE180" i="6"/>
  <c r="BE205" i="6"/>
  <c r="BE207" i="6"/>
  <c r="BE208" i="6"/>
  <c r="BE211" i="6"/>
  <c r="BE217" i="6"/>
  <c r="BE225" i="6"/>
  <c r="BE226" i="6"/>
  <c r="J91" i="6"/>
  <c r="BE129" i="6"/>
  <c r="BE139" i="6"/>
  <c r="BE161" i="6"/>
  <c r="BE169" i="6"/>
  <c r="BE172" i="6"/>
  <c r="BE187" i="6"/>
  <c r="BE188" i="6"/>
  <c r="BE190" i="6"/>
  <c r="BE210" i="6"/>
  <c r="BE214" i="6"/>
  <c r="BE216" i="6"/>
  <c r="BE218" i="6"/>
  <c r="BE219" i="6"/>
  <c r="BE220" i="6"/>
  <c r="J89" i="6"/>
  <c r="BE130" i="6"/>
  <c r="BE132" i="6"/>
  <c r="BE134" i="6"/>
  <c r="BE152" i="6"/>
  <c r="BE154" i="6"/>
  <c r="BE167" i="6"/>
  <c r="BE185" i="6"/>
  <c r="BE186" i="6"/>
  <c r="BE194" i="6"/>
  <c r="BE195" i="6"/>
  <c r="BE198" i="6"/>
  <c r="BE199" i="6"/>
  <c r="BE200" i="6"/>
  <c r="BE202" i="6"/>
  <c r="BE221" i="6"/>
  <c r="BE223" i="6"/>
  <c r="BE131" i="6"/>
  <c r="BE137" i="6"/>
  <c r="BE143" i="6"/>
  <c r="BE148" i="6"/>
  <c r="BE160" i="6"/>
  <c r="BE176" i="6"/>
  <c r="BE178" i="6"/>
  <c r="BE181" i="6"/>
  <c r="BE184" i="6"/>
  <c r="BE189" i="6"/>
  <c r="BE191" i="6"/>
  <c r="BE192" i="6"/>
  <c r="BE193" i="6"/>
  <c r="BE196" i="6"/>
  <c r="BE197" i="6"/>
  <c r="BE201" i="6"/>
  <c r="BE203" i="6"/>
  <c r="BE204" i="6"/>
  <c r="BE206" i="6"/>
  <c r="BE215" i="6"/>
  <c r="BE222" i="6"/>
  <c r="J91" i="5"/>
  <c r="J118" i="5"/>
  <c r="BE136" i="5"/>
  <c r="BE140" i="5"/>
  <c r="BE153" i="5"/>
  <c r="BE154" i="5"/>
  <c r="BE171" i="5"/>
  <c r="BE181" i="5"/>
  <c r="BE185" i="5"/>
  <c r="BE194" i="5"/>
  <c r="BE199" i="5"/>
  <c r="BE206" i="5"/>
  <c r="BE219" i="5"/>
  <c r="BE231" i="5"/>
  <c r="BE232" i="5"/>
  <c r="BE242" i="5"/>
  <c r="BE243" i="5"/>
  <c r="BE246" i="5"/>
  <c r="J92" i="5"/>
  <c r="F120" i="5"/>
  <c r="BE155" i="5"/>
  <c r="BE156" i="5"/>
  <c r="BE158" i="5"/>
  <c r="BE165" i="5"/>
  <c r="BE190" i="5"/>
  <c r="BE201" i="5"/>
  <c r="BE209" i="5"/>
  <c r="BE210" i="5"/>
  <c r="BE215" i="5"/>
  <c r="BE222" i="5"/>
  <c r="BE227" i="5"/>
  <c r="BE230" i="5"/>
  <c r="BE240" i="5"/>
  <c r="BE245" i="5"/>
  <c r="BE247" i="5"/>
  <c r="E114" i="5"/>
  <c r="BE127" i="5"/>
  <c r="BE131" i="5"/>
  <c r="BE134" i="5"/>
  <c r="BE138" i="5"/>
  <c r="BE149" i="5"/>
  <c r="BE151" i="5"/>
  <c r="BE166" i="5"/>
  <c r="BE173" i="5"/>
  <c r="BE177" i="5"/>
  <c r="BE179" i="5"/>
  <c r="BE189" i="5"/>
  <c r="BE195" i="5"/>
  <c r="BE203" i="5"/>
  <c r="BE211" i="5"/>
  <c r="BE226" i="5"/>
  <c r="BE234" i="5"/>
  <c r="BE236" i="5"/>
  <c r="BE237" i="5"/>
  <c r="BE239" i="5"/>
  <c r="BE248" i="5"/>
  <c r="BE250" i="5"/>
  <c r="BE251" i="5"/>
  <c r="BE252" i="5"/>
  <c r="F92" i="5"/>
  <c r="BE129" i="5"/>
  <c r="BE142" i="5"/>
  <c r="BE144" i="5"/>
  <c r="BE146" i="5"/>
  <c r="BE148" i="5"/>
  <c r="BE152" i="5"/>
  <c r="BE167" i="5"/>
  <c r="BE192" i="5"/>
  <c r="BE197" i="5"/>
  <c r="BE212" i="5"/>
  <c r="BE214" i="5"/>
  <c r="BE217" i="5"/>
  <c r="BE218" i="5"/>
  <c r="BE220" i="5"/>
  <c r="BE221" i="5"/>
  <c r="BE229" i="5"/>
  <c r="BE233" i="5"/>
  <c r="J89" i="4"/>
  <c r="J92" i="4"/>
  <c r="J121" i="4"/>
  <c r="BE132" i="4"/>
  <c r="BE134" i="4"/>
  <c r="BE141" i="4"/>
  <c r="BE143" i="4"/>
  <c r="BE153" i="4"/>
  <c r="BE205" i="4"/>
  <c r="BE209" i="4"/>
  <c r="BE218" i="4"/>
  <c r="BE225" i="4"/>
  <c r="BE232" i="4"/>
  <c r="BE248" i="4"/>
  <c r="BE250" i="4"/>
  <c r="BE258" i="4"/>
  <c r="BE263" i="4"/>
  <c r="BE265" i="4"/>
  <c r="BE268" i="4"/>
  <c r="BE269" i="4"/>
  <c r="BE270" i="4"/>
  <c r="F121" i="4"/>
  <c r="BE145" i="4"/>
  <c r="BE147" i="4"/>
  <c r="BE149" i="4"/>
  <c r="BE157" i="4"/>
  <c r="BE160" i="4"/>
  <c r="BE168" i="4"/>
  <c r="BE179" i="4"/>
  <c r="BE191" i="4"/>
  <c r="BE196" i="4"/>
  <c r="BE199" i="4"/>
  <c r="BE201" i="4"/>
  <c r="BE207" i="4"/>
  <c r="BE214" i="4"/>
  <c r="BE215" i="4"/>
  <c r="BE224" i="4"/>
  <c r="BE233" i="4"/>
  <c r="BE235" i="4"/>
  <c r="BE237" i="4"/>
  <c r="BE238" i="4"/>
  <c r="BE240" i="4"/>
  <c r="BE243" i="4"/>
  <c r="BE252" i="4"/>
  <c r="BE255" i="4"/>
  <c r="BE257" i="4"/>
  <c r="BE264" i="4"/>
  <c r="BE266" i="4"/>
  <c r="E115" i="4"/>
  <c r="BE128" i="4"/>
  <c r="BE130" i="4"/>
  <c r="BE136" i="4"/>
  <c r="BE139" i="4"/>
  <c r="BE155" i="4"/>
  <c r="BE158" i="4"/>
  <c r="BE159" i="4"/>
  <c r="BE169" i="4"/>
  <c r="BE173" i="4"/>
  <c r="BE175" i="4"/>
  <c r="BE187" i="4"/>
  <c r="BE197" i="4"/>
  <c r="BE212" i="4"/>
  <c r="BE216" i="4"/>
  <c r="BE222" i="4"/>
  <c r="BE227" i="4"/>
  <c r="BE234" i="4"/>
  <c r="BE239" i="4"/>
  <c r="BE241" i="4"/>
  <c r="BE262" i="4"/>
  <c r="F92" i="4"/>
  <c r="BE129" i="4"/>
  <c r="BE151" i="4"/>
  <c r="BE181" i="4"/>
  <c r="BE183" i="4"/>
  <c r="BE192" i="4"/>
  <c r="BE194" i="4"/>
  <c r="BE203" i="4"/>
  <c r="BE217" i="4"/>
  <c r="BE220" i="4"/>
  <c r="BE221" i="4"/>
  <c r="BE229" i="4"/>
  <c r="BE231" i="4"/>
  <c r="BE236" i="4"/>
  <c r="BE244" i="4"/>
  <c r="BE246" i="4"/>
  <c r="BE254" i="4"/>
  <c r="E85" i="3"/>
  <c r="F92" i="3"/>
  <c r="BE140" i="3"/>
  <c r="BE147" i="3"/>
  <c r="BE151" i="3"/>
  <c r="BE155" i="3"/>
  <c r="BE164" i="3"/>
  <c r="BE166" i="3"/>
  <c r="BE196" i="3"/>
  <c r="BE211" i="3"/>
  <c r="BE220" i="3"/>
  <c r="BE225" i="3"/>
  <c r="BE228" i="3"/>
  <c r="BE234" i="3"/>
  <c r="BE249" i="3"/>
  <c r="BE255" i="3"/>
  <c r="BE256" i="3"/>
  <c r="BE259" i="3"/>
  <c r="BE263" i="3"/>
  <c r="BE269" i="3"/>
  <c r="BE275" i="3"/>
  <c r="BE284" i="3"/>
  <c r="BE292" i="3"/>
  <c r="BE301" i="3"/>
  <c r="BE302" i="3"/>
  <c r="BE309" i="3"/>
  <c r="BE314" i="3"/>
  <c r="J91" i="3"/>
  <c r="BE133" i="3"/>
  <c r="BE136" i="3"/>
  <c r="BE176" i="3"/>
  <c r="BE182" i="3"/>
  <c r="BE184" i="3"/>
  <c r="BE188" i="3"/>
  <c r="BE194" i="3"/>
  <c r="BE214" i="3"/>
  <c r="BE216" i="3"/>
  <c r="BE218" i="3"/>
  <c r="BE233" i="3"/>
  <c r="BE235" i="3"/>
  <c r="BE242" i="3"/>
  <c r="BE246" i="3"/>
  <c r="BE253" i="3"/>
  <c r="BE262" i="3"/>
  <c r="BE264" i="3"/>
  <c r="BE267" i="3"/>
  <c r="BE282" i="3"/>
  <c r="BE288" i="3"/>
  <c r="BE290" i="3"/>
  <c r="BE291" i="3"/>
  <c r="BE306" i="3"/>
  <c r="BE313" i="3"/>
  <c r="BE315" i="3"/>
  <c r="BE317" i="3"/>
  <c r="J89" i="3"/>
  <c r="J92" i="3"/>
  <c r="BE128" i="3"/>
  <c r="BE129" i="3"/>
  <c r="BE131" i="3"/>
  <c r="BE134" i="3"/>
  <c r="BE135" i="3"/>
  <c r="BE145" i="3"/>
  <c r="BE157" i="3"/>
  <c r="BE159" i="3"/>
  <c r="BE161" i="3"/>
  <c r="BE163" i="3"/>
  <c r="BE183" i="3"/>
  <c r="BE198" i="3"/>
  <c r="BE202" i="3"/>
  <c r="BE206" i="3"/>
  <c r="BE230" i="3"/>
  <c r="BE236" i="3"/>
  <c r="BE243" i="3"/>
  <c r="BE244" i="3"/>
  <c r="BE247" i="3"/>
  <c r="BE251" i="3"/>
  <c r="BE260" i="3"/>
  <c r="BE261" i="3"/>
  <c r="BE270" i="3"/>
  <c r="BE271" i="3"/>
  <c r="BE277" i="3"/>
  <c r="BE279" i="3"/>
  <c r="BE285" i="3"/>
  <c r="BE289" i="3"/>
  <c r="BE303" i="3"/>
  <c r="BE305" i="3"/>
  <c r="BE316" i="3"/>
  <c r="BE319" i="3"/>
  <c r="BE320" i="3"/>
  <c r="BE321" i="3"/>
  <c r="F91" i="3"/>
  <c r="BE138" i="3"/>
  <c r="BE143" i="3"/>
  <c r="BE149" i="3"/>
  <c r="BE153" i="3"/>
  <c r="BE162" i="3"/>
  <c r="BE180" i="3"/>
  <c r="BE181" i="3"/>
  <c r="BE190" i="3"/>
  <c r="BE207" i="3"/>
  <c r="BE209" i="3"/>
  <c r="BE212" i="3"/>
  <c r="BE223" i="3"/>
  <c r="BE232" i="3"/>
  <c r="BE237" i="3"/>
  <c r="BE238" i="3"/>
  <c r="BE241" i="3"/>
  <c r="BE252" i="3"/>
  <c r="BE254" i="3"/>
  <c r="BE258" i="3"/>
  <c r="BE265" i="3"/>
  <c r="BE266" i="3"/>
  <c r="BE268" i="3"/>
  <c r="BE273" i="3"/>
  <c r="BE293" i="3"/>
  <c r="BE294" i="3"/>
  <c r="BE297" i="3"/>
  <c r="BE299" i="3"/>
  <c r="BE308" i="3"/>
  <c r="E85" i="2"/>
  <c r="J91" i="2"/>
  <c r="F122" i="2"/>
  <c r="BE148" i="2"/>
  <c r="BE159" i="2"/>
  <c r="BE164" i="2"/>
  <c r="BE187" i="2"/>
  <c r="BE192" i="2"/>
  <c r="BE194" i="2"/>
  <c r="BE205" i="2"/>
  <c r="BE229" i="2"/>
  <c r="BE232" i="2"/>
  <c r="BE247" i="2"/>
  <c r="BE253" i="2"/>
  <c r="BE254" i="2"/>
  <c r="BE260" i="2"/>
  <c r="BE272" i="2"/>
  <c r="BE276" i="2"/>
  <c r="BE284" i="2"/>
  <c r="BE293" i="2"/>
  <c r="BE299" i="2"/>
  <c r="BE303" i="2"/>
  <c r="BE317" i="2"/>
  <c r="BE319" i="2"/>
  <c r="BE320" i="2"/>
  <c r="J89" i="2"/>
  <c r="F121" i="2"/>
  <c r="J122" i="2"/>
  <c r="BE128" i="2"/>
  <c r="BE129" i="2"/>
  <c r="BE134" i="2"/>
  <c r="BE162" i="2"/>
  <c r="BE165" i="2"/>
  <c r="BE169" i="2"/>
  <c r="BE181" i="2"/>
  <c r="BE199" i="2"/>
  <c r="BE218" i="2"/>
  <c r="BE219" i="2"/>
  <c r="BE220" i="2"/>
  <c r="BE231" i="2"/>
  <c r="BE233" i="2"/>
  <c r="BE234" i="2"/>
  <c r="BE242" i="2"/>
  <c r="BE243" i="2"/>
  <c r="BE249" i="2"/>
  <c r="BE255" i="2"/>
  <c r="BE261" i="2"/>
  <c r="BE263" i="2"/>
  <c r="BE267" i="2"/>
  <c r="BE271" i="2"/>
  <c r="BE273" i="2"/>
  <c r="BE287" i="2"/>
  <c r="BE289" i="2"/>
  <c r="BE291" i="2"/>
  <c r="BE302" i="2"/>
  <c r="BE313" i="2"/>
  <c r="BE131" i="2"/>
  <c r="BE133" i="2"/>
  <c r="BE156" i="2"/>
  <c r="BE158" i="2"/>
  <c r="BE179" i="2"/>
  <c r="BE191" i="2"/>
  <c r="BE196" i="2"/>
  <c r="BE201" i="2"/>
  <c r="BE203" i="2"/>
  <c r="BE209" i="2"/>
  <c r="BE212" i="2"/>
  <c r="BE214" i="2"/>
  <c r="BE216" i="2"/>
  <c r="BE221" i="2"/>
  <c r="BE226" i="2"/>
  <c r="BE235" i="2"/>
  <c r="BE239" i="2"/>
  <c r="BE241" i="2"/>
  <c r="BE245" i="2"/>
  <c r="BE246" i="2"/>
  <c r="BE248" i="2"/>
  <c r="BE250" i="2"/>
  <c r="BE252" i="2"/>
  <c r="BE257" i="2"/>
  <c r="BE259" i="2"/>
  <c r="BE269" i="2"/>
  <c r="BE274" i="2"/>
  <c r="BE278" i="2"/>
  <c r="BE279" i="2"/>
  <c r="BE280" i="2"/>
  <c r="BE282" i="2"/>
  <c r="BE305" i="2"/>
  <c r="BE312" i="2"/>
  <c r="BE314" i="2"/>
  <c r="BE136" i="2"/>
  <c r="BE138" i="2"/>
  <c r="BE140" i="2"/>
  <c r="BE142" i="2"/>
  <c r="BE144" i="2"/>
  <c r="BE146" i="2"/>
  <c r="BE150" i="2"/>
  <c r="BE152" i="2"/>
  <c r="BE154" i="2"/>
  <c r="BE160" i="2"/>
  <c r="BE161" i="2"/>
  <c r="BE163" i="2"/>
  <c r="BE175" i="2"/>
  <c r="BE183" i="2"/>
  <c r="BE197" i="2"/>
  <c r="BE207" i="2"/>
  <c r="BE217" i="2"/>
  <c r="BE222" i="2"/>
  <c r="BE225" i="2"/>
  <c r="BE227" i="2"/>
  <c r="BE228" i="2"/>
  <c r="BE230" i="2"/>
  <c r="BE236" i="2"/>
  <c r="BE238" i="2"/>
  <c r="BE244" i="2"/>
  <c r="BE256" i="2"/>
  <c r="BE264" i="2"/>
  <c r="BE265" i="2"/>
  <c r="BE266" i="2"/>
  <c r="BE268" i="2"/>
  <c r="BE270" i="2"/>
  <c r="BE286" i="2"/>
  <c r="BE290" i="2"/>
  <c r="BE295" i="2"/>
  <c r="BE297" i="2"/>
  <c r="BE298" i="2"/>
  <c r="BE306" i="2"/>
  <c r="BE311" i="2"/>
  <c r="BE315" i="2"/>
  <c r="F36" i="2"/>
  <c r="BC95" i="1"/>
  <c r="F34" i="3"/>
  <c r="BA96" i="1"/>
  <c r="F35" i="4"/>
  <c r="BB97" i="1"/>
  <c r="F34" i="4"/>
  <c r="BA97" i="1"/>
  <c r="F34" i="5"/>
  <c r="BA98" i="1"/>
  <c r="F35" i="6"/>
  <c r="BB99" i="1"/>
  <c r="F37" i="7"/>
  <c r="BD100" i="1"/>
  <c r="F36" i="7"/>
  <c r="BC100" i="1"/>
  <c r="F36" i="8"/>
  <c r="BC101" i="1"/>
  <c r="F34" i="8"/>
  <c r="BA101" i="1"/>
  <c r="F37" i="2"/>
  <c r="BD95" i="1"/>
  <c r="J34" i="3"/>
  <c r="AW96" i="1"/>
  <c r="J34" i="4"/>
  <c r="AW97" i="1"/>
  <c r="F35" i="5"/>
  <c r="BB98" i="1"/>
  <c r="F36" i="5"/>
  <c r="BC98" i="1"/>
  <c r="F37" i="6"/>
  <c r="BD99" i="1"/>
  <c r="J34" i="2"/>
  <c r="AW95" i="1"/>
  <c r="F36" i="3"/>
  <c r="BC96" i="1"/>
  <c r="F35" i="3"/>
  <c r="BB96" i="1"/>
  <c r="F37" i="5"/>
  <c r="BD98" i="1"/>
  <c r="J34" i="5"/>
  <c r="AW98" i="1"/>
  <c r="F36" i="6"/>
  <c r="BC99" i="1"/>
  <c r="F34" i="6"/>
  <c r="BA99" i="1"/>
  <c r="F35" i="7"/>
  <c r="BB100" i="1"/>
  <c r="J34" i="8"/>
  <c r="AW101" i="1"/>
  <c r="F35" i="2"/>
  <c r="BB95" i="1"/>
  <c r="F34" i="2"/>
  <c r="BA95" i="1"/>
  <c r="F37" i="3"/>
  <c r="BD96" i="1"/>
  <c r="F37" i="4"/>
  <c r="BD97" i="1"/>
  <c r="F36" i="4"/>
  <c r="BC97" i="1" s="1"/>
  <c r="J34" i="6"/>
  <c r="AW99" i="1"/>
  <c r="J34" i="7"/>
  <c r="AW100" i="1" s="1"/>
  <c r="F34" i="7"/>
  <c r="BA100" i="1"/>
  <c r="F35" i="8"/>
  <c r="BB101" i="1" s="1"/>
  <c r="F37" i="8"/>
  <c r="BD101" i="1"/>
  <c r="BK125" i="5" l="1"/>
  <c r="J125" i="5" s="1"/>
  <c r="J97" i="5" s="1"/>
  <c r="BK212" i="6"/>
  <c r="J212" i="6" s="1"/>
  <c r="J104" i="6" s="1"/>
  <c r="P126" i="4"/>
  <c r="P125" i="4"/>
  <c r="AU97" i="1" s="1"/>
  <c r="R126" i="3"/>
  <c r="R125" i="3"/>
  <c r="P127" i="6"/>
  <c r="P126" i="6" s="1"/>
  <c r="AU99" i="1" s="1"/>
  <c r="T126" i="2"/>
  <c r="T125" i="2"/>
  <c r="R126" i="4"/>
  <c r="R125" i="4"/>
  <c r="T125" i="5"/>
  <c r="T124" i="5"/>
  <c r="R127" i="6"/>
  <c r="R126" i="6"/>
  <c r="R125" i="5"/>
  <c r="R124" i="5"/>
  <c r="R126" i="2"/>
  <c r="R125" i="2"/>
  <c r="P125" i="5"/>
  <c r="P124" i="5"/>
  <c r="AU98" i="1" s="1"/>
  <c r="P126" i="3"/>
  <c r="P125" i="3"/>
  <c r="AU96" i="1"/>
  <c r="T126" i="6"/>
  <c r="P126" i="2"/>
  <c r="P125" i="2"/>
  <c r="AU95" i="1"/>
  <c r="BK126" i="3"/>
  <c r="J126" i="3"/>
  <c r="J97" i="3"/>
  <c r="BK126" i="4"/>
  <c r="J126" i="4" s="1"/>
  <c r="J97" i="4" s="1"/>
  <c r="BK127" i="6"/>
  <c r="J127" i="6"/>
  <c r="J97" i="6" s="1"/>
  <c r="BK117" i="8"/>
  <c r="J117" i="8"/>
  <c r="J96" i="8"/>
  <c r="BK119" i="7"/>
  <c r="J119" i="7"/>
  <c r="J97" i="7"/>
  <c r="BK126" i="2"/>
  <c r="J126" i="2" s="1"/>
  <c r="J97" i="2" s="1"/>
  <c r="BK126" i="6"/>
  <c r="J126" i="6"/>
  <c r="J96" i="6" s="1"/>
  <c r="BK124" i="5"/>
  <c r="J124" i="5"/>
  <c r="J96" i="5"/>
  <c r="F33" i="2"/>
  <c r="AZ95" i="1"/>
  <c r="F33" i="5"/>
  <c r="AZ98" i="1"/>
  <c r="J33" i="7"/>
  <c r="AV100" i="1"/>
  <c r="AT100" i="1"/>
  <c r="F33" i="8"/>
  <c r="AZ101" i="1" s="1"/>
  <c r="BD94" i="1"/>
  <c r="W33" i="1"/>
  <c r="BB94" i="1"/>
  <c r="W31" i="1" s="1"/>
  <c r="J33" i="2"/>
  <c r="AV95" i="1"/>
  <c r="AT95" i="1"/>
  <c r="J33" i="5"/>
  <c r="AV98" i="1"/>
  <c r="AT98" i="1"/>
  <c r="F33" i="7"/>
  <c r="AZ100" i="1" s="1"/>
  <c r="J33" i="8"/>
  <c r="AV101" i="1"/>
  <c r="AT101" i="1"/>
  <c r="BA94" i="1"/>
  <c r="W30" i="1"/>
  <c r="BC94" i="1"/>
  <c r="W32" i="1"/>
  <c r="J33" i="3"/>
  <c r="AV96" i="1"/>
  <c r="AT96" i="1"/>
  <c r="J33" i="4"/>
  <c r="AV97" i="1" s="1"/>
  <c r="AT97" i="1" s="1"/>
  <c r="F33" i="6"/>
  <c r="AZ99" i="1"/>
  <c r="F33" i="3"/>
  <c r="AZ96" i="1"/>
  <c r="F33" i="4"/>
  <c r="AZ97" i="1"/>
  <c r="J33" i="6"/>
  <c r="AV99" i="1"/>
  <c r="AT99" i="1"/>
  <c r="BK125" i="4" l="1"/>
  <c r="J125" i="4"/>
  <c r="J96" i="4"/>
  <c r="BK125" i="3"/>
  <c r="J125" i="3" s="1"/>
  <c r="J96" i="3" s="1"/>
  <c r="BK118" i="7"/>
  <c r="J118" i="7"/>
  <c r="J96" i="7" s="1"/>
  <c r="BK125" i="2"/>
  <c r="J125" i="2"/>
  <c r="AU94" i="1"/>
  <c r="J30" i="8"/>
  <c r="AG101" i="1"/>
  <c r="J30" i="2"/>
  <c r="AG95" i="1"/>
  <c r="J30" i="6"/>
  <c r="AG99" i="1"/>
  <c r="AN99" i="1"/>
  <c r="AX94" i="1"/>
  <c r="AW94" i="1"/>
  <c r="AK30" i="1" s="1"/>
  <c r="AZ94" i="1"/>
  <c r="W29" i="1"/>
  <c r="J30" i="5"/>
  <c r="AG98" i="1" s="1"/>
  <c r="AN98" i="1" s="1"/>
  <c r="AY94" i="1"/>
  <c r="J39" i="2" l="1"/>
  <c r="J39" i="8"/>
  <c r="J96" i="2"/>
  <c r="J39" i="6"/>
  <c r="J39" i="5"/>
  <c r="AN95" i="1"/>
  <c r="AN101" i="1"/>
  <c r="J30" i="7"/>
  <c r="AG100" i="1" s="1"/>
  <c r="J30" i="4"/>
  <c r="AG97" i="1" s="1"/>
  <c r="AN97" i="1" s="1"/>
  <c r="J30" i="3"/>
  <c r="AG96" i="1" s="1"/>
  <c r="AN96" i="1" s="1"/>
  <c r="AV94" i="1"/>
  <c r="AK29" i="1" s="1"/>
  <c r="J39" i="3" l="1"/>
  <c r="J39" i="7"/>
  <c r="J39" i="4"/>
  <c r="AN100" i="1"/>
  <c r="AG94" i="1"/>
  <c r="AK26" i="1"/>
  <c r="AT94" i="1"/>
  <c r="AN94" i="1"/>
  <c r="AK35" i="1" l="1"/>
</calcChain>
</file>

<file path=xl/sharedStrings.xml><?xml version="1.0" encoding="utf-8"?>
<sst xmlns="http://schemas.openxmlformats.org/spreadsheetml/2006/main" count="9909" uniqueCount="1536">
  <si>
    <t>Export Komplet</t>
  </si>
  <si>
    <t/>
  </si>
  <si>
    <t>2.0</t>
  </si>
  <si>
    <t>False</t>
  </si>
  <si>
    <t>{3039ee3e-7c8b-4a50-85d8-deb8f80c369b}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</si>
  <si>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</si>
  <si>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</si>
  <si>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</si>
  <si>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</si>
  <si>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</si>
  <si>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</si>
  <si>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</si>
  <si>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</si>
  <si>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</si>
  <si>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ST4179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</si>
  <si>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</si>
  <si>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</si>
  <si>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Nová Koruna - doplnění sítí etapa II vodovod, kanalizace splašková, kanalizace dešŤová, přípojky, VO, přeložky</t>
  </si>
  <si>
    <t>KSO:</t>
  </si>
  <si>
    <t>CC-CZ:</t>
  </si>
  <si>
    <t>222</t>
  </si>
  <si>
    <t>Místo:</t>
  </si>
  <si>
    <t xml:space="preserve"> </t>
  </si>
  <si>
    <t>Datum:</t>
  </si>
  <si>
    <t>CZ-CPA:</t>
  </si>
  <si>
    <t>42.2</t>
  </si>
  <si>
    <t>Zadavatel:</t>
  </si>
  <si>
    <t>IČ:</t>
  </si>
  <si>
    <t>DIČ:</t>
  </si>
  <si>
    <t>Uchazeč: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</si>
  <si>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</si>
  <si>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</si>
  <si>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</si>
  <si>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</si>
  <si>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</si>
  <si>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</si>
  <si>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</si>
  <si>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</si>
  <si>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</si>
  <si>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</si>
  <si>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</si>
  <si>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</si>
  <si>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</si>
  <si>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</si>
  <si>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</si>
  <si>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</si>
  <si>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</si>
  <si>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</si>
  <si>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</si>
  <si>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</si>
  <si>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</si>
  <si>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</si>
  <si>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</si>
  <si>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</si>
  <si>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</si>
  <si>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</si>
  <si>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</si>
  <si>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</si>
  <si>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</si>
  <si>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</si>
  <si>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</si>
  <si>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</si>
  <si>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</si>
  <si>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</si>
  <si>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</si>
  <si>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</si>
  <si>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</si>
  <si>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</si>
  <si>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</si>
  <si>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</si>
  <si>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</si>
  <si>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</si>
  <si>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</si>
  <si>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</si>
  <si>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</si>
  <si>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</si>
  <si>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</si>
  <si>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</si>
  <si>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</si>
  <si>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4179a</t>
  </si>
  <si>
    <t>SO 01  Vodovod</t>
  </si>
  <si>
    <t>STA</t>
  </si>
  <si>
    <t>1</t>
  </si>
  <si>
    <t>{d343eb84-db0b-4f18-8f9b-16fc385336ec}</t>
  </si>
  <si>
    <t>2</t>
  </si>
  <si>
    <t>4179b</t>
  </si>
  <si>
    <t>SO 02  Kanalizace splašková</t>
  </si>
  <si>
    <t>{f781e684-223e-4478-b7c3-ea5ab880a3fb}</t>
  </si>
  <si>
    <t>4179c</t>
  </si>
  <si>
    <t>SO 03  Kanalizace dešťová</t>
  </si>
  <si>
    <t>{8547a5a2-1fa3-4cfc-a1e5-b1f54817081c}</t>
  </si>
  <si>
    <t>4179d</t>
  </si>
  <si>
    <t>SO 04  Přípojky domovní</t>
  </si>
  <si>
    <t>{94262b4d-a0dc-46f1-838c-50f57e628559}</t>
  </si>
  <si>
    <t>4179e</t>
  </si>
  <si>
    <t>SO 05  Veřejné osvětlení</t>
  </si>
  <si>
    <t>{427af14f-bcaa-47fc-b4e6-1633961bf6be}</t>
  </si>
  <si>
    <t>4179f</t>
  </si>
  <si>
    <t>SO 06  Přeložky</t>
  </si>
  <si>
    <t>{6a2326bf-77b9-4e42-99ca-3e8ddaa86390}</t>
  </si>
  <si>
    <t>4179g</t>
  </si>
  <si>
    <t>Vedlejší rozpočtové náklady</t>
  </si>
  <si>
    <t>{0cde3c7d-c479-4299-8e34-e1a987df11b4}</t>
  </si>
  <si>
    <t>KRYCÍ LIST SOUPISU PRACÍ</t>
  </si>
  <si>
    <t>Objekt:</t>
  </si>
  <si>
    <t>4179a - SO 01  Vodovod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</si>
  <si>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</si>
  <si>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</si>
  <si>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</si>
  <si>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</si>
  <si>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</si>
  <si>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</si>
  <si>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</si>
  <si>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</si>
  <si>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</si>
  <si>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</si>
  <si>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</si>
  <si>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</si>
  <si>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</si>
  <si>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</si>
  <si>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</si>
  <si>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</si>
  <si>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</si>
  <si>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</si>
  <si>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</si>
  <si>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</si>
  <si>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</si>
  <si>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</si>
  <si>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</si>
  <si>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</si>
  <si>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</si>
  <si>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</si>
  <si>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</si>
  <si>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</si>
  <si>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</si>
  <si>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</si>
  <si>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</si>
  <si>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</si>
  <si>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</si>
  <si>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ze zámkových dlaždic komunikací pro pěší ručně</t>
  </si>
  <si>
    <t>m2</t>
  </si>
  <si>
    <t>4</t>
  </si>
  <si>
    <t>401654393</t>
  </si>
  <si>
    <t>113107162</t>
  </si>
  <si>
    <t>Odstranění podkladu z kameniva drceného tl přes 100 do 200 mm strojně pl přes 50 do 200 m2</t>
  </si>
  <si>
    <t>254613579</t>
  </si>
  <si>
    <t>P</t>
  </si>
  <si>
    <t>Poznámka k položce:_x000D_
Rozebrání zámkové dlažby - odstranění lože.</t>
  </si>
  <si>
    <t>3</t>
  </si>
  <si>
    <t>113107323</t>
  </si>
  <si>
    <t>Odstranění podkladu z kameniva drceného tl přes 200 do 300 mm strojně pl do 50 m2</t>
  </si>
  <si>
    <t>-760746364</t>
  </si>
  <si>
    <t>Poznámka k položce:_x000D_
Rozebrání podkladu asfaltové komunikace.</t>
  </si>
  <si>
    <t>113107344</t>
  </si>
  <si>
    <t>Odstranění krytu živičného tl přes 150 do 200 mm strojně pl do 50 m2</t>
  </si>
  <si>
    <t>775564693</t>
  </si>
  <si>
    <t>5</t>
  </si>
  <si>
    <t>113151111</t>
  </si>
  <si>
    <t>Rozebrání zpevněných ploch ze silničních dílců</t>
  </si>
  <si>
    <t>223694186</t>
  </si>
  <si>
    <t>VV</t>
  </si>
  <si>
    <t>2*(3,0*1,2)</t>
  </si>
  <si>
    <t>6</t>
  </si>
  <si>
    <t>119001421</t>
  </si>
  <si>
    <t xml:space="preserve">Dočasné zajištění kabelů a kabelových tratí </t>
  </si>
  <si>
    <t>m</t>
  </si>
  <si>
    <t>-655467103</t>
  </si>
  <si>
    <t>Poznámka k položce:_x000D_
Dočasné zajištění a ochrana, zapískování.</t>
  </si>
  <si>
    <t>7</t>
  </si>
  <si>
    <t>121151123</t>
  </si>
  <si>
    <t>Sejmutí ornice plochy přes 500 m2 tl vrstvy do 200 mm strojně</t>
  </si>
  <si>
    <t>-989223177</t>
  </si>
  <si>
    <t>Poznámka k položce:_x000D_
Zatravněné plochy.</t>
  </si>
  <si>
    <t>8</t>
  </si>
  <si>
    <t>131251203</t>
  </si>
  <si>
    <t>Hloubení jam zapažených v hornině třídy těžitelnosti I skupiny 3 objem do 100 m3 strojně</t>
  </si>
  <si>
    <t>m3</t>
  </si>
  <si>
    <t>415880978</t>
  </si>
  <si>
    <t>124,95*0,5  "protlaková jáma hornina tř. 3 50%</t>
  </si>
  <si>
    <t>9</t>
  </si>
  <si>
    <t>131351202</t>
  </si>
  <si>
    <t>Hloubení jam zapažených v hornině třídy těžitelnosti II skupiny 4 objem do 50 m3 strojně</t>
  </si>
  <si>
    <t>-555720972</t>
  </si>
  <si>
    <t>124,95*0,4  "protlaková jáma hornina tř. 4 40%</t>
  </si>
  <si>
    <t>10</t>
  </si>
  <si>
    <t>131451201</t>
  </si>
  <si>
    <t>Hloubení jam zapažených v hornině třídy těžitelnosti II skupiny 5 objem do 20 m3 strojně</t>
  </si>
  <si>
    <t>459602692</t>
  </si>
  <si>
    <t>124,95*0,1  "protlaková jáma hornina tř. 5 10%</t>
  </si>
  <si>
    <t>11</t>
  </si>
  <si>
    <t>13000110R</t>
  </si>
  <si>
    <t>Příplatek za ztížené vykopávky v blízkosti podzemního vedení</t>
  </si>
  <si>
    <t>-314983469</t>
  </si>
  <si>
    <t>Poznámka k položce:_x000D_
Ruční výkop v blízkosti podzemních vedení - seznámení, oznámení, ověření, kontrola.</t>
  </si>
  <si>
    <t>12</t>
  </si>
  <si>
    <t>132254204</t>
  </si>
  <si>
    <t>Hloubení zapažených rýh š do 2000 mm v hornině třídy těžitelnosti I skupiny 3 objem do 500 m3</t>
  </si>
  <si>
    <t>928512003</t>
  </si>
  <si>
    <t>506,385*0,5  "hornina tř. 3 50%</t>
  </si>
  <si>
    <t>13</t>
  </si>
  <si>
    <t>132354204</t>
  </si>
  <si>
    <t>Hloubení zapažených rýh š do 2000 mm v hornině třídy těžitelnosti II skupiny 4 objem do 500 m3</t>
  </si>
  <si>
    <t>2695280</t>
  </si>
  <si>
    <t>506,385*0,4  "hornina tř. 4 40%</t>
  </si>
  <si>
    <t>14</t>
  </si>
  <si>
    <t>132454203</t>
  </si>
  <si>
    <t>Hloubení zapažených rýh š do 2000 mm v hornině třídy těžitelnosti II skupiny 5 objem do 100 m3</t>
  </si>
  <si>
    <t>893572060</t>
  </si>
  <si>
    <t>506,385*0,1  "hornina tř. 5 10%</t>
  </si>
  <si>
    <t>141721211</t>
  </si>
  <si>
    <t>Řízený zemní protlak délky do 50 m hl do 6 m se zatažením potrubí průměru vrtu do 90 mm v hornině třídy těžitelnosti I a II skupiny 1 až 4</t>
  </si>
  <si>
    <t>64559012</t>
  </si>
  <si>
    <t>Poznámka k položce:_x000D_
Horizontálně řízené vrtání  bez chráničky.</t>
  </si>
  <si>
    <t>16</t>
  </si>
  <si>
    <t>141721214</t>
  </si>
  <si>
    <t>Řízený zemní protlak délky do 50 m hl do 6 m se zatažením potrubí průměru vrtu přes 140 do 180 mm v hornině třídy těžitelnosti I a II skupiny 1 až 4</t>
  </si>
  <si>
    <t>-1388718922</t>
  </si>
  <si>
    <t>Poznámka k položce:_x000D_
Protlak s chráničkou pod vozovkou.</t>
  </si>
  <si>
    <t>17</t>
  </si>
  <si>
    <t>M</t>
  </si>
  <si>
    <t>14011098</t>
  </si>
  <si>
    <t>ocelová chránička OC150</t>
  </si>
  <si>
    <t>-1906769666</t>
  </si>
  <si>
    <t>18</t>
  </si>
  <si>
    <t>14172R</t>
  </si>
  <si>
    <t>Přesuny protlakové soupravy</t>
  </si>
  <si>
    <t>kpl</t>
  </si>
  <si>
    <t>1983945617</t>
  </si>
  <si>
    <t>19</t>
  </si>
  <si>
    <t>141R</t>
  </si>
  <si>
    <t>Vystředění potrubí v chráničce a manžety na koncích</t>
  </si>
  <si>
    <t>-1338825945</t>
  </si>
  <si>
    <t>20</t>
  </si>
  <si>
    <t>151101101</t>
  </si>
  <si>
    <t>Zřízení příložného pažení a rozepření stěn rýh hl do 2 m</t>
  </si>
  <si>
    <t>1985268193</t>
  </si>
  <si>
    <t>151101102</t>
  </si>
  <si>
    <t>Zřízení příložného pažení a rozepření stěn rýh hl přes 2 do 4 m</t>
  </si>
  <si>
    <t>1578138060</t>
  </si>
  <si>
    <t>22</t>
  </si>
  <si>
    <t>151101111</t>
  </si>
  <si>
    <t>Odstranění příložného pažení a rozepření stěn rýh hl do 2 m</t>
  </si>
  <si>
    <t>-1218572074</t>
  </si>
  <si>
    <t>23</t>
  </si>
  <si>
    <t>151101112</t>
  </si>
  <si>
    <t>Odstranění příložného pažení a rozepření stěn rýh hl přes 2 do 4 m</t>
  </si>
  <si>
    <t>1097929713</t>
  </si>
  <si>
    <t>24</t>
  </si>
  <si>
    <t>162551108</t>
  </si>
  <si>
    <t xml:space="preserve">Vodorovné přemístění přes 2 500 do 3000 m výkopku/sypaniny </t>
  </si>
  <si>
    <t>-575703070</t>
  </si>
  <si>
    <t>506,385+124,95+0,4+0,27  "výkop rýhy, jámy + protlaky</t>
  </si>
  <si>
    <t>462,54  "materiál na zásyp dovézt zpět</t>
  </si>
  <si>
    <t>Součet</t>
  </si>
  <si>
    <t>25</t>
  </si>
  <si>
    <t>162751117</t>
  </si>
  <si>
    <t xml:space="preserve">Vodorovné přemístění přes 9 000 do 10000 m výkopku/sypaniny </t>
  </si>
  <si>
    <t>376399246</t>
  </si>
  <si>
    <t>506,385  "výkop rýhy</t>
  </si>
  <si>
    <t>124,95  "výkop jámy</t>
  </si>
  <si>
    <t>0,67  "protlaky</t>
  </si>
  <si>
    <t>-462,54  "materiál na zásyp</t>
  </si>
  <si>
    <t>26</t>
  </si>
  <si>
    <t>167151111</t>
  </si>
  <si>
    <t xml:space="preserve">Nakládání výkopku </t>
  </si>
  <si>
    <t>1315139098</t>
  </si>
  <si>
    <t>169,465  "naložení materiálu k odvozu z mezideponie na skládku</t>
  </si>
  <si>
    <t>462,54  "nakládání materiálu z mezideponie na zásyp</t>
  </si>
  <si>
    <t>27</t>
  </si>
  <si>
    <t>171201231</t>
  </si>
  <si>
    <t xml:space="preserve">Poplatek za uložení zeminy a kamení na skládce (skládkovné) </t>
  </si>
  <si>
    <t>t</t>
  </si>
  <si>
    <t>-1429699300</t>
  </si>
  <si>
    <t>169,465*1,8</t>
  </si>
  <si>
    <t>28</t>
  </si>
  <si>
    <t>171251101</t>
  </si>
  <si>
    <t>Uložení sejmuté ornice podél výkopu</t>
  </si>
  <si>
    <t>-975824099</t>
  </si>
  <si>
    <t>137*5*0,2</t>
  </si>
  <si>
    <t>29</t>
  </si>
  <si>
    <t>171251201</t>
  </si>
  <si>
    <t>Uložení sypaniny na skládky nebo meziskládky</t>
  </si>
  <si>
    <t>-866002071</t>
  </si>
  <si>
    <t>632,005  "uložení na meziskládku</t>
  </si>
  <si>
    <t>169,465  "nevyužitý materiál z vykopávek</t>
  </si>
  <si>
    <t>30</t>
  </si>
  <si>
    <t>174151101</t>
  </si>
  <si>
    <t>Zásyp jam, šachet rýh nebo kolem objektů sypaninou se zhutněním</t>
  </si>
  <si>
    <t>413406841</t>
  </si>
  <si>
    <t>337,59  "zásyp rýhy</t>
  </si>
  <si>
    <t>124,95  "zásyp protlakových jam</t>
  </si>
  <si>
    <t>31</t>
  </si>
  <si>
    <t>175151101</t>
  </si>
  <si>
    <t>Obsypání potrubí strojně sypaninou bez prohození, uloženou do 3 m</t>
  </si>
  <si>
    <t>615422432</t>
  </si>
  <si>
    <t>32</t>
  </si>
  <si>
    <t>58331200</t>
  </si>
  <si>
    <t>štěrkopísek netříděný - materiál na obsyp</t>
  </si>
  <si>
    <t>-565400446</t>
  </si>
  <si>
    <t>120,305*2 'Přepočtené koeficientem množství</t>
  </si>
  <si>
    <t>33</t>
  </si>
  <si>
    <t>181351113</t>
  </si>
  <si>
    <t>Rozprostření ornice tl vrstvy do 200 mm pl přes 500 m2 v rovině nebo ve svahu do 1:5 strojně</t>
  </si>
  <si>
    <t>1508277764</t>
  </si>
  <si>
    <t>34</t>
  </si>
  <si>
    <t>181411131</t>
  </si>
  <si>
    <t>Založení parkového trávníku výsevem pl do 1000 m2 v rovině a ve svahu do 1:5</t>
  </si>
  <si>
    <t>-1637411993</t>
  </si>
  <si>
    <t>35</t>
  </si>
  <si>
    <t>00572410</t>
  </si>
  <si>
    <t>osivo směs travní parková</t>
  </si>
  <si>
    <t>kg</t>
  </si>
  <si>
    <t>1857248652</t>
  </si>
  <si>
    <t>685*0,03 'Přepočtené koeficientem množství</t>
  </si>
  <si>
    <t>36</t>
  </si>
  <si>
    <t>18195111R</t>
  </si>
  <si>
    <t>Urovnání svahů a dna se zhutněním strojně</t>
  </si>
  <si>
    <t>1818501948</t>
  </si>
  <si>
    <t>Zakládání</t>
  </si>
  <si>
    <t>37</t>
  </si>
  <si>
    <t>212751104</t>
  </si>
  <si>
    <t xml:space="preserve">Trativod z drenážních trubek PVC- otevřený výkop DN 100 </t>
  </si>
  <si>
    <t>1432442115</t>
  </si>
  <si>
    <t>Poznámka k položce:_x000D_
Drenáž ve dně výkopu v pískovém loži.</t>
  </si>
  <si>
    <t>38</t>
  </si>
  <si>
    <t>291211111</t>
  </si>
  <si>
    <t>Zřízení plochy ze silničních panelů do lože tl 50 mm z kameniva</t>
  </si>
  <si>
    <t>-1524053152</t>
  </si>
  <si>
    <t>Poznámka k položce:_x000D_
Silniční panel do protlakové jámy.</t>
  </si>
  <si>
    <t>39</t>
  </si>
  <si>
    <t>59381001</t>
  </si>
  <si>
    <t>panel silniční 3,00x1,20x0,15m</t>
  </si>
  <si>
    <t>kus</t>
  </si>
  <si>
    <t>-1557569227</t>
  </si>
  <si>
    <t>Vodorovné konstrukce</t>
  </si>
  <si>
    <t>40</t>
  </si>
  <si>
    <t>451573111</t>
  </si>
  <si>
    <t>Lože pod potrubí otevřený výkop z písku, tl. 0,1 m</t>
  </si>
  <si>
    <t>676870009</t>
  </si>
  <si>
    <t>341*0,9*0,1  "pískový podsyp</t>
  </si>
  <si>
    <t>41</t>
  </si>
  <si>
    <t>452313131</t>
  </si>
  <si>
    <t>Podkladní bloky z betonu prostého bez zvýšených nároků na prostředí tř. C 12/15 otevřený výkop</t>
  </si>
  <si>
    <t>-1724759896</t>
  </si>
  <si>
    <t>13*(0,75*0,75*0,75)  "betonové bloky</t>
  </si>
  <si>
    <t>Komunikace pozemní</t>
  </si>
  <si>
    <t>42</t>
  </si>
  <si>
    <t>564851011</t>
  </si>
  <si>
    <t>Podklad ze štěrkodrtě ŠD 0-63 plochy do 100 m2 tl 150 mm</t>
  </si>
  <si>
    <t>1744389468</t>
  </si>
  <si>
    <t>45,6*2  "podklad pro asfaltovou komunikace  2x tl. 150 mm</t>
  </si>
  <si>
    <t>43</t>
  </si>
  <si>
    <t>564861011</t>
  </si>
  <si>
    <t>Podklad ze štěrkodrtě ŠD 0-32 plochy do 100 m2 tl 200 mm</t>
  </si>
  <si>
    <t>-363176187</t>
  </si>
  <si>
    <t>Poznámka k položce:_x000D_
Pískový podsyp pod zámkovou dlažbu.</t>
  </si>
  <si>
    <t>44</t>
  </si>
  <si>
    <t>565176113</t>
  </si>
  <si>
    <t>Asfaltový beton vrstva podkladní ACP 22+ (obalované kamenivo OKH) tl 120 mm š do 3 m</t>
  </si>
  <si>
    <t>326461929</t>
  </si>
  <si>
    <t>45</t>
  </si>
  <si>
    <t>573111112</t>
  </si>
  <si>
    <t>Postřik živičný infiltrační s posypem z asfaltu množství 0,80 kg/m2</t>
  </si>
  <si>
    <t>-1077600891</t>
  </si>
  <si>
    <t>46</t>
  </si>
  <si>
    <t>573211107</t>
  </si>
  <si>
    <t>Postřik živičný spojovací z asfaltu v množství 0,25 kg/m2</t>
  </si>
  <si>
    <t>1373787722</t>
  </si>
  <si>
    <t>47</t>
  </si>
  <si>
    <t>577134211</t>
  </si>
  <si>
    <t>Asfaltový beton vrstva obrusná ACO 11+ (ABS) tř. II tl 40 mm š do 3 m z nemodifikovaného asfaltu</t>
  </si>
  <si>
    <t>1347306674</t>
  </si>
  <si>
    <t>48</t>
  </si>
  <si>
    <t>577166111</t>
  </si>
  <si>
    <t>Asfaltový beton vrstva ložní ACL 22+ (ABVH) tl 70 mm š do 3 m z nemodifikovaného asfaltu</t>
  </si>
  <si>
    <t>428395585</t>
  </si>
  <si>
    <t>49</t>
  </si>
  <si>
    <t>596211211</t>
  </si>
  <si>
    <t>Kladení zámkové dlažby komunikací pro pěší ručně tl 80 mm skupiny A pl přes 50 do 100 m2</t>
  </si>
  <si>
    <t>1920287763</t>
  </si>
  <si>
    <t>50</t>
  </si>
  <si>
    <t>59245013</t>
  </si>
  <si>
    <t xml:space="preserve">dlažba zámková 200x165x80mm přírodní </t>
  </si>
  <si>
    <t>938422214</t>
  </si>
  <si>
    <t>72,00*0,10  "doplnění - nová dlažba 10%</t>
  </si>
  <si>
    <t>Trubní vedení</t>
  </si>
  <si>
    <t>51</t>
  </si>
  <si>
    <t>857242122</t>
  </si>
  <si>
    <t>Montáž litinových tvarovek jednoosých přírubových otevřený výkop DN 80</t>
  </si>
  <si>
    <t>-1866347074</t>
  </si>
  <si>
    <t>52</t>
  </si>
  <si>
    <t>55253241</t>
  </si>
  <si>
    <t>tvarovka přírubová litinová vodovodní PN10/16 DN 80 dl 500mm</t>
  </si>
  <si>
    <t>-707411763</t>
  </si>
  <si>
    <t>53</t>
  </si>
  <si>
    <t>55253233</t>
  </si>
  <si>
    <t>tvarovka přírubová litinová vodovodní PN10/16 DN 80 dl 100mm</t>
  </si>
  <si>
    <t>-1490205114</t>
  </si>
  <si>
    <t>54</t>
  </si>
  <si>
    <t>55253660</t>
  </si>
  <si>
    <t>příruba zaslepovací litinová vodovodní DN 80</t>
  </si>
  <si>
    <t>-1556905442</t>
  </si>
  <si>
    <t>55</t>
  </si>
  <si>
    <t>55250642</t>
  </si>
  <si>
    <t>koleno přírubové s patkou PP litinové DN 80</t>
  </si>
  <si>
    <t>-1623819078</t>
  </si>
  <si>
    <t>56</t>
  </si>
  <si>
    <t>31951003</t>
  </si>
  <si>
    <t>potrubní spojka jištěná proti posuvu hrdlo-příruba DN 80</t>
  </si>
  <si>
    <t>-1898540576</t>
  </si>
  <si>
    <t>57</t>
  </si>
  <si>
    <t>28653149</t>
  </si>
  <si>
    <t>nákružek lemový PE 100 SDR17 90mm</t>
  </si>
  <si>
    <t>2135145113</t>
  </si>
  <si>
    <t>58</t>
  </si>
  <si>
    <t>28654368</t>
  </si>
  <si>
    <t>příruba volná k lemovému nákružku LT80</t>
  </si>
  <si>
    <t>-451791028</t>
  </si>
  <si>
    <t>59</t>
  </si>
  <si>
    <t>857243131</t>
  </si>
  <si>
    <t>Montáž litinových tvarovek odbočných otevřený výkop  DN 80</t>
  </si>
  <si>
    <t>-1608979845</t>
  </si>
  <si>
    <t>60</t>
  </si>
  <si>
    <t>55253809</t>
  </si>
  <si>
    <t>tvarovka přírubová odbočná z tvárné litiny DN 80/80</t>
  </si>
  <si>
    <t>445313891</t>
  </si>
  <si>
    <t>61</t>
  </si>
  <si>
    <t>871241141</t>
  </si>
  <si>
    <t>Montáž potrubí z PE100 SDR 11 otevřený výkop svařovaných na tupo D 90 x 8,2 mm</t>
  </si>
  <si>
    <t>1078773341</t>
  </si>
  <si>
    <t>62</t>
  </si>
  <si>
    <t>28613855</t>
  </si>
  <si>
    <t>trubka vodovodní PE100 PN 16 SDR11 z PP 90x8,2mm</t>
  </si>
  <si>
    <t>1302083874</t>
  </si>
  <si>
    <t>Poznámka k položce:_x000D_
Specifikace viz technická zpráva._x000D_
Spoje potrubí včetně těsnění._x000D_
S integrovaným vodičem pro bezvýkopovou pokládku.</t>
  </si>
  <si>
    <t>63</t>
  </si>
  <si>
    <t>871241151</t>
  </si>
  <si>
    <t>Montáž potrubí z PE100 SDR 17 otevřený výkop svařovaných na tupo D 90 x 5,4 mm</t>
  </si>
  <si>
    <t>-1555115416</t>
  </si>
  <si>
    <t>64</t>
  </si>
  <si>
    <t>28613129</t>
  </si>
  <si>
    <t>trubka vodovodní PE100 PN 10 SDR17 90x5,4mm, v návinu</t>
  </si>
  <si>
    <t>-424775718</t>
  </si>
  <si>
    <t>Poznámka k položce:_x000D_
Specifikace viz technická zpráva._x000D_
Spoje potrubí včetně těsnění.</t>
  </si>
  <si>
    <t>65</t>
  </si>
  <si>
    <t>877241113</t>
  </si>
  <si>
    <t>Montáž T-kusů na vodovodním potrubí z PE trub d 90</t>
  </si>
  <si>
    <t>-492918971</t>
  </si>
  <si>
    <t>66</t>
  </si>
  <si>
    <t>28614960</t>
  </si>
  <si>
    <t>odbočka T-kus PE 90/90</t>
  </si>
  <si>
    <t>1708144413</t>
  </si>
  <si>
    <t>67</t>
  </si>
  <si>
    <t>877241201</t>
  </si>
  <si>
    <t>Montáž oblouků na vodovodním potrubí z PE trub d 90</t>
  </si>
  <si>
    <t>-616691020</t>
  </si>
  <si>
    <t>68</t>
  </si>
  <si>
    <t>28614880</t>
  </si>
  <si>
    <t>oblouk 90°  PE 100 PN10 D 90mm</t>
  </si>
  <si>
    <t>2070698149</t>
  </si>
  <si>
    <t>69</t>
  </si>
  <si>
    <t>28614910</t>
  </si>
  <si>
    <t>oblouk 22° PE 100 PN10 D 90mm</t>
  </si>
  <si>
    <t>758605999</t>
  </si>
  <si>
    <t>70</t>
  </si>
  <si>
    <t>891241112</t>
  </si>
  <si>
    <t>Montáž vodovodních šoupátek otevřený výkop DN 80</t>
  </si>
  <si>
    <t>-1280270947</t>
  </si>
  <si>
    <t>71</t>
  </si>
  <si>
    <t>42221323</t>
  </si>
  <si>
    <t>šoupátko přírubové DN80</t>
  </si>
  <si>
    <t>-1810942162</t>
  </si>
  <si>
    <t>72</t>
  </si>
  <si>
    <t>42291073</t>
  </si>
  <si>
    <t xml:space="preserve">souprava zemní teleskopická pro šoupátka DN 80mm </t>
  </si>
  <si>
    <t>1253975198</t>
  </si>
  <si>
    <t>73</t>
  </si>
  <si>
    <t>89124511R</t>
  </si>
  <si>
    <t>Montáž přípojkového uzávěru DN 80</t>
  </si>
  <si>
    <t>-1346878307</t>
  </si>
  <si>
    <t>74</t>
  </si>
  <si>
    <t>4846656R</t>
  </si>
  <si>
    <t>přípojkový uzávěr se zajištěním 1"</t>
  </si>
  <si>
    <t>-1118620459</t>
  </si>
  <si>
    <t>Poznámka k položce:_x000D_
Pro vodovodní přípojku.</t>
  </si>
  <si>
    <t>75</t>
  </si>
  <si>
    <t>42291052</t>
  </si>
  <si>
    <t>souprava zemní teleskopická pro uzávěr přípojky</t>
  </si>
  <si>
    <t>-387131860</t>
  </si>
  <si>
    <t>76</t>
  </si>
  <si>
    <t>891247112</t>
  </si>
  <si>
    <t>Montáž hydrantů podzemních DN 80</t>
  </si>
  <si>
    <t>436225730</t>
  </si>
  <si>
    <t>77</t>
  </si>
  <si>
    <t>42273593</t>
  </si>
  <si>
    <t>hydrant podzemní DN 80 s automatickým odvodněním při uzavření, krycí v 1250mm</t>
  </si>
  <si>
    <t>1680516934</t>
  </si>
  <si>
    <t>78</t>
  </si>
  <si>
    <t>4227359R</t>
  </si>
  <si>
    <t>vsakovací koš nebo hydrantová drenáž</t>
  </si>
  <si>
    <t>-1833190528</t>
  </si>
  <si>
    <t>79</t>
  </si>
  <si>
    <t>891249111</t>
  </si>
  <si>
    <t>Montáž navrtávacích pasů na potrubí z jakýchkoli trub DN 80</t>
  </si>
  <si>
    <t>833866950</t>
  </si>
  <si>
    <t>80</t>
  </si>
  <si>
    <t>42273444</t>
  </si>
  <si>
    <t>pás navrtávací DN 80, na PE potrubí se závitovým výstupem 1"</t>
  </si>
  <si>
    <t>942431459</t>
  </si>
  <si>
    <t>81</t>
  </si>
  <si>
    <t>892271111</t>
  </si>
  <si>
    <t xml:space="preserve">Tlaková zkouška vodou potrubí </t>
  </si>
  <si>
    <t>853277379</t>
  </si>
  <si>
    <t>82</t>
  </si>
  <si>
    <t>892273122</t>
  </si>
  <si>
    <t>Proplach a dezinfekce vodovodního potrubí DN od 80 do 125</t>
  </si>
  <si>
    <t>1335879000</t>
  </si>
  <si>
    <t>83</t>
  </si>
  <si>
    <t>894410213</t>
  </si>
  <si>
    <t>Osazení betonové skruže DN 1000 skruž rovná výšky 1000 mm</t>
  </si>
  <si>
    <t>1844358458</t>
  </si>
  <si>
    <t>Poznámka k položce:_x000D_
Osazení ochranné skruže pro hydrant, uvnitř vysypáno štěrkem v tl. 100 mm.</t>
  </si>
  <si>
    <t>84</t>
  </si>
  <si>
    <t>59224080</t>
  </si>
  <si>
    <t>skruž betonová DN 1000x1000</t>
  </si>
  <si>
    <t>1509410927</t>
  </si>
  <si>
    <t>85</t>
  </si>
  <si>
    <t>899401111</t>
  </si>
  <si>
    <t>Osazení poklopů litinových ventilových pro přípojku</t>
  </si>
  <si>
    <t>-1202309838</t>
  </si>
  <si>
    <t>86</t>
  </si>
  <si>
    <t>42291402</t>
  </si>
  <si>
    <t>poklop litinový ventilový pro přípojku</t>
  </si>
  <si>
    <t>1156011241</t>
  </si>
  <si>
    <t>87</t>
  </si>
  <si>
    <t>42210051</t>
  </si>
  <si>
    <t>deska podkladová uličního poklopu litinového ventilového pro přípojky</t>
  </si>
  <si>
    <t>10586178</t>
  </si>
  <si>
    <t>88</t>
  </si>
  <si>
    <t>899401112</t>
  </si>
  <si>
    <t>Osazení poklopů litinových šoupátkových</t>
  </si>
  <si>
    <t>-1750181346</t>
  </si>
  <si>
    <t>89</t>
  </si>
  <si>
    <t>42291352</t>
  </si>
  <si>
    <t xml:space="preserve">poklop litinový šoupátkový </t>
  </si>
  <si>
    <t>-1583128769</t>
  </si>
  <si>
    <t>90</t>
  </si>
  <si>
    <t>42210050</t>
  </si>
  <si>
    <t>deska podkladová uličního poklopu litinového šoupatového</t>
  </si>
  <si>
    <t>-870877005</t>
  </si>
  <si>
    <t>91</t>
  </si>
  <si>
    <t>899401113</t>
  </si>
  <si>
    <t>Osazení poklopů litinových hydrantových</t>
  </si>
  <si>
    <t>1351151377</t>
  </si>
  <si>
    <t>92</t>
  </si>
  <si>
    <t>42291452</t>
  </si>
  <si>
    <t>poklop litinový hydrantový DN 80</t>
  </si>
  <si>
    <t>-1697468144</t>
  </si>
  <si>
    <t>93</t>
  </si>
  <si>
    <t>42210052</t>
  </si>
  <si>
    <t>deska podkladová uličního poklopu litinového hydrantového</t>
  </si>
  <si>
    <t>-1688573427</t>
  </si>
  <si>
    <t>94</t>
  </si>
  <si>
    <t>899713111</t>
  </si>
  <si>
    <t>Orientační tabulky na sloupku betonovém nebo ocelovém</t>
  </si>
  <si>
    <t>-1049505142</t>
  </si>
  <si>
    <t>95</t>
  </si>
  <si>
    <t>899721111</t>
  </si>
  <si>
    <t>Signalizační vodič CY 6 mm2 na potrubí</t>
  </si>
  <si>
    <t>267226123</t>
  </si>
  <si>
    <t>341+(341*0,1)  "+10%</t>
  </si>
  <si>
    <t>96</t>
  </si>
  <si>
    <t>899722111</t>
  </si>
  <si>
    <t>Krytí potrubí z plastů výstražnou fólií z PVC 20 cm - barva bílá</t>
  </si>
  <si>
    <t>751980862</t>
  </si>
  <si>
    <t>97</t>
  </si>
  <si>
    <t>R1</t>
  </si>
  <si>
    <t>Těsnění a šrouby pro přírubové spoje</t>
  </si>
  <si>
    <t>sada</t>
  </si>
  <si>
    <t>1215792372</t>
  </si>
  <si>
    <t>98</t>
  </si>
  <si>
    <t>R2</t>
  </si>
  <si>
    <t>Napojení na stávající vodovod - vypuštění, rozpojení, znovunapuštění</t>
  </si>
  <si>
    <t>-381835719</t>
  </si>
  <si>
    <t>99</t>
  </si>
  <si>
    <t>R3</t>
  </si>
  <si>
    <t xml:space="preserve">Výchozí revize </t>
  </si>
  <si>
    <t>-1165455202</t>
  </si>
  <si>
    <t>Poznámka k položce:_x000D_
Výchozí revize hydrantů a uzávěrů a výchozí revize vytyčovacího vodiče, kontrola ovladatelnosti armatur, závěrečná technická prohlídka, zprovoznění.</t>
  </si>
  <si>
    <t>100</t>
  </si>
  <si>
    <t>R4</t>
  </si>
  <si>
    <t>Rozbory vody</t>
  </si>
  <si>
    <t>-1706950106</t>
  </si>
  <si>
    <t>Poznámka k položce:_x000D_
krácený rozbor.</t>
  </si>
  <si>
    <t>101</t>
  </si>
  <si>
    <t>R5</t>
  </si>
  <si>
    <t>Náhradní zásobování vodou po dobu přepojování vodovodu</t>
  </si>
  <si>
    <t>576310654</t>
  </si>
  <si>
    <t>Ostatní konstrukce a práce, bourání</t>
  </si>
  <si>
    <t>102</t>
  </si>
  <si>
    <t>91944121R</t>
  </si>
  <si>
    <t>Zřízení a oprava šikmých čel propustku z betonu nebo kamenné dlažby do betonu</t>
  </si>
  <si>
    <t>1575733910</t>
  </si>
  <si>
    <t>103</t>
  </si>
  <si>
    <t>919535557</t>
  </si>
  <si>
    <t>Obetonování trubního propustku betonem prostým tř. C 16/20</t>
  </si>
  <si>
    <t>488847515</t>
  </si>
  <si>
    <t>24*0,4</t>
  </si>
  <si>
    <t>104</t>
  </si>
  <si>
    <t>919551113</t>
  </si>
  <si>
    <t>Zřízení propustku z trub plastových PE rýhovaných se spojkami nebo s hrdlem DN 500 mm</t>
  </si>
  <si>
    <t>1818644734</t>
  </si>
  <si>
    <t>105</t>
  </si>
  <si>
    <t>56241112</t>
  </si>
  <si>
    <t>trouba PP 500 SN16</t>
  </si>
  <si>
    <t>2121327301</t>
  </si>
  <si>
    <t>106</t>
  </si>
  <si>
    <t>919726123</t>
  </si>
  <si>
    <t>Geotextilie pro ochranu, separaci a filtraci netkaná měrná hm přes 300 do 500 g/m2</t>
  </si>
  <si>
    <t>-1504289393</t>
  </si>
  <si>
    <t>Poznámka k položce:_x000D_
Protierozní jutová geotextilie v rozsahu 5 m2/m příkopu.</t>
  </si>
  <si>
    <t>107</t>
  </si>
  <si>
    <t>919732221</t>
  </si>
  <si>
    <t xml:space="preserve">Styčná spára napojení nového živičného povrchu na stávající </t>
  </si>
  <si>
    <t>-1050094988</t>
  </si>
  <si>
    <t>Poznámka k položce:_x000D_
Ošetření vhodnou zálivkovou hmotou.</t>
  </si>
  <si>
    <t>108</t>
  </si>
  <si>
    <t>919735114</t>
  </si>
  <si>
    <t>Řezání stávajícího živičného krytu hl přes 150 do 200 mm</t>
  </si>
  <si>
    <t>2106672887</t>
  </si>
  <si>
    <t>Poznámka k položce:_x000D_
Zaříznutí okraje výkopu.</t>
  </si>
  <si>
    <t>109</t>
  </si>
  <si>
    <t>938902112</t>
  </si>
  <si>
    <t>Čištění příkopů komunikací příkopovým rypadlem objem nánosu přes 0,15 do 0,3 m3/m</t>
  </si>
  <si>
    <t>-1702875586</t>
  </si>
  <si>
    <t>110</t>
  </si>
  <si>
    <t>966008112</t>
  </si>
  <si>
    <t>Bourání trubního propustku DN přes 300 do 500</t>
  </si>
  <si>
    <t>2017357435</t>
  </si>
  <si>
    <t>111</t>
  </si>
  <si>
    <t>979054451</t>
  </si>
  <si>
    <t>Očištění vybouraných zámkových dlaždic s původním spárováním z kameniva těženého</t>
  </si>
  <si>
    <t>1598643116</t>
  </si>
  <si>
    <t>72*0,9  "očištění rozebrané zámkové dlažby použité na znovuzřízení z 90%</t>
  </si>
  <si>
    <t>997</t>
  </si>
  <si>
    <t>Přesun sutě</t>
  </si>
  <si>
    <t>112</t>
  </si>
  <si>
    <t>997221551</t>
  </si>
  <si>
    <t>Vodorovná doprava suti ze sypkých materiálů do 1 km</t>
  </si>
  <si>
    <t>-1430467155</t>
  </si>
  <si>
    <t>113</t>
  </si>
  <si>
    <t>997221559</t>
  </si>
  <si>
    <t>Příplatek ZKD 1 km u vodorovné dopravy suti ze sypkých materiálů</t>
  </si>
  <si>
    <t>-2088815845</t>
  </si>
  <si>
    <t>75,08*9  "příplatek k vodorovnému přemístění za každý další započatý km přes 1 km na vzdálenost 10 km</t>
  </si>
  <si>
    <t>114</t>
  </si>
  <si>
    <t>997221561</t>
  </si>
  <si>
    <t>Vodorovná doprava suti z kusových materiálů do 1 km</t>
  </si>
  <si>
    <t>1734751492</t>
  </si>
  <si>
    <t>115</t>
  </si>
  <si>
    <t>997221569</t>
  </si>
  <si>
    <t>Příplatek ZKD 1 km u vodorovné dopravy suti z kusových materiálů</t>
  </si>
  <si>
    <t>-227331234</t>
  </si>
  <si>
    <t>2,556*9  "panely - příplatek k vodorovnému přemístění za každý další započatý km přes 1 km na vzdálenost 10 km</t>
  </si>
  <si>
    <t>23,52*9  "propustek - příplatek za každý další započatý km přes 1 km na vzdálenost 10 km</t>
  </si>
  <si>
    <t>21,42*19  "asfalt - příplatek za každý další započatý km přes 1 km na vzdálenost 20 km</t>
  </si>
  <si>
    <t>116</t>
  </si>
  <si>
    <t>997221611</t>
  </si>
  <si>
    <t>Nakládání suti na dopravní prostředky pro vodorovnou dopravu</t>
  </si>
  <si>
    <t>-1662449276</t>
  </si>
  <si>
    <t>117</t>
  </si>
  <si>
    <t>997221612</t>
  </si>
  <si>
    <t>Nakládání vybouraných hmot na dopravní prostředky pro vodorovnou dopravu</t>
  </si>
  <si>
    <t>-92062171</t>
  </si>
  <si>
    <t>118</t>
  </si>
  <si>
    <t>997221615</t>
  </si>
  <si>
    <t xml:space="preserve">Poplatek za uložení na skládce (skládkovné) stavebního odpadu betonového </t>
  </si>
  <si>
    <t>1091752802</t>
  </si>
  <si>
    <t>119</t>
  </si>
  <si>
    <t>997221873</t>
  </si>
  <si>
    <t xml:space="preserve">Poplatek za uložení stavebního odpadu na skládce (skládkovné) zeminy a kamení </t>
  </si>
  <si>
    <t>1799257012</t>
  </si>
  <si>
    <t>120</t>
  </si>
  <si>
    <t>997221875</t>
  </si>
  <si>
    <t xml:space="preserve">Poplatek za uložení stavebního odpadu na skládce (skládkovné) asfaltového bez obsahu dehtu </t>
  </si>
  <si>
    <t>-475535316</t>
  </si>
  <si>
    <t>998</t>
  </si>
  <si>
    <t>Přesun hmot</t>
  </si>
  <si>
    <t>121</t>
  </si>
  <si>
    <t>998271301</t>
  </si>
  <si>
    <t xml:space="preserve">Přesuny hmot </t>
  </si>
  <si>
    <t>245784248</t>
  </si>
  <si>
    <t>Poznámka k položce:_x000D_
Ocelová chránička, betony - propustek, skruž.</t>
  </si>
  <si>
    <t>122</t>
  </si>
  <si>
    <t>998276101</t>
  </si>
  <si>
    <t>Přesun hmot pro trubní vedení z trub z plastických hmot otevřený výkop</t>
  </si>
  <si>
    <t>1780852316</t>
  </si>
  <si>
    <t>123</t>
  </si>
  <si>
    <t>99833201R</t>
  </si>
  <si>
    <t>Rozvoz materiálu na obsyp po staveništi</t>
  </si>
  <si>
    <t>-1544788427</t>
  </si>
  <si>
    <t>4179b - SO 02  Kanalizace splašková</t>
  </si>
  <si>
    <t>924742878</t>
  </si>
  <si>
    <t>33504707</t>
  </si>
  <si>
    <t>113107163</t>
  </si>
  <si>
    <t>Odstranění podkladu z kameniva drceného tl přes 200 do 300 mm strojně pl přes 50 do 200 m2</t>
  </si>
  <si>
    <t>973908009</t>
  </si>
  <si>
    <t>-1971994354</t>
  </si>
  <si>
    <t>712976510</t>
  </si>
  <si>
    <t>113201112</t>
  </si>
  <si>
    <t>Vytrhání obrub silničních ležatých</t>
  </si>
  <si>
    <t>857792268</t>
  </si>
  <si>
    <t>11510120R</t>
  </si>
  <si>
    <t>Čerpání vody</t>
  </si>
  <si>
    <t>-289636433</t>
  </si>
  <si>
    <t>Poznámka k položce:_x000D_
Provádění kanalizace v místě stávající - přečerpání odpadních vod z šachty do šachty...10 dní.</t>
  </si>
  <si>
    <t>-1451357481</t>
  </si>
  <si>
    <t>1309264524</t>
  </si>
  <si>
    <t>319,0*5,0</t>
  </si>
  <si>
    <t>825343493</t>
  </si>
  <si>
    <t>131251204</t>
  </si>
  <si>
    <t>Hloubení jam zapažených v hornině třídy těžitelnosti I skupiny 3 objem do 500 m3 strojně</t>
  </si>
  <si>
    <t>687140476</t>
  </si>
  <si>
    <t>780,25*0,5  "protlaková jáma + jáma pro šachtu hornina tř. 3 50%</t>
  </si>
  <si>
    <t>131351204</t>
  </si>
  <si>
    <t>Hloubení jam zapažených v hornině třídy těžitelnosti II skupiny 4 objem do 500 m3 strojně</t>
  </si>
  <si>
    <t>-540402965</t>
  </si>
  <si>
    <t>780,25*0,4  "protlaková jáma + jáma pro šachtu hornina tř. 4 40%</t>
  </si>
  <si>
    <t>131451203</t>
  </si>
  <si>
    <t>Hloubení jam zapažených v hornině třídy těžitelnosti II skupiny 5 objem do 100 m3 strojně</t>
  </si>
  <si>
    <t>-295616073</t>
  </si>
  <si>
    <t>780,25*0,1  "protlaková jáma + jáma pro šachtu hornina tř. 5 10%</t>
  </si>
  <si>
    <t>2128098272</t>
  </si>
  <si>
    <t>622,4*0,5  "výkop rýhy hornina tř. 3 50%</t>
  </si>
  <si>
    <t>-489016087</t>
  </si>
  <si>
    <t>622,4*0,4  "výkop rýhy hornina tř. 4 40%</t>
  </si>
  <si>
    <t>-1081368568</t>
  </si>
  <si>
    <t>622,4*0,1  "výkop rýhy hornina tř. 5 10%</t>
  </si>
  <si>
    <t>141721216</t>
  </si>
  <si>
    <t>Řízený zemní protlak délky do 50 m hl do 6 m se zatažením potrubí průměru vrtu přes 225 do 250 mm v hornině třídy těžitelnosti I a II skupiny 1 až 4</t>
  </si>
  <si>
    <t>-1141785785</t>
  </si>
  <si>
    <t>Poznámka k položce:_x000D_
Horizontálně řízené vrtání - protlak bez chráničky.</t>
  </si>
  <si>
    <t>141721221</t>
  </si>
  <si>
    <t>Řízený zemní protlak délky do 50 m hl do 6 m se zatažením potrubí průměru vrtu přes 355 do 400 mm v hornině třídy těžitelnosti I a II skupiny 1 až 4</t>
  </si>
  <si>
    <t>-693851859</t>
  </si>
  <si>
    <t>Poznámka k položce:_x000D_
Protlak s chráničkou - pod vozovkou.</t>
  </si>
  <si>
    <t>14011112</t>
  </si>
  <si>
    <t>ocelová chránička OC400</t>
  </si>
  <si>
    <t>384978283</t>
  </si>
  <si>
    <t>117990065</t>
  </si>
  <si>
    <t>Uložení potrubí v chráničce na podkladníky a manžety na koncích</t>
  </si>
  <si>
    <t>-124526906</t>
  </si>
  <si>
    <t>1562794734</t>
  </si>
  <si>
    <t>(389*1,6)*2  "pažení rýhy</t>
  </si>
  <si>
    <t>-1898374891</t>
  </si>
  <si>
    <t>((3,5*2,5)*4)*2  "protlaková jáma</t>
  </si>
  <si>
    <t>(5,5*2,5)*4  "protlaková jáma</t>
  </si>
  <si>
    <t>(5,0*2,5)*4  "protlaková jáma</t>
  </si>
  <si>
    <t>(9,0*2,5)*4  "protlaková jáma</t>
  </si>
  <si>
    <t>(3,0*2,5)*4  "protlaková jáma</t>
  </si>
  <si>
    <t>(2,5*2,5)*4  "protlaková jáma</t>
  </si>
  <si>
    <t>(9,0*3,9)*4  "protlaková jáma</t>
  </si>
  <si>
    <t>15*19  "jáma pro šachtu</t>
  </si>
  <si>
    <t>151101103</t>
  </si>
  <si>
    <t>Zřízení příložného pažení a rozepření stěn rýh hl přes 4 do 8 m</t>
  </si>
  <si>
    <t>33541349</t>
  </si>
  <si>
    <t>(3,5*6,4)*4  "protlaková jáma</t>
  </si>
  <si>
    <t>(3,0*4,2)*4  "protlaková jáma</t>
  </si>
  <si>
    <t>-1613683382</t>
  </si>
  <si>
    <t>321821248</t>
  </si>
  <si>
    <t>151101113</t>
  </si>
  <si>
    <t>Odstranění příložného pažení a rozepření stěn rýh hl přes 4 do 8 m</t>
  </si>
  <si>
    <t>-2117584891</t>
  </si>
  <si>
    <t>161151103</t>
  </si>
  <si>
    <t>Svislé přemístění výkopku z horniny třídy těžitelnosti I skupiny 1 až 5 hl výkopu přes 4 do 8 m</t>
  </si>
  <si>
    <t>1902206569</t>
  </si>
  <si>
    <t>Vodorovné přemístění přes 2 500 do 3000 m výkopku/sypaniny z horniny třídy těžitelnosti I skupiny 1 až 3</t>
  </si>
  <si>
    <t>-2035677919</t>
  </si>
  <si>
    <t>622,40+780,25+22,858 "výkop rýhy, výkop jámy + protlaky - odvoz na mezideponii</t>
  </si>
  <si>
    <t>1144,086  "odvezení materiálu na zásyp</t>
  </si>
  <si>
    <t>Vodorovné přemístění přes 9 000 do 10000 m výkopku/sypaniny z horniny třídy těžitelnosti I skupiny 1 až 3</t>
  </si>
  <si>
    <t>-2130556920</t>
  </si>
  <si>
    <t>1425,508-1144,086  "materiál nevyužitý na zásyp - odvoz na skládku</t>
  </si>
  <si>
    <t>Nakládání výkopku z hornin třídy těžitelnosti I skupiny 1 až 3 přes 100 m3</t>
  </si>
  <si>
    <t>617880575</t>
  </si>
  <si>
    <t>1144,086  "materiál na zásyp</t>
  </si>
  <si>
    <t>281,422  "materiál k odvozu na skládku</t>
  </si>
  <si>
    <t>Poplatek za uložení zeminy a kamení na skládce (skládkovné)</t>
  </si>
  <si>
    <t>1414987863</t>
  </si>
  <si>
    <t>281,422*1,8</t>
  </si>
  <si>
    <t>1810465355</t>
  </si>
  <si>
    <t>319*5*0,2</t>
  </si>
  <si>
    <t>915132739</t>
  </si>
  <si>
    <t>1425,508  "uložení na mezideponii</t>
  </si>
  <si>
    <t>281,422  "uložení na skládku</t>
  </si>
  <si>
    <t>866855310</t>
  </si>
  <si>
    <t>369,55  "zásyp rýhy</t>
  </si>
  <si>
    <t>774,536  "zásyp protlakové jámy + šachty</t>
  </si>
  <si>
    <t>-456728137</t>
  </si>
  <si>
    <t>1316319575</t>
  </si>
  <si>
    <t>190,61*2 'Přepočtené koeficientem množství</t>
  </si>
  <si>
    <t>-1274350703</t>
  </si>
  <si>
    <t>-452417531</t>
  </si>
  <si>
    <t>600703961</t>
  </si>
  <si>
    <t>1595*0,03 'Přepočtené koeficientem množství</t>
  </si>
  <si>
    <t>181951112</t>
  </si>
  <si>
    <t>616931610</t>
  </si>
  <si>
    <t>Trativod z drenážních trubek flexibilních PVC- otevřený výkop DN 100</t>
  </si>
  <si>
    <t>1035774027</t>
  </si>
  <si>
    <t>Poznámka k položce:_x000D_
Drenáž ve dně výkopu v pískovém loži tl. 0,1m3/m.</t>
  </si>
  <si>
    <t>-1108339585</t>
  </si>
  <si>
    <t>558269864</t>
  </si>
  <si>
    <t>20*0,25 'Přepočtené koeficientem množství</t>
  </si>
  <si>
    <t>-1449669511</t>
  </si>
  <si>
    <t>389,0*1*0,1  "pískový podsyp</t>
  </si>
  <si>
    <t>452311131</t>
  </si>
  <si>
    <t>Podkladní desky z betonu prostého tř. C 12/15 otevřený výkop</t>
  </si>
  <si>
    <t>1320610612</t>
  </si>
  <si>
    <t>19*0,25  "betonová deska pod šachtu</t>
  </si>
  <si>
    <t>-212215833</t>
  </si>
  <si>
    <t>55,0*2  "podklad pro asfaltovou komunikaci 2x tl. 150 mm</t>
  </si>
  <si>
    <t>1230356501</t>
  </si>
  <si>
    <t>-762992579</t>
  </si>
  <si>
    <t>-395628868</t>
  </si>
  <si>
    <t>1282121757</t>
  </si>
  <si>
    <t>-1201561506</t>
  </si>
  <si>
    <t>1730737237</t>
  </si>
  <si>
    <t>596211210</t>
  </si>
  <si>
    <t>Kladení zámkové dlažby komunikací pro pěší ručně tl 80 mm skupiny A pl do 50 m2</t>
  </si>
  <si>
    <t>-1216109920</t>
  </si>
  <si>
    <t>dlažba zámková tvaru I 200x165x80mm přírodní</t>
  </si>
  <si>
    <t>525251694</t>
  </si>
  <si>
    <t>45,0*0,10  "doplnění - nová dlažba 10%</t>
  </si>
  <si>
    <t>810351811</t>
  </si>
  <si>
    <t>Bourání stávajícího potrubí z betonu DN do 200</t>
  </si>
  <si>
    <t>352379798</t>
  </si>
  <si>
    <t>8173741R4</t>
  </si>
  <si>
    <t>Napojení stávajícího potrubí BT 200 do nové šachty</t>
  </si>
  <si>
    <t>-1916088168</t>
  </si>
  <si>
    <t>871363121</t>
  </si>
  <si>
    <t>Montáž kanalizačního potrubí z PVC těsněné gumovým kroužkem otevřený výkop sklon do 20 % DN 250</t>
  </si>
  <si>
    <t>-911988516</t>
  </si>
  <si>
    <t>28612011</t>
  </si>
  <si>
    <t>trubka kanalizační PVC plnostěnná DN 250 SN12</t>
  </si>
  <si>
    <t>-1333867875</t>
  </si>
  <si>
    <t>Poznámka k položce:_x000D_
Specifikace viz technická zpráva._x000D_
Potrubí včetně těsnění._x000D_
Potrubí s plným žebrem v řezu stěny, spojování na hrdla s těsněním.</t>
  </si>
  <si>
    <t>871364302</t>
  </si>
  <si>
    <t>Montáž kanalizačního potrubí z PE SDR17 otevřený výkop sklon do 20 % svařovaných na tupo D 280x16,6 mm</t>
  </si>
  <si>
    <t>-797390539</t>
  </si>
  <si>
    <t>28613453</t>
  </si>
  <si>
    <t xml:space="preserve">potrubí PE100 RC s integrovaným vodičem pro bezvýkopovou pokládku SDR17 280x16,6 mm </t>
  </si>
  <si>
    <t>1238573125</t>
  </si>
  <si>
    <t>Poznámka k položce:_x000D_
Specifikace viz technická zpráva._x000D_
Potrubí včetně těsnění.</t>
  </si>
  <si>
    <t>871R</t>
  </si>
  <si>
    <t>Odfrézování vnitřních návarků</t>
  </si>
  <si>
    <t>-1642305795</t>
  </si>
  <si>
    <t>Poznámka k položce:_x000D_
V potrubí PE250/16.6 v délce 271 odfrézování vnitřních návarků.</t>
  </si>
  <si>
    <t>8773551R1</t>
  </si>
  <si>
    <t>Napojovací sedlo DN 150 do navrtávky stávající kanalizace DN 250</t>
  </si>
  <si>
    <t>-436850468</t>
  </si>
  <si>
    <t>877365221</t>
  </si>
  <si>
    <t>Montáž tvarovek z tvrdého PVC- DN 250</t>
  </si>
  <si>
    <t>907736655</t>
  </si>
  <si>
    <t>28614760</t>
  </si>
  <si>
    <t>odbočka šikmá PP250/PVC150 SN8</t>
  </si>
  <si>
    <t>149684712</t>
  </si>
  <si>
    <t>8773751R2</t>
  </si>
  <si>
    <t>Jádrové vrtání do stávající kanalizace DN 250</t>
  </si>
  <si>
    <t>177445038</t>
  </si>
  <si>
    <t>890211851</t>
  </si>
  <si>
    <t xml:space="preserve">Bourání šachet z prostého betonu </t>
  </si>
  <si>
    <t>1734100889</t>
  </si>
  <si>
    <t>89441010R</t>
  </si>
  <si>
    <t>Osazení betonových dílců pro kanalizační šachty</t>
  </si>
  <si>
    <t>-1955084842</t>
  </si>
  <si>
    <t>Poznámka k položce:_x000D_
Prefabrikovaná kanalizační šachta DN 1000 vč. dna, skruží, stupadel a poklopu...16 kusů.</t>
  </si>
  <si>
    <t>59224064</t>
  </si>
  <si>
    <t>dno betonové šachty kanalizační TBZ-Q.1 100x50x15cm</t>
  </si>
  <si>
    <t>1901000131</t>
  </si>
  <si>
    <t>59224351</t>
  </si>
  <si>
    <t>dno betonové šachty kanalizační TBZ-Q.1 100x60x20cm</t>
  </si>
  <si>
    <t>1745962971</t>
  </si>
  <si>
    <t>59224000</t>
  </si>
  <si>
    <t>dílec betonový pro vstupní šachty TBS-Q.1, se stupadly 100x25x9cm</t>
  </si>
  <si>
    <t>3316448</t>
  </si>
  <si>
    <t>59224001</t>
  </si>
  <si>
    <t>dílec betonový pro vstupní šachty TBS-Q.1, se stupadly 100x50x9cm</t>
  </si>
  <si>
    <t>160301951</t>
  </si>
  <si>
    <t>59224002</t>
  </si>
  <si>
    <t>dílec betonový pro vstupní šachty TBS-Q.1, se stupadly,100x100x9cm</t>
  </si>
  <si>
    <t>482615793</t>
  </si>
  <si>
    <t>59224312</t>
  </si>
  <si>
    <t>kónus šachetní betonový TBR-Q.1 se stupadly, 100x62,5x58cm</t>
  </si>
  <si>
    <t>-2051181659</t>
  </si>
  <si>
    <t>59224185</t>
  </si>
  <si>
    <t>prstenec šachtový vyrovnávací betonový TBW-Q.1 625x120x60mm</t>
  </si>
  <si>
    <t>-78374405</t>
  </si>
  <si>
    <t>59224176</t>
  </si>
  <si>
    <t>prstenec šachtový vyrovnávací betonový TBW-Q.1 625x120x80mm</t>
  </si>
  <si>
    <t>-1074394542</t>
  </si>
  <si>
    <t>59224187</t>
  </si>
  <si>
    <t>prstenec šachtový vyrovnávací betonový TBW-Q.1 625x120x100mm</t>
  </si>
  <si>
    <t>-2092152574</t>
  </si>
  <si>
    <t>59224188</t>
  </si>
  <si>
    <t>prstenec šachtový vyrovnávací betonový TBW-Q.1 625x120x120mm</t>
  </si>
  <si>
    <t>177248481</t>
  </si>
  <si>
    <t>59224348</t>
  </si>
  <si>
    <t>těsnění elastomerové pro spojení šachetních dílů DN 1000</t>
  </si>
  <si>
    <t>-1707856513</t>
  </si>
  <si>
    <t>55241014</t>
  </si>
  <si>
    <t>poklop šachtový třída D400 REXEL CDRX60AF, bez ventilace</t>
  </si>
  <si>
    <t>1444944254</t>
  </si>
  <si>
    <t>59224075</t>
  </si>
  <si>
    <t>deska betonová zákrytová 1000/625x170mm</t>
  </si>
  <si>
    <t>-89187248</t>
  </si>
  <si>
    <t>894812320</t>
  </si>
  <si>
    <t>Kanalizační šachta plastová z PP typ DN 600/250 šachtové dno koncové</t>
  </si>
  <si>
    <t>-1818480214</t>
  </si>
  <si>
    <t>Poznámka k položce:_x000D_
Kanalizační šachta koncová:_x000D_
- montáž...8410,-_x000D_
- dno...8000,-_x000D_
- roura korugovaná 600/2000...4700,-_x000D_
- těsnění...1000,-_x000D_
- teleskopický adaptér...3400,-_x000D_
- poklop litinový B125...5500,-</t>
  </si>
  <si>
    <t>894812321</t>
  </si>
  <si>
    <t>Kanalizační šachta plastová z PP typ DN 600/250 šachtové dno přímé</t>
  </si>
  <si>
    <t>-89303302</t>
  </si>
  <si>
    <t>Poznámka k položce:_x000D_
Kanalizační šachta přímá:_x000D_
- montáž...7730,-_x000D_
- dno...8000,-_x000D_
- roura korugovaná 600/2000...4700,-_x000D_
- těsnění...1000,-_x000D_
- teleskopický adaptér...3400,-_x000D_
- poklop litinový B125...5500,-</t>
  </si>
  <si>
    <t>894812322</t>
  </si>
  <si>
    <t>Kanalizační šachta plastová z PP typ DN 600/250 šachtové dno průtočné 90°</t>
  </si>
  <si>
    <t>-2144753210</t>
  </si>
  <si>
    <t>Poznámka k položce:_x000D_
Kanalizační šachta průtočná 90°:_x000D_
- montáž...5870,-_x000D_
- dno...8000,-_x000D_
- roura korugovaná...600/2000...4700,-_x000D_
- těsnění...1000,-_x000D_
- teleskopický adaptér...3400,-_x000D_
- poklop litinový B125...5500,-</t>
  </si>
  <si>
    <t>894R3</t>
  </si>
  <si>
    <t>Monolitické dno šachty + utěsnění potrubí</t>
  </si>
  <si>
    <t>1151600881</t>
  </si>
  <si>
    <t>Poznámka k položce:_x000D_
Monolitické dno šachty - rozšíření oproti prefabrikované o:_x000D_
- 2,0 m3 betonu C25/30 XA1_x000D_
- výztuž 120 20/m3_x000D_
- vnitřní a vnější kruhové bednění 15 m2_x000D_
+ utěsnění potrubí:_x000D_
- 3x stávající bobtnajícím páskem_x000D_
1x vložkou</t>
  </si>
  <si>
    <t>899623141</t>
  </si>
  <si>
    <t>Obetonování potrubí nebo zdiva stok betonem prostým tř. C 12/15 v otevřeném výkopu</t>
  </si>
  <si>
    <t>1677544908</t>
  </si>
  <si>
    <t>Poznámka k položce:_x000D_
Ochrana kanalizace - obetonování potrubí 92 m.</t>
  </si>
  <si>
    <t>(92,0*0,80*0,45)-(3,14*92,0*0,125*0,125)</t>
  </si>
  <si>
    <t>899722113</t>
  </si>
  <si>
    <t>Krytí potrubí z plastů výstražnou fólií z PVC - barva šedá</t>
  </si>
  <si>
    <t>-1067024899</t>
  </si>
  <si>
    <t>389+(389*0,1)  "+10%</t>
  </si>
  <si>
    <t>899R4</t>
  </si>
  <si>
    <t>Zkouška vodotěsnosti, kamerová zkouška po realizaci</t>
  </si>
  <si>
    <t>-1065953241</t>
  </si>
  <si>
    <t>Ochrana plynu</t>
  </si>
  <si>
    <t>601364882</t>
  </si>
  <si>
    <t>Poznámka k položce:_x000D_
Ochrana plynu v místě křížení s kanalizací - plynovod z kovu opatřit trojnásobnou izolací, plynovod z PE opatřit chráničkou přesahující chráněný prostor o 1000 mm, projednání s plastníkem plynu.</t>
  </si>
  <si>
    <t>916131112</t>
  </si>
  <si>
    <t>Osazení silničního obrubníku betonového ležatého bez boční opěry do lože z betonu prostého</t>
  </si>
  <si>
    <t>-1244156520</t>
  </si>
  <si>
    <t>59217034</t>
  </si>
  <si>
    <t>obrubník betonový silniční 1000x150x300mm</t>
  </si>
  <si>
    <t>1119319410</t>
  </si>
  <si>
    <t>Znovuzřízení a oprava čel propustku z betonu nebo kamenné dlažby</t>
  </si>
  <si>
    <t>-1016112586</t>
  </si>
  <si>
    <t>123543174</t>
  </si>
  <si>
    <t>617032051</t>
  </si>
  <si>
    <t>trouba PP 500mm SN16</t>
  </si>
  <si>
    <t>-1701793372</t>
  </si>
  <si>
    <t>-694648804</t>
  </si>
  <si>
    <t>Poznámka k položce:_x000D_
Protierozní jutová geotextílie (0,5 kg/m2) v rozsahu 5 m2/m příkopu.</t>
  </si>
  <si>
    <t>40*5</t>
  </si>
  <si>
    <t>-1311843164</t>
  </si>
  <si>
    <t>221620254</t>
  </si>
  <si>
    <t>-1404985885</t>
  </si>
  <si>
    <t>-1752922058</t>
  </si>
  <si>
    <t>945410773</t>
  </si>
  <si>
    <t>-479946733</t>
  </si>
  <si>
    <t>-183627719</t>
  </si>
  <si>
    <t>45,01*9  "příplatek k vodorovnému přemístění za každý další započatý km přes 1 km na vzdálenost 10 km</t>
  </si>
  <si>
    <t>-1470031626</t>
  </si>
  <si>
    <t>1571299705</t>
  </si>
  <si>
    <t>(54,75-26,55)*9  "příplatek k vodorovnému přemístění za každý další započatý km přes 1 km na vzdálenost 10 km - beton</t>
  </si>
  <si>
    <t>26,55*19  "přípplatek k vodorovnému přemístění za každý další započatý km přes 1 km na vzdálenost 20 km - nebezpečný odpad asfalt</t>
  </si>
  <si>
    <t>1629560703</t>
  </si>
  <si>
    <t>1165058053</t>
  </si>
  <si>
    <t>2136632668</t>
  </si>
  <si>
    <t>1507015956</t>
  </si>
  <si>
    <t>Poplatek za uložení stavebního odpadu na skládce (skládkovné) asfaltového bez obsahu dehtu</t>
  </si>
  <si>
    <t>-1083581950</t>
  </si>
  <si>
    <t>Přesuny hmot pro kanalizace (stoky)</t>
  </si>
  <si>
    <t>-1389026184</t>
  </si>
  <si>
    <t>205180048</t>
  </si>
  <si>
    <t>-527166534</t>
  </si>
  <si>
    <t>4179c - SO 03  Kanalizace dešťová</t>
  </si>
  <si>
    <t>-1227322773</t>
  </si>
  <si>
    <t>-489926056</t>
  </si>
  <si>
    <t>-1278863120</t>
  </si>
  <si>
    <t>-424804777</t>
  </si>
  <si>
    <t>Poznámka k položce:_x000D_
Provádění kanalizace v místě stávající - přečerpání odpadních vod z šachty do šachty.</t>
  </si>
  <si>
    <t>-1401276179</t>
  </si>
  <si>
    <t>-636381620</t>
  </si>
  <si>
    <t>145,0*5,0</t>
  </si>
  <si>
    <t>-1659082138</t>
  </si>
  <si>
    <t>-543862963</t>
  </si>
  <si>
    <t>290,775*0,5  "protlaková jáma + jáma pro šachtu hornina tř. 3 50%</t>
  </si>
  <si>
    <t>-1528832004</t>
  </si>
  <si>
    <t>290,775*0,4  "Protlaková jáma + jáma pro šachtu hornina tř. 4 40%</t>
  </si>
  <si>
    <t>131451202</t>
  </si>
  <si>
    <t>Hloubení jam zapažených v hornině třídy těžitelnosti II skupiny 5 objem do 50 m3 strojně</t>
  </si>
  <si>
    <t>1114644764</t>
  </si>
  <si>
    <t>290,775*0,1  "protlaková jáma + jáma pro šachtu hornina tř. 5 10%</t>
  </si>
  <si>
    <t>-390856538</t>
  </si>
  <si>
    <t>424,35*0,5  "výkop rýhy hornina tř.3 50%</t>
  </si>
  <si>
    <t>676027281</t>
  </si>
  <si>
    <t>424,35*0,4  "výkop rýhy hornina tř. 4 40%</t>
  </si>
  <si>
    <t>132454202</t>
  </si>
  <si>
    <t>Hloubení zapažených rýh š do 2000 mm v hornině třídy těžitelnosti II skupiny 5 objem do 50 m3</t>
  </si>
  <si>
    <t>-715286167</t>
  </si>
  <si>
    <t>424,35*0,1  "výkop rýhy hornina tř. 5 10%</t>
  </si>
  <si>
    <t>2055552969</t>
  </si>
  <si>
    <t>Poznámka k položce:_x000D_
Horizontálně řízené vrtání - protlak bez chráničky (jenprotlak, potrubí je samostatně)</t>
  </si>
  <si>
    <t>-104994642</t>
  </si>
  <si>
    <t>1314772090</t>
  </si>
  <si>
    <t>1075873660</t>
  </si>
  <si>
    <t>807549127</t>
  </si>
  <si>
    <t>-403600705</t>
  </si>
  <si>
    <t>(207*2,05)*2  "pažení rýhy</t>
  </si>
  <si>
    <t>(4*2,3)*4  "protlaková jáma</t>
  </si>
  <si>
    <t>(2,5*2,3)*4  "protlaková jáma</t>
  </si>
  <si>
    <t>(9*2,3)*4  "protlaková jáma</t>
  </si>
  <si>
    <t>(5*2,3)*4  "protlaková jáma</t>
  </si>
  <si>
    <t>15*8  "jáma pro šachtu</t>
  </si>
  <si>
    <t>1819236168</t>
  </si>
  <si>
    <t>Vodorovné přemístění přes 2 500 do 3000 m výkopku/sypaniny z horniny třídy těžitelnosti I skupiny 1 až 5</t>
  </si>
  <si>
    <t>1669442713</t>
  </si>
  <si>
    <t>424,35+290,775  "výkop rýhy, výkop jámy + protlaky - odvoz na mezideponii</t>
  </si>
  <si>
    <t>464,67  "odvezení materiálu na zásyp</t>
  </si>
  <si>
    <t>Vodorovné přemístění přes 9 000 do 10000 m výkopku/sypaniny z horniny třídy těžitelnosti I skupiny 1 až 5</t>
  </si>
  <si>
    <t>2039585079</t>
  </si>
  <si>
    <t>715,125-464,67"materiál nevyužitý na zhásyp - odvoz na skládku</t>
  </si>
  <si>
    <t>Nakládání výkopku z hornin třídy těžitelnosti I skupiny 1 až 5 přes 100 m3</t>
  </si>
  <si>
    <t>-159228868</t>
  </si>
  <si>
    <t>464,67  "materiál na zásyp</t>
  </si>
  <si>
    <t>250,455  "materiál k odvozu na skládku</t>
  </si>
  <si>
    <t>895565569</t>
  </si>
  <si>
    <t>250,455*1,8</t>
  </si>
  <si>
    <t>-1805129469</t>
  </si>
  <si>
    <t>145*5*0,2</t>
  </si>
  <si>
    <t>902380847</t>
  </si>
  <si>
    <t>715,125  "uložení na mezideponii</t>
  </si>
  <si>
    <t>250,455  "uložení na skládku</t>
  </si>
  <si>
    <t>-697532527</t>
  </si>
  <si>
    <t>248,4  "zásyp rýhy</t>
  </si>
  <si>
    <t>216,27  "zásyp protlakové jámy + šachty</t>
  </si>
  <si>
    <t>-99029317</t>
  </si>
  <si>
    <t>-43868032</t>
  </si>
  <si>
    <t>134,218*2 'Přepočtené koeficientem množství</t>
  </si>
  <si>
    <t>-1099095157</t>
  </si>
  <si>
    <t>Poznámka k položce:_x000D_
Zatravněné pllochy.</t>
  </si>
  <si>
    <t>1077410521</t>
  </si>
  <si>
    <t>-203924876</t>
  </si>
  <si>
    <t>725*0,03 'Přepočtené koeficientem množství</t>
  </si>
  <si>
    <t>-1364816965</t>
  </si>
  <si>
    <t>824933786</t>
  </si>
  <si>
    <t>Poznámka k položce:_x000D_
Drenáž ve dně výkopu v pískovém loži 0,1 m3/m.</t>
  </si>
  <si>
    <t>-2000190645</t>
  </si>
  <si>
    <t>1964499512</t>
  </si>
  <si>
    <t>766092023</t>
  </si>
  <si>
    <t>207*1*0,1  "pískový podsyp</t>
  </si>
  <si>
    <t>795971953</t>
  </si>
  <si>
    <t>8*0,25  "betonová deska pod šachtu</t>
  </si>
  <si>
    <t>1089928593</t>
  </si>
  <si>
    <t>47,5*2  "podklad pro asfaltovou komunikaci 2x tl. 150 mm</t>
  </si>
  <si>
    <t>1472240381</t>
  </si>
  <si>
    <t>1322479544</t>
  </si>
  <si>
    <t>-489554504</t>
  </si>
  <si>
    <t>125933334</t>
  </si>
  <si>
    <t>49222241</t>
  </si>
  <si>
    <t>817374111</t>
  </si>
  <si>
    <t>Napojování nového potrubí PP250 do stávající šachty (otvor s utěsněním)</t>
  </si>
  <si>
    <t>135798559</t>
  </si>
  <si>
    <t>1214290297</t>
  </si>
  <si>
    <t>trubka kanalizační PVC plnostěnná  DN 250 SN12</t>
  </si>
  <si>
    <t>-141896870</t>
  </si>
  <si>
    <t>Poznámka k položce:_x000D_
Trubka s plným žebrem v řezu stěny, spojování na hrdla s těsněním._x000D_
Specifikace viz technická zpráva.</t>
  </si>
  <si>
    <t>-1893846383</t>
  </si>
  <si>
    <t>potrubí PE100 RC s integrovaným vodičem pro bezvýkopovou pokládku SDR17 280x16,6 mm</t>
  </si>
  <si>
    <t>-955311294</t>
  </si>
  <si>
    <t>-1788624061</t>
  </si>
  <si>
    <t>Poznámka k položce:_x000D_
V potrubí PE280/16,6 v délce 70 m odfrézování vnitřních návarků.</t>
  </si>
  <si>
    <t xml:space="preserve">Osazení betonových dílců pro kanalizační šachty </t>
  </si>
  <si>
    <t>-689976105</t>
  </si>
  <si>
    <t>Poznámka k položce:_x000D_
Prefabrikovaná kanalizační šachta DN 1000 vč. dna, skruží, stupadel a poklopu...8 kusů.</t>
  </si>
  <si>
    <t>dno betonové šachtové TBZ-Q.1</t>
  </si>
  <si>
    <t>-435142704</t>
  </si>
  <si>
    <t>1020057714</t>
  </si>
  <si>
    <t>kónus šachetní betonový TBR-Q.1, se stupadly 100x62,5x58cm</t>
  </si>
  <si>
    <t>693488602</t>
  </si>
  <si>
    <t>-687445592</t>
  </si>
  <si>
    <t>1225950349</t>
  </si>
  <si>
    <t>1922730276</t>
  </si>
  <si>
    <t>-850118209</t>
  </si>
  <si>
    <t>-1644408260</t>
  </si>
  <si>
    <t>poklop šachtový třída D400 REXEL  CDRX60AF, bez ventilace</t>
  </si>
  <si>
    <t>1757262961</t>
  </si>
  <si>
    <t>deska betonová zákrytová k ukončení šachet 1000/625x170mm</t>
  </si>
  <si>
    <t>228528566</t>
  </si>
  <si>
    <t>89441011R</t>
  </si>
  <si>
    <t>Objekt vyústění kanalizace</t>
  </si>
  <si>
    <t>-1488440657</t>
  </si>
  <si>
    <t>Poznámka k položce:_x000D_
Výústní objekt:_x000D_
- betonový blok vč. prahu C 16/20 XC2 a vč. bednění...1,75 m3_x000D_
- podklad štěrkopísek...0,2 m3_x000D_
- opevnění kamenná dlažba do betonu tl. 200 mm...4,6 m2_x000D_
- vč. zemních prací (odvoz výkopku)</t>
  </si>
  <si>
    <t>818937817</t>
  </si>
  <si>
    <t>899R</t>
  </si>
  <si>
    <t>-1662258649</t>
  </si>
  <si>
    <t>-1583053026</t>
  </si>
  <si>
    <t>-1379219005</t>
  </si>
  <si>
    <t>586985637</t>
  </si>
  <si>
    <t>-2019852187</t>
  </si>
  <si>
    <t>2059115534</t>
  </si>
  <si>
    <t>-1154209639</t>
  </si>
  <si>
    <t>31,958*9  "příplatek k vodorovnému přemístění za každý další započatý km přes 1 km na vzdálenost 10 km</t>
  </si>
  <si>
    <t>605934508</t>
  </si>
  <si>
    <t>1393778907</t>
  </si>
  <si>
    <t>2,556*9  "příplatek k vodorovnému přemístění za každý další započatý km přes 1 km na vzdálenost 10 km - beton</t>
  </si>
  <si>
    <t>22,5*19  "příplatek k vodorovnému přemístění za každý další započatý km přes 1 km na vzdálenost 20 km - nebezpečný odpad - asfalt</t>
  </si>
  <si>
    <t>1636516129</t>
  </si>
  <si>
    <t>-338104083</t>
  </si>
  <si>
    <t>-57662390</t>
  </si>
  <si>
    <t xml:space="preserve">Poplatek za uložení stavebního odpadu na recyklační skládce (skládkovné) zeminy a kamení </t>
  </si>
  <si>
    <t>-1354150056</t>
  </si>
  <si>
    <t xml:space="preserve">Poplatek za uložení stavebního odpadu na skládce (skládkovné) asfaltového bez obsahu </t>
  </si>
  <si>
    <t>-2061245094</t>
  </si>
  <si>
    <t>Přesun hmot pro kanalizace hloubené monolitické z betonu otevřený výkop</t>
  </si>
  <si>
    <t>-926105749</t>
  </si>
  <si>
    <t>33866844</t>
  </si>
  <si>
    <t>452296289</t>
  </si>
  <si>
    <t>4179d - SO 04  Přípojky domovní</t>
  </si>
  <si>
    <t>-704267056</t>
  </si>
  <si>
    <t>(3*1,2)*5</t>
  </si>
  <si>
    <t>-1667133075</t>
  </si>
  <si>
    <t>121151113</t>
  </si>
  <si>
    <t>Sejmutí ornice plochy do 500 m2 tl vrstvy do 200 mm strojně</t>
  </si>
  <si>
    <t>1710355372</t>
  </si>
  <si>
    <t>101,0*2,0</t>
  </si>
  <si>
    <t>1774419642</t>
  </si>
  <si>
    <t>-216974731</t>
  </si>
  <si>
    <t>221,375*0,5  "protlaková jáma hornina tř. 3 50%</t>
  </si>
  <si>
    <t>131351203</t>
  </si>
  <si>
    <t>Hloubení jam zapažených v hornině třídy těžitelnosti II skupiny 4 objem do 100 m3 strojně</t>
  </si>
  <si>
    <t>118605080</t>
  </si>
  <si>
    <t>221,375*0,4  "protlaková jáma hornina tř. 4 40%</t>
  </si>
  <si>
    <t>-974387597</t>
  </si>
  <si>
    <t>221,375*0,1  "protlaková jáma hornina tř. 5 10%</t>
  </si>
  <si>
    <t>132254203</t>
  </si>
  <si>
    <t>Hloubení zapažených rýh š do 2000 mm v hornině třídy těžitelnosti I skupiny 3 objem do 100 m3</t>
  </si>
  <si>
    <t>1252990533</t>
  </si>
  <si>
    <t>145,44*0,5  "výkop rýhy hornina tř.3 50%</t>
  </si>
  <si>
    <t>132354203</t>
  </si>
  <si>
    <t>Hloubení zapažených rýh š do 2000 mm v hornině třídy těžitelnosti II skupiny 4 objem do 100 m3</t>
  </si>
  <si>
    <t>-1974845492</t>
  </si>
  <si>
    <t>145,44*0,4  "výkop rýhy hornina tř. 4 40%</t>
  </si>
  <si>
    <t>132454201</t>
  </si>
  <si>
    <t>Hloubení zapažených rýh š do 2000 mm v hornině třídy těžitelnosti II skupiny 5 objem do 20 m3</t>
  </si>
  <si>
    <t>768251551</t>
  </si>
  <si>
    <t>145,44*0,1  "výkop rýhy hornina tř. 5 10%</t>
  </si>
  <si>
    <t>Řízený zemní protlak délky do 50 m hl do 6 m se zatažením potrubí průměru vrtu do 90 mm v hornině třídy těžitelnosti I a II skupiny 1 až 5</t>
  </si>
  <si>
    <t>-302952405</t>
  </si>
  <si>
    <t>141721215</t>
  </si>
  <si>
    <t>Řízený zemní protlak délky do 50 m hl do 6 m se zatažením potrubí průměru vrtu přes 180 do 225 mm v hornině třídy těžitelnosti I a II skupiny 1 až 5</t>
  </si>
  <si>
    <t>504851791</t>
  </si>
  <si>
    <t>14011030</t>
  </si>
  <si>
    <t>ocelová chránička OC50</t>
  </si>
  <si>
    <t>397537068</t>
  </si>
  <si>
    <t>14011104</t>
  </si>
  <si>
    <t>ocelová chránička OC200</t>
  </si>
  <si>
    <t>2031573709</t>
  </si>
  <si>
    <t>-1935096334</t>
  </si>
  <si>
    <t>141R1</t>
  </si>
  <si>
    <t>483970050</t>
  </si>
  <si>
    <t>141R2</t>
  </si>
  <si>
    <t>101636722</t>
  </si>
  <si>
    <t>88895024</t>
  </si>
  <si>
    <t>(101*1,60)*2  "pažení rýhy</t>
  </si>
  <si>
    <t>-548598092</t>
  </si>
  <si>
    <t>((3,5*2,3)*2)*4  "protlaková jáma</t>
  </si>
  <si>
    <t>((4*2,3)*2)*4  "protlaková jáma</t>
  </si>
  <si>
    <t>((2,5*2,3)*3)*4  "protlaková jáma</t>
  </si>
  <si>
    <t>(3,0*2,3)*4  "protlaková jáma</t>
  </si>
  <si>
    <t>((2,5*2,3)*2)*4  "protlaková jáma</t>
  </si>
  <si>
    <t>1944938418</t>
  </si>
  <si>
    <t>-829864260</t>
  </si>
  <si>
    <t>-1336448625</t>
  </si>
  <si>
    <t>145,44+221,375  "výkop rýhy + výkop jámy - odvoz na mezideponii</t>
  </si>
  <si>
    <t>282,81  "odvezení materiálu na zásyp</t>
  </si>
  <si>
    <t>-1007038020</t>
  </si>
  <si>
    <t>366,815-282,81  "materiál nevyužitý na zásyp - odvoz na skládku</t>
  </si>
  <si>
    <t>-1399225947</t>
  </si>
  <si>
    <t>282,81  "materiál na zásyp</t>
  </si>
  <si>
    <t>84,005  "materiál k odvozu na skládku</t>
  </si>
  <si>
    <t xml:space="preserve">Poplatek za uložení zeminy a kamení na recyklační skládce (skládkovné) </t>
  </si>
  <si>
    <t>695292154</t>
  </si>
  <si>
    <t>54,005*1,8</t>
  </si>
  <si>
    <t>-1080467737</t>
  </si>
  <si>
    <t>101*2*0,2</t>
  </si>
  <si>
    <t>1584220115</t>
  </si>
  <si>
    <t>649,625  "uložení na mezideponii</t>
  </si>
  <si>
    <t>84,005  "uložení na skládky</t>
  </si>
  <si>
    <t>1378708651</t>
  </si>
  <si>
    <t>153,945  "zásyp rýhy</t>
  </si>
  <si>
    <t>220,111  "zásyp protlakové jámy</t>
  </si>
  <si>
    <t>231740955</t>
  </si>
  <si>
    <t>štěrkopísek netříděný</t>
  </si>
  <si>
    <t>-848223621</t>
  </si>
  <si>
    <t>55,079*2 'Přepočtené koeficientem množství</t>
  </si>
  <si>
    <t>181351103</t>
  </si>
  <si>
    <t>Rozprostření ornice tl vrstvy do 200 mm pl přes 100 do 500 m2 v rovině nebo ve svahu do 1:5 strojně</t>
  </si>
  <si>
    <t>-1778614606</t>
  </si>
  <si>
    <t>-1252528454</t>
  </si>
  <si>
    <t>1986975768</t>
  </si>
  <si>
    <t>202*0,03 'Přepočtené koeficientem množství</t>
  </si>
  <si>
    <t>-1047240539</t>
  </si>
  <si>
    <t>-702438574</t>
  </si>
  <si>
    <t>-137983867</t>
  </si>
  <si>
    <t>2071363477</t>
  </si>
  <si>
    <t>276307909</t>
  </si>
  <si>
    <t>101*0,9*0,1  "pískový podsyp</t>
  </si>
  <si>
    <t>561833228</t>
  </si>
  <si>
    <t>28616781</t>
  </si>
  <si>
    <t>spojka nového potrubí na stávající přípojku</t>
  </si>
  <si>
    <t>2117187604</t>
  </si>
  <si>
    <t>871161141</t>
  </si>
  <si>
    <t>Montáž potrubí z PE100 SDR 11 otevřený výkop svařovaných na tupo D 32 x 3,0 mm</t>
  </si>
  <si>
    <t>-1821809406</t>
  </si>
  <si>
    <t>28613170</t>
  </si>
  <si>
    <t>trubka vodovodní PE100 SDR11 32x3,0mm</t>
  </si>
  <si>
    <t>-1936242513</t>
  </si>
  <si>
    <t>871313121</t>
  </si>
  <si>
    <t>Montáž kanalizačního potrubí z PVC těsněné gumovým kroužkem otevřený výkop sklon do 20 % DN 160</t>
  </si>
  <si>
    <t>1146645855</t>
  </si>
  <si>
    <t>28611164</t>
  </si>
  <si>
    <t>trubka kanalizační PVC KG DN 160 SN8</t>
  </si>
  <si>
    <t>2020373925</t>
  </si>
  <si>
    <t>877315211</t>
  </si>
  <si>
    <t>Montáž tvarovek z tvrdého PVC-systém KG nebo z polypropylenu-systém KG 2000 jednoosé DN 160</t>
  </si>
  <si>
    <t>303464238</t>
  </si>
  <si>
    <t>28611361</t>
  </si>
  <si>
    <t>koleno kanalizační PVC KG 160x45°</t>
  </si>
  <si>
    <t>-1101106609</t>
  </si>
  <si>
    <t>877315231</t>
  </si>
  <si>
    <t>Montáž víčka z tvrdého PVC-systém KG DN 160 - zaslepení nové přípojky</t>
  </si>
  <si>
    <t>122525620</t>
  </si>
  <si>
    <t>28611722</t>
  </si>
  <si>
    <t>víčko kanalizace plastové KG DN 160 - zaslepení nové přípojky</t>
  </si>
  <si>
    <t>1376828739</t>
  </si>
  <si>
    <t>892233122</t>
  </si>
  <si>
    <t>Proplach a dezinfekce vodovodního potrubí DN od 40 do 70 - pro přípojky</t>
  </si>
  <si>
    <t>1692288534</t>
  </si>
  <si>
    <t xml:space="preserve">Krytí potrubí z plastů výstražnou fólií z PVC 20 cm </t>
  </si>
  <si>
    <t>1171675182</t>
  </si>
  <si>
    <t>62+(62*0,1)  "fólie pro potrubí vodovod - barva bílá</t>
  </si>
  <si>
    <t>95+(95*0,1)  "fólie pro kanalizaci - barva šedá</t>
  </si>
  <si>
    <t>Výchozí revize vytyčovacího vodiče</t>
  </si>
  <si>
    <t>1263570508</t>
  </si>
  <si>
    <t>Kamerová zkouška po realizaci - pro kanalizační přípojky</t>
  </si>
  <si>
    <t>409661782</t>
  </si>
  <si>
    <t>1979208940</t>
  </si>
  <si>
    <t>73139001</t>
  </si>
  <si>
    <t>-328693236</t>
  </si>
  <si>
    <t>-251705666</t>
  </si>
  <si>
    <t>trouba PP 500 mm SN16</t>
  </si>
  <si>
    <t>-120712614</t>
  </si>
  <si>
    <t>-817035525</t>
  </si>
  <si>
    <t>1669494715</t>
  </si>
  <si>
    <t>-1316328522</t>
  </si>
  <si>
    <t>1166763512</t>
  </si>
  <si>
    <t>2020910383</t>
  </si>
  <si>
    <t>13,968*9  "příplatek k vodorovnému přemístění za každý další započatý km přes 1 km na vzdálenost 10 km</t>
  </si>
  <si>
    <t>462330364</t>
  </si>
  <si>
    <t>-2065058428</t>
  </si>
  <si>
    <t>11,76*9  "příplatek k vodorovnému přemístění za každý další započatý km přes 1 km na vzdálenost 10 km</t>
  </si>
  <si>
    <t>-64000062</t>
  </si>
  <si>
    <t>-1527840325</t>
  </si>
  <si>
    <t>Poplatek za uložení na skládce (skládkovné) stavebního odpadu betonového</t>
  </si>
  <si>
    <t>702496985</t>
  </si>
  <si>
    <t>Poplatek za uložení stavebního odpadu na skládce (skládkovné) - čištění příkopů komunikací</t>
  </si>
  <si>
    <t>928535500</t>
  </si>
  <si>
    <t xml:space="preserve">Přesun hmot pro kanalizace </t>
  </si>
  <si>
    <t>-2053102150</t>
  </si>
  <si>
    <t>-1187215041</t>
  </si>
  <si>
    <t>88339840</t>
  </si>
  <si>
    <t>4179e - SO 05  Veřejné osvětlení</t>
  </si>
  <si>
    <t>PSV - Práce a dodávky PSV</t>
  </si>
  <si>
    <t xml:space="preserve">    741 - Elektroinstalace - silnoproud</t>
  </si>
  <si>
    <t>M - Práce a dodávky M</t>
  </si>
  <si>
    <t xml:space="preserve">    46-M - Zemní práce při extr.mont.pracích</t>
  </si>
  <si>
    <t>HZS - Hodinové zúčtovací sazby</t>
  </si>
  <si>
    <t>-213349524</t>
  </si>
  <si>
    <t>-701677023</t>
  </si>
  <si>
    <t>119001401</t>
  </si>
  <si>
    <t>Dočasné zajištění potrubí ocelového nebo litinového DN do 200 mm</t>
  </si>
  <si>
    <t>934928447</t>
  </si>
  <si>
    <t>-2052820121</t>
  </si>
  <si>
    <t>130001101</t>
  </si>
  <si>
    <t>260616093</t>
  </si>
  <si>
    <t>131351201</t>
  </si>
  <si>
    <t>Hloubení jam zapažených v hornině třídy těžitelnosti II skupiny 4 objem do 20 m3 strojně</t>
  </si>
  <si>
    <t>2034702954</t>
  </si>
  <si>
    <t>-989782584</t>
  </si>
  <si>
    <t>1690467849</t>
  </si>
  <si>
    <t>1252551834</t>
  </si>
  <si>
    <t>164,01  "výkop rýhy a jámy</t>
  </si>
  <si>
    <t>70,86  "materiál na zásyp dovézt zpět</t>
  </si>
  <si>
    <t>1268678389</t>
  </si>
  <si>
    <t xml:space="preserve">17,76  "výkop jámy </t>
  </si>
  <si>
    <t>146,25  "výkop rýhy</t>
  </si>
  <si>
    <t>-70,86  "materiál na zásyp</t>
  </si>
  <si>
    <t>167151101</t>
  </si>
  <si>
    <t>Nakládání výkopku z hornin třídy těžitelnosti I skupiny 1 až 3 do 100 m3</t>
  </si>
  <si>
    <t>-182251701</t>
  </si>
  <si>
    <t>93,15  "naložení materiálu k odvozu z mezideponie na skládku</t>
  </si>
  <si>
    <t>70,86  "nakládání materiálu z mezideponie na zásyp</t>
  </si>
  <si>
    <t>-1619459788</t>
  </si>
  <si>
    <t>93,15*1,8</t>
  </si>
  <si>
    <t>-665356356</t>
  </si>
  <si>
    <t>1510348780</t>
  </si>
  <si>
    <t>70,86  "materiál na zásyp - uložení na meziskládku</t>
  </si>
  <si>
    <t>93,15  "nevyužitý materiál z vykopávek</t>
  </si>
  <si>
    <t>Podklad ze štěrkodrtě ŠD plochy do 100 m2 tl 150 mm</t>
  </si>
  <si>
    <t>1785327832</t>
  </si>
  <si>
    <t>-1174586555</t>
  </si>
  <si>
    <t>-1963035757</t>
  </si>
  <si>
    <t>-930294477</t>
  </si>
  <si>
    <t>2113935413</t>
  </si>
  <si>
    <t>-1646148178</t>
  </si>
  <si>
    <t>-2025845174</t>
  </si>
  <si>
    <t>-1647594687</t>
  </si>
  <si>
    <t>-32521887</t>
  </si>
  <si>
    <t>-1449499372</t>
  </si>
  <si>
    <t>12,32*9  "příplatek k vodorovnému přemístění za každý další započatý km přes 1 km na vzdálenost 10 km</t>
  </si>
  <si>
    <t>823853671</t>
  </si>
  <si>
    <t>-1970464424</t>
  </si>
  <si>
    <t>17,10*19  "příplatek k vodorovnému přemístění za každý další započatý km přes 1 km na vzdálenos 20 km - nebezpečný odpad - asfalt</t>
  </si>
  <si>
    <t>-1818113099</t>
  </si>
  <si>
    <t>-45842458</t>
  </si>
  <si>
    <t>-2105609076</t>
  </si>
  <si>
    <t>-2029673131</t>
  </si>
  <si>
    <t>PSV</t>
  </si>
  <si>
    <t>Práce a dodávky PSV</t>
  </si>
  <si>
    <t>741</t>
  </si>
  <si>
    <t>Elektroinstalace - silnoproud</t>
  </si>
  <si>
    <t>001</t>
  </si>
  <si>
    <t>D+M osvětlovací těleso referenč. typ SITECO-XB21G1B108C Streetlight 20 mini LED, skleněný kryt</t>
  </si>
  <si>
    <t>1539922259</t>
  </si>
  <si>
    <t>002</t>
  </si>
  <si>
    <t>D+M osvětlovací stožár - bezpaticový dvoustupňový referenč. typ LBS -6 - 6m, žárově zinkovaný - AMAKO s.r.o.</t>
  </si>
  <si>
    <t>-837378090</t>
  </si>
  <si>
    <t>003</t>
  </si>
  <si>
    <t>D+M výložník V1 - 1000 prům.60</t>
  </si>
  <si>
    <t>-1345739487</t>
  </si>
  <si>
    <t>004</t>
  </si>
  <si>
    <t>D+M svorkovnice pro stožáry veř. osvětlení SV 6.16.4 včetně pojistky E 10A</t>
  </si>
  <si>
    <t>774644719</t>
  </si>
  <si>
    <t>005</t>
  </si>
  <si>
    <t>D+M svorkovnice pro stožáry veřejného osvětlení SV 9.16.4 včetně pojistky E10A</t>
  </si>
  <si>
    <t>-722710437</t>
  </si>
  <si>
    <t>006</t>
  </si>
  <si>
    <t>D+M kabel CYKY J4x16 mm2</t>
  </si>
  <si>
    <t>-1363950212</t>
  </si>
  <si>
    <t>007</t>
  </si>
  <si>
    <t>D+M kabel CYKY J3x2,5</t>
  </si>
  <si>
    <t>2081821241</t>
  </si>
  <si>
    <t>008</t>
  </si>
  <si>
    <t>D+M zemnící drát FeZn 8 mm2</t>
  </si>
  <si>
    <t>-257456436</t>
  </si>
  <si>
    <t>009</t>
  </si>
  <si>
    <t>D+M zemnící drát FeZn 10 mm2</t>
  </si>
  <si>
    <t>1758237814</t>
  </si>
  <si>
    <t>010</t>
  </si>
  <si>
    <t>D+M vodič CYA 16 zž</t>
  </si>
  <si>
    <t>1752549126</t>
  </si>
  <si>
    <t>011</t>
  </si>
  <si>
    <t>D+M svorka SR03</t>
  </si>
  <si>
    <t>-289632629</t>
  </si>
  <si>
    <t>012</t>
  </si>
  <si>
    <t>D+M svorka SP</t>
  </si>
  <si>
    <t>-595371510</t>
  </si>
  <si>
    <t>013</t>
  </si>
  <si>
    <t>D+M svorka SK</t>
  </si>
  <si>
    <t>-758718162</t>
  </si>
  <si>
    <t>014</t>
  </si>
  <si>
    <t>D+M chráničky D110 hladká</t>
  </si>
  <si>
    <t>766491123</t>
  </si>
  <si>
    <t>015</t>
  </si>
  <si>
    <t>D+M chráničky KOPOFLEX 75</t>
  </si>
  <si>
    <t>269311489</t>
  </si>
  <si>
    <t>016</t>
  </si>
  <si>
    <t>D+M chráničky KOPOFLEX 50</t>
  </si>
  <si>
    <t>1896379583</t>
  </si>
  <si>
    <t>017</t>
  </si>
  <si>
    <t>D+M trubka PVC prům 250 délka 1 m pro instalaci sloupů</t>
  </si>
  <si>
    <t>1849622557</t>
  </si>
  <si>
    <t>018</t>
  </si>
  <si>
    <t>D+M výstražná fólie š. 33 cm</t>
  </si>
  <si>
    <t>-1054983887</t>
  </si>
  <si>
    <t>019</t>
  </si>
  <si>
    <t>D+M barva základní asfaltová + nátěr</t>
  </si>
  <si>
    <t>-651070618</t>
  </si>
  <si>
    <t>020</t>
  </si>
  <si>
    <t>Montáž kabelu uložení do chráničky do pískového lože</t>
  </si>
  <si>
    <t>-2062334337</t>
  </si>
  <si>
    <t>021</t>
  </si>
  <si>
    <t>Ukončení kabelu na svorkách do 16 mm2</t>
  </si>
  <si>
    <t>-1555093260</t>
  </si>
  <si>
    <t>022</t>
  </si>
  <si>
    <t>Protažení kabelu do 4 mm2 sloupem VO</t>
  </si>
  <si>
    <t>157502246</t>
  </si>
  <si>
    <t>023</t>
  </si>
  <si>
    <t>Ukončení kabelu do 4 mm2 na svorkovnici</t>
  </si>
  <si>
    <t>-1533335259</t>
  </si>
  <si>
    <t>024</t>
  </si>
  <si>
    <t>Bednění základu pro stožár</t>
  </si>
  <si>
    <t>920263134</t>
  </si>
  <si>
    <t>025</t>
  </si>
  <si>
    <t xml:space="preserve">Obetonování a podbetonování chráničky </t>
  </si>
  <si>
    <t>253253621</t>
  </si>
  <si>
    <t>Poznámka k položce:_x000D_
Křížení s osattními sítěmi.</t>
  </si>
  <si>
    <t>026</t>
  </si>
  <si>
    <t>Betonový základ pro stožár</t>
  </si>
  <si>
    <t>476327502</t>
  </si>
  <si>
    <t>027</t>
  </si>
  <si>
    <t>Strojní práce - autojeřáb 12t</t>
  </si>
  <si>
    <t>hod</t>
  </si>
  <si>
    <t>1102784160</t>
  </si>
  <si>
    <t>Práce a dodávky M</t>
  </si>
  <si>
    <t>46-M</t>
  </si>
  <si>
    <t>Zemní práce při extr.mont.pracích</t>
  </si>
  <si>
    <t>460021111</t>
  </si>
  <si>
    <t>Sejmutí ornice při elektromontážích ručně tl vrstvy do 20 cm</t>
  </si>
  <si>
    <t>-507339271</t>
  </si>
  <si>
    <t>460171283</t>
  </si>
  <si>
    <t>Hloubení kabelových nezapažených rýh strojně š 50 cm hl 90 cm v hornině tř II skupiny 4</t>
  </si>
  <si>
    <t>1536532375</t>
  </si>
  <si>
    <t>460171323</t>
  </si>
  <si>
    <t>Hloubení kabelových nezapažených rýh strojně š 50 cm hl 120 cm v hornině tř II skupiny 4</t>
  </si>
  <si>
    <t>-1685827652</t>
  </si>
  <si>
    <t>460451293</t>
  </si>
  <si>
    <t>Zásyp kabelových rýh strojně se zhutněním š 50 cm hl 90 cm z horniny tř II skupiny 4</t>
  </si>
  <si>
    <t>-2004732548</t>
  </si>
  <si>
    <t>460451333</t>
  </si>
  <si>
    <t>Zásyp kabelových rýh strojně se zhutněním š 50 cm hl 120 cm z horniny tř II skupiny 4</t>
  </si>
  <si>
    <t>2108002190</t>
  </si>
  <si>
    <t>460581121</t>
  </si>
  <si>
    <t>Zatravnění včetně zalití vodou na rovině</t>
  </si>
  <si>
    <t>-856526069</t>
  </si>
  <si>
    <t>460631212</t>
  </si>
  <si>
    <t>Řízený zemní protlak při elektromontážích v hornině tř. těžitelnosti I a II skupiny 1 až 4 vnějšího průměru přes 90 do 110 mm</t>
  </si>
  <si>
    <t>-1980958035</t>
  </si>
  <si>
    <t>28613557</t>
  </si>
  <si>
    <t>chránička PE 110</t>
  </si>
  <si>
    <t>256</t>
  </si>
  <si>
    <t>1636713145</t>
  </si>
  <si>
    <t>460631R</t>
  </si>
  <si>
    <t>-1523958702</t>
  </si>
  <si>
    <t>460661112</t>
  </si>
  <si>
    <t>Kabelové lože z písku pro kabely nn bez zakrytí š lože přes 35 do 50 cm</t>
  </si>
  <si>
    <t>-1768692912</t>
  </si>
  <si>
    <t>HZS</t>
  </si>
  <si>
    <t>Hodinové zúčtovací sazby</t>
  </si>
  <si>
    <t>HZS1</t>
  </si>
  <si>
    <t>Měření osvětlení</t>
  </si>
  <si>
    <t>512</t>
  </si>
  <si>
    <t>351637190</t>
  </si>
  <si>
    <t>HZS2</t>
  </si>
  <si>
    <t>Vyhotovení revizní zprávy</t>
  </si>
  <si>
    <t>-1222096562</t>
  </si>
  <si>
    <t>4179f - SO 06  Přeložky</t>
  </si>
  <si>
    <t xml:space="preserve">    21-M - Elektromontáže</t>
  </si>
  <si>
    <t>21-M</t>
  </si>
  <si>
    <t>Elektromontáže</t>
  </si>
  <si>
    <t>210R01</t>
  </si>
  <si>
    <t>Přeložka sdělovacího vedení</t>
  </si>
  <si>
    <t>1458034543</t>
  </si>
  <si>
    <t>Poznámka k položce:_x000D_
včetně asfaltového povrchu, zemních prací a uložení kabelu.</t>
  </si>
  <si>
    <t>210R02</t>
  </si>
  <si>
    <t>1137590649</t>
  </si>
  <si>
    <t>Poznámka k položce:_x000D_
Včetně travnatého povrchu, zemních prací a uložení kabelu.</t>
  </si>
  <si>
    <t>210R03</t>
  </si>
  <si>
    <t>Přeložka elektro NN vedení</t>
  </si>
  <si>
    <t>1059841972</t>
  </si>
  <si>
    <t>Poznámka k položce:_x000D_
Včetně asfaltového povrchu, zemních prací a uložení kabelu.</t>
  </si>
  <si>
    <t>210R04</t>
  </si>
  <si>
    <t>Přeložka plynu</t>
  </si>
  <si>
    <t>-323793406</t>
  </si>
  <si>
    <t>Poznámka k položce:_x000D_
Včetně asfaltového povrchu, zemních prací a uložení potrubí (7,5m + 7,5 m).</t>
  </si>
  <si>
    <t>4179g - Vedlejší rozpočtové náklady</t>
  </si>
  <si>
    <t>VRN - Vedlejší rozpočtové náklady</t>
  </si>
  <si>
    <t>VRN</t>
  </si>
  <si>
    <t>0001</t>
  </si>
  <si>
    <t>Vytyčení stavby, vytyčení vedení, závěrečné geodetické zaměření</t>
  </si>
  <si>
    <t>-1910854166</t>
  </si>
  <si>
    <t>0002</t>
  </si>
  <si>
    <t>Ověření průběhu stávajících sítí</t>
  </si>
  <si>
    <t>-2080350678</t>
  </si>
  <si>
    <t>0003</t>
  </si>
  <si>
    <t>Dohodnout s majiteli soukromých pozemků detaily trasování a provádění na jejich pozemcích</t>
  </si>
  <si>
    <t>1555526364</t>
  </si>
  <si>
    <t>0004</t>
  </si>
  <si>
    <t>Zmapování dnešního stavu povrchů vč. vjezdů pro prokázání uvedení do původního stavu</t>
  </si>
  <si>
    <t>233764326</t>
  </si>
  <si>
    <t>0005</t>
  </si>
  <si>
    <t>Fotodokumentace stavby</t>
  </si>
  <si>
    <t>-795747630</t>
  </si>
  <si>
    <t>0006</t>
  </si>
  <si>
    <t>Dokumentace skutečného provedení</t>
  </si>
  <si>
    <t>-1133224507</t>
  </si>
  <si>
    <t>0007</t>
  </si>
  <si>
    <t>Zařízení staveniště</t>
  </si>
  <si>
    <t>109468531</t>
  </si>
  <si>
    <t>0008</t>
  </si>
  <si>
    <t>Hutnící zkoušky a zkoušky únosnosti</t>
  </si>
  <si>
    <t>-1760562450</t>
  </si>
  <si>
    <t>0009</t>
  </si>
  <si>
    <t>Autorský dozor</t>
  </si>
  <si>
    <t>-1648251366</t>
  </si>
  <si>
    <t>0010</t>
  </si>
  <si>
    <t>Koordinátor a plán BOZP</t>
  </si>
  <si>
    <t>-853127386</t>
  </si>
  <si>
    <t>0011</t>
  </si>
  <si>
    <t>Přejezdy a přechody přes výkopy (zapůjčení) pro zajištění přístupu a průjezdů</t>
  </si>
  <si>
    <t>524033964</t>
  </si>
  <si>
    <t>0012</t>
  </si>
  <si>
    <t>Informace majitelů nemovitostí o uzavírce</t>
  </si>
  <si>
    <t>-1321024014</t>
  </si>
  <si>
    <t>0013</t>
  </si>
  <si>
    <t>DIO a dopravní značení po dobu stavby</t>
  </si>
  <si>
    <t>-108818615</t>
  </si>
  <si>
    <t>0014</t>
  </si>
  <si>
    <t>Dočasné čerpání vody z výkopu - podle potřeby zhotovitele a v množství určeném podle reálných podmínek na staveništi</t>
  </si>
  <si>
    <t>-1544128684</t>
  </si>
  <si>
    <t>0015</t>
  </si>
  <si>
    <t>Ochrana stromů - bednění (32 stromů)</t>
  </si>
  <si>
    <t>-1438194933</t>
  </si>
  <si>
    <t>0016</t>
  </si>
  <si>
    <t>Kácení</t>
  </si>
  <si>
    <t>-1078219860</t>
  </si>
  <si>
    <t>Poznámka k položce:_x000D_
Kácení stromů:_x000D_
- do 50 cm...5kusů_x000D_
-do 70 cm...3 kusy_x000D_
-do 90 cm...1 kus_x000D_
Odstranění křovin...200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</si>
</sst>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0" xfId="0" quotePrefix="1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3"/>
  <sheetViews>
    <sheetView showGridLines="0" topLeftCell="A87" workbookViewId="0">
      <selection activeCell="L90" sqref="L90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ht="36.950000000000003" customHeight="1">
      <c r="AR2" s="221" t="s">
        <v>5</v>
      </c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S2" s="15" t="s">
        <v>6</v>
      </c>
      <c r="BT2" s="15" t="s">
        <v>7</v>
      </c>
    </row>
    <row r="3" spans="1:74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ht="24.95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ht="12" customHeight="1">
      <c r="B5" s="18"/>
      <c r="D5" s="22" t="s">
        <v>13</v>
      </c>
      <c r="K5" s="205" t="s">
        <v>14</v>
      </c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R5" s="18"/>
      <c r="BE5" s="202" t="s">
        <v>15</v>
      </c>
      <c r="BS5" s="15" t="s">
        <v>6</v>
      </c>
    </row>
    <row r="6" spans="1:74" ht="36.950000000000003" customHeight="1">
      <c r="B6" s="18"/>
      <c r="D6" s="24" t="s">
        <v>16</v>
      </c>
      <c r="K6" s="207" t="s">
        <v>17</v>
      </c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R6" s="18"/>
      <c r="BE6" s="203"/>
      <c r="BS6" s="15" t="s">
        <v>6</v>
      </c>
    </row>
    <row r="7" spans="1:74" ht="12" customHeight="1">
      <c r="B7" s="18"/>
      <c r="D7" s="25" t="s">
        <v>18</v>
      </c>
      <c r="K7" s="23" t="s">
        <v>1</v>
      </c>
      <c r="AK7" s="25" t="s">
        <v>19</v>
      </c>
      <c r="AN7" s="23" t="s">
        <v>20</v>
      </c>
      <c r="AR7" s="18"/>
      <c r="BE7" s="203"/>
      <c r="BS7" s="15" t="s">
        <v>6</v>
      </c>
    </row>
    <row r="8" spans="1:74" ht="12" customHeight="1">
      <c r="B8" s="18"/>
      <c r="D8" s="25" t="s">
        <v>21</v>
      </c>
      <c r="K8" s="23" t="s">
        <v>22</v>
      </c>
      <c r="AK8" s="25" t="s">
        <v>23</v>
      </c>
      <c r="AN8" s="26"/>
      <c r="AR8" s="18"/>
      <c r="BE8" s="203"/>
      <c r="BS8" s="15" t="s">
        <v>6</v>
      </c>
    </row>
    <row r="9" spans="1:74" ht="29.25" customHeight="1">
      <c r="B9" s="18"/>
      <c r="AK9" s="22" t="s">
        <v>24</v>
      </c>
      <c r="AN9" s="27" t="s">
        <v>25</v>
      </c>
      <c r="AR9" s="18"/>
      <c r="BE9" s="203"/>
      <c r="BS9" s="15" t="s">
        <v>6</v>
      </c>
    </row>
    <row r="10" spans="1:74" ht="12" customHeight="1">
      <c r="B10" s="18"/>
      <c r="D10" s="25" t="s">
        <v>26</v>
      </c>
      <c r="AK10" s="25" t="s">
        <v>27</v>
      </c>
      <c r="AN10" s="23" t="s">
        <v>1</v>
      </c>
      <c r="AR10" s="18"/>
      <c r="BE10" s="203"/>
      <c r="BS10" s="15" t="s">
        <v>6</v>
      </c>
    </row>
    <row r="11" spans="1:74" ht="18.399999999999999" customHeight="1">
      <c r="B11" s="18"/>
      <c r="E11" s="23" t="s">
        <v>22</v>
      </c>
      <c r="AK11" s="25" t="s">
        <v>28</v>
      </c>
      <c r="AN11" s="23" t="s">
        <v>1</v>
      </c>
      <c r="AR11" s="18"/>
      <c r="BE11" s="203"/>
      <c r="BS11" s="15" t="s">
        <v>6</v>
      </c>
    </row>
    <row r="12" spans="1:74" ht="6.95" customHeight="1">
      <c r="B12" s="18"/>
      <c r="AR12" s="18"/>
      <c r="BE12" s="203"/>
      <c r="BS12" s="15" t="s">
        <v>6</v>
      </c>
    </row>
    <row r="13" spans="1:74" ht="12" customHeight="1">
      <c r="B13" s="18"/>
      <c r="D13" s="25" t="s">
        <v>29</v>
      </c>
      <c r="AK13" s="25" t="s">
        <v>27</v>
      </c>
      <c r="AN13" s="28"/>
      <c r="AR13" s="18"/>
      <c r="BE13" s="203"/>
      <c r="BS13" s="15" t="s">
        <v>6</v>
      </c>
    </row>
    <row r="14" spans="1:74" ht="12.75">
      <c r="B14" s="18"/>
      <c r="E14" s="208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5" t="s">
        <v>28</v>
      </c>
      <c r="AN14" s="28"/>
      <c r="AR14" s="18"/>
      <c r="BE14" s="203"/>
      <c r="BS14" s="15" t="s">
        <v>6</v>
      </c>
    </row>
    <row r="15" spans="1:74" ht="6.95" customHeight="1">
      <c r="B15" s="18"/>
      <c r="AR15" s="18"/>
      <c r="BE15" s="203"/>
      <c r="BS15" s="15" t="s">
        <v>3</v>
      </c>
    </row>
    <row r="16" spans="1:74" ht="12" customHeight="1">
      <c r="B16" s="18"/>
      <c r="D16" s="25" t="s">
        <v>30</v>
      </c>
      <c r="AK16" s="25" t="s">
        <v>27</v>
      </c>
      <c r="AN16" s="23" t="s">
        <v>1</v>
      </c>
      <c r="AR16" s="18"/>
      <c r="BE16" s="203"/>
      <c r="BS16" s="15" t="s">
        <v>3</v>
      </c>
    </row>
    <row r="17" spans="2:71" ht="18.399999999999999" customHeight="1">
      <c r="B17" s="18"/>
      <c r="E17" s="23" t="s">
        <v>22</v>
      </c>
      <c r="AK17" s="25" t="s">
        <v>28</v>
      </c>
      <c r="AN17" s="23" t="s">
        <v>1</v>
      </c>
      <c r="AR17" s="18"/>
      <c r="BE17" s="203"/>
      <c r="BS17" s="15" t="s">
        <v>31</v>
      </c>
    </row>
    <row r="18" spans="2:71" ht="6.95" customHeight="1">
      <c r="B18" s="18"/>
      <c r="AR18" s="18"/>
      <c r="BE18" s="203"/>
      <c r="BS18" s="15" t="s">
        <v>6</v>
      </c>
    </row>
    <row r="19" spans="2:71" ht="12" customHeight="1">
      <c r="B19" s="18"/>
      <c r="D19" s="25" t="s">
        <v>32</v>
      </c>
      <c r="AK19" s="25" t="s">
        <v>27</v>
      </c>
      <c r="AN19" s="23" t="s">
        <v>1</v>
      </c>
      <c r="AR19" s="18"/>
      <c r="BE19" s="203"/>
      <c r="BS19" s="15" t="s">
        <v>6</v>
      </c>
    </row>
    <row r="20" spans="2:71" ht="18.399999999999999" customHeight="1">
      <c r="B20" s="18"/>
      <c r="E20" s="23" t="s">
        <v>22</v>
      </c>
      <c r="AK20" s="25" t="s">
        <v>28</v>
      </c>
      <c r="AN20" s="23" t="s">
        <v>1</v>
      </c>
      <c r="AR20" s="18"/>
      <c r="BE20" s="203"/>
      <c r="BS20" s="15" t="s">
        <v>31</v>
      </c>
    </row>
    <row r="21" spans="2:71" ht="6.95" customHeight="1">
      <c r="B21" s="18"/>
      <c r="AR21" s="18"/>
      <c r="BE21" s="203"/>
    </row>
    <row r="22" spans="2:71" ht="12" customHeight="1">
      <c r="B22" s="18"/>
      <c r="D22" s="25" t="s">
        <v>33</v>
      </c>
      <c r="AR22" s="18"/>
      <c r="BE22" s="203"/>
    </row>
    <row r="23" spans="2:71" ht="16.5" customHeight="1">
      <c r="B23" s="18"/>
      <c r="E23" s="210" t="s">
        <v>1</v>
      </c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R23" s="18"/>
      <c r="BE23" s="203"/>
    </row>
    <row r="24" spans="2:71" ht="6.95" customHeight="1">
      <c r="B24" s="18"/>
      <c r="AR24" s="18"/>
      <c r="BE24" s="203"/>
    </row>
    <row r="25" spans="2:71" ht="6.95" customHeight="1">
      <c r="B25" s="18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8"/>
      <c r="BE25" s="203"/>
    </row>
    <row r="26" spans="2:71" s="1" customFormat="1" ht="25.9" customHeight="1">
      <c r="B26" s="31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1">
        <f>ROUND(AG94,2)</f>
        <v>0</v>
      </c>
      <c r="AL26" s="212"/>
      <c r="AM26" s="212"/>
      <c r="AN26" s="212"/>
      <c r="AO26" s="212"/>
      <c r="AR26" s="31"/>
      <c r="BE26" s="203"/>
    </row>
    <row r="27" spans="2:71" s="1" customFormat="1" ht="6.95" customHeight="1">
      <c r="B27" s="31"/>
      <c r="AR27" s="31"/>
      <c r="BE27" s="203"/>
    </row>
    <row r="28" spans="2:71" s="1" customFormat="1" ht="12.75">
      <c r="B28" s="31"/>
      <c r="L28" s="213" t="s">
        <v>35</v>
      </c>
      <c r="M28" s="213"/>
      <c r="N28" s="213"/>
      <c r="O28" s="213"/>
      <c r="P28" s="213"/>
      <c r="W28" s="213" t="s">
        <v>36</v>
      </c>
      <c r="X28" s="213"/>
      <c r="Y28" s="213"/>
      <c r="Z28" s="213"/>
      <c r="AA28" s="213"/>
      <c r="AB28" s="213"/>
      <c r="AC28" s="213"/>
      <c r="AD28" s="213"/>
      <c r="AE28" s="213"/>
      <c r="AK28" s="213" t="s">
        <v>37</v>
      </c>
      <c r="AL28" s="213"/>
      <c r="AM28" s="213"/>
      <c r="AN28" s="213"/>
      <c r="AO28" s="213"/>
      <c r="AR28" s="31"/>
      <c r="BE28" s="203"/>
    </row>
    <row r="29" spans="2:71" s="2" customFormat="1" ht="14.45" customHeight="1">
      <c r="B29" s="35"/>
      <c r="D29" s="25" t="s">
        <v>38</v>
      </c>
      <c r="F29" s="25" t="s">
        <v>39</v>
      </c>
      <c r="L29" s="216">
        <v>0.21</v>
      </c>
      <c r="M29" s="215"/>
      <c r="N29" s="215"/>
      <c r="O29" s="215"/>
      <c r="P29" s="215"/>
      <c r="W29" s="214">
        <f>ROUND(AZ94, 2)</f>
        <v>0</v>
      </c>
      <c r="X29" s="215"/>
      <c r="Y29" s="215"/>
      <c r="Z29" s="215"/>
      <c r="AA29" s="215"/>
      <c r="AB29" s="215"/>
      <c r="AC29" s="215"/>
      <c r="AD29" s="215"/>
      <c r="AE29" s="215"/>
      <c r="AK29" s="214">
        <f>ROUND(AV94, 2)</f>
        <v>0</v>
      </c>
      <c r="AL29" s="215"/>
      <c r="AM29" s="215"/>
      <c r="AN29" s="215"/>
      <c r="AO29" s="215"/>
      <c r="AR29" s="35"/>
      <c r="BE29" s="204"/>
    </row>
    <row r="30" spans="2:71" s="2" customFormat="1" ht="14.45" customHeight="1">
      <c r="B30" s="35"/>
      <c r="F30" s="25" t="s">
        <v>40</v>
      </c>
      <c r="L30" s="216">
        <v>0.15</v>
      </c>
      <c r="M30" s="215"/>
      <c r="N30" s="215"/>
      <c r="O30" s="215"/>
      <c r="P30" s="215"/>
      <c r="W30" s="214">
        <f>ROUND(BA94, 2)</f>
        <v>0</v>
      </c>
      <c r="X30" s="215"/>
      <c r="Y30" s="215"/>
      <c r="Z30" s="215"/>
      <c r="AA30" s="215"/>
      <c r="AB30" s="215"/>
      <c r="AC30" s="215"/>
      <c r="AD30" s="215"/>
      <c r="AE30" s="215"/>
      <c r="AK30" s="214">
        <f>ROUND(AW94, 2)</f>
        <v>0</v>
      </c>
      <c r="AL30" s="215"/>
      <c r="AM30" s="215"/>
      <c r="AN30" s="215"/>
      <c r="AO30" s="215"/>
      <c r="AR30" s="35"/>
      <c r="BE30" s="204"/>
    </row>
    <row r="31" spans="2:71" s="2" customFormat="1" ht="14.45" hidden="1" customHeight="1">
      <c r="B31" s="35"/>
      <c r="F31" s="25" t="s">
        <v>41</v>
      </c>
      <c r="L31" s="216">
        <v>0.21</v>
      </c>
      <c r="M31" s="215"/>
      <c r="N31" s="215"/>
      <c r="O31" s="215"/>
      <c r="P31" s="215"/>
      <c r="W31" s="214">
        <f>ROUND(BB94, 2)</f>
        <v>0</v>
      </c>
      <c r="X31" s="215"/>
      <c r="Y31" s="215"/>
      <c r="Z31" s="215"/>
      <c r="AA31" s="215"/>
      <c r="AB31" s="215"/>
      <c r="AC31" s="215"/>
      <c r="AD31" s="215"/>
      <c r="AE31" s="215"/>
      <c r="AK31" s="214">
        <v>0</v>
      </c>
      <c r="AL31" s="215"/>
      <c r="AM31" s="215"/>
      <c r="AN31" s="215"/>
      <c r="AO31" s="215"/>
      <c r="AR31" s="35"/>
      <c r="BE31" s="204"/>
    </row>
    <row r="32" spans="2:71" s="2" customFormat="1" ht="14.45" hidden="1" customHeight="1">
      <c r="B32" s="35"/>
      <c r="F32" s="25" t="s">
        <v>42</v>
      </c>
      <c r="L32" s="216">
        <v>0.15</v>
      </c>
      <c r="M32" s="215"/>
      <c r="N32" s="215"/>
      <c r="O32" s="215"/>
      <c r="P32" s="215"/>
      <c r="W32" s="214">
        <f>ROUND(BC94, 2)</f>
        <v>0</v>
      </c>
      <c r="X32" s="215"/>
      <c r="Y32" s="215"/>
      <c r="Z32" s="215"/>
      <c r="AA32" s="215"/>
      <c r="AB32" s="215"/>
      <c r="AC32" s="215"/>
      <c r="AD32" s="215"/>
      <c r="AE32" s="215"/>
      <c r="AK32" s="214">
        <v>0</v>
      </c>
      <c r="AL32" s="215"/>
      <c r="AM32" s="215"/>
      <c r="AN32" s="215"/>
      <c r="AO32" s="215"/>
      <c r="AR32" s="35"/>
      <c r="BE32" s="204"/>
    </row>
    <row r="33" spans="2:57" s="2" customFormat="1" ht="14.45" hidden="1" customHeight="1">
      <c r="B33" s="35"/>
      <c r="F33" s="25" t="s">
        <v>43</v>
      </c>
      <c r="L33" s="216">
        <v>0</v>
      </c>
      <c r="M33" s="215"/>
      <c r="N33" s="215"/>
      <c r="O33" s="215"/>
      <c r="P33" s="215"/>
      <c r="W33" s="214">
        <f>ROUND(BD94, 2)</f>
        <v>0</v>
      </c>
      <c r="X33" s="215"/>
      <c r="Y33" s="215"/>
      <c r="Z33" s="215"/>
      <c r="AA33" s="215"/>
      <c r="AB33" s="215"/>
      <c r="AC33" s="215"/>
      <c r="AD33" s="215"/>
      <c r="AE33" s="215"/>
      <c r="AK33" s="214">
        <v>0</v>
      </c>
      <c r="AL33" s="215"/>
      <c r="AM33" s="215"/>
      <c r="AN33" s="215"/>
      <c r="AO33" s="215"/>
      <c r="AR33" s="35"/>
      <c r="BE33" s="204"/>
    </row>
    <row r="34" spans="2:57" s="1" customFormat="1" ht="6.95" customHeight="1">
      <c r="B34" s="31"/>
      <c r="AR34" s="31"/>
      <c r="BE34" s="203"/>
    </row>
    <row r="35" spans="2:57" s="1" customFormat="1" ht="25.9" customHeight="1">
      <c r="B35" s="31"/>
      <c r="C35" s="36"/>
      <c r="D35" s="37" t="s">
        <v>44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45</v>
      </c>
      <c r="U35" s="38"/>
      <c r="V35" s="38"/>
      <c r="W35" s="38"/>
      <c r="X35" s="220" t="s">
        <v>46</v>
      </c>
      <c r="Y35" s="218"/>
      <c r="Z35" s="218"/>
      <c r="AA35" s="218"/>
      <c r="AB35" s="218"/>
      <c r="AC35" s="38"/>
      <c r="AD35" s="38"/>
      <c r="AE35" s="38"/>
      <c r="AF35" s="38"/>
      <c r="AG35" s="38"/>
      <c r="AH35" s="38"/>
      <c r="AI35" s="38"/>
      <c r="AJ35" s="38"/>
      <c r="AK35" s="217">
        <f>SUM(AK26:AK33)</f>
        <v>0</v>
      </c>
      <c r="AL35" s="218"/>
      <c r="AM35" s="218"/>
      <c r="AN35" s="218"/>
      <c r="AO35" s="219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8"/>
      <c r="AR38" s="18"/>
    </row>
    <row r="39" spans="2:57" ht="14.45" customHeight="1">
      <c r="B39" s="18"/>
      <c r="AR39" s="18"/>
    </row>
    <row r="40" spans="2:57" ht="14.45" customHeight="1">
      <c r="B40" s="18"/>
      <c r="AR40" s="18"/>
    </row>
    <row r="41" spans="2:57" ht="14.45" customHeight="1">
      <c r="B41" s="18"/>
      <c r="AR41" s="18"/>
    </row>
    <row r="42" spans="2:57" ht="14.45" customHeight="1">
      <c r="B42" s="18"/>
      <c r="AR42" s="18"/>
    </row>
    <row r="43" spans="2:57" ht="14.45" customHeight="1">
      <c r="B43" s="18"/>
      <c r="AR43" s="18"/>
    </row>
    <row r="44" spans="2:57" ht="14.45" customHeight="1">
      <c r="B44" s="18"/>
      <c r="AR44" s="18"/>
    </row>
    <row r="45" spans="2:57" ht="14.45" customHeight="1">
      <c r="B45" s="18"/>
      <c r="AR45" s="18"/>
    </row>
    <row r="46" spans="2:57" ht="14.45" customHeight="1">
      <c r="B46" s="18"/>
      <c r="AR46" s="18"/>
    </row>
    <row r="47" spans="2:57" ht="14.45" customHeight="1">
      <c r="B47" s="18"/>
      <c r="AR47" s="18"/>
    </row>
    <row r="48" spans="2:57" ht="14.45" customHeight="1">
      <c r="B48" s="18"/>
      <c r="AR48" s="18"/>
    </row>
    <row r="49" spans="2:44" s="1" customFormat="1" ht="14.45" customHeight="1">
      <c r="B49" s="31"/>
      <c r="D49" s="40" t="s">
        <v>47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48</v>
      </c>
      <c r="AI49" s="41"/>
      <c r="AJ49" s="41"/>
      <c r="AK49" s="41"/>
      <c r="AL49" s="41"/>
      <c r="AM49" s="41"/>
      <c r="AN49" s="41"/>
      <c r="AO49" s="41"/>
      <c r="AR49" s="31"/>
    </row>
    <row r="50" spans="2:44" ht="11.25">
      <c r="B50" s="18"/>
      <c r="AR50" s="18"/>
    </row>
    <row r="51" spans="2:44" ht="11.25">
      <c r="B51" s="18"/>
      <c r="AR51" s="18"/>
    </row>
    <row r="52" spans="2:44" ht="11.25">
      <c r="B52" s="18"/>
      <c r="AR52" s="18"/>
    </row>
    <row r="53" spans="2:44" ht="11.25">
      <c r="B53" s="18"/>
      <c r="AR53" s="18"/>
    </row>
    <row r="54" spans="2:44" ht="11.25">
      <c r="B54" s="18"/>
      <c r="AR54" s="18"/>
    </row>
    <row r="55" spans="2:44" ht="11.25">
      <c r="B55" s="18"/>
      <c r="AR55" s="18"/>
    </row>
    <row r="56" spans="2:44" ht="11.25">
      <c r="B56" s="18"/>
      <c r="AR56" s="18"/>
    </row>
    <row r="57" spans="2:44" ht="11.25">
      <c r="B57" s="18"/>
      <c r="AR57" s="18"/>
    </row>
    <row r="58" spans="2:44" ht="11.25">
      <c r="B58" s="18"/>
      <c r="AR58" s="18"/>
    </row>
    <row r="59" spans="2:44" ht="11.25">
      <c r="B59" s="18"/>
      <c r="AR59" s="18"/>
    </row>
    <row r="60" spans="2:44" s="1" customFormat="1" ht="12.75">
      <c r="B60" s="31"/>
      <c r="D60" s="42" t="s">
        <v>49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50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49</v>
      </c>
      <c r="AI60" s="33"/>
      <c r="AJ60" s="33"/>
      <c r="AK60" s="33"/>
      <c r="AL60" s="33"/>
      <c r="AM60" s="42" t="s">
        <v>50</v>
      </c>
      <c r="AN60" s="33"/>
      <c r="AO60" s="33"/>
      <c r="AR60" s="31"/>
    </row>
    <row r="61" spans="2:44" ht="11.25">
      <c r="B61" s="18"/>
      <c r="AR61" s="18"/>
    </row>
    <row r="62" spans="2:44" ht="11.25">
      <c r="B62" s="18"/>
      <c r="AR62" s="18"/>
    </row>
    <row r="63" spans="2:44" ht="11.25">
      <c r="B63" s="18"/>
      <c r="AR63" s="18"/>
    </row>
    <row r="64" spans="2:44" s="1" customFormat="1" ht="12.75">
      <c r="B64" s="31"/>
      <c r="D64" s="40" t="s">
        <v>51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52</v>
      </c>
      <c r="AI64" s="41"/>
      <c r="AJ64" s="41"/>
      <c r="AK64" s="41"/>
      <c r="AL64" s="41"/>
      <c r="AM64" s="41"/>
      <c r="AN64" s="41"/>
      <c r="AO64" s="41"/>
      <c r="AR64" s="31"/>
    </row>
    <row r="65" spans="2:44" ht="11.25">
      <c r="B65" s="18"/>
      <c r="AR65" s="18"/>
    </row>
    <row r="66" spans="2:44" ht="11.25">
      <c r="B66" s="18"/>
      <c r="AR66" s="18"/>
    </row>
    <row r="67" spans="2:44" ht="11.25">
      <c r="B67" s="18"/>
      <c r="AR67" s="18"/>
    </row>
    <row r="68" spans="2:44" ht="11.25">
      <c r="B68" s="18"/>
      <c r="AR68" s="18"/>
    </row>
    <row r="69" spans="2:44" ht="11.25">
      <c r="B69" s="18"/>
      <c r="AR69" s="18"/>
    </row>
    <row r="70" spans="2:44" ht="11.25">
      <c r="B70" s="18"/>
      <c r="AR70" s="18"/>
    </row>
    <row r="71" spans="2:44" ht="11.25">
      <c r="B71" s="18"/>
      <c r="AR71" s="18"/>
    </row>
    <row r="72" spans="2:44" ht="11.25">
      <c r="B72" s="18"/>
      <c r="AR72" s="18"/>
    </row>
    <row r="73" spans="2:44" ht="11.25">
      <c r="B73" s="18"/>
      <c r="AR73" s="18"/>
    </row>
    <row r="74" spans="2:44" ht="11.25">
      <c r="B74" s="18"/>
      <c r="AR74" s="18"/>
    </row>
    <row r="75" spans="2:44" s="1" customFormat="1" ht="12.75">
      <c r="B75" s="31"/>
      <c r="D75" s="42" t="s">
        <v>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50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49</v>
      </c>
      <c r="AI75" s="33"/>
      <c r="AJ75" s="33"/>
      <c r="AK75" s="33"/>
      <c r="AL75" s="33"/>
      <c r="AM75" s="42" t="s">
        <v>50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19" t="s">
        <v>53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5" t="s">
        <v>13</v>
      </c>
      <c r="L84" s="3" t="str">
        <f>K5</f>
        <v>ST4179</v>
      </c>
      <c r="AR84" s="47"/>
    </row>
    <row r="85" spans="1:91" s="4" customFormat="1" ht="36.950000000000003" customHeight="1">
      <c r="B85" s="48"/>
      <c r="C85" s="49" t="s">
        <v>16</v>
      </c>
      <c r="L85" s="183" t="str">
        <f>K6</f>
        <v>Nová Koruna - doplnění sítí etapa II vodovod, kanalizace splašková, kanalizace dešŤová, přípojky, VO, přeložky</v>
      </c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5" t="s">
        <v>21</v>
      </c>
      <c r="L87" s="50" t="str">
        <f>IF(K8="","",K8)</f>
        <v xml:space="preserve"> </v>
      </c>
      <c r="AI87" s="25" t="s">
        <v>23</v>
      </c>
      <c r="AM87" s="185" t="str">
        <f>IF(AN8= "","",AN8)</f>
        <v/>
      </c>
      <c r="AN87" s="185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5" t="s">
        <v>26</v>
      </c>
      <c r="L89" s="3" t="str">
        <f>IF(E11= "","",E11)</f>
        <v xml:space="preserve"> </v>
      </c>
      <c r="AI89" s="25" t="s">
        <v>30</v>
      </c>
      <c r="AM89" s="186" t="str">
        <f>IF(E17="","",E17)</f>
        <v xml:space="preserve"> </v>
      </c>
      <c r="AN89" s="187"/>
      <c r="AO89" s="187"/>
      <c r="AP89" s="187"/>
      <c r="AR89" s="31"/>
      <c r="AS89" s="188" t="s">
        <v>54</v>
      </c>
      <c r="AT89" s="189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5" t="s">
        <v>29</v>
      </c>
      <c r="L90" s="3"/>
      <c r="AI90" s="25" t="s">
        <v>32</v>
      </c>
      <c r="AM90" s="186" t="str">
        <f>IF(E20="","",E20)</f>
        <v xml:space="preserve"> </v>
      </c>
      <c r="AN90" s="187"/>
      <c r="AO90" s="187"/>
      <c r="AP90" s="187"/>
      <c r="AR90" s="31"/>
      <c r="AS90" s="190"/>
      <c r="AT90" s="191"/>
      <c r="BD90" s="55"/>
    </row>
    <row r="91" spans="1:91" s="1" customFormat="1" ht="10.9" customHeight="1">
      <c r="B91" s="31"/>
      <c r="AR91" s="31"/>
      <c r="AS91" s="190"/>
      <c r="AT91" s="191"/>
      <c r="BD91" s="55"/>
    </row>
    <row r="92" spans="1:91" s="1" customFormat="1" ht="29.25" customHeight="1">
      <c r="B92" s="31"/>
      <c r="C92" s="192" t="s">
        <v>55</v>
      </c>
      <c r="D92" s="193"/>
      <c r="E92" s="193"/>
      <c r="F92" s="193"/>
      <c r="G92" s="193"/>
      <c r="H92" s="56"/>
      <c r="I92" s="195" t="s">
        <v>56</v>
      </c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  <c r="AA92" s="193"/>
      <c r="AB92" s="193"/>
      <c r="AC92" s="193"/>
      <c r="AD92" s="193"/>
      <c r="AE92" s="193"/>
      <c r="AF92" s="193"/>
      <c r="AG92" s="194" t="s">
        <v>57</v>
      </c>
      <c r="AH92" s="193"/>
      <c r="AI92" s="193"/>
      <c r="AJ92" s="193"/>
      <c r="AK92" s="193"/>
      <c r="AL92" s="193"/>
      <c r="AM92" s="193"/>
      <c r="AN92" s="195" t="s">
        <v>58</v>
      </c>
      <c r="AO92" s="193"/>
      <c r="AP92" s="196"/>
      <c r="AQ92" s="57" t="s">
        <v>59</v>
      </c>
      <c r="AR92" s="31"/>
      <c r="AS92" s="58" t="s">
        <v>60</v>
      </c>
      <c r="AT92" s="59" t="s">
        <v>61</v>
      </c>
      <c r="AU92" s="59" t="s">
        <v>62</v>
      </c>
      <c r="AV92" s="59" t="s">
        <v>63</v>
      </c>
      <c r="AW92" s="59" t="s">
        <v>64</v>
      </c>
      <c r="AX92" s="59" t="s">
        <v>65</v>
      </c>
      <c r="AY92" s="59" t="s">
        <v>66</v>
      </c>
      <c r="AZ92" s="59" t="s">
        <v>67</v>
      </c>
      <c r="BA92" s="59" t="s">
        <v>68</v>
      </c>
      <c r="BB92" s="59" t="s">
        <v>69</v>
      </c>
      <c r="BC92" s="59" t="s">
        <v>70</v>
      </c>
      <c r="BD92" s="60" t="s">
        <v>71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72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0">
        <f>ROUND(SUM(AG95:AG101),2)</f>
        <v>0</v>
      </c>
      <c r="AH94" s="200"/>
      <c r="AI94" s="200"/>
      <c r="AJ94" s="200"/>
      <c r="AK94" s="200"/>
      <c r="AL94" s="200"/>
      <c r="AM94" s="200"/>
      <c r="AN94" s="201">
        <f t="shared" ref="AN94:AN101" si="0">SUM(AG94,AT94)</f>
        <v>0</v>
      </c>
      <c r="AO94" s="201"/>
      <c r="AP94" s="201"/>
      <c r="AQ94" s="66" t="s">
        <v>1</v>
      </c>
      <c r="AR94" s="62"/>
      <c r="AS94" s="67">
        <f>ROUND(SUM(AS95:AS101),2)</f>
        <v>0</v>
      </c>
      <c r="AT94" s="68">
        <f t="shared" ref="AT94:AT101" si="1">ROUND(SUM(AV94:AW94),2)</f>
        <v>0</v>
      </c>
      <c r="AU94" s="69">
        <f>ROUND(SUM(AU95:AU101),5)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ROUND(SUM(AZ95:AZ101),2)</f>
        <v>0</v>
      </c>
      <c r="BA94" s="68">
        <f>ROUND(SUM(BA95:BA101),2)</f>
        <v>0</v>
      </c>
      <c r="BB94" s="68">
        <f>ROUND(SUM(BB95:BB101),2)</f>
        <v>0</v>
      </c>
      <c r="BC94" s="68">
        <f>ROUND(SUM(BC95:BC101),2)</f>
        <v>0</v>
      </c>
      <c r="BD94" s="70">
        <f>ROUND(SUM(BD95:BD101),2)</f>
        <v>0</v>
      </c>
      <c r="BS94" s="71" t="s">
        <v>73</v>
      </c>
      <c r="BT94" s="71" t="s">
        <v>74</v>
      </c>
      <c r="BU94" s="72" t="s">
        <v>75</v>
      </c>
      <c r="BV94" s="71" t="s">
        <v>76</v>
      </c>
      <c r="BW94" s="71" t="s">
        <v>4</v>
      </c>
      <c r="BX94" s="71" t="s">
        <v>77</v>
      </c>
      <c r="CL94" s="71" t="s">
        <v>1</v>
      </c>
    </row>
    <row r="95" spans="1:91" s="6" customFormat="1" ht="16.5" customHeight="1">
      <c r="A95" s="73" t="s">
        <v>78</v>
      </c>
      <c r="B95" s="74"/>
      <c r="C95" s="75"/>
      <c r="D95" s="197" t="s">
        <v>79</v>
      </c>
      <c r="E95" s="197"/>
      <c r="F95" s="197"/>
      <c r="G95" s="197"/>
      <c r="H95" s="197"/>
      <c r="I95" s="76"/>
      <c r="J95" s="197" t="s">
        <v>80</v>
      </c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8">
        <f>'4179a - SO 01  Vodovod'!J30</f>
        <v>0</v>
      </c>
      <c r="AH95" s="199"/>
      <c r="AI95" s="199"/>
      <c r="AJ95" s="199"/>
      <c r="AK95" s="199"/>
      <c r="AL95" s="199"/>
      <c r="AM95" s="199"/>
      <c r="AN95" s="198">
        <f t="shared" si="0"/>
        <v>0</v>
      </c>
      <c r="AO95" s="199"/>
      <c r="AP95" s="199"/>
      <c r="AQ95" s="77" t="s">
        <v>81</v>
      </c>
      <c r="AR95" s="74"/>
      <c r="AS95" s="78">
        <v>0</v>
      </c>
      <c r="AT95" s="79">
        <f t="shared" si="1"/>
        <v>0</v>
      </c>
      <c r="AU95" s="80">
        <f>'4179a - SO 01  Vodovod'!P125</f>
        <v>0</v>
      </c>
      <c r="AV95" s="79">
        <f>'4179a - SO 01  Vodovod'!J33</f>
        <v>0</v>
      </c>
      <c r="AW95" s="79">
        <f>'4179a - SO 01  Vodovod'!J34</f>
        <v>0</v>
      </c>
      <c r="AX95" s="79">
        <f>'4179a - SO 01  Vodovod'!J35</f>
        <v>0</v>
      </c>
      <c r="AY95" s="79">
        <f>'4179a - SO 01  Vodovod'!J36</f>
        <v>0</v>
      </c>
      <c r="AZ95" s="79">
        <f>'4179a - SO 01  Vodovod'!F33</f>
        <v>0</v>
      </c>
      <c r="BA95" s="79">
        <f>'4179a - SO 01  Vodovod'!F34</f>
        <v>0</v>
      </c>
      <c r="BB95" s="79">
        <f>'4179a - SO 01  Vodovod'!F35</f>
        <v>0</v>
      </c>
      <c r="BC95" s="79">
        <f>'4179a - SO 01  Vodovod'!F36</f>
        <v>0</v>
      </c>
      <c r="BD95" s="81">
        <f>'4179a - SO 01  Vodovod'!F37</f>
        <v>0</v>
      </c>
      <c r="BT95" s="82" t="s">
        <v>82</v>
      </c>
      <c r="BV95" s="82" t="s">
        <v>76</v>
      </c>
      <c r="BW95" s="82" t="s">
        <v>83</v>
      </c>
      <c r="BX95" s="82" t="s">
        <v>4</v>
      </c>
      <c r="CL95" s="82" t="s">
        <v>1</v>
      </c>
      <c r="CM95" s="82" t="s">
        <v>84</v>
      </c>
    </row>
    <row r="96" spans="1:91" s="6" customFormat="1" ht="16.5" customHeight="1">
      <c r="A96" s="73" t="s">
        <v>78</v>
      </c>
      <c r="B96" s="74"/>
      <c r="C96" s="75"/>
      <c r="D96" s="197" t="s">
        <v>85</v>
      </c>
      <c r="E96" s="197"/>
      <c r="F96" s="197"/>
      <c r="G96" s="197"/>
      <c r="H96" s="197"/>
      <c r="I96" s="76"/>
      <c r="J96" s="197" t="s">
        <v>86</v>
      </c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8">
        <f>'4179b - SO 02  Kanalizace...'!J30</f>
        <v>0</v>
      </c>
      <c r="AH96" s="199"/>
      <c r="AI96" s="199"/>
      <c r="AJ96" s="199"/>
      <c r="AK96" s="199"/>
      <c r="AL96" s="199"/>
      <c r="AM96" s="199"/>
      <c r="AN96" s="198">
        <f t="shared" si="0"/>
        <v>0</v>
      </c>
      <c r="AO96" s="199"/>
      <c r="AP96" s="199"/>
      <c r="AQ96" s="77" t="s">
        <v>81</v>
      </c>
      <c r="AR96" s="74"/>
      <c r="AS96" s="78">
        <v>0</v>
      </c>
      <c r="AT96" s="79">
        <f t="shared" si="1"/>
        <v>0</v>
      </c>
      <c r="AU96" s="80">
        <f>'4179b - SO 02  Kanalizace...'!P125</f>
        <v>0</v>
      </c>
      <c r="AV96" s="79">
        <f>'4179b - SO 02  Kanalizace...'!J33</f>
        <v>0</v>
      </c>
      <c r="AW96" s="79">
        <f>'4179b - SO 02  Kanalizace...'!J34</f>
        <v>0</v>
      </c>
      <c r="AX96" s="79">
        <f>'4179b - SO 02  Kanalizace...'!J35</f>
        <v>0</v>
      </c>
      <c r="AY96" s="79">
        <f>'4179b - SO 02  Kanalizace...'!J36</f>
        <v>0</v>
      </c>
      <c r="AZ96" s="79">
        <f>'4179b - SO 02  Kanalizace...'!F33</f>
        <v>0</v>
      </c>
      <c r="BA96" s="79">
        <f>'4179b - SO 02  Kanalizace...'!F34</f>
        <v>0</v>
      </c>
      <c r="BB96" s="79">
        <f>'4179b - SO 02  Kanalizace...'!F35</f>
        <v>0</v>
      </c>
      <c r="BC96" s="79">
        <f>'4179b - SO 02  Kanalizace...'!F36</f>
        <v>0</v>
      </c>
      <c r="BD96" s="81">
        <f>'4179b - SO 02  Kanalizace...'!F37</f>
        <v>0</v>
      </c>
      <c r="BT96" s="82" t="s">
        <v>82</v>
      </c>
      <c r="BV96" s="82" t="s">
        <v>76</v>
      </c>
      <c r="BW96" s="82" t="s">
        <v>87</v>
      </c>
      <c r="BX96" s="82" t="s">
        <v>4</v>
      </c>
      <c r="CL96" s="82" t="s">
        <v>1</v>
      </c>
      <c r="CM96" s="82" t="s">
        <v>84</v>
      </c>
    </row>
    <row r="97" spans="1:91" s="6" customFormat="1" ht="16.5" customHeight="1">
      <c r="A97" s="73" t="s">
        <v>78</v>
      </c>
      <c r="B97" s="74"/>
      <c r="C97" s="75"/>
      <c r="D97" s="197" t="s">
        <v>88</v>
      </c>
      <c r="E97" s="197"/>
      <c r="F97" s="197"/>
      <c r="G97" s="197"/>
      <c r="H97" s="197"/>
      <c r="I97" s="76"/>
      <c r="J97" s="197" t="s">
        <v>89</v>
      </c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198">
        <f>'4179c - SO 03  Kanalizace...'!J30</f>
        <v>0</v>
      </c>
      <c r="AH97" s="199"/>
      <c r="AI97" s="199"/>
      <c r="AJ97" s="199"/>
      <c r="AK97" s="199"/>
      <c r="AL97" s="199"/>
      <c r="AM97" s="199"/>
      <c r="AN97" s="198">
        <f t="shared" si="0"/>
        <v>0</v>
      </c>
      <c r="AO97" s="199"/>
      <c r="AP97" s="199"/>
      <c r="AQ97" s="77" t="s">
        <v>81</v>
      </c>
      <c r="AR97" s="74"/>
      <c r="AS97" s="78">
        <v>0</v>
      </c>
      <c r="AT97" s="79">
        <f t="shared" si="1"/>
        <v>0</v>
      </c>
      <c r="AU97" s="80">
        <f>'4179c - SO 03  Kanalizace...'!P125</f>
        <v>0</v>
      </c>
      <c r="AV97" s="79">
        <f>'4179c - SO 03  Kanalizace...'!J33</f>
        <v>0</v>
      </c>
      <c r="AW97" s="79">
        <f>'4179c - SO 03  Kanalizace...'!J34</f>
        <v>0</v>
      </c>
      <c r="AX97" s="79">
        <f>'4179c - SO 03  Kanalizace...'!J35</f>
        <v>0</v>
      </c>
      <c r="AY97" s="79">
        <f>'4179c - SO 03  Kanalizace...'!J36</f>
        <v>0</v>
      </c>
      <c r="AZ97" s="79">
        <f>'4179c - SO 03  Kanalizace...'!F33</f>
        <v>0</v>
      </c>
      <c r="BA97" s="79">
        <f>'4179c - SO 03  Kanalizace...'!F34</f>
        <v>0</v>
      </c>
      <c r="BB97" s="79">
        <f>'4179c - SO 03  Kanalizace...'!F35</f>
        <v>0</v>
      </c>
      <c r="BC97" s="79">
        <f>'4179c - SO 03  Kanalizace...'!F36</f>
        <v>0</v>
      </c>
      <c r="BD97" s="81">
        <f>'4179c - SO 03  Kanalizace...'!F37</f>
        <v>0</v>
      </c>
      <c r="BT97" s="82" t="s">
        <v>82</v>
      </c>
      <c r="BV97" s="82" t="s">
        <v>76</v>
      </c>
      <c r="BW97" s="82" t="s">
        <v>90</v>
      </c>
      <c r="BX97" s="82" t="s">
        <v>4</v>
      </c>
      <c r="CL97" s="82" t="s">
        <v>1</v>
      </c>
      <c r="CM97" s="82" t="s">
        <v>84</v>
      </c>
    </row>
    <row r="98" spans="1:91" s="6" customFormat="1" ht="16.5" customHeight="1">
      <c r="A98" s="73" t="s">
        <v>78</v>
      </c>
      <c r="B98" s="74"/>
      <c r="C98" s="75"/>
      <c r="D98" s="197" t="s">
        <v>91</v>
      </c>
      <c r="E98" s="197"/>
      <c r="F98" s="197"/>
      <c r="G98" s="197"/>
      <c r="H98" s="197"/>
      <c r="I98" s="76"/>
      <c r="J98" s="197" t="s">
        <v>92</v>
      </c>
      <c r="K98" s="197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  <c r="W98" s="197"/>
      <c r="X98" s="197"/>
      <c r="Y98" s="197"/>
      <c r="Z98" s="197"/>
      <c r="AA98" s="197"/>
      <c r="AB98" s="197"/>
      <c r="AC98" s="197"/>
      <c r="AD98" s="197"/>
      <c r="AE98" s="197"/>
      <c r="AF98" s="197"/>
      <c r="AG98" s="198">
        <f>'4179d - SO 04  Přípojky d...'!J30</f>
        <v>0</v>
      </c>
      <c r="AH98" s="199"/>
      <c r="AI98" s="199"/>
      <c r="AJ98" s="199"/>
      <c r="AK98" s="199"/>
      <c r="AL98" s="199"/>
      <c r="AM98" s="199"/>
      <c r="AN98" s="198">
        <f t="shared" si="0"/>
        <v>0</v>
      </c>
      <c r="AO98" s="199"/>
      <c r="AP98" s="199"/>
      <c r="AQ98" s="77" t="s">
        <v>81</v>
      </c>
      <c r="AR98" s="74"/>
      <c r="AS98" s="78">
        <v>0</v>
      </c>
      <c r="AT98" s="79">
        <f t="shared" si="1"/>
        <v>0</v>
      </c>
      <c r="AU98" s="80">
        <f>'4179d - SO 04  Přípojky d...'!P124</f>
        <v>0</v>
      </c>
      <c r="AV98" s="79">
        <f>'4179d - SO 04  Přípojky d...'!J33</f>
        <v>0</v>
      </c>
      <c r="AW98" s="79">
        <f>'4179d - SO 04  Přípojky d...'!J34</f>
        <v>0</v>
      </c>
      <c r="AX98" s="79">
        <f>'4179d - SO 04  Přípojky d...'!J35</f>
        <v>0</v>
      </c>
      <c r="AY98" s="79">
        <f>'4179d - SO 04  Přípojky d...'!J36</f>
        <v>0</v>
      </c>
      <c r="AZ98" s="79">
        <f>'4179d - SO 04  Přípojky d...'!F33</f>
        <v>0</v>
      </c>
      <c r="BA98" s="79">
        <f>'4179d - SO 04  Přípojky d...'!F34</f>
        <v>0</v>
      </c>
      <c r="BB98" s="79">
        <f>'4179d - SO 04  Přípojky d...'!F35</f>
        <v>0</v>
      </c>
      <c r="BC98" s="79">
        <f>'4179d - SO 04  Přípojky d...'!F36</f>
        <v>0</v>
      </c>
      <c r="BD98" s="81">
        <f>'4179d - SO 04  Přípojky d...'!F37</f>
        <v>0</v>
      </c>
      <c r="BT98" s="82" t="s">
        <v>82</v>
      </c>
      <c r="BV98" s="82" t="s">
        <v>76</v>
      </c>
      <c r="BW98" s="82" t="s">
        <v>93</v>
      </c>
      <c r="BX98" s="82" t="s">
        <v>4</v>
      </c>
      <c r="CL98" s="82" t="s">
        <v>1</v>
      </c>
      <c r="CM98" s="82" t="s">
        <v>84</v>
      </c>
    </row>
    <row r="99" spans="1:91" s="6" customFormat="1" ht="16.5" customHeight="1">
      <c r="A99" s="73" t="s">
        <v>78</v>
      </c>
      <c r="B99" s="74"/>
      <c r="C99" s="75"/>
      <c r="D99" s="197" t="s">
        <v>94</v>
      </c>
      <c r="E99" s="197"/>
      <c r="F99" s="197"/>
      <c r="G99" s="197"/>
      <c r="H99" s="197"/>
      <c r="I99" s="76"/>
      <c r="J99" s="197" t="s">
        <v>95</v>
      </c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198">
        <f>'4179e - SO 05  Veřejné os...'!J30</f>
        <v>0</v>
      </c>
      <c r="AH99" s="199"/>
      <c r="AI99" s="199"/>
      <c r="AJ99" s="199"/>
      <c r="AK99" s="199"/>
      <c r="AL99" s="199"/>
      <c r="AM99" s="199"/>
      <c r="AN99" s="198">
        <f t="shared" si="0"/>
        <v>0</v>
      </c>
      <c r="AO99" s="199"/>
      <c r="AP99" s="199"/>
      <c r="AQ99" s="77" t="s">
        <v>81</v>
      </c>
      <c r="AR99" s="74"/>
      <c r="AS99" s="78">
        <v>0</v>
      </c>
      <c r="AT99" s="79">
        <f t="shared" si="1"/>
        <v>0</v>
      </c>
      <c r="AU99" s="80">
        <f>'4179e - SO 05  Veřejné os...'!P126</f>
        <v>0</v>
      </c>
      <c r="AV99" s="79">
        <f>'4179e - SO 05  Veřejné os...'!J33</f>
        <v>0</v>
      </c>
      <c r="AW99" s="79">
        <f>'4179e - SO 05  Veřejné os...'!J34</f>
        <v>0</v>
      </c>
      <c r="AX99" s="79">
        <f>'4179e - SO 05  Veřejné os...'!J35</f>
        <v>0</v>
      </c>
      <c r="AY99" s="79">
        <f>'4179e - SO 05  Veřejné os...'!J36</f>
        <v>0</v>
      </c>
      <c r="AZ99" s="79">
        <f>'4179e - SO 05  Veřejné os...'!F33</f>
        <v>0</v>
      </c>
      <c r="BA99" s="79">
        <f>'4179e - SO 05  Veřejné os...'!F34</f>
        <v>0</v>
      </c>
      <c r="BB99" s="79">
        <f>'4179e - SO 05  Veřejné os...'!F35</f>
        <v>0</v>
      </c>
      <c r="BC99" s="79">
        <f>'4179e - SO 05  Veřejné os...'!F36</f>
        <v>0</v>
      </c>
      <c r="BD99" s="81">
        <f>'4179e - SO 05  Veřejné os...'!F37</f>
        <v>0</v>
      </c>
      <c r="BT99" s="82" t="s">
        <v>82</v>
      </c>
      <c r="BV99" s="82" t="s">
        <v>76</v>
      </c>
      <c r="BW99" s="82" t="s">
        <v>96</v>
      </c>
      <c r="BX99" s="82" t="s">
        <v>4</v>
      </c>
      <c r="CL99" s="82" t="s">
        <v>1</v>
      </c>
      <c r="CM99" s="82" t="s">
        <v>84</v>
      </c>
    </row>
    <row r="100" spans="1:91" s="6" customFormat="1" ht="16.5" customHeight="1">
      <c r="A100" s="73" t="s">
        <v>78</v>
      </c>
      <c r="B100" s="74"/>
      <c r="C100" s="75"/>
      <c r="D100" s="197" t="s">
        <v>97</v>
      </c>
      <c r="E100" s="197"/>
      <c r="F100" s="197"/>
      <c r="G100" s="197"/>
      <c r="H100" s="197"/>
      <c r="I100" s="76"/>
      <c r="J100" s="197" t="s">
        <v>98</v>
      </c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197"/>
      <c r="Y100" s="197"/>
      <c r="Z100" s="197"/>
      <c r="AA100" s="197"/>
      <c r="AB100" s="197"/>
      <c r="AC100" s="197"/>
      <c r="AD100" s="197"/>
      <c r="AE100" s="197"/>
      <c r="AF100" s="197"/>
      <c r="AG100" s="198">
        <f>'4179f - SO 06  Přeložky'!J30</f>
        <v>0</v>
      </c>
      <c r="AH100" s="199"/>
      <c r="AI100" s="199"/>
      <c r="AJ100" s="199"/>
      <c r="AK100" s="199"/>
      <c r="AL100" s="199"/>
      <c r="AM100" s="199"/>
      <c r="AN100" s="198">
        <f t="shared" si="0"/>
        <v>0</v>
      </c>
      <c r="AO100" s="199"/>
      <c r="AP100" s="199"/>
      <c r="AQ100" s="77" t="s">
        <v>81</v>
      </c>
      <c r="AR100" s="74"/>
      <c r="AS100" s="78">
        <v>0</v>
      </c>
      <c r="AT100" s="79">
        <f t="shared" si="1"/>
        <v>0</v>
      </c>
      <c r="AU100" s="80">
        <f>'4179f - SO 06  Přeložky'!P118</f>
        <v>0</v>
      </c>
      <c r="AV100" s="79">
        <f>'4179f - SO 06  Přeložky'!J33</f>
        <v>0</v>
      </c>
      <c r="AW100" s="79">
        <f>'4179f - SO 06  Přeložky'!J34</f>
        <v>0</v>
      </c>
      <c r="AX100" s="79">
        <f>'4179f - SO 06  Přeložky'!J35</f>
        <v>0</v>
      </c>
      <c r="AY100" s="79">
        <f>'4179f - SO 06  Přeložky'!J36</f>
        <v>0</v>
      </c>
      <c r="AZ100" s="79">
        <f>'4179f - SO 06  Přeložky'!F33</f>
        <v>0</v>
      </c>
      <c r="BA100" s="79">
        <f>'4179f - SO 06  Přeložky'!F34</f>
        <v>0</v>
      </c>
      <c r="BB100" s="79">
        <f>'4179f - SO 06  Přeložky'!F35</f>
        <v>0</v>
      </c>
      <c r="BC100" s="79">
        <f>'4179f - SO 06  Přeložky'!F36</f>
        <v>0</v>
      </c>
      <c r="BD100" s="81">
        <f>'4179f - SO 06  Přeložky'!F37</f>
        <v>0</v>
      </c>
      <c r="BT100" s="82" t="s">
        <v>82</v>
      </c>
      <c r="BV100" s="82" t="s">
        <v>76</v>
      </c>
      <c r="BW100" s="82" t="s">
        <v>99</v>
      </c>
      <c r="BX100" s="82" t="s">
        <v>4</v>
      </c>
      <c r="CL100" s="82" t="s">
        <v>1</v>
      </c>
      <c r="CM100" s="82" t="s">
        <v>84</v>
      </c>
    </row>
    <row r="101" spans="1:91" s="6" customFormat="1" ht="16.5" customHeight="1">
      <c r="A101" s="73" t="s">
        <v>78</v>
      </c>
      <c r="B101" s="74"/>
      <c r="C101" s="75"/>
      <c r="D101" s="197" t="s">
        <v>100</v>
      </c>
      <c r="E101" s="197"/>
      <c r="F101" s="197"/>
      <c r="G101" s="197"/>
      <c r="H101" s="197"/>
      <c r="I101" s="76"/>
      <c r="J101" s="197" t="s">
        <v>101</v>
      </c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  <c r="AE101" s="197"/>
      <c r="AF101" s="197"/>
      <c r="AG101" s="198">
        <f>'4179g - Vedlejší rozpočto...'!J30</f>
        <v>0</v>
      </c>
      <c r="AH101" s="199"/>
      <c r="AI101" s="199"/>
      <c r="AJ101" s="199"/>
      <c r="AK101" s="199"/>
      <c r="AL101" s="199"/>
      <c r="AM101" s="199"/>
      <c r="AN101" s="198">
        <f t="shared" si="0"/>
        <v>0</v>
      </c>
      <c r="AO101" s="199"/>
      <c r="AP101" s="199"/>
      <c r="AQ101" s="77" t="s">
        <v>81</v>
      </c>
      <c r="AR101" s="74"/>
      <c r="AS101" s="83">
        <v>0</v>
      </c>
      <c r="AT101" s="84">
        <f t="shared" si="1"/>
        <v>0</v>
      </c>
      <c r="AU101" s="85">
        <f>'4179g - Vedlejší rozpočto...'!P117</f>
        <v>0</v>
      </c>
      <c r="AV101" s="84">
        <f>'4179g - Vedlejší rozpočto...'!J33</f>
        <v>0</v>
      </c>
      <c r="AW101" s="84">
        <f>'4179g - Vedlejší rozpočto...'!J34</f>
        <v>0</v>
      </c>
      <c r="AX101" s="84">
        <f>'4179g - Vedlejší rozpočto...'!J35</f>
        <v>0</v>
      </c>
      <c r="AY101" s="84">
        <f>'4179g - Vedlejší rozpočto...'!J36</f>
        <v>0</v>
      </c>
      <c r="AZ101" s="84">
        <f>'4179g - Vedlejší rozpočto...'!F33</f>
        <v>0</v>
      </c>
      <c r="BA101" s="84">
        <f>'4179g - Vedlejší rozpočto...'!F34</f>
        <v>0</v>
      </c>
      <c r="BB101" s="84">
        <f>'4179g - Vedlejší rozpočto...'!F35</f>
        <v>0</v>
      </c>
      <c r="BC101" s="84">
        <f>'4179g - Vedlejší rozpočto...'!F36</f>
        <v>0</v>
      </c>
      <c r="BD101" s="86">
        <f>'4179g - Vedlejší rozpočto...'!F37</f>
        <v>0</v>
      </c>
      <c r="BT101" s="82" t="s">
        <v>82</v>
      </c>
      <c r="BV101" s="82" t="s">
        <v>76</v>
      </c>
      <c r="BW101" s="82" t="s">
        <v>102</v>
      </c>
      <c r="BX101" s="82" t="s">
        <v>4</v>
      </c>
      <c r="CL101" s="82" t="s">
        <v>1</v>
      </c>
      <c r="CM101" s="82" t="s">
        <v>84</v>
      </c>
    </row>
    <row r="102" spans="1:91" s="1" customFormat="1" ht="30" customHeight="1">
      <c r="B102" s="31"/>
      <c r="AR102" s="31"/>
    </row>
    <row r="103" spans="1:91" s="1" customFormat="1" ht="6.95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31"/>
    </row>
  </sheetData>
  <mergeCells count="66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J85"/>
    <mergeCell ref="AM87:AN87"/>
    <mergeCell ref="AM89:AP89"/>
    <mergeCell ref="AS89:AT91"/>
    <mergeCell ref="AM90:AP90"/>
  </mergeCells>
  <hyperlinks>
    <hyperlink ref="A95" location="'4179a - SO 01  Vodovod'!C2" display="/" xr:uid="{00000000-0004-0000-0000-000000000000}"/>
    <hyperlink ref="A96" location="'4179b - SO 02  Kanalizace...'!C2" display="/" xr:uid="{00000000-0004-0000-0000-000001000000}"/>
    <hyperlink ref="A97" location="'4179c - SO 03  Kanalizace...'!C2" display="/" xr:uid="{00000000-0004-0000-0000-000002000000}"/>
    <hyperlink ref="A98" location="'4179d - SO 04  Přípojky d...'!C2" display="/" xr:uid="{00000000-0004-0000-0000-000003000000}"/>
    <hyperlink ref="A99" location="'4179e - SO 05  Veřejné os...'!C2" display="/" xr:uid="{00000000-0004-0000-0000-000004000000}"/>
    <hyperlink ref="A100" location="'4179f - SO 06  Přeložky'!C2" display="/" xr:uid="{00000000-0004-0000-0000-000005000000}"/>
    <hyperlink ref="A101" location="'4179g - Vedlejší rozpočto...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21"/>
  <sheetViews>
    <sheetView showGridLines="0" topLeftCell="A142" workbookViewId="0">
      <selection activeCell="E18" sqref="E18:H18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83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84</v>
      </c>
    </row>
    <row r="4" spans="2:46" ht="24.95" customHeight="1">
      <c r="B4" s="18"/>
      <c r="D4" s="19" t="s">
        <v>103</v>
      </c>
      <c r="L4" s="18"/>
      <c r="M4" s="87" t="s">
        <v>10</v>
      </c>
      <c r="AT4" s="15" t="s">
        <v>3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26.25" customHeight="1">
      <c r="B7" s="18"/>
      <c r="E7" s="222" t="str">
        <f>'Rekapitulace stavby'!K6</f>
        <v>Nová Koruna - doplnění sítí etapa II vodovod, kanalizace splašková, kanalizace dešŤová, přípojky, VO, přeložky</v>
      </c>
      <c r="F7" s="223"/>
      <c r="G7" s="223"/>
      <c r="H7" s="223"/>
      <c r="L7" s="18"/>
    </row>
    <row r="8" spans="2:46" s="1" customFormat="1" ht="12" customHeight="1">
      <c r="B8" s="31"/>
      <c r="D8" s="25" t="s">
        <v>104</v>
      </c>
      <c r="L8" s="31"/>
    </row>
    <row r="9" spans="2:46" s="1" customFormat="1" ht="16.5" customHeight="1">
      <c r="B9" s="31"/>
      <c r="E9" s="183" t="s">
        <v>105</v>
      </c>
      <c r="F9" s="224"/>
      <c r="G9" s="224"/>
      <c r="H9" s="224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5" t="s">
        <v>18</v>
      </c>
      <c r="F11" s="23" t="s">
        <v>1</v>
      </c>
      <c r="I11" s="25" t="s">
        <v>19</v>
      </c>
      <c r="J11" s="23" t="s">
        <v>1</v>
      </c>
      <c r="L11" s="31"/>
    </row>
    <row r="12" spans="2:46" s="1" customFormat="1" ht="12" customHeight="1">
      <c r="B12" s="31"/>
      <c r="D12" s="25" t="s">
        <v>21</v>
      </c>
      <c r="F12" s="23" t="s">
        <v>22</v>
      </c>
      <c r="I12" s="25" t="s">
        <v>23</v>
      </c>
      <c r="J12" s="51"/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5" t="s">
        <v>26</v>
      </c>
      <c r="I14" s="25" t="s">
        <v>27</v>
      </c>
      <c r="J14" s="23" t="str">
        <f>IF('Rekapitulace stavby'!AN10="","",'Rekapitulace stavby'!AN10)</f>
        <v/>
      </c>
      <c r="L14" s="31"/>
    </row>
    <row r="15" spans="2:46" s="1" customFormat="1" ht="18" customHeight="1">
      <c r="B15" s="31"/>
      <c r="E15" s="23" t="str">
        <f>IF('Rekapitulace stavby'!E11="","",'Rekapitulace stavby'!E11)</f>
        <v xml:space="preserve"> </v>
      </c>
      <c r="I15" s="25" t="s">
        <v>28</v>
      </c>
      <c r="J15" s="23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5" t="s">
        <v>29</v>
      </c>
      <c r="I17" s="25" t="s">
        <v>27</v>
      </c>
      <c r="J17" s="26"/>
      <c r="L17" s="31"/>
    </row>
    <row r="18" spans="2:12" s="1" customFormat="1" ht="18" customHeight="1">
      <c r="B18" s="31"/>
      <c r="E18" s="225"/>
      <c r="F18" s="205"/>
      <c r="G18" s="205"/>
      <c r="H18" s="205"/>
      <c r="I18" s="25" t="s">
        <v>28</v>
      </c>
      <c r="J18" s="26"/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5" t="s">
        <v>30</v>
      </c>
      <c r="I20" s="25" t="s">
        <v>27</v>
      </c>
      <c r="J20" s="23" t="str">
        <f>IF('Rekapitulace stavby'!AN16="","",'Rekapitulace stavby'!AN16)</f>
        <v/>
      </c>
      <c r="L20" s="31"/>
    </row>
    <row r="21" spans="2:12" s="1" customFormat="1" ht="18" customHeight="1">
      <c r="B21" s="31"/>
      <c r="E21" s="23" t="str">
        <f>IF('Rekapitulace stavby'!E17="","",'Rekapitulace stavby'!E17)</f>
        <v xml:space="preserve"> </v>
      </c>
      <c r="I21" s="25" t="s">
        <v>28</v>
      </c>
      <c r="J21" s="23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5" t="s">
        <v>32</v>
      </c>
      <c r="I23" s="25" t="s">
        <v>27</v>
      </c>
      <c r="J23" s="23" t="str">
        <f>IF('Rekapitulace stavby'!AN19="","",'Rekapitulace stavby'!AN19)</f>
        <v/>
      </c>
      <c r="L23" s="31"/>
    </row>
    <row r="24" spans="2:12" s="1" customFormat="1" ht="18" customHeight="1">
      <c r="B24" s="31"/>
      <c r="E24" s="23" t="str">
        <f>IF('Rekapitulace stavby'!E20="","",'Rekapitulace stavby'!E20)</f>
        <v xml:space="preserve"> </v>
      </c>
      <c r="I24" s="25" t="s">
        <v>28</v>
      </c>
      <c r="J24" s="23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5" t="s">
        <v>33</v>
      </c>
      <c r="L26" s="31"/>
    </row>
    <row r="27" spans="2:12" s="7" customFormat="1" ht="16.5" customHeight="1">
      <c r="B27" s="88"/>
      <c r="E27" s="210" t="s">
        <v>1</v>
      </c>
      <c r="F27" s="210"/>
      <c r="G27" s="210"/>
      <c r="H27" s="210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34</v>
      </c>
      <c r="J30" s="65">
        <f>ROUND(J125,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>
      <c r="B33" s="31"/>
      <c r="D33" s="54" t="s">
        <v>38</v>
      </c>
      <c r="E33" s="25" t="s">
        <v>39</v>
      </c>
      <c r="F33" s="90">
        <f>ROUND((SUM(BE125:BE320)),  2)</f>
        <v>0</v>
      </c>
      <c r="I33" s="91">
        <v>0.21</v>
      </c>
      <c r="J33" s="90">
        <f>ROUND(((SUM(BE125:BE320))*I33),  2)</f>
        <v>0</v>
      </c>
      <c r="L33" s="31"/>
    </row>
    <row r="34" spans="2:12" s="1" customFormat="1" ht="14.45" customHeight="1">
      <c r="B34" s="31"/>
      <c r="E34" s="25" t="s">
        <v>40</v>
      </c>
      <c r="F34" s="90">
        <f>ROUND((SUM(BF125:BF320)),  2)</f>
        <v>0</v>
      </c>
      <c r="I34" s="91">
        <v>0.15</v>
      </c>
      <c r="J34" s="90">
        <f>ROUND(((SUM(BF125:BF320))*I34),  2)</f>
        <v>0</v>
      </c>
      <c r="L34" s="31"/>
    </row>
    <row r="35" spans="2:12" s="1" customFormat="1" ht="14.45" hidden="1" customHeight="1">
      <c r="B35" s="31"/>
      <c r="E35" s="25" t="s">
        <v>41</v>
      </c>
      <c r="F35" s="90">
        <f>ROUND((SUM(BG125:BG320)),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5" t="s">
        <v>42</v>
      </c>
      <c r="F36" s="90">
        <f>ROUND((SUM(BH125:BH320)),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5" t="s">
        <v>43</v>
      </c>
      <c r="F37" s="90">
        <f>ROUND((SUM(BI125:BI320)),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44</v>
      </c>
      <c r="E39" s="56"/>
      <c r="F39" s="56"/>
      <c r="G39" s="94" t="s">
        <v>45</v>
      </c>
      <c r="H39" s="95" t="s">
        <v>46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1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1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1"/>
      <c r="D61" s="42" t="s">
        <v>49</v>
      </c>
      <c r="E61" s="33"/>
      <c r="F61" s="98" t="s">
        <v>50</v>
      </c>
      <c r="G61" s="42" t="s">
        <v>49</v>
      </c>
      <c r="H61" s="33"/>
      <c r="I61" s="33"/>
      <c r="J61" s="99" t="s">
        <v>50</v>
      </c>
      <c r="K61" s="33"/>
      <c r="L61" s="31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1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31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1"/>
      <c r="D76" s="42" t="s">
        <v>49</v>
      </c>
      <c r="E76" s="33"/>
      <c r="F76" s="98" t="s">
        <v>50</v>
      </c>
      <c r="G76" s="42" t="s">
        <v>49</v>
      </c>
      <c r="H76" s="33"/>
      <c r="I76" s="33"/>
      <c r="J76" s="99" t="s">
        <v>50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19" t="s">
        <v>106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5" t="s">
        <v>16</v>
      </c>
      <c r="L84" s="31"/>
    </row>
    <row r="85" spans="2:47" s="1" customFormat="1" ht="26.25" customHeight="1">
      <c r="B85" s="31"/>
      <c r="E85" s="222" t="str">
        <f>E7</f>
        <v>Nová Koruna - doplnění sítí etapa II vodovod, kanalizace splašková, kanalizace dešŤová, přípojky, VO, přeložky</v>
      </c>
      <c r="F85" s="223"/>
      <c r="G85" s="223"/>
      <c r="H85" s="223"/>
      <c r="L85" s="31"/>
    </row>
    <row r="86" spans="2:47" s="1" customFormat="1" ht="12" customHeight="1">
      <c r="B86" s="31"/>
      <c r="C86" s="25" t="s">
        <v>104</v>
      </c>
      <c r="L86" s="31"/>
    </row>
    <row r="87" spans="2:47" s="1" customFormat="1" ht="16.5" customHeight="1">
      <c r="B87" s="31"/>
      <c r="E87" s="183" t="str">
        <f>E9</f>
        <v>4179a - SO 01  Vodovod</v>
      </c>
      <c r="F87" s="224"/>
      <c r="G87" s="224"/>
      <c r="H87" s="22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5" t="s">
        <v>21</v>
      </c>
      <c r="F89" s="23" t="str">
        <f>F12</f>
        <v xml:space="preserve"> </v>
      </c>
      <c r="I89" s="25" t="s">
        <v>23</v>
      </c>
      <c r="J89" s="51" t="str">
        <f>IF(J12="","",J12)</f>
        <v/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5" t="s">
        <v>26</v>
      </c>
      <c r="F91" s="23" t="str">
        <f>E15</f>
        <v xml:space="preserve"> </v>
      </c>
      <c r="I91" s="25" t="s">
        <v>30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5" t="s">
        <v>29</v>
      </c>
      <c r="F92" s="23" t="str">
        <f>IF(E18="","",E18)</f>
        <v/>
      </c>
      <c r="I92" s="25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107</v>
      </c>
      <c r="D94" s="92"/>
      <c r="E94" s="92"/>
      <c r="F94" s="92"/>
      <c r="G94" s="92"/>
      <c r="H94" s="92"/>
      <c r="I94" s="92"/>
      <c r="J94" s="101" t="s">
        <v>108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109</v>
      </c>
      <c r="J96" s="65">
        <f>J125</f>
        <v>0</v>
      </c>
      <c r="L96" s="31"/>
      <c r="AU96" s="15" t="s">
        <v>110</v>
      </c>
    </row>
    <row r="97" spans="2:12" s="8" customFormat="1" ht="24.95" customHeight="1">
      <c r="B97" s="103"/>
      <c r="D97" s="104" t="s">
        <v>111</v>
      </c>
      <c r="E97" s="105"/>
      <c r="F97" s="105"/>
      <c r="G97" s="105"/>
      <c r="H97" s="105"/>
      <c r="I97" s="105"/>
      <c r="J97" s="106">
        <f>J126</f>
        <v>0</v>
      </c>
      <c r="L97" s="103"/>
    </row>
    <row r="98" spans="2:12" s="9" customFormat="1" ht="19.899999999999999" customHeight="1">
      <c r="B98" s="107"/>
      <c r="D98" s="108" t="s">
        <v>112</v>
      </c>
      <c r="E98" s="109"/>
      <c r="F98" s="109"/>
      <c r="G98" s="109"/>
      <c r="H98" s="109"/>
      <c r="I98" s="109"/>
      <c r="J98" s="110">
        <f>J127</f>
        <v>0</v>
      </c>
      <c r="L98" s="107"/>
    </row>
    <row r="99" spans="2:12" s="9" customFormat="1" ht="19.899999999999999" customHeight="1">
      <c r="B99" s="107"/>
      <c r="D99" s="108" t="s">
        <v>113</v>
      </c>
      <c r="E99" s="109"/>
      <c r="F99" s="109"/>
      <c r="G99" s="109"/>
      <c r="H99" s="109"/>
      <c r="I99" s="109"/>
      <c r="J99" s="110">
        <f>J200</f>
        <v>0</v>
      </c>
      <c r="L99" s="107"/>
    </row>
    <row r="100" spans="2:12" s="9" customFormat="1" ht="19.899999999999999" customHeight="1">
      <c r="B100" s="107"/>
      <c r="D100" s="108" t="s">
        <v>114</v>
      </c>
      <c r="E100" s="109"/>
      <c r="F100" s="109"/>
      <c r="G100" s="109"/>
      <c r="H100" s="109"/>
      <c r="I100" s="109"/>
      <c r="J100" s="110">
        <f>J206</f>
        <v>0</v>
      </c>
      <c r="L100" s="107"/>
    </row>
    <row r="101" spans="2:12" s="9" customFormat="1" ht="19.899999999999999" customHeight="1">
      <c r="B101" s="107"/>
      <c r="D101" s="108" t="s">
        <v>115</v>
      </c>
      <c r="E101" s="109"/>
      <c r="F101" s="109"/>
      <c r="G101" s="109"/>
      <c r="H101" s="109"/>
      <c r="I101" s="109"/>
      <c r="J101" s="110">
        <f>J211</f>
        <v>0</v>
      </c>
      <c r="L101" s="107"/>
    </row>
    <row r="102" spans="2:12" s="9" customFormat="1" ht="19.899999999999999" customHeight="1">
      <c r="B102" s="107"/>
      <c r="D102" s="108" t="s">
        <v>116</v>
      </c>
      <c r="E102" s="109"/>
      <c r="F102" s="109"/>
      <c r="G102" s="109"/>
      <c r="H102" s="109"/>
      <c r="I102" s="109"/>
      <c r="J102" s="110">
        <f>J224</f>
        <v>0</v>
      </c>
      <c r="L102" s="107"/>
    </row>
    <row r="103" spans="2:12" s="9" customFormat="1" ht="19.899999999999999" customHeight="1">
      <c r="B103" s="107"/>
      <c r="D103" s="108" t="s">
        <v>117</v>
      </c>
      <c r="E103" s="109"/>
      <c r="F103" s="109"/>
      <c r="G103" s="109"/>
      <c r="H103" s="109"/>
      <c r="I103" s="109"/>
      <c r="J103" s="110">
        <f>J285</f>
        <v>0</v>
      </c>
      <c r="L103" s="107"/>
    </row>
    <row r="104" spans="2:12" s="9" customFormat="1" ht="19.899999999999999" customHeight="1">
      <c r="B104" s="107"/>
      <c r="D104" s="108" t="s">
        <v>118</v>
      </c>
      <c r="E104" s="109"/>
      <c r="F104" s="109"/>
      <c r="G104" s="109"/>
      <c r="H104" s="109"/>
      <c r="I104" s="109"/>
      <c r="J104" s="110">
        <f>J301</f>
        <v>0</v>
      </c>
      <c r="L104" s="107"/>
    </row>
    <row r="105" spans="2:12" s="9" customFormat="1" ht="19.899999999999999" customHeight="1">
      <c r="B105" s="107"/>
      <c r="D105" s="108" t="s">
        <v>119</v>
      </c>
      <c r="E105" s="109"/>
      <c r="F105" s="109"/>
      <c r="G105" s="109"/>
      <c r="H105" s="109"/>
      <c r="I105" s="109"/>
      <c r="J105" s="110">
        <f>J316</f>
        <v>0</v>
      </c>
      <c r="L105" s="107"/>
    </row>
    <row r="106" spans="2:12" s="1" customFormat="1" ht="21.75" customHeight="1">
      <c r="B106" s="31"/>
      <c r="L106" s="31"/>
    </row>
    <row r="107" spans="2:12" s="1" customFormat="1" ht="6.9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1"/>
    </row>
    <row r="111" spans="2:12" s="1" customFormat="1" ht="6.95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31"/>
    </row>
    <row r="112" spans="2:12" s="1" customFormat="1" ht="24.95" customHeight="1">
      <c r="B112" s="31"/>
      <c r="C112" s="19" t="s">
        <v>120</v>
      </c>
      <c r="L112" s="31"/>
    </row>
    <row r="113" spans="2:65" s="1" customFormat="1" ht="6.95" customHeight="1">
      <c r="B113" s="31"/>
      <c r="L113" s="31"/>
    </row>
    <row r="114" spans="2:65" s="1" customFormat="1" ht="12" customHeight="1">
      <c r="B114" s="31"/>
      <c r="C114" s="25" t="s">
        <v>16</v>
      </c>
      <c r="L114" s="31"/>
    </row>
    <row r="115" spans="2:65" s="1" customFormat="1" ht="26.25" customHeight="1">
      <c r="B115" s="31"/>
      <c r="E115" s="222" t="str">
        <f>E7</f>
        <v>Nová Koruna - doplnění sítí etapa II vodovod, kanalizace splašková, kanalizace dešŤová, přípojky, VO, přeložky</v>
      </c>
      <c r="F115" s="223"/>
      <c r="G115" s="223"/>
      <c r="H115" s="223"/>
      <c r="L115" s="31"/>
    </row>
    <row r="116" spans="2:65" s="1" customFormat="1" ht="12" customHeight="1">
      <c r="B116" s="31"/>
      <c r="C116" s="25" t="s">
        <v>104</v>
      </c>
      <c r="L116" s="31"/>
    </row>
    <row r="117" spans="2:65" s="1" customFormat="1" ht="16.5" customHeight="1">
      <c r="B117" s="31"/>
      <c r="E117" s="183" t="str">
        <f>E9</f>
        <v>4179a - SO 01  Vodovod</v>
      </c>
      <c r="F117" s="224"/>
      <c r="G117" s="224"/>
      <c r="H117" s="224"/>
      <c r="L117" s="31"/>
    </row>
    <row r="118" spans="2:65" s="1" customFormat="1" ht="6.95" customHeight="1">
      <c r="B118" s="31"/>
      <c r="L118" s="31"/>
    </row>
    <row r="119" spans="2:65" s="1" customFormat="1" ht="12" customHeight="1">
      <c r="B119" s="31"/>
      <c r="C119" s="25" t="s">
        <v>21</v>
      </c>
      <c r="F119" s="23" t="str">
        <f>F12</f>
        <v xml:space="preserve"> </v>
      </c>
      <c r="I119" s="25" t="s">
        <v>23</v>
      </c>
      <c r="J119" s="51" t="str">
        <f>IF(J12="","",J12)</f>
        <v/>
      </c>
      <c r="L119" s="31"/>
    </row>
    <row r="120" spans="2:65" s="1" customFormat="1" ht="6.95" customHeight="1">
      <c r="B120" s="31"/>
      <c r="L120" s="31"/>
    </row>
    <row r="121" spans="2:65" s="1" customFormat="1" ht="15.2" customHeight="1">
      <c r="B121" s="31"/>
      <c r="C121" s="25" t="s">
        <v>26</v>
      </c>
      <c r="F121" s="23" t="str">
        <f>E15</f>
        <v xml:space="preserve"> </v>
      </c>
      <c r="I121" s="25" t="s">
        <v>30</v>
      </c>
      <c r="J121" s="29" t="str">
        <f>E21</f>
        <v xml:space="preserve"> </v>
      </c>
      <c r="L121" s="31"/>
    </row>
    <row r="122" spans="2:65" s="1" customFormat="1" ht="15.2" customHeight="1">
      <c r="B122" s="31"/>
      <c r="C122" s="25" t="s">
        <v>29</v>
      </c>
      <c r="F122" s="23" t="str">
        <f>IF(E18="","",E18)</f>
        <v/>
      </c>
      <c r="I122" s="25" t="s">
        <v>32</v>
      </c>
      <c r="J122" s="29" t="str">
        <f>E24</f>
        <v xml:space="preserve"> </v>
      </c>
      <c r="L122" s="31"/>
    </row>
    <row r="123" spans="2:65" s="1" customFormat="1" ht="10.35" customHeight="1">
      <c r="B123" s="31"/>
      <c r="L123" s="31"/>
    </row>
    <row r="124" spans="2:65" s="10" customFormat="1" ht="29.25" customHeight="1">
      <c r="B124" s="111"/>
      <c r="C124" s="112" t="s">
        <v>121</v>
      </c>
      <c r="D124" s="113" t="s">
        <v>59</v>
      </c>
      <c r="E124" s="113" t="s">
        <v>55</v>
      </c>
      <c r="F124" s="113" t="s">
        <v>56</v>
      </c>
      <c r="G124" s="113" t="s">
        <v>122</v>
      </c>
      <c r="H124" s="113" t="s">
        <v>123</v>
      </c>
      <c r="I124" s="113" t="s">
        <v>124</v>
      </c>
      <c r="J124" s="114" t="s">
        <v>108</v>
      </c>
      <c r="K124" s="115" t="s">
        <v>125</v>
      </c>
      <c r="L124" s="111"/>
      <c r="M124" s="58" t="s">
        <v>1</v>
      </c>
      <c r="N124" s="59" t="s">
        <v>38</v>
      </c>
      <c r="O124" s="59" t="s">
        <v>126</v>
      </c>
      <c r="P124" s="59" t="s">
        <v>127</v>
      </c>
      <c r="Q124" s="59" t="s">
        <v>128</v>
      </c>
      <c r="R124" s="59" t="s">
        <v>129</v>
      </c>
      <c r="S124" s="59" t="s">
        <v>130</v>
      </c>
      <c r="T124" s="60" t="s">
        <v>131</v>
      </c>
    </row>
    <row r="125" spans="2:65" s="1" customFormat="1" ht="22.9" customHeight="1">
      <c r="B125" s="31"/>
      <c r="C125" s="63" t="s">
        <v>132</v>
      </c>
      <c r="J125" s="116">
        <f>BK125</f>
        <v>0</v>
      </c>
      <c r="L125" s="31"/>
      <c r="M125" s="61"/>
      <c r="N125" s="52"/>
      <c r="O125" s="52"/>
      <c r="P125" s="117">
        <f>P126</f>
        <v>0</v>
      </c>
      <c r="Q125" s="52"/>
      <c r="R125" s="117">
        <f>R126</f>
        <v>400.92494199999999</v>
      </c>
      <c r="S125" s="52"/>
      <c r="T125" s="118">
        <f>T126</f>
        <v>141.304</v>
      </c>
      <c r="AT125" s="15" t="s">
        <v>73</v>
      </c>
      <c r="AU125" s="15" t="s">
        <v>110</v>
      </c>
      <c r="BK125" s="119">
        <f>BK126</f>
        <v>0</v>
      </c>
    </row>
    <row r="126" spans="2:65" s="11" customFormat="1" ht="25.9" customHeight="1">
      <c r="B126" s="120"/>
      <c r="D126" s="121" t="s">
        <v>73</v>
      </c>
      <c r="E126" s="122" t="s">
        <v>133</v>
      </c>
      <c r="F126" s="122" t="s">
        <v>134</v>
      </c>
      <c r="I126" s="123"/>
      <c r="J126" s="124">
        <f>BK126</f>
        <v>0</v>
      </c>
      <c r="L126" s="120"/>
      <c r="M126" s="125"/>
      <c r="P126" s="126">
        <f>P127+P200+P206+P211+P224+P285+P301+P316</f>
        <v>0</v>
      </c>
      <c r="R126" s="126">
        <f>R127+R200+R206+R211+R224+R285+R301+R316</f>
        <v>400.92494199999999</v>
      </c>
      <c r="T126" s="127">
        <f>T127+T200+T206+T211+T224+T285+T301+T316</f>
        <v>141.304</v>
      </c>
      <c r="AR126" s="121" t="s">
        <v>82</v>
      </c>
      <c r="AT126" s="128" t="s">
        <v>73</v>
      </c>
      <c r="AU126" s="128" t="s">
        <v>74</v>
      </c>
      <c r="AY126" s="121" t="s">
        <v>135</v>
      </c>
      <c r="BK126" s="129">
        <f>BK127+BK200+BK206+BK211+BK224+BK285+BK301+BK316</f>
        <v>0</v>
      </c>
    </row>
    <row r="127" spans="2:65" s="11" customFormat="1" ht="22.9" customHeight="1">
      <c r="B127" s="120"/>
      <c r="D127" s="121" t="s">
        <v>73</v>
      </c>
      <c r="E127" s="130" t="s">
        <v>82</v>
      </c>
      <c r="F127" s="130" t="s">
        <v>136</v>
      </c>
      <c r="I127" s="123"/>
      <c r="J127" s="131">
        <f>BK127</f>
        <v>0</v>
      </c>
      <c r="L127" s="120"/>
      <c r="M127" s="125"/>
      <c r="P127" s="126">
        <f>SUM(P128:P199)</f>
        <v>0</v>
      </c>
      <c r="R127" s="126">
        <f>SUM(R128:R199)</f>
        <v>242.74130700000001</v>
      </c>
      <c r="T127" s="127">
        <f>SUM(T128:T199)</f>
        <v>83.64</v>
      </c>
      <c r="AR127" s="121" t="s">
        <v>82</v>
      </c>
      <c r="AT127" s="128" t="s">
        <v>73</v>
      </c>
      <c r="AU127" s="128" t="s">
        <v>82</v>
      </c>
      <c r="AY127" s="121" t="s">
        <v>135</v>
      </c>
      <c r="BK127" s="129">
        <f>SUM(BK128:BK199)</f>
        <v>0</v>
      </c>
    </row>
    <row r="128" spans="2:65" s="1" customFormat="1" ht="24.2" customHeight="1">
      <c r="B128" s="132"/>
      <c r="C128" s="133" t="s">
        <v>82</v>
      </c>
      <c r="D128" s="133" t="s">
        <v>137</v>
      </c>
      <c r="E128" s="134" t="s">
        <v>138</v>
      </c>
      <c r="F128" s="135" t="s">
        <v>139</v>
      </c>
      <c r="G128" s="136" t="s">
        <v>140</v>
      </c>
      <c r="H128" s="137">
        <v>72</v>
      </c>
      <c r="I128" s="138"/>
      <c r="J128" s="139">
        <f>ROUND(I128*H128,2)</f>
        <v>0</v>
      </c>
      <c r="K128" s="140"/>
      <c r="L128" s="31"/>
      <c r="M128" s="141" t="s">
        <v>1</v>
      </c>
      <c r="N128" s="142" t="s">
        <v>39</v>
      </c>
      <c r="P128" s="143">
        <f>O128*H128</f>
        <v>0</v>
      </c>
      <c r="Q128" s="143">
        <v>0</v>
      </c>
      <c r="R128" s="143">
        <f>Q128*H128</f>
        <v>0</v>
      </c>
      <c r="S128" s="143">
        <v>0.26</v>
      </c>
      <c r="T128" s="144">
        <f>S128*H128</f>
        <v>18.72</v>
      </c>
      <c r="AR128" s="145" t="s">
        <v>141</v>
      </c>
      <c r="AT128" s="145" t="s">
        <v>137</v>
      </c>
      <c r="AU128" s="145" t="s">
        <v>84</v>
      </c>
      <c r="AY128" s="15" t="s">
        <v>135</v>
      </c>
      <c r="BE128" s="146">
        <f>IF(N128="základní",J128,0)</f>
        <v>0</v>
      </c>
      <c r="BF128" s="146">
        <f>IF(N128="snížená",J128,0)</f>
        <v>0</v>
      </c>
      <c r="BG128" s="146">
        <f>IF(N128="zákl. přenesená",J128,0)</f>
        <v>0</v>
      </c>
      <c r="BH128" s="146">
        <f>IF(N128="sníž. přenesená",J128,0)</f>
        <v>0</v>
      </c>
      <c r="BI128" s="146">
        <f>IF(N128="nulová",J128,0)</f>
        <v>0</v>
      </c>
      <c r="BJ128" s="15" t="s">
        <v>82</v>
      </c>
      <c r="BK128" s="146">
        <f>ROUND(I128*H128,2)</f>
        <v>0</v>
      </c>
      <c r="BL128" s="15" t="s">
        <v>141</v>
      </c>
      <c r="BM128" s="145" t="s">
        <v>142</v>
      </c>
    </row>
    <row r="129" spans="2:65" s="1" customFormat="1" ht="33" customHeight="1">
      <c r="B129" s="132"/>
      <c r="C129" s="133" t="s">
        <v>84</v>
      </c>
      <c r="D129" s="133" t="s">
        <v>137</v>
      </c>
      <c r="E129" s="134" t="s">
        <v>143</v>
      </c>
      <c r="F129" s="135" t="s">
        <v>144</v>
      </c>
      <c r="G129" s="136" t="s">
        <v>140</v>
      </c>
      <c r="H129" s="137">
        <v>72</v>
      </c>
      <c r="I129" s="138"/>
      <c r="J129" s="139">
        <f>ROUND(I129*H129,2)</f>
        <v>0</v>
      </c>
      <c r="K129" s="140"/>
      <c r="L129" s="31"/>
      <c r="M129" s="141" t="s">
        <v>1</v>
      </c>
      <c r="N129" s="142" t="s">
        <v>39</v>
      </c>
      <c r="P129" s="143">
        <f>O129*H129</f>
        <v>0</v>
      </c>
      <c r="Q129" s="143">
        <v>0</v>
      </c>
      <c r="R129" s="143">
        <f>Q129*H129</f>
        <v>0</v>
      </c>
      <c r="S129" s="143">
        <v>0.28999999999999998</v>
      </c>
      <c r="T129" s="144">
        <f>S129*H129</f>
        <v>20.88</v>
      </c>
      <c r="AR129" s="145" t="s">
        <v>141</v>
      </c>
      <c r="AT129" s="145" t="s">
        <v>137</v>
      </c>
      <c r="AU129" s="145" t="s">
        <v>84</v>
      </c>
      <c r="AY129" s="15" t="s">
        <v>135</v>
      </c>
      <c r="BE129" s="146">
        <f>IF(N129="základní",J129,0)</f>
        <v>0</v>
      </c>
      <c r="BF129" s="146">
        <f>IF(N129="snížená",J129,0)</f>
        <v>0</v>
      </c>
      <c r="BG129" s="146">
        <f>IF(N129="zákl. přenesená",J129,0)</f>
        <v>0</v>
      </c>
      <c r="BH129" s="146">
        <f>IF(N129="sníž. přenesená",J129,0)</f>
        <v>0</v>
      </c>
      <c r="BI129" s="146">
        <f>IF(N129="nulová",J129,0)</f>
        <v>0</v>
      </c>
      <c r="BJ129" s="15" t="s">
        <v>82</v>
      </c>
      <c r="BK129" s="146">
        <f>ROUND(I129*H129,2)</f>
        <v>0</v>
      </c>
      <c r="BL129" s="15" t="s">
        <v>141</v>
      </c>
      <c r="BM129" s="145" t="s">
        <v>145</v>
      </c>
    </row>
    <row r="130" spans="2:65" s="1" customFormat="1" ht="19.5">
      <c r="B130" s="31"/>
      <c r="D130" s="147" t="s">
        <v>146</v>
      </c>
      <c r="F130" s="148" t="s">
        <v>147</v>
      </c>
      <c r="I130" s="149"/>
      <c r="L130" s="31"/>
      <c r="M130" s="150"/>
      <c r="T130" s="55"/>
      <c r="AT130" s="15" t="s">
        <v>146</v>
      </c>
      <c r="AU130" s="15" t="s">
        <v>84</v>
      </c>
    </row>
    <row r="131" spans="2:65" s="1" customFormat="1" ht="24.2" customHeight="1">
      <c r="B131" s="132"/>
      <c r="C131" s="133" t="s">
        <v>148</v>
      </c>
      <c r="D131" s="133" t="s">
        <v>137</v>
      </c>
      <c r="E131" s="134" t="s">
        <v>149</v>
      </c>
      <c r="F131" s="135" t="s">
        <v>150</v>
      </c>
      <c r="G131" s="136" t="s">
        <v>140</v>
      </c>
      <c r="H131" s="137">
        <v>45.6</v>
      </c>
      <c r="I131" s="138"/>
      <c r="J131" s="139">
        <f>ROUND(I131*H131,2)</f>
        <v>0</v>
      </c>
      <c r="K131" s="140"/>
      <c r="L131" s="31"/>
      <c r="M131" s="141" t="s">
        <v>1</v>
      </c>
      <c r="N131" s="142" t="s">
        <v>39</v>
      </c>
      <c r="P131" s="143">
        <f>O131*H131</f>
        <v>0</v>
      </c>
      <c r="Q131" s="143">
        <v>0</v>
      </c>
      <c r="R131" s="143">
        <f>Q131*H131</f>
        <v>0</v>
      </c>
      <c r="S131" s="143">
        <v>0.44</v>
      </c>
      <c r="T131" s="144">
        <f>S131*H131</f>
        <v>20.064</v>
      </c>
      <c r="AR131" s="145" t="s">
        <v>141</v>
      </c>
      <c r="AT131" s="145" t="s">
        <v>137</v>
      </c>
      <c r="AU131" s="145" t="s">
        <v>84</v>
      </c>
      <c r="AY131" s="15" t="s">
        <v>135</v>
      </c>
      <c r="BE131" s="146">
        <f>IF(N131="základní",J131,0)</f>
        <v>0</v>
      </c>
      <c r="BF131" s="146">
        <f>IF(N131="snížená",J131,0)</f>
        <v>0</v>
      </c>
      <c r="BG131" s="146">
        <f>IF(N131="zákl. přenesená",J131,0)</f>
        <v>0</v>
      </c>
      <c r="BH131" s="146">
        <f>IF(N131="sníž. přenesená",J131,0)</f>
        <v>0</v>
      </c>
      <c r="BI131" s="146">
        <f>IF(N131="nulová",J131,0)</f>
        <v>0</v>
      </c>
      <c r="BJ131" s="15" t="s">
        <v>82</v>
      </c>
      <c r="BK131" s="146">
        <f>ROUND(I131*H131,2)</f>
        <v>0</v>
      </c>
      <c r="BL131" s="15" t="s">
        <v>141</v>
      </c>
      <c r="BM131" s="145" t="s">
        <v>151</v>
      </c>
    </row>
    <row r="132" spans="2:65" s="1" customFormat="1" ht="19.5">
      <c r="B132" s="31"/>
      <c r="D132" s="147" t="s">
        <v>146</v>
      </c>
      <c r="F132" s="148" t="s">
        <v>152</v>
      </c>
      <c r="I132" s="149"/>
      <c r="L132" s="31"/>
      <c r="M132" s="150"/>
      <c r="T132" s="55"/>
      <c r="AT132" s="15" t="s">
        <v>146</v>
      </c>
      <c r="AU132" s="15" t="s">
        <v>84</v>
      </c>
    </row>
    <row r="133" spans="2:65" s="1" customFormat="1" ht="24.2" customHeight="1">
      <c r="B133" s="132"/>
      <c r="C133" s="133" t="s">
        <v>141</v>
      </c>
      <c r="D133" s="133" t="s">
        <v>137</v>
      </c>
      <c r="E133" s="134" t="s">
        <v>153</v>
      </c>
      <c r="F133" s="135" t="s">
        <v>154</v>
      </c>
      <c r="G133" s="136" t="s">
        <v>140</v>
      </c>
      <c r="H133" s="137">
        <v>47.6</v>
      </c>
      <c r="I133" s="138"/>
      <c r="J133" s="139">
        <f>ROUND(I133*H133,2)</f>
        <v>0</v>
      </c>
      <c r="K133" s="140"/>
      <c r="L133" s="31"/>
      <c r="M133" s="141" t="s">
        <v>1</v>
      </c>
      <c r="N133" s="142" t="s">
        <v>39</v>
      </c>
      <c r="P133" s="143">
        <f>O133*H133</f>
        <v>0</v>
      </c>
      <c r="Q133" s="143">
        <v>0</v>
      </c>
      <c r="R133" s="143">
        <f>Q133*H133</f>
        <v>0</v>
      </c>
      <c r="S133" s="143">
        <v>0.45</v>
      </c>
      <c r="T133" s="144">
        <f>S133*H133</f>
        <v>21.42</v>
      </c>
      <c r="AR133" s="145" t="s">
        <v>141</v>
      </c>
      <c r="AT133" s="145" t="s">
        <v>137</v>
      </c>
      <c r="AU133" s="145" t="s">
        <v>84</v>
      </c>
      <c r="AY133" s="15" t="s">
        <v>135</v>
      </c>
      <c r="BE133" s="146">
        <f>IF(N133="základní",J133,0)</f>
        <v>0</v>
      </c>
      <c r="BF133" s="146">
        <f>IF(N133="snížená",J133,0)</f>
        <v>0</v>
      </c>
      <c r="BG133" s="146">
        <f>IF(N133="zákl. přenesená",J133,0)</f>
        <v>0</v>
      </c>
      <c r="BH133" s="146">
        <f>IF(N133="sníž. přenesená",J133,0)</f>
        <v>0</v>
      </c>
      <c r="BI133" s="146">
        <f>IF(N133="nulová",J133,0)</f>
        <v>0</v>
      </c>
      <c r="BJ133" s="15" t="s">
        <v>82</v>
      </c>
      <c r="BK133" s="146">
        <f>ROUND(I133*H133,2)</f>
        <v>0</v>
      </c>
      <c r="BL133" s="15" t="s">
        <v>141</v>
      </c>
      <c r="BM133" s="145" t="s">
        <v>155</v>
      </c>
    </row>
    <row r="134" spans="2:65" s="1" customFormat="1" ht="16.5" customHeight="1">
      <c r="B134" s="132"/>
      <c r="C134" s="133" t="s">
        <v>156</v>
      </c>
      <c r="D134" s="133" t="s">
        <v>137</v>
      </c>
      <c r="E134" s="134" t="s">
        <v>157</v>
      </c>
      <c r="F134" s="135" t="s">
        <v>158</v>
      </c>
      <c r="G134" s="136" t="s">
        <v>140</v>
      </c>
      <c r="H134" s="137">
        <v>7.2</v>
      </c>
      <c r="I134" s="138"/>
      <c r="J134" s="139">
        <f>ROUND(I134*H134,2)</f>
        <v>0</v>
      </c>
      <c r="K134" s="140"/>
      <c r="L134" s="31"/>
      <c r="M134" s="141" t="s">
        <v>1</v>
      </c>
      <c r="N134" s="142" t="s">
        <v>39</v>
      </c>
      <c r="P134" s="143">
        <f>O134*H134</f>
        <v>0</v>
      </c>
      <c r="Q134" s="143">
        <v>0</v>
      </c>
      <c r="R134" s="143">
        <f>Q134*H134</f>
        <v>0</v>
      </c>
      <c r="S134" s="143">
        <v>0.35499999999999998</v>
      </c>
      <c r="T134" s="144">
        <f>S134*H134</f>
        <v>2.556</v>
      </c>
      <c r="AR134" s="145" t="s">
        <v>141</v>
      </c>
      <c r="AT134" s="145" t="s">
        <v>137</v>
      </c>
      <c r="AU134" s="145" t="s">
        <v>84</v>
      </c>
      <c r="AY134" s="15" t="s">
        <v>135</v>
      </c>
      <c r="BE134" s="146">
        <f>IF(N134="základní",J134,0)</f>
        <v>0</v>
      </c>
      <c r="BF134" s="146">
        <f>IF(N134="snížená",J134,0)</f>
        <v>0</v>
      </c>
      <c r="BG134" s="146">
        <f>IF(N134="zákl. přenesená",J134,0)</f>
        <v>0</v>
      </c>
      <c r="BH134" s="146">
        <f>IF(N134="sníž. přenesená",J134,0)</f>
        <v>0</v>
      </c>
      <c r="BI134" s="146">
        <f>IF(N134="nulová",J134,0)</f>
        <v>0</v>
      </c>
      <c r="BJ134" s="15" t="s">
        <v>82</v>
      </c>
      <c r="BK134" s="146">
        <f>ROUND(I134*H134,2)</f>
        <v>0</v>
      </c>
      <c r="BL134" s="15" t="s">
        <v>141</v>
      </c>
      <c r="BM134" s="145" t="s">
        <v>159</v>
      </c>
    </row>
    <row r="135" spans="2:65" s="12" customFormat="1" ht="11.25">
      <c r="B135" s="151"/>
      <c r="D135" s="147" t="s">
        <v>160</v>
      </c>
      <c r="E135" s="152" t="s">
        <v>1</v>
      </c>
      <c r="F135" s="153" t="s">
        <v>161</v>
      </c>
      <c r="H135" s="154">
        <v>7.2</v>
      </c>
      <c r="I135" s="155"/>
      <c r="L135" s="151"/>
      <c r="M135" s="156"/>
      <c r="T135" s="157"/>
      <c r="AT135" s="152" t="s">
        <v>160</v>
      </c>
      <c r="AU135" s="152" t="s">
        <v>84</v>
      </c>
      <c r="AV135" s="12" t="s">
        <v>84</v>
      </c>
      <c r="AW135" s="12" t="s">
        <v>31</v>
      </c>
      <c r="AX135" s="12" t="s">
        <v>82</v>
      </c>
      <c r="AY135" s="152" t="s">
        <v>135</v>
      </c>
    </row>
    <row r="136" spans="2:65" s="1" customFormat="1" ht="16.5" customHeight="1">
      <c r="B136" s="132"/>
      <c r="C136" s="133" t="s">
        <v>162</v>
      </c>
      <c r="D136" s="133" t="s">
        <v>137</v>
      </c>
      <c r="E136" s="134" t="s">
        <v>163</v>
      </c>
      <c r="F136" s="135" t="s">
        <v>164</v>
      </c>
      <c r="G136" s="136" t="s">
        <v>165</v>
      </c>
      <c r="H136" s="137">
        <v>16</v>
      </c>
      <c r="I136" s="138"/>
      <c r="J136" s="139">
        <f>ROUND(I136*H136,2)</f>
        <v>0</v>
      </c>
      <c r="K136" s="140"/>
      <c r="L136" s="31"/>
      <c r="M136" s="141" t="s">
        <v>1</v>
      </c>
      <c r="N136" s="142" t="s">
        <v>39</v>
      </c>
      <c r="P136" s="143">
        <f>O136*H136</f>
        <v>0</v>
      </c>
      <c r="Q136" s="143">
        <v>3.6900000000000002E-2</v>
      </c>
      <c r="R136" s="143">
        <f>Q136*H136</f>
        <v>0.59040000000000004</v>
      </c>
      <c r="S136" s="143">
        <v>0</v>
      </c>
      <c r="T136" s="144">
        <f>S136*H136</f>
        <v>0</v>
      </c>
      <c r="AR136" s="145" t="s">
        <v>141</v>
      </c>
      <c r="AT136" s="145" t="s">
        <v>137</v>
      </c>
      <c r="AU136" s="145" t="s">
        <v>84</v>
      </c>
      <c r="AY136" s="15" t="s">
        <v>135</v>
      </c>
      <c r="BE136" s="146">
        <f>IF(N136="základní",J136,0)</f>
        <v>0</v>
      </c>
      <c r="BF136" s="146">
        <f>IF(N136="snížená",J136,0)</f>
        <v>0</v>
      </c>
      <c r="BG136" s="146">
        <f>IF(N136="zákl. přenesená",J136,0)</f>
        <v>0</v>
      </c>
      <c r="BH136" s="146">
        <f>IF(N136="sníž. přenesená",J136,0)</f>
        <v>0</v>
      </c>
      <c r="BI136" s="146">
        <f>IF(N136="nulová",J136,0)</f>
        <v>0</v>
      </c>
      <c r="BJ136" s="15" t="s">
        <v>82</v>
      </c>
      <c r="BK136" s="146">
        <f>ROUND(I136*H136,2)</f>
        <v>0</v>
      </c>
      <c r="BL136" s="15" t="s">
        <v>141</v>
      </c>
      <c r="BM136" s="145" t="s">
        <v>166</v>
      </c>
    </row>
    <row r="137" spans="2:65" s="1" customFormat="1" ht="19.5">
      <c r="B137" s="31"/>
      <c r="D137" s="147" t="s">
        <v>146</v>
      </c>
      <c r="F137" s="148" t="s">
        <v>167</v>
      </c>
      <c r="I137" s="149"/>
      <c r="L137" s="31"/>
      <c r="M137" s="150"/>
      <c r="T137" s="55"/>
      <c r="AT137" s="15" t="s">
        <v>146</v>
      </c>
      <c r="AU137" s="15" t="s">
        <v>84</v>
      </c>
    </row>
    <row r="138" spans="2:65" s="1" customFormat="1" ht="24.2" customHeight="1">
      <c r="B138" s="132"/>
      <c r="C138" s="133" t="s">
        <v>168</v>
      </c>
      <c r="D138" s="133" t="s">
        <v>137</v>
      </c>
      <c r="E138" s="134" t="s">
        <v>169</v>
      </c>
      <c r="F138" s="135" t="s">
        <v>170</v>
      </c>
      <c r="G138" s="136" t="s">
        <v>140</v>
      </c>
      <c r="H138" s="137">
        <v>685</v>
      </c>
      <c r="I138" s="138"/>
      <c r="J138" s="139">
        <f>ROUND(I138*H138,2)</f>
        <v>0</v>
      </c>
      <c r="K138" s="140"/>
      <c r="L138" s="31"/>
      <c r="M138" s="141" t="s">
        <v>1</v>
      </c>
      <c r="N138" s="142" t="s">
        <v>39</v>
      </c>
      <c r="P138" s="143">
        <f>O138*H138</f>
        <v>0</v>
      </c>
      <c r="Q138" s="143">
        <v>0</v>
      </c>
      <c r="R138" s="143">
        <f>Q138*H138</f>
        <v>0</v>
      </c>
      <c r="S138" s="143">
        <v>0</v>
      </c>
      <c r="T138" s="144">
        <f>S138*H138</f>
        <v>0</v>
      </c>
      <c r="AR138" s="145" t="s">
        <v>141</v>
      </c>
      <c r="AT138" s="145" t="s">
        <v>137</v>
      </c>
      <c r="AU138" s="145" t="s">
        <v>84</v>
      </c>
      <c r="AY138" s="15" t="s">
        <v>135</v>
      </c>
      <c r="BE138" s="146">
        <f>IF(N138="základní",J138,0)</f>
        <v>0</v>
      </c>
      <c r="BF138" s="146">
        <f>IF(N138="snížená",J138,0)</f>
        <v>0</v>
      </c>
      <c r="BG138" s="146">
        <f>IF(N138="zákl. přenesená",J138,0)</f>
        <v>0</v>
      </c>
      <c r="BH138" s="146">
        <f>IF(N138="sníž. přenesená",J138,0)</f>
        <v>0</v>
      </c>
      <c r="BI138" s="146">
        <f>IF(N138="nulová",J138,0)</f>
        <v>0</v>
      </c>
      <c r="BJ138" s="15" t="s">
        <v>82</v>
      </c>
      <c r="BK138" s="146">
        <f>ROUND(I138*H138,2)</f>
        <v>0</v>
      </c>
      <c r="BL138" s="15" t="s">
        <v>141</v>
      </c>
      <c r="BM138" s="145" t="s">
        <v>171</v>
      </c>
    </row>
    <row r="139" spans="2:65" s="1" customFormat="1" ht="19.5">
      <c r="B139" s="31"/>
      <c r="D139" s="147" t="s">
        <v>146</v>
      </c>
      <c r="F139" s="148" t="s">
        <v>172</v>
      </c>
      <c r="I139" s="149"/>
      <c r="L139" s="31"/>
      <c r="M139" s="150"/>
      <c r="T139" s="55"/>
      <c r="AT139" s="15" t="s">
        <v>146</v>
      </c>
      <c r="AU139" s="15" t="s">
        <v>84</v>
      </c>
    </row>
    <row r="140" spans="2:65" s="1" customFormat="1" ht="33" customHeight="1">
      <c r="B140" s="132"/>
      <c r="C140" s="133" t="s">
        <v>173</v>
      </c>
      <c r="D140" s="133" t="s">
        <v>137</v>
      </c>
      <c r="E140" s="134" t="s">
        <v>174</v>
      </c>
      <c r="F140" s="135" t="s">
        <v>175</v>
      </c>
      <c r="G140" s="136" t="s">
        <v>176</v>
      </c>
      <c r="H140" s="137">
        <v>62.475000000000001</v>
      </c>
      <c r="I140" s="138"/>
      <c r="J140" s="139">
        <f>ROUND(I140*H140,2)</f>
        <v>0</v>
      </c>
      <c r="K140" s="140"/>
      <c r="L140" s="31"/>
      <c r="M140" s="141" t="s">
        <v>1</v>
      </c>
      <c r="N140" s="142" t="s">
        <v>39</v>
      </c>
      <c r="P140" s="143">
        <f>O140*H140</f>
        <v>0</v>
      </c>
      <c r="Q140" s="143">
        <v>0</v>
      </c>
      <c r="R140" s="143">
        <f>Q140*H140</f>
        <v>0</v>
      </c>
      <c r="S140" s="143">
        <v>0</v>
      </c>
      <c r="T140" s="144">
        <f>S140*H140</f>
        <v>0</v>
      </c>
      <c r="AR140" s="145" t="s">
        <v>141</v>
      </c>
      <c r="AT140" s="145" t="s">
        <v>137</v>
      </c>
      <c r="AU140" s="145" t="s">
        <v>84</v>
      </c>
      <c r="AY140" s="15" t="s">
        <v>135</v>
      </c>
      <c r="BE140" s="146">
        <f>IF(N140="základní",J140,0)</f>
        <v>0</v>
      </c>
      <c r="BF140" s="146">
        <f>IF(N140="snížená",J140,0)</f>
        <v>0</v>
      </c>
      <c r="BG140" s="146">
        <f>IF(N140="zákl. přenesená",J140,0)</f>
        <v>0</v>
      </c>
      <c r="BH140" s="146">
        <f>IF(N140="sníž. přenesená",J140,0)</f>
        <v>0</v>
      </c>
      <c r="BI140" s="146">
        <f>IF(N140="nulová",J140,0)</f>
        <v>0</v>
      </c>
      <c r="BJ140" s="15" t="s">
        <v>82</v>
      </c>
      <c r="BK140" s="146">
        <f>ROUND(I140*H140,2)</f>
        <v>0</v>
      </c>
      <c r="BL140" s="15" t="s">
        <v>141</v>
      </c>
      <c r="BM140" s="145" t="s">
        <v>177</v>
      </c>
    </row>
    <row r="141" spans="2:65" s="12" customFormat="1" ht="11.25">
      <c r="B141" s="151"/>
      <c r="D141" s="147" t="s">
        <v>160</v>
      </c>
      <c r="E141" s="152" t="s">
        <v>1</v>
      </c>
      <c r="F141" s="153" t="s">
        <v>178</v>
      </c>
      <c r="H141" s="154">
        <v>62.475000000000001</v>
      </c>
      <c r="I141" s="155"/>
      <c r="L141" s="151"/>
      <c r="M141" s="156"/>
      <c r="T141" s="157"/>
      <c r="AT141" s="152" t="s">
        <v>160</v>
      </c>
      <c r="AU141" s="152" t="s">
        <v>84</v>
      </c>
      <c r="AV141" s="12" t="s">
        <v>84</v>
      </c>
      <c r="AW141" s="12" t="s">
        <v>31</v>
      </c>
      <c r="AX141" s="12" t="s">
        <v>82</v>
      </c>
      <c r="AY141" s="152" t="s">
        <v>135</v>
      </c>
    </row>
    <row r="142" spans="2:65" s="1" customFormat="1" ht="33" customHeight="1">
      <c r="B142" s="132"/>
      <c r="C142" s="133" t="s">
        <v>179</v>
      </c>
      <c r="D142" s="133" t="s">
        <v>137</v>
      </c>
      <c r="E142" s="134" t="s">
        <v>180</v>
      </c>
      <c r="F142" s="135" t="s">
        <v>181</v>
      </c>
      <c r="G142" s="136" t="s">
        <v>176</v>
      </c>
      <c r="H142" s="137">
        <v>49.98</v>
      </c>
      <c r="I142" s="138"/>
      <c r="J142" s="139">
        <f>ROUND(I142*H142,2)</f>
        <v>0</v>
      </c>
      <c r="K142" s="140"/>
      <c r="L142" s="31"/>
      <c r="M142" s="141" t="s">
        <v>1</v>
      </c>
      <c r="N142" s="142" t="s">
        <v>39</v>
      </c>
      <c r="P142" s="143">
        <f>O142*H142</f>
        <v>0</v>
      </c>
      <c r="Q142" s="143">
        <v>0</v>
      </c>
      <c r="R142" s="143">
        <f>Q142*H142</f>
        <v>0</v>
      </c>
      <c r="S142" s="143">
        <v>0</v>
      </c>
      <c r="T142" s="144">
        <f>S142*H142</f>
        <v>0</v>
      </c>
      <c r="AR142" s="145" t="s">
        <v>141</v>
      </c>
      <c r="AT142" s="145" t="s">
        <v>137</v>
      </c>
      <c r="AU142" s="145" t="s">
        <v>84</v>
      </c>
      <c r="AY142" s="15" t="s">
        <v>135</v>
      </c>
      <c r="BE142" s="146">
        <f>IF(N142="základní",J142,0)</f>
        <v>0</v>
      </c>
      <c r="BF142" s="146">
        <f>IF(N142="snížená",J142,0)</f>
        <v>0</v>
      </c>
      <c r="BG142" s="146">
        <f>IF(N142="zákl. přenesená",J142,0)</f>
        <v>0</v>
      </c>
      <c r="BH142" s="146">
        <f>IF(N142="sníž. přenesená",J142,0)</f>
        <v>0</v>
      </c>
      <c r="BI142" s="146">
        <f>IF(N142="nulová",J142,0)</f>
        <v>0</v>
      </c>
      <c r="BJ142" s="15" t="s">
        <v>82</v>
      </c>
      <c r="BK142" s="146">
        <f>ROUND(I142*H142,2)</f>
        <v>0</v>
      </c>
      <c r="BL142" s="15" t="s">
        <v>141</v>
      </c>
      <c r="BM142" s="145" t="s">
        <v>182</v>
      </c>
    </row>
    <row r="143" spans="2:65" s="12" customFormat="1" ht="11.25">
      <c r="B143" s="151"/>
      <c r="D143" s="147" t="s">
        <v>160</v>
      </c>
      <c r="E143" s="152" t="s">
        <v>1</v>
      </c>
      <c r="F143" s="153" t="s">
        <v>183</v>
      </c>
      <c r="H143" s="154">
        <v>49.98</v>
      </c>
      <c r="I143" s="155"/>
      <c r="L143" s="151"/>
      <c r="M143" s="156"/>
      <c r="T143" s="157"/>
      <c r="AT143" s="152" t="s">
        <v>160</v>
      </c>
      <c r="AU143" s="152" t="s">
        <v>84</v>
      </c>
      <c r="AV143" s="12" t="s">
        <v>84</v>
      </c>
      <c r="AW143" s="12" t="s">
        <v>31</v>
      </c>
      <c r="AX143" s="12" t="s">
        <v>82</v>
      </c>
      <c r="AY143" s="152" t="s">
        <v>135</v>
      </c>
    </row>
    <row r="144" spans="2:65" s="1" customFormat="1" ht="33" customHeight="1">
      <c r="B144" s="132"/>
      <c r="C144" s="133" t="s">
        <v>184</v>
      </c>
      <c r="D144" s="133" t="s">
        <v>137</v>
      </c>
      <c r="E144" s="134" t="s">
        <v>185</v>
      </c>
      <c r="F144" s="135" t="s">
        <v>186</v>
      </c>
      <c r="G144" s="136" t="s">
        <v>176</v>
      </c>
      <c r="H144" s="137">
        <v>12.494999999999999</v>
      </c>
      <c r="I144" s="138"/>
      <c r="J144" s="139">
        <f>ROUND(I144*H144,2)</f>
        <v>0</v>
      </c>
      <c r="K144" s="140"/>
      <c r="L144" s="31"/>
      <c r="M144" s="141" t="s">
        <v>1</v>
      </c>
      <c r="N144" s="142" t="s">
        <v>39</v>
      </c>
      <c r="P144" s="143">
        <f>O144*H144</f>
        <v>0</v>
      </c>
      <c r="Q144" s="143">
        <v>0</v>
      </c>
      <c r="R144" s="143">
        <f>Q144*H144</f>
        <v>0</v>
      </c>
      <c r="S144" s="143">
        <v>0</v>
      </c>
      <c r="T144" s="144">
        <f>S144*H144</f>
        <v>0</v>
      </c>
      <c r="AR144" s="145" t="s">
        <v>141</v>
      </c>
      <c r="AT144" s="145" t="s">
        <v>137</v>
      </c>
      <c r="AU144" s="145" t="s">
        <v>84</v>
      </c>
      <c r="AY144" s="15" t="s">
        <v>135</v>
      </c>
      <c r="BE144" s="146">
        <f>IF(N144="základní",J144,0)</f>
        <v>0</v>
      </c>
      <c r="BF144" s="146">
        <f>IF(N144="snížená",J144,0)</f>
        <v>0</v>
      </c>
      <c r="BG144" s="146">
        <f>IF(N144="zákl. přenesená",J144,0)</f>
        <v>0</v>
      </c>
      <c r="BH144" s="146">
        <f>IF(N144="sníž. přenesená",J144,0)</f>
        <v>0</v>
      </c>
      <c r="BI144" s="146">
        <f>IF(N144="nulová",J144,0)</f>
        <v>0</v>
      </c>
      <c r="BJ144" s="15" t="s">
        <v>82</v>
      </c>
      <c r="BK144" s="146">
        <f>ROUND(I144*H144,2)</f>
        <v>0</v>
      </c>
      <c r="BL144" s="15" t="s">
        <v>141</v>
      </c>
      <c r="BM144" s="145" t="s">
        <v>187</v>
      </c>
    </row>
    <row r="145" spans="2:65" s="12" customFormat="1" ht="11.25">
      <c r="B145" s="151"/>
      <c r="D145" s="147" t="s">
        <v>160</v>
      </c>
      <c r="E145" s="152" t="s">
        <v>1</v>
      </c>
      <c r="F145" s="153" t="s">
        <v>188</v>
      </c>
      <c r="H145" s="154">
        <v>12.494999999999999</v>
      </c>
      <c r="I145" s="155"/>
      <c r="L145" s="151"/>
      <c r="M145" s="156"/>
      <c r="T145" s="157"/>
      <c r="AT145" s="152" t="s">
        <v>160</v>
      </c>
      <c r="AU145" s="152" t="s">
        <v>84</v>
      </c>
      <c r="AV145" s="12" t="s">
        <v>84</v>
      </c>
      <c r="AW145" s="12" t="s">
        <v>31</v>
      </c>
      <c r="AX145" s="12" t="s">
        <v>82</v>
      </c>
      <c r="AY145" s="152" t="s">
        <v>135</v>
      </c>
    </row>
    <row r="146" spans="2:65" s="1" customFormat="1" ht="24.2" customHeight="1">
      <c r="B146" s="132"/>
      <c r="C146" s="133" t="s">
        <v>189</v>
      </c>
      <c r="D146" s="133" t="s">
        <v>137</v>
      </c>
      <c r="E146" s="134" t="s">
        <v>190</v>
      </c>
      <c r="F146" s="135" t="s">
        <v>191</v>
      </c>
      <c r="G146" s="136" t="s">
        <v>176</v>
      </c>
      <c r="H146" s="137">
        <v>32</v>
      </c>
      <c r="I146" s="138"/>
      <c r="J146" s="139">
        <f>ROUND(I146*H146,2)</f>
        <v>0</v>
      </c>
      <c r="K146" s="140"/>
      <c r="L146" s="31"/>
      <c r="M146" s="141" t="s">
        <v>1</v>
      </c>
      <c r="N146" s="142" t="s">
        <v>39</v>
      </c>
      <c r="P146" s="143">
        <f>O146*H146</f>
        <v>0</v>
      </c>
      <c r="Q146" s="143">
        <v>0</v>
      </c>
      <c r="R146" s="143">
        <f>Q146*H146</f>
        <v>0</v>
      </c>
      <c r="S146" s="143">
        <v>0</v>
      </c>
      <c r="T146" s="144">
        <f>S146*H146</f>
        <v>0</v>
      </c>
      <c r="AR146" s="145" t="s">
        <v>141</v>
      </c>
      <c r="AT146" s="145" t="s">
        <v>137</v>
      </c>
      <c r="AU146" s="145" t="s">
        <v>84</v>
      </c>
      <c r="AY146" s="15" t="s">
        <v>135</v>
      </c>
      <c r="BE146" s="146">
        <f>IF(N146="základní",J146,0)</f>
        <v>0</v>
      </c>
      <c r="BF146" s="146">
        <f>IF(N146="snížená",J146,0)</f>
        <v>0</v>
      </c>
      <c r="BG146" s="146">
        <f>IF(N146="zákl. přenesená",J146,0)</f>
        <v>0</v>
      </c>
      <c r="BH146" s="146">
        <f>IF(N146="sníž. přenesená",J146,0)</f>
        <v>0</v>
      </c>
      <c r="BI146" s="146">
        <f>IF(N146="nulová",J146,0)</f>
        <v>0</v>
      </c>
      <c r="BJ146" s="15" t="s">
        <v>82</v>
      </c>
      <c r="BK146" s="146">
        <f>ROUND(I146*H146,2)</f>
        <v>0</v>
      </c>
      <c r="BL146" s="15" t="s">
        <v>141</v>
      </c>
      <c r="BM146" s="145" t="s">
        <v>192</v>
      </c>
    </row>
    <row r="147" spans="2:65" s="1" customFormat="1" ht="29.25">
      <c r="B147" s="31"/>
      <c r="D147" s="147" t="s">
        <v>146</v>
      </c>
      <c r="F147" s="148" t="s">
        <v>193</v>
      </c>
      <c r="I147" s="149"/>
      <c r="L147" s="31"/>
      <c r="M147" s="150"/>
      <c r="T147" s="55"/>
      <c r="AT147" s="15" t="s">
        <v>146</v>
      </c>
      <c r="AU147" s="15" t="s">
        <v>84</v>
      </c>
    </row>
    <row r="148" spans="2:65" s="1" customFormat="1" ht="33" customHeight="1">
      <c r="B148" s="132"/>
      <c r="C148" s="133" t="s">
        <v>194</v>
      </c>
      <c r="D148" s="133" t="s">
        <v>137</v>
      </c>
      <c r="E148" s="134" t="s">
        <v>195</v>
      </c>
      <c r="F148" s="135" t="s">
        <v>196</v>
      </c>
      <c r="G148" s="136" t="s">
        <v>176</v>
      </c>
      <c r="H148" s="137">
        <v>253.19300000000001</v>
      </c>
      <c r="I148" s="138"/>
      <c r="J148" s="139">
        <f>ROUND(I148*H148,2)</f>
        <v>0</v>
      </c>
      <c r="K148" s="140"/>
      <c r="L148" s="31"/>
      <c r="M148" s="141" t="s">
        <v>1</v>
      </c>
      <c r="N148" s="142" t="s">
        <v>39</v>
      </c>
      <c r="P148" s="143">
        <f>O148*H148</f>
        <v>0</v>
      </c>
      <c r="Q148" s="143">
        <v>0</v>
      </c>
      <c r="R148" s="143">
        <f>Q148*H148</f>
        <v>0</v>
      </c>
      <c r="S148" s="143">
        <v>0</v>
      </c>
      <c r="T148" s="144">
        <f>S148*H148</f>
        <v>0</v>
      </c>
      <c r="AR148" s="145" t="s">
        <v>141</v>
      </c>
      <c r="AT148" s="145" t="s">
        <v>137</v>
      </c>
      <c r="AU148" s="145" t="s">
        <v>84</v>
      </c>
      <c r="AY148" s="15" t="s">
        <v>135</v>
      </c>
      <c r="BE148" s="146">
        <f>IF(N148="základní",J148,0)</f>
        <v>0</v>
      </c>
      <c r="BF148" s="146">
        <f>IF(N148="snížená",J148,0)</f>
        <v>0</v>
      </c>
      <c r="BG148" s="146">
        <f>IF(N148="zákl. přenesená",J148,0)</f>
        <v>0</v>
      </c>
      <c r="BH148" s="146">
        <f>IF(N148="sníž. přenesená",J148,0)</f>
        <v>0</v>
      </c>
      <c r="BI148" s="146">
        <f>IF(N148="nulová",J148,0)</f>
        <v>0</v>
      </c>
      <c r="BJ148" s="15" t="s">
        <v>82</v>
      </c>
      <c r="BK148" s="146">
        <f>ROUND(I148*H148,2)</f>
        <v>0</v>
      </c>
      <c r="BL148" s="15" t="s">
        <v>141</v>
      </c>
      <c r="BM148" s="145" t="s">
        <v>197</v>
      </c>
    </row>
    <row r="149" spans="2:65" s="12" customFormat="1" ht="11.25">
      <c r="B149" s="151"/>
      <c r="D149" s="147" t="s">
        <v>160</v>
      </c>
      <c r="E149" s="152" t="s">
        <v>1</v>
      </c>
      <c r="F149" s="153" t="s">
        <v>198</v>
      </c>
      <c r="H149" s="154">
        <v>253.19300000000001</v>
      </c>
      <c r="I149" s="155"/>
      <c r="L149" s="151"/>
      <c r="M149" s="156"/>
      <c r="T149" s="157"/>
      <c r="AT149" s="152" t="s">
        <v>160</v>
      </c>
      <c r="AU149" s="152" t="s">
        <v>84</v>
      </c>
      <c r="AV149" s="12" t="s">
        <v>84</v>
      </c>
      <c r="AW149" s="12" t="s">
        <v>31</v>
      </c>
      <c r="AX149" s="12" t="s">
        <v>82</v>
      </c>
      <c r="AY149" s="152" t="s">
        <v>135</v>
      </c>
    </row>
    <row r="150" spans="2:65" s="1" customFormat="1" ht="33" customHeight="1">
      <c r="B150" s="132"/>
      <c r="C150" s="133" t="s">
        <v>199</v>
      </c>
      <c r="D150" s="133" t="s">
        <v>137</v>
      </c>
      <c r="E150" s="134" t="s">
        <v>200</v>
      </c>
      <c r="F150" s="135" t="s">
        <v>201</v>
      </c>
      <c r="G150" s="136" t="s">
        <v>176</v>
      </c>
      <c r="H150" s="137">
        <v>202.554</v>
      </c>
      <c r="I150" s="138"/>
      <c r="J150" s="139">
        <f>ROUND(I150*H150,2)</f>
        <v>0</v>
      </c>
      <c r="K150" s="140"/>
      <c r="L150" s="31"/>
      <c r="M150" s="141" t="s">
        <v>1</v>
      </c>
      <c r="N150" s="142" t="s">
        <v>39</v>
      </c>
      <c r="P150" s="143">
        <f>O150*H150</f>
        <v>0</v>
      </c>
      <c r="Q150" s="143">
        <v>0</v>
      </c>
      <c r="R150" s="143">
        <f>Q150*H150</f>
        <v>0</v>
      </c>
      <c r="S150" s="143">
        <v>0</v>
      </c>
      <c r="T150" s="144">
        <f>S150*H150</f>
        <v>0</v>
      </c>
      <c r="AR150" s="145" t="s">
        <v>141</v>
      </c>
      <c r="AT150" s="145" t="s">
        <v>137</v>
      </c>
      <c r="AU150" s="145" t="s">
        <v>84</v>
      </c>
      <c r="AY150" s="15" t="s">
        <v>135</v>
      </c>
      <c r="BE150" s="146">
        <f>IF(N150="základní",J150,0)</f>
        <v>0</v>
      </c>
      <c r="BF150" s="146">
        <f>IF(N150="snížená",J150,0)</f>
        <v>0</v>
      </c>
      <c r="BG150" s="146">
        <f>IF(N150="zákl. přenesená",J150,0)</f>
        <v>0</v>
      </c>
      <c r="BH150" s="146">
        <f>IF(N150="sníž. přenesená",J150,0)</f>
        <v>0</v>
      </c>
      <c r="BI150" s="146">
        <f>IF(N150="nulová",J150,0)</f>
        <v>0</v>
      </c>
      <c r="BJ150" s="15" t="s">
        <v>82</v>
      </c>
      <c r="BK150" s="146">
        <f>ROUND(I150*H150,2)</f>
        <v>0</v>
      </c>
      <c r="BL150" s="15" t="s">
        <v>141</v>
      </c>
      <c r="BM150" s="145" t="s">
        <v>202</v>
      </c>
    </row>
    <row r="151" spans="2:65" s="12" customFormat="1" ht="11.25">
      <c r="B151" s="151"/>
      <c r="D151" s="147" t="s">
        <v>160</v>
      </c>
      <c r="E151" s="152" t="s">
        <v>1</v>
      </c>
      <c r="F151" s="153" t="s">
        <v>203</v>
      </c>
      <c r="H151" s="154">
        <v>202.554</v>
      </c>
      <c r="I151" s="155"/>
      <c r="L151" s="151"/>
      <c r="M151" s="156"/>
      <c r="T151" s="157"/>
      <c r="AT151" s="152" t="s">
        <v>160</v>
      </c>
      <c r="AU151" s="152" t="s">
        <v>84</v>
      </c>
      <c r="AV151" s="12" t="s">
        <v>84</v>
      </c>
      <c r="AW151" s="12" t="s">
        <v>31</v>
      </c>
      <c r="AX151" s="12" t="s">
        <v>82</v>
      </c>
      <c r="AY151" s="152" t="s">
        <v>135</v>
      </c>
    </row>
    <row r="152" spans="2:65" s="1" customFormat="1" ht="33" customHeight="1">
      <c r="B152" s="132"/>
      <c r="C152" s="133" t="s">
        <v>204</v>
      </c>
      <c r="D152" s="133" t="s">
        <v>137</v>
      </c>
      <c r="E152" s="134" t="s">
        <v>205</v>
      </c>
      <c r="F152" s="135" t="s">
        <v>206</v>
      </c>
      <c r="G152" s="136" t="s">
        <v>176</v>
      </c>
      <c r="H152" s="137">
        <v>50.639000000000003</v>
      </c>
      <c r="I152" s="138"/>
      <c r="J152" s="139">
        <f>ROUND(I152*H152,2)</f>
        <v>0</v>
      </c>
      <c r="K152" s="140"/>
      <c r="L152" s="31"/>
      <c r="M152" s="141" t="s">
        <v>1</v>
      </c>
      <c r="N152" s="142" t="s">
        <v>39</v>
      </c>
      <c r="P152" s="143">
        <f>O152*H152</f>
        <v>0</v>
      </c>
      <c r="Q152" s="143">
        <v>0</v>
      </c>
      <c r="R152" s="143">
        <f>Q152*H152</f>
        <v>0</v>
      </c>
      <c r="S152" s="143">
        <v>0</v>
      </c>
      <c r="T152" s="144">
        <f>S152*H152</f>
        <v>0</v>
      </c>
      <c r="AR152" s="145" t="s">
        <v>141</v>
      </c>
      <c r="AT152" s="145" t="s">
        <v>137</v>
      </c>
      <c r="AU152" s="145" t="s">
        <v>84</v>
      </c>
      <c r="AY152" s="15" t="s">
        <v>135</v>
      </c>
      <c r="BE152" s="146">
        <f>IF(N152="základní",J152,0)</f>
        <v>0</v>
      </c>
      <c r="BF152" s="146">
        <f>IF(N152="snížená",J152,0)</f>
        <v>0</v>
      </c>
      <c r="BG152" s="146">
        <f>IF(N152="zákl. přenesená",J152,0)</f>
        <v>0</v>
      </c>
      <c r="BH152" s="146">
        <f>IF(N152="sníž. přenesená",J152,0)</f>
        <v>0</v>
      </c>
      <c r="BI152" s="146">
        <f>IF(N152="nulová",J152,0)</f>
        <v>0</v>
      </c>
      <c r="BJ152" s="15" t="s">
        <v>82</v>
      </c>
      <c r="BK152" s="146">
        <f>ROUND(I152*H152,2)</f>
        <v>0</v>
      </c>
      <c r="BL152" s="15" t="s">
        <v>141</v>
      </c>
      <c r="BM152" s="145" t="s">
        <v>207</v>
      </c>
    </row>
    <row r="153" spans="2:65" s="12" customFormat="1" ht="11.25">
      <c r="B153" s="151"/>
      <c r="D153" s="147" t="s">
        <v>160</v>
      </c>
      <c r="E153" s="152" t="s">
        <v>1</v>
      </c>
      <c r="F153" s="153" t="s">
        <v>208</v>
      </c>
      <c r="H153" s="154">
        <v>50.639000000000003</v>
      </c>
      <c r="I153" s="155"/>
      <c r="L153" s="151"/>
      <c r="M153" s="156"/>
      <c r="T153" s="157"/>
      <c r="AT153" s="152" t="s">
        <v>160</v>
      </c>
      <c r="AU153" s="152" t="s">
        <v>84</v>
      </c>
      <c r="AV153" s="12" t="s">
        <v>84</v>
      </c>
      <c r="AW153" s="12" t="s">
        <v>31</v>
      </c>
      <c r="AX153" s="12" t="s">
        <v>82</v>
      </c>
      <c r="AY153" s="152" t="s">
        <v>135</v>
      </c>
    </row>
    <row r="154" spans="2:65" s="1" customFormat="1" ht="44.25" customHeight="1">
      <c r="B154" s="132"/>
      <c r="C154" s="133" t="s">
        <v>8</v>
      </c>
      <c r="D154" s="133" t="s">
        <v>137</v>
      </c>
      <c r="E154" s="134" t="s">
        <v>209</v>
      </c>
      <c r="F154" s="135" t="s">
        <v>210</v>
      </c>
      <c r="G154" s="136" t="s">
        <v>165</v>
      </c>
      <c r="H154" s="137">
        <v>38</v>
      </c>
      <c r="I154" s="138"/>
      <c r="J154" s="139">
        <f>ROUND(I154*H154,2)</f>
        <v>0</v>
      </c>
      <c r="K154" s="140"/>
      <c r="L154" s="31"/>
      <c r="M154" s="141" t="s">
        <v>1</v>
      </c>
      <c r="N154" s="142" t="s">
        <v>39</v>
      </c>
      <c r="P154" s="143">
        <f>O154*H154</f>
        <v>0</v>
      </c>
      <c r="Q154" s="143">
        <v>1.8E-3</v>
      </c>
      <c r="R154" s="143">
        <f>Q154*H154</f>
        <v>6.8400000000000002E-2</v>
      </c>
      <c r="S154" s="143">
        <v>0</v>
      </c>
      <c r="T154" s="144">
        <f>S154*H154</f>
        <v>0</v>
      </c>
      <c r="AR154" s="145" t="s">
        <v>141</v>
      </c>
      <c r="AT154" s="145" t="s">
        <v>137</v>
      </c>
      <c r="AU154" s="145" t="s">
        <v>84</v>
      </c>
      <c r="AY154" s="15" t="s">
        <v>135</v>
      </c>
      <c r="BE154" s="146">
        <f>IF(N154="základní",J154,0)</f>
        <v>0</v>
      </c>
      <c r="BF154" s="146">
        <f>IF(N154="snížená",J154,0)</f>
        <v>0</v>
      </c>
      <c r="BG154" s="146">
        <f>IF(N154="zákl. přenesená",J154,0)</f>
        <v>0</v>
      </c>
      <c r="BH154" s="146">
        <f>IF(N154="sníž. přenesená",J154,0)</f>
        <v>0</v>
      </c>
      <c r="BI154" s="146">
        <f>IF(N154="nulová",J154,0)</f>
        <v>0</v>
      </c>
      <c r="BJ154" s="15" t="s">
        <v>82</v>
      </c>
      <c r="BK154" s="146">
        <f>ROUND(I154*H154,2)</f>
        <v>0</v>
      </c>
      <c r="BL154" s="15" t="s">
        <v>141</v>
      </c>
      <c r="BM154" s="145" t="s">
        <v>211</v>
      </c>
    </row>
    <row r="155" spans="2:65" s="1" customFormat="1" ht="19.5">
      <c r="B155" s="31"/>
      <c r="D155" s="147" t="s">
        <v>146</v>
      </c>
      <c r="F155" s="148" t="s">
        <v>212</v>
      </c>
      <c r="I155" s="149"/>
      <c r="L155" s="31"/>
      <c r="M155" s="150"/>
      <c r="T155" s="55"/>
      <c r="AT155" s="15" t="s">
        <v>146</v>
      </c>
      <c r="AU155" s="15" t="s">
        <v>84</v>
      </c>
    </row>
    <row r="156" spans="2:65" s="1" customFormat="1" ht="44.25" customHeight="1">
      <c r="B156" s="132"/>
      <c r="C156" s="133" t="s">
        <v>213</v>
      </c>
      <c r="D156" s="133" t="s">
        <v>137</v>
      </c>
      <c r="E156" s="134" t="s">
        <v>214</v>
      </c>
      <c r="F156" s="135" t="s">
        <v>215</v>
      </c>
      <c r="G156" s="136" t="s">
        <v>165</v>
      </c>
      <c r="H156" s="137">
        <v>19</v>
      </c>
      <c r="I156" s="138"/>
      <c r="J156" s="139">
        <f>ROUND(I156*H156,2)</f>
        <v>0</v>
      </c>
      <c r="K156" s="140"/>
      <c r="L156" s="31"/>
      <c r="M156" s="141" t="s">
        <v>1</v>
      </c>
      <c r="N156" s="142" t="s">
        <v>39</v>
      </c>
      <c r="P156" s="143">
        <f>O156*H156</f>
        <v>0</v>
      </c>
      <c r="Q156" s="143">
        <v>3.5999999999999999E-3</v>
      </c>
      <c r="R156" s="143">
        <f>Q156*H156</f>
        <v>6.8400000000000002E-2</v>
      </c>
      <c r="S156" s="143">
        <v>0</v>
      </c>
      <c r="T156" s="144">
        <f>S156*H156</f>
        <v>0</v>
      </c>
      <c r="AR156" s="145" t="s">
        <v>141</v>
      </c>
      <c r="AT156" s="145" t="s">
        <v>137</v>
      </c>
      <c r="AU156" s="145" t="s">
        <v>84</v>
      </c>
      <c r="AY156" s="15" t="s">
        <v>135</v>
      </c>
      <c r="BE156" s="146">
        <f>IF(N156="základní",J156,0)</f>
        <v>0</v>
      </c>
      <c r="BF156" s="146">
        <f>IF(N156="snížená",J156,0)</f>
        <v>0</v>
      </c>
      <c r="BG156" s="146">
        <f>IF(N156="zákl. přenesená",J156,0)</f>
        <v>0</v>
      </c>
      <c r="BH156" s="146">
        <f>IF(N156="sníž. přenesená",J156,0)</f>
        <v>0</v>
      </c>
      <c r="BI156" s="146">
        <f>IF(N156="nulová",J156,0)</f>
        <v>0</v>
      </c>
      <c r="BJ156" s="15" t="s">
        <v>82</v>
      </c>
      <c r="BK156" s="146">
        <f>ROUND(I156*H156,2)</f>
        <v>0</v>
      </c>
      <c r="BL156" s="15" t="s">
        <v>141</v>
      </c>
      <c r="BM156" s="145" t="s">
        <v>216</v>
      </c>
    </row>
    <row r="157" spans="2:65" s="1" customFormat="1" ht="19.5">
      <c r="B157" s="31"/>
      <c r="D157" s="147" t="s">
        <v>146</v>
      </c>
      <c r="F157" s="148" t="s">
        <v>217</v>
      </c>
      <c r="I157" s="149"/>
      <c r="L157" s="31"/>
      <c r="M157" s="150"/>
      <c r="T157" s="55"/>
      <c r="AT157" s="15" t="s">
        <v>146</v>
      </c>
      <c r="AU157" s="15" t="s">
        <v>84</v>
      </c>
    </row>
    <row r="158" spans="2:65" s="1" customFormat="1" ht="16.5" customHeight="1">
      <c r="B158" s="132"/>
      <c r="C158" s="158" t="s">
        <v>218</v>
      </c>
      <c r="D158" s="158" t="s">
        <v>219</v>
      </c>
      <c r="E158" s="159" t="s">
        <v>220</v>
      </c>
      <c r="F158" s="160" t="s">
        <v>221</v>
      </c>
      <c r="G158" s="161" t="s">
        <v>165</v>
      </c>
      <c r="H158" s="162">
        <v>19</v>
      </c>
      <c r="I158" s="163"/>
      <c r="J158" s="164">
        <f t="shared" ref="J158:J165" si="0">ROUND(I158*H158,2)</f>
        <v>0</v>
      </c>
      <c r="K158" s="165"/>
      <c r="L158" s="166"/>
      <c r="M158" s="167" t="s">
        <v>1</v>
      </c>
      <c r="N158" s="168" t="s">
        <v>39</v>
      </c>
      <c r="P158" s="143">
        <f t="shared" ref="P158:P165" si="1">O158*H158</f>
        <v>0</v>
      </c>
      <c r="Q158" s="143">
        <v>1.7149999999999999E-2</v>
      </c>
      <c r="R158" s="143">
        <f t="shared" ref="R158:R165" si="2">Q158*H158</f>
        <v>0.32584999999999997</v>
      </c>
      <c r="S158" s="143">
        <v>0</v>
      </c>
      <c r="T158" s="144">
        <f t="shared" ref="T158:T165" si="3">S158*H158</f>
        <v>0</v>
      </c>
      <c r="AR158" s="145" t="s">
        <v>173</v>
      </c>
      <c r="AT158" s="145" t="s">
        <v>219</v>
      </c>
      <c r="AU158" s="145" t="s">
        <v>84</v>
      </c>
      <c r="AY158" s="15" t="s">
        <v>135</v>
      </c>
      <c r="BE158" s="146">
        <f t="shared" ref="BE158:BE165" si="4">IF(N158="základní",J158,0)</f>
        <v>0</v>
      </c>
      <c r="BF158" s="146">
        <f t="shared" ref="BF158:BF165" si="5">IF(N158="snížená",J158,0)</f>
        <v>0</v>
      </c>
      <c r="BG158" s="146">
        <f t="shared" ref="BG158:BG165" si="6">IF(N158="zákl. přenesená",J158,0)</f>
        <v>0</v>
      </c>
      <c r="BH158" s="146">
        <f t="shared" ref="BH158:BH165" si="7">IF(N158="sníž. přenesená",J158,0)</f>
        <v>0</v>
      </c>
      <c r="BI158" s="146">
        <f t="shared" ref="BI158:BI165" si="8">IF(N158="nulová",J158,0)</f>
        <v>0</v>
      </c>
      <c r="BJ158" s="15" t="s">
        <v>82</v>
      </c>
      <c r="BK158" s="146">
        <f t="shared" ref="BK158:BK165" si="9">ROUND(I158*H158,2)</f>
        <v>0</v>
      </c>
      <c r="BL158" s="15" t="s">
        <v>141</v>
      </c>
      <c r="BM158" s="145" t="s">
        <v>222</v>
      </c>
    </row>
    <row r="159" spans="2:65" s="1" customFormat="1" ht="16.5" customHeight="1">
      <c r="B159" s="132"/>
      <c r="C159" s="133" t="s">
        <v>223</v>
      </c>
      <c r="D159" s="133" t="s">
        <v>137</v>
      </c>
      <c r="E159" s="134" t="s">
        <v>224</v>
      </c>
      <c r="F159" s="135" t="s">
        <v>225</v>
      </c>
      <c r="G159" s="136" t="s">
        <v>226</v>
      </c>
      <c r="H159" s="137">
        <v>1</v>
      </c>
      <c r="I159" s="138"/>
      <c r="J159" s="139">
        <f t="shared" si="0"/>
        <v>0</v>
      </c>
      <c r="K159" s="140"/>
      <c r="L159" s="31"/>
      <c r="M159" s="141" t="s">
        <v>1</v>
      </c>
      <c r="N159" s="142" t="s">
        <v>39</v>
      </c>
      <c r="P159" s="143">
        <f t="shared" si="1"/>
        <v>0</v>
      </c>
      <c r="Q159" s="143">
        <v>0</v>
      </c>
      <c r="R159" s="143">
        <f t="shared" si="2"/>
        <v>0</v>
      </c>
      <c r="S159" s="143">
        <v>0</v>
      </c>
      <c r="T159" s="144">
        <f t="shared" si="3"/>
        <v>0</v>
      </c>
      <c r="AR159" s="145" t="s">
        <v>141</v>
      </c>
      <c r="AT159" s="145" t="s">
        <v>137</v>
      </c>
      <c r="AU159" s="145" t="s">
        <v>84</v>
      </c>
      <c r="AY159" s="15" t="s">
        <v>135</v>
      </c>
      <c r="BE159" s="146">
        <f t="shared" si="4"/>
        <v>0</v>
      </c>
      <c r="BF159" s="146">
        <f t="shared" si="5"/>
        <v>0</v>
      </c>
      <c r="BG159" s="146">
        <f t="shared" si="6"/>
        <v>0</v>
      </c>
      <c r="BH159" s="146">
        <f t="shared" si="7"/>
        <v>0</v>
      </c>
      <c r="BI159" s="146">
        <f t="shared" si="8"/>
        <v>0</v>
      </c>
      <c r="BJ159" s="15" t="s">
        <v>82</v>
      </c>
      <c r="BK159" s="146">
        <f t="shared" si="9"/>
        <v>0</v>
      </c>
      <c r="BL159" s="15" t="s">
        <v>141</v>
      </c>
      <c r="BM159" s="145" t="s">
        <v>227</v>
      </c>
    </row>
    <row r="160" spans="2:65" s="1" customFormat="1" ht="21.75" customHeight="1">
      <c r="B160" s="132"/>
      <c r="C160" s="133" t="s">
        <v>228</v>
      </c>
      <c r="D160" s="133" t="s">
        <v>137</v>
      </c>
      <c r="E160" s="134" t="s">
        <v>229</v>
      </c>
      <c r="F160" s="135" t="s">
        <v>230</v>
      </c>
      <c r="G160" s="136" t="s">
        <v>226</v>
      </c>
      <c r="H160" s="137">
        <v>2</v>
      </c>
      <c r="I160" s="138"/>
      <c r="J160" s="139">
        <f t="shared" si="0"/>
        <v>0</v>
      </c>
      <c r="K160" s="140"/>
      <c r="L160" s="31"/>
      <c r="M160" s="141" t="s">
        <v>1</v>
      </c>
      <c r="N160" s="142" t="s">
        <v>39</v>
      </c>
      <c r="P160" s="143">
        <f t="shared" si="1"/>
        <v>0</v>
      </c>
      <c r="Q160" s="143">
        <v>0</v>
      </c>
      <c r="R160" s="143">
        <f t="shared" si="2"/>
        <v>0</v>
      </c>
      <c r="S160" s="143">
        <v>0</v>
      </c>
      <c r="T160" s="144">
        <f t="shared" si="3"/>
        <v>0</v>
      </c>
      <c r="AR160" s="145" t="s">
        <v>141</v>
      </c>
      <c r="AT160" s="145" t="s">
        <v>137</v>
      </c>
      <c r="AU160" s="145" t="s">
        <v>84</v>
      </c>
      <c r="AY160" s="15" t="s">
        <v>135</v>
      </c>
      <c r="BE160" s="146">
        <f t="shared" si="4"/>
        <v>0</v>
      </c>
      <c r="BF160" s="146">
        <f t="shared" si="5"/>
        <v>0</v>
      </c>
      <c r="BG160" s="146">
        <f t="shared" si="6"/>
        <v>0</v>
      </c>
      <c r="BH160" s="146">
        <f t="shared" si="7"/>
        <v>0</v>
      </c>
      <c r="BI160" s="146">
        <f t="shared" si="8"/>
        <v>0</v>
      </c>
      <c r="BJ160" s="15" t="s">
        <v>82</v>
      </c>
      <c r="BK160" s="146">
        <f t="shared" si="9"/>
        <v>0</v>
      </c>
      <c r="BL160" s="15" t="s">
        <v>141</v>
      </c>
      <c r="BM160" s="145" t="s">
        <v>231</v>
      </c>
    </row>
    <row r="161" spans="2:65" s="1" customFormat="1" ht="21.75" customHeight="1">
      <c r="B161" s="132"/>
      <c r="C161" s="133" t="s">
        <v>232</v>
      </c>
      <c r="D161" s="133" t="s">
        <v>137</v>
      </c>
      <c r="E161" s="134" t="s">
        <v>233</v>
      </c>
      <c r="F161" s="135" t="s">
        <v>234</v>
      </c>
      <c r="G161" s="136" t="s">
        <v>140</v>
      </c>
      <c r="H161" s="137">
        <v>1125.3</v>
      </c>
      <c r="I161" s="138"/>
      <c r="J161" s="139">
        <f t="shared" si="0"/>
        <v>0</v>
      </c>
      <c r="K161" s="140"/>
      <c r="L161" s="31"/>
      <c r="M161" s="141" t="s">
        <v>1</v>
      </c>
      <c r="N161" s="142" t="s">
        <v>39</v>
      </c>
      <c r="P161" s="143">
        <f t="shared" si="1"/>
        <v>0</v>
      </c>
      <c r="Q161" s="143">
        <v>8.4000000000000003E-4</v>
      </c>
      <c r="R161" s="143">
        <f t="shared" si="2"/>
        <v>0.94525199999999998</v>
      </c>
      <c r="S161" s="143">
        <v>0</v>
      </c>
      <c r="T161" s="144">
        <f t="shared" si="3"/>
        <v>0</v>
      </c>
      <c r="AR161" s="145" t="s">
        <v>141</v>
      </c>
      <c r="AT161" s="145" t="s">
        <v>137</v>
      </c>
      <c r="AU161" s="145" t="s">
        <v>84</v>
      </c>
      <c r="AY161" s="15" t="s">
        <v>135</v>
      </c>
      <c r="BE161" s="146">
        <f t="shared" si="4"/>
        <v>0</v>
      </c>
      <c r="BF161" s="146">
        <f t="shared" si="5"/>
        <v>0</v>
      </c>
      <c r="BG161" s="146">
        <f t="shared" si="6"/>
        <v>0</v>
      </c>
      <c r="BH161" s="146">
        <f t="shared" si="7"/>
        <v>0</v>
      </c>
      <c r="BI161" s="146">
        <f t="shared" si="8"/>
        <v>0</v>
      </c>
      <c r="BJ161" s="15" t="s">
        <v>82</v>
      </c>
      <c r="BK161" s="146">
        <f t="shared" si="9"/>
        <v>0</v>
      </c>
      <c r="BL161" s="15" t="s">
        <v>141</v>
      </c>
      <c r="BM161" s="145" t="s">
        <v>235</v>
      </c>
    </row>
    <row r="162" spans="2:65" s="1" customFormat="1" ht="24.2" customHeight="1">
      <c r="B162" s="132"/>
      <c r="C162" s="133" t="s">
        <v>7</v>
      </c>
      <c r="D162" s="133" t="s">
        <v>137</v>
      </c>
      <c r="E162" s="134" t="s">
        <v>236</v>
      </c>
      <c r="F162" s="135" t="s">
        <v>237</v>
      </c>
      <c r="G162" s="136" t="s">
        <v>140</v>
      </c>
      <c r="H162" s="137">
        <v>132.30000000000001</v>
      </c>
      <c r="I162" s="138"/>
      <c r="J162" s="139">
        <f t="shared" si="0"/>
        <v>0</v>
      </c>
      <c r="K162" s="140"/>
      <c r="L162" s="31"/>
      <c r="M162" s="141" t="s">
        <v>1</v>
      </c>
      <c r="N162" s="142" t="s">
        <v>39</v>
      </c>
      <c r="P162" s="143">
        <f t="shared" si="1"/>
        <v>0</v>
      </c>
      <c r="Q162" s="143">
        <v>8.4999999999999995E-4</v>
      </c>
      <c r="R162" s="143">
        <f t="shared" si="2"/>
        <v>0.112455</v>
      </c>
      <c r="S162" s="143">
        <v>0</v>
      </c>
      <c r="T162" s="144">
        <f t="shared" si="3"/>
        <v>0</v>
      </c>
      <c r="AR162" s="145" t="s">
        <v>141</v>
      </c>
      <c r="AT162" s="145" t="s">
        <v>137</v>
      </c>
      <c r="AU162" s="145" t="s">
        <v>84</v>
      </c>
      <c r="AY162" s="15" t="s">
        <v>135</v>
      </c>
      <c r="BE162" s="146">
        <f t="shared" si="4"/>
        <v>0</v>
      </c>
      <c r="BF162" s="146">
        <f t="shared" si="5"/>
        <v>0</v>
      </c>
      <c r="BG162" s="146">
        <f t="shared" si="6"/>
        <v>0</v>
      </c>
      <c r="BH162" s="146">
        <f t="shared" si="7"/>
        <v>0</v>
      </c>
      <c r="BI162" s="146">
        <f t="shared" si="8"/>
        <v>0</v>
      </c>
      <c r="BJ162" s="15" t="s">
        <v>82</v>
      </c>
      <c r="BK162" s="146">
        <f t="shared" si="9"/>
        <v>0</v>
      </c>
      <c r="BL162" s="15" t="s">
        <v>141</v>
      </c>
      <c r="BM162" s="145" t="s">
        <v>238</v>
      </c>
    </row>
    <row r="163" spans="2:65" s="1" customFormat="1" ht="24.2" customHeight="1">
      <c r="B163" s="132"/>
      <c r="C163" s="133" t="s">
        <v>239</v>
      </c>
      <c r="D163" s="133" t="s">
        <v>137</v>
      </c>
      <c r="E163" s="134" t="s">
        <v>240</v>
      </c>
      <c r="F163" s="135" t="s">
        <v>241</v>
      </c>
      <c r="G163" s="136" t="s">
        <v>140</v>
      </c>
      <c r="H163" s="137">
        <v>1125.3</v>
      </c>
      <c r="I163" s="138"/>
      <c r="J163" s="139">
        <f t="shared" si="0"/>
        <v>0</v>
      </c>
      <c r="K163" s="140"/>
      <c r="L163" s="31"/>
      <c r="M163" s="141" t="s">
        <v>1</v>
      </c>
      <c r="N163" s="142" t="s">
        <v>39</v>
      </c>
      <c r="P163" s="143">
        <f t="shared" si="1"/>
        <v>0</v>
      </c>
      <c r="Q163" s="143">
        <v>0</v>
      </c>
      <c r="R163" s="143">
        <f t="shared" si="2"/>
        <v>0</v>
      </c>
      <c r="S163" s="143">
        <v>0</v>
      </c>
      <c r="T163" s="144">
        <f t="shared" si="3"/>
        <v>0</v>
      </c>
      <c r="AR163" s="145" t="s">
        <v>141</v>
      </c>
      <c r="AT163" s="145" t="s">
        <v>137</v>
      </c>
      <c r="AU163" s="145" t="s">
        <v>84</v>
      </c>
      <c r="AY163" s="15" t="s">
        <v>135</v>
      </c>
      <c r="BE163" s="146">
        <f t="shared" si="4"/>
        <v>0</v>
      </c>
      <c r="BF163" s="146">
        <f t="shared" si="5"/>
        <v>0</v>
      </c>
      <c r="BG163" s="146">
        <f t="shared" si="6"/>
        <v>0</v>
      </c>
      <c r="BH163" s="146">
        <f t="shared" si="7"/>
        <v>0</v>
      </c>
      <c r="BI163" s="146">
        <f t="shared" si="8"/>
        <v>0</v>
      </c>
      <c r="BJ163" s="15" t="s">
        <v>82</v>
      </c>
      <c r="BK163" s="146">
        <f t="shared" si="9"/>
        <v>0</v>
      </c>
      <c r="BL163" s="15" t="s">
        <v>141</v>
      </c>
      <c r="BM163" s="145" t="s">
        <v>242</v>
      </c>
    </row>
    <row r="164" spans="2:65" s="1" customFormat="1" ht="24.2" customHeight="1">
      <c r="B164" s="132"/>
      <c r="C164" s="133" t="s">
        <v>243</v>
      </c>
      <c r="D164" s="133" t="s">
        <v>137</v>
      </c>
      <c r="E164" s="134" t="s">
        <v>244</v>
      </c>
      <c r="F164" s="135" t="s">
        <v>245</v>
      </c>
      <c r="G164" s="136" t="s">
        <v>140</v>
      </c>
      <c r="H164" s="137">
        <v>132.30000000000001</v>
      </c>
      <c r="I164" s="138"/>
      <c r="J164" s="139">
        <f t="shared" si="0"/>
        <v>0</v>
      </c>
      <c r="K164" s="140"/>
      <c r="L164" s="31"/>
      <c r="M164" s="141" t="s">
        <v>1</v>
      </c>
      <c r="N164" s="142" t="s">
        <v>39</v>
      </c>
      <c r="P164" s="143">
        <f t="shared" si="1"/>
        <v>0</v>
      </c>
      <c r="Q164" s="143">
        <v>0</v>
      </c>
      <c r="R164" s="143">
        <f t="shared" si="2"/>
        <v>0</v>
      </c>
      <c r="S164" s="143">
        <v>0</v>
      </c>
      <c r="T164" s="144">
        <f t="shared" si="3"/>
        <v>0</v>
      </c>
      <c r="AR164" s="145" t="s">
        <v>141</v>
      </c>
      <c r="AT164" s="145" t="s">
        <v>137</v>
      </c>
      <c r="AU164" s="145" t="s">
        <v>84</v>
      </c>
      <c r="AY164" s="15" t="s">
        <v>135</v>
      </c>
      <c r="BE164" s="146">
        <f t="shared" si="4"/>
        <v>0</v>
      </c>
      <c r="BF164" s="146">
        <f t="shared" si="5"/>
        <v>0</v>
      </c>
      <c r="BG164" s="146">
        <f t="shared" si="6"/>
        <v>0</v>
      </c>
      <c r="BH164" s="146">
        <f t="shared" si="7"/>
        <v>0</v>
      </c>
      <c r="BI164" s="146">
        <f t="shared" si="8"/>
        <v>0</v>
      </c>
      <c r="BJ164" s="15" t="s">
        <v>82</v>
      </c>
      <c r="BK164" s="146">
        <f t="shared" si="9"/>
        <v>0</v>
      </c>
      <c r="BL164" s="15" t="s">
        <v>141</v>
      </c>
      <c r="BM164" s="145" t="s">
        <v>246</v>
      </c>
    </row>
    <row r="165" spans="2:65" s="1" customFormat="1" ht="24.2" customHeight="1">
      <c r="B165" s="132"/>
      <c r="C165" s="133" t="s">
        <v>247</v>
      </c>
      <c r="D165" s="133" t="s">
        <v>137</v>
      </c>
      <c r="E165" s="134" t="s">
        <v>248</v>
      </c>
      <c r="F165" s="135" t="s">
        <v>249</v>
      </c>
      <c r="G165" s="136" t="s">
        <v>176</v>
      </c>
      <c r="H165" s="137">
        <v>1094.5450000000001</v>
      </c>
      <c r="I165" s="138"/>
      <c r="J165" s="139">
        <f t="shared" si="0"/>
        <v>0</v>
      </c>
      <c r="K165" s="140"/>
      <c r="L165" s="31"/>
      <c r="M165" s="141" t="s">
        <v>1</v>
      </c>
      <c r="N165" s="142" t="s">
        <v>39</v>
      </c>
      <c r="P165" s="143">
        <f t="shared" si="1"/>
        <v>0</v>
      </c>
      <c r="Q165" s="143">
        <v>0</v>
      </c>
      <c r="R165" s="143">
        <f t="shared" si="2"/>
        <v>0</v>
      </c>
      <c r="S165" s="143">
        <v>0</v>
      </c>
      <c r="T165" s="144">
        <f t="shared" si="3"/>
        <v>0</v>
      </c>
      <c r="AR165" s="145" t="s">
        <v>141</v>
      </c>
      <c r="AT165" s="145" t="s">
        <v>137</v>
      </c>
      <c r="AU165" s="145" t="s">
        <v>84</v>
      </c>
      <c r="AY165" s="15" t="s">
        <v>135</v>
      </c>
      <c r="BE165" s="146">
        <f t="shared" si="4"/>
        <v>0</v>
      </c>
      <c r="BF165" s="146">
        <f t="shared" si="5"/>
        <v>0</v>
      </c>
      <c r="BG165" s="146">
        <f t="shared" si="6"/>
        <v>0</v>
      </c>
      <c r="BH165" s="146">
        <f t="shared" si="7"/>
        <v>0</v>
      </c>
      <c r="BI165" s="146">
        <f t="shared" si="8"/>
        <v>0</v>
      </c>
      <c r="BJ165" s="15" t="s">
        <v>82</v>
      </c>
      <c r="BK165" s="146">
        <f t="shared" si="9"/>
        <v>0</v>
      </c>
      <c r="BL165" s="15" t="s">
        <v>141</v>
      </c>
      <c r="BM165" s="145" t="s">
        <v>250</v>
      </c>
    </row>
    <row r="166" spans="2:65" s="12" customFormat="1" ht="11.25">
      <c r="B166" s="151"/>
      <c r="D166" s="147" t="s">
        <v>160</v>
      </c>
      <c r="E166" s="152" t="s">
        <v>1</v>
      </c>
      <c r="F166" s="153" t="s">
        <v>251</v>
      </c>
      <c r="H166" s="154">
        <v>632.005</v>
      </c>
      <c r="I166" s="155"/>
      <c r="L166" s="151"/>
      <c r="M166" s="156"/>
      <c r="T166" s="157"/>
      <c r="AT166" s="152" t="s">
        <v>160</v>
      </c>
      <c r="AU166" s="152" t="s">
        <v>84</v>
      </c>
      <c r="AV166" s="12" t="s">
        <v>84</v>
      </c>
      <c r="AW166" s="12" t="s">
        <v>31</v>
      </c>
      <c r="AX166" s="12" t="s">
        <v>74</v>
      </c>
      <c r="AY166" s="152" t="s">
        <v>135</v>
      </c>
    </row>
    <row r="167" spans="2:65" s="12" customFormat="1" ht="11.25">
      <c r="B167" s="151"/>
      <c r="D167" s="147" t="s">
        <v>160</v>
      </c>
      <c r="E167" s="152" t="s">
        <v>1</v>
      </c>
      <c r="F167" s="153" t="s">
        <v>252</v>
      </c>
      <c r="H167" s="154">
        <v>462.54</v>
      </c>
      <c r="I167" s="155"/>
      <c r="L167" s="151"/>
      <c r="M167" s="156"/>
      <c r="T167" s="157"/>
      <c r="AT167" s="152" t="s">
        <v>160</v>
      </c>
      <c r="AU167" s="152" t="s">
        <v>84</v>
      </c>
      <c r="AV167" s="12" t="s">
        <v>84</v>
      </c>
      <c r="AW167" s="12" t="s">
        <v>31</v>
      </c>
      <c r="AX167" s="12" t="s">
        <v>74</v>
      </c>
      <c r="AY167" s="152" t="s">
        <v>135</v>
      </c>
    </row>
    <row r="168" spans="2:65" s="13" customFormat="1" ht="11.25">
      <c r="B168" s="169"/>
      <c r="D168" s="147" t="s">
        <v>160</v>
      </c>
      <c r="E168" s="170" t="s">
        <v>1</v>
      </c>
      <c r="F168" s="171" t="s">
        <v>253</v>
      </c>
      <c r="H168" s="172">
        <v>1094.5450000000001</v>
      </c>
      <c r="I168" s="173"/>
      <c r="L168" s="169"/>
      <c r="M168" s="174"/>
      <c r="T168" s="175"/>
      <c r="AT168" s="170" t="s">
        <v>160</v>
      </c>
      <c r="AU168" s="170" t="s">
        <v>84</v>
      </c>
      <c r="AV168" s="13" t="s">
        <v>141</v>
      </c>
      <c r="AW168" s="13" t="s">
        <v>31</v>
      </c>
      <c r="AX168" s="13" t="s">
        <v>82</v>
      </c>
      <c r="AY168" s="170" t="s">
        <v>135</v>
      </c>
    </row>
    <row r="169" spans="2:65" s="1" customFormat="1" ht="24.2" customHeight="1">
      <c r="B169" s="132"/>
      <c r="C169" s="133" t="s">
        <v>254</v>
      </c>
      <c r="D169" s="133" t="s">
        <v>137</v>
      </c>
      <c r="E169" s="134" t="s">
        <v>255</v>
      </c>
      <c r="F169" s="135" t="s">
        <v>256</v>
      </c>
      <c r="G169" s="136" t="s">
        <v>176</v>
      </c>
      <c r="H169" s="137">
        <v>169.465</v>
      </c>
      <c r="I169" s="138"/>
      <c r="J169" s="139">
        <f>ROUND(I169*H169,2)</f>
        <v>0</v>
      </c>
      <c r="K169" s="140"/>
      <c r="L169" s="31"/>
      <c r="M169" s="141" t="s">
        <v>1</v>
      </c>
      <c r="N169" s="142" t="s">
        <v>39</v>
      </c>
      <c r="P169" s="143">
        <f>O169*H169</f>
        <v>0</v>
      </c>
      <c r="Q169" s="143">
        <v>0</v>
      </c>
      <c r="R169" s="143">
        <f>Q169*H169</f>
        <v>0</v>
      </c>
      <c r="S169" s="143">
        <v>0</v>
      </c>
      <c r="T169" s="144">
        <f>S169*H169</f>
        <v>0</v>
      </c>
      <c r="AR169" s="145" t="s">
        <v>141</v>
      </c>
      <c r="AT169" s="145" t="s">
        <v>137</v>
      </c>
      <c r="AU169" s="145" t="s">
        <v>84</v>
      </c>
      <c r="AY169" s="15" t="s">
        <v>135</v>
      </c>
      <c r="BE169" s="146">
        <f>IF(N169="základní",J169,0)</f>
        <v>0</v>
      </c>
      <c r="BF169" s="146">
        <f>IF(N169="snížená",J169,0)</f>
        <v>0</v>
      </c>
      <c r="BG169" s="146">
        <f>IF(N169="zákl. přenesená",J169,0)</f>
        <v>0</v>
      </c>
      <c r="BH169" s="146">
        <f>IF(N169="sníž. přenesená",J169,0)</f>
        <v>0</v>
      </c>
      <c r="BI169" s="146">
        <f>IF(N169="nulová",J169,0)</f>
        <v>0</v>
      </c>
      <c r="BJ169" s="15" t="s">
        <v>82</v>
      </c>
      <c r="BK169" s="146">
        <f>ROUND(I169*H169,2)</f>
        <v>0</v>
      </c>
      <c r="BL169" s="15" t="s">
        <v>141</v>
      </c>
      <c r="BM169" s="145" t="s">
        <v>257</v>
      </c>
    </row>
    <row r="170" spans="2:65" s="12" customFormat="1" ht="11.25">
      <c r="B170" s="151"/>
      <c r="D170" s="147" t="s">
        <v>160</v>
      </c>
      <c r="E170" s="152" t="s">
        <v>1</v>
      </c>
      <c r="F170" s="153" t="s">
        <v>258</v>
      </c>
      <c r="H170" s="154">
        <v>506.38499999999999</v>
      </c>
      <c r="I170" s="155"/>
      <c r="L170" s="151"/>
      <c r="M170" s="156"/>
      <c r="T170" s="157"/>
      <c r="AT170" s="152" t="s">
        <v>160</v>
      </c>
      <c r="AU170" s="152" t="s">
        <v>84</v>
      </c>
      <c r="AV170" s="12" t="s">
        <v>84</v>
      </c>
      <c r="AW170" s="12" t="s">
        <v>31</v>
      </c>
      <c r="AX170" s="12" t="s">
        <v>74</v>
      </c>
      <c r="AY170" s="152" t="s">
        <v>135</v>
      </c>
    </row>
    <row r="171" spans="2:65" s="12" customFormat="1" ht="11.25">
      <c r="B171" s="151"/>
      <c r="D171" s="147" t="s">
        <v>160</v>
      </c>
      <c r="E171" s="152" t="s">
        <v>1</v>
      </c>
      <c r="F171" s="153" t="s">
        <v>259</v>
      </c>
      <c r="H171" s="154">
        <v>124.95</v>
      </c>
      <c r="I171" s="155"/>
      <c r="L171" s="151"/>
      <c r="M171" s="156"/>
      <c r="T171" s="157"/>
      <c r="AT171" s="152" t="s">
        <v>160</v>
      </c>
      <c r="AU171" s="152" t="s">
        <v>84</v>
      </c>
      <c r="AV171" s="12" t="s">
        <v>84</v>
      </c>
      <c r="AW171" s="12" t="s">
        <v>31</v>
      </c>
      <c r="AX171" s="12" t="s">
        <v>74</v>
      </c>
      <c r="AY171" s="152" t="s">
        <v>135</v>
      </c>
    </row>
    <row r="172" spans="2:65" s="12" customFormat="1" ht="11.25">
      <c r="B172" s="151"/>
      <c r="D172" s="147" t="s">
        <v>160</v>
      </c>
      <c r="E172" s="152" t="s">
        <v>1</v>
      </c>
      <c r="F172" s="153" t="s">
        <v>260</v>
      </c>
      <c r="H172" s="154">
        <v>0.67</v>
      </c>
      <c r="I172" s="155"/>
      <c r="L172" s="151"/>
      <c r="M172" s="156"/>
      <c r="T172" s="157"/>
      <c r="AT172" s="152" t="s">
        <v>160</v>
      </c>
      <c r="AU172" s="152" t="s">
        <v>84</v>
      </c>
      <c r="AV172" s="12" t="s">
        <v>84</v>
      </c>
      <c r="AW172" s="12" t="s">
        <v>31</v>
      </c>
      <c r="AX172" s="12" t="s">
        <v>74</v>
      </c>
      <c r="AY172" s="152" t="s">
        <v>135</v>
      </c>
    </row>
    <row r="173" spans="2:65" s="12" customFormat="1" ht="11.25">
      <c r="B173" s="151"/>
      <c r="D173" s="147" t="s">
        <v>160</v>
      </c>
      <c r="E173" s="152" t="s">
        <v>1</v>
      </c>
      <c r="F173" s="153" t="s">
        <v>261</v>
      </c>
      <c r="H173" s="154">
        <v>-462.54</v>
      </c>
      <c r="I173" s="155"/>
      <c r="L173" s="151"/>
      <c r="M173" s="156"/>
      <c r="T173" s="157"/>
      <c r="AT173" s="152" t="s">
        <v>160</v>
      </c>
      <c r="AU173" s="152" t="s">
        <v>84</v>
      </c>
      <c r="AV173" s="12" t="s">
        <v>84</v>
      </c>
      <c r="AW173" s="12" t="s">
        <v>31</v>
      </c>
      <c r="AX173" s="12" t="s">
        <v>74</v>
      </c>
      <c r="AY173" s="152" t="s">
        <v>135</v>
      </c>
    </row>
    <row r="174" spans="2:65" s="13" customFormat="1" ht="11.25">
      <c r="B174" s="169"/>
      <c r="D174" s="147" t="s">
        <v>160</v>
      </c>
      <c r="E174" s="170" t="s">
        <v>1</v>
      </c>
      <c r="F174" s="171" t="s">
        <v>253</v>
      </c>
      <c r="H174" s="172">
        <v>169.46499999999997</v>
      </c>
      <c r="I174" s="173"/>
      <c r="L174" s="169"/>
      <c r="M174" s="174"/>
      <c r="T174" s="175"/>
      <c r="AT174" s="170" t="s">
        <v>160</v>
      </c>
      <c r="AU174" s="170" t="s">
        <v>84</v>
      </c>
      <c r="AV174" s="13" t="s">
        <v>141</v>
      </c>
      <c r="AW174" s="13" t="s">
        <v>31</v>
      </c>
      <c r="AX174" s="13" t="s">
        <v>82</v>
      </c>
      <c r="AY174" s="170" t="s">
        <v>135</v>
      </c>
    </row>
    <row r="175" spans="2:65" s="1" customFormat="1" ht="16.5" customHeight="1">
      <c r="B175" s="132"/>
      <c r="C175" s="133" t="s">
        <v>262</v>
      </c>
      <c r="D175" s="133" t="s">
        <v>137</v>
      </c>
      <c r="E175" s="134" t="s">
        <v>263</v>
      </c>
      <c r="F175" s="135" t="s">
        <v>264</v>
      </c>
      <c r="G175" s="136" t="s">
        <v>176</v>
      </c>
      <c r="H175" s="137">
        <v>632.005</v>
      </c>
      <c r="I175" s="138"/>
      <c r="J175" s="139">
        <f>ROUND(I175*H175,2)</f>
        <v>0</v>
      </c>
      <c r="K175" s="140"/>
      <c r="L175" s="31"/>
      <c r="M175" s="141" t="s">
        <v>1</v>
      </c>
      <c r="N175" s="142" t="s">
        <v>39</v>
      </c>
      <c r="P175" s="143">
        <f>O175*H175</f>
        <v>0</v>
      </c>
      <c r="Q175" s="143">
        <v>0</v>
      </c>
      <c r="R175" s="143">
        <f>Q175*H175</f>
        <v>0</v>
      </c>
      <c r="S175" s="143">
        <v>0</v>
      </c>
      <c r="T175" s="144">
        <f>S175*H175</f>
        <v>0</v>
      </c>
      <c r="AR175" s="145" t="s">
        <v>141</v>
      </c>
      <c r="AT175" s="145" t="s">
        <v>137</v>
      </c>
      <c r="AU175" s="145" t="s">
        <v>84</v>
      </c>
      <c r="AY175" s="15" t="s">
        <v>135</v>
      </c>
      <c r="BE175" s="146">
        <f>IF(N175="základní",J175,0)</f>
        <v>0</v>
      </c>
      <c r="BF175" s="146">
        <f>IF(N175="snížená",J175,0)</f>
        <v>0</v>
      </c>
      <c r="BG175" s="146">
        <f>IF(N175="zákl. přenesená",J175,0)</f>
        <v>0</v>
      </c>
      <c r="BH175" s="146">
        <f>IF(N175="sníž. přenesená",J175,0)</f>
        <v>0</v>
      </c>
      <c r="BI175" s="146">
        <f>IF(N175="nulová",J175,0)</f>
        <v>0</v>
      </c>
      <c r="BJ175" s="15" t="s">
        <v>82</v>
      </c>
      <c r="BK175" s="146">
        <f>ROUND(I175*H175,2)</f>
        <v>0</v>
      </c>
      <c r="BL175" s="15" t="s">
        <v>141</v>
      </c>
      <c r="BM175" s="145" t="s">
        <v>265</v>
      </c>
    </row>
    <row r="176" spans="2:65" s="12" customFormat="1" ht="22.5">
      <c r="B176" s="151"/>
      <c r="D176" s="147" t="s">
        <v>160</v>
      </c>
      <c r="E176" s="152" t="s">
        <v>1</v>
      </c>
      <c r="F176" s="153" t="s">
        <v>266</v>
      </c>
      <c r="H176" s="154">
        <v>169.465</v>
      </c>
      <c r="I176" s="155"/>
      <c r="L176" s="151"/>
      <c r="M176" s="156"/>
      <c r="T176" s="157"/>
      <c r="AT176" s="152" t="s">
        <v>160</v>
      </c>
      <c r="AU176" s="152" t="s">
        <v>84</v>
      </c>
      <c r="AV176" s="12" t="s">
        <v>84</v>
      </c>
      <c r="AW176" s="12" t="s">
        <v>31</v>
      </c>
      <c r="AX176" s="12" t="s">
        <v>74</v>
      </c>
      <c r="AY176" s="152" t="s">
        <v>135</v>
      </c>
    </row>
    <row r="177" spans="2:65" s="12" customFormat="1" ht="11.25">
      <c r="B177" s="151"/>
      <c r="D177" s="147" t="s">
        <v>160</v>
      </c>
      <c r="E177" s="152" t="s">
        <v>1</v>
      </c>
      <c r="F177" s="153" t="s">
        <v>267</v>
      </c>
      <c r="H177" s="154">
        <v>462.54</v>
      </c>
      <c r="I177" s="155"/>
      <c r="L177" s="151"/>
      <c r="M177" s="156"/>
      <c r="T177" s="157"/>
      <c r="AT177" s="152" t="s">
        <v>160</v>
      </c>
      <c r="AU177" s="152" t="s">
        <v>84</v>
      </c>
      <c r="AV177" s="12" t="s">
        <v>84</v>
      </c>
      <c r="AW177" s="12" t="s">
        <v>31</v>
      </c>
      <c r="AX177" s="12" t="s">
        <v>74</v>
      </c>
      <c r="AY177" s="152" t="s">
        <v>135</v>
      </c>
    </row>
    <row r="178" spans="2:65" s="13" customFormat="1" ht="11.25">
      <c r="B178" s="169"/>
      <c r="D178" s="147" t="s">
        <v>160</v>
      </c>
      <c r="E178" s="170" t="s">
        <v>1</v>
      </c>
      <c r="F178" s="171" t="s">
        <v>253</v>
      </c>
      <c r="H178" s="172">
        <v>632.005</v>
      </c>
      <c r="I178" s="173"/>
      <c r="L178" s="169"/>
      <c r="M178" s="174"/>
      <c r="T178" s="175"/>
      <c r="AT178" s="170" t="s">
        <v>160</v>
      </c>
      <c r="AU178" s="170" t="s">
        <v>84</v>
      </c>
      <c r="AV178" s="13" t="s">
        <v>141</v>
      </c>
      <c r="AW178" s="13" t="s">
        <v>31</v>
      </c>
      <c r="AX178" s="13" t="s">
        <v>82</v>
      </c>
      <c r="AY178" s="170" t="s">
        <v>135</v>
      </c>
    </row>
    <row r="179" spans="2:65" s="1" customFormat="1" ht="24.2" customHeight="1">
      <c r="B179" s="132"/>
      <c r="C179" s="133" t="s">
        <v>268</v>
      </c>
      <c r="D179" s="133" t="s">
        <v>137</v>
      </c>
      <c r="E179" s="134" t="s">
        <v>269</v>
      </c>
      <c r="F179" s="135" t="s">
        <v>270</v>
      </c>
      <c r="G179" s="136" t="s">
        <v>271</v>
      </c>
      <c r="H179" s="137">
        <v>305.03699999999998</v>
      </c>
      <c r="I179" s="138"/>
      <c r="J179" s="139">
        <f>ROUND(I179*H179,2)</f>
        <v>0</v>
      </c>
      <c r="K179" s="140"/>
      <c r="L179" s="31"/>
      <c r="M179" s="141" t="s">
        <v>1</v>
      </c>
      <c r="N179" s="142" t="s">
        <v>39</v>
      </c>
      <c r="P179" s="143">
        <f>O179*H179</f>
        <v>0</v>
      </c>
      <c r="Q179" s="143">
        <v>0</v>
      </c>
      <c r="R179" s="143">
        <f>Q179*H179</f>
        <v>0</v>
      </c>
      <c r="S179" s="143">
        <v>0</v>
      </c>
      <c r="T179" s="144">
        <f>S179*H179</f>
        <v>0</v>
      </c>
      <c r="AR179" s="145" t="s">
        <v>141</v>
      </c>
      <c r="AT179" s="145" t="s">
        <v>137</v>
      </c>
      <c r="AU179" s="145" t="s">
        <v>84</v>
      </c>
      <c r="AY179" s="15" t="s">
        <v>135</v>
      </c>
      <c r="BE179" s="146">
        <f>IF(N179="základní",J179,0)</f>
        <v>0</v>
      </c>
      <c r="BF179" s="146">
        <f>IF(N179="snížená",J179,0)</f>
        <v>0</v>
      </c>
      <c r="BG179" s="146">
        <f>IF(N179="zákl. přenesená",J179,0)</f>
        <v>0</v>
      </c>
      <c r="BH179" s="146">
        <f>IF(N179="sníž. přenesená",J179,0)</f>
        <v>0</v>
      </c>
      <c r="BI179" s="146">
        <f>IF(N179="nulová",J179,0)</f>
        <v>0</v>
      </c>
      <c r="BJ179" s="15" t="s">
        <v>82</v>
      </c>
      <c r="BK179" s="146">
        <f>ROUND(I179*H179,2)</f>
        <v>0</v>
      </c>
      <c r="BL179" s="15" t="s">
        <v>141</v>
      </c>
      <c r="BM179" s="145" t="s">
        <v>272</v>
      </c>
    </row>
    <row r="180" spans="2:65" s="12" customFormat="1" ht="11.25">
      <c r="B180" s="151"/>
      <c r="D180" s="147" t="s">
        <v>160</v>
      </c>
      <c r="E180" s="152" t="s">
        <v>1</v>
      </c>
      <c r="F180" s="153" t="s">
        <v>273</v>
      </c>
      <c r="H180" s="154">
        <v>305.03699999999998</v>
      </c>
      <c r="I180" s="155"/>
      <c r="L180" s="151"/>
      <c r="M180" s="156"/>
      <c r="T180" s="157"/>
      <c r="AT180" s="152" t="s">
        <v>160</v>
      </c>
      <c r="AU180" s="152" t="s">
        <v>84</v>
      </c>
      <c r="AV180" s="12" t="s">
        <v>84</v>
      </c>
      <c r="AW180" s="12" t="s">
        <v>31</v>
      </c>
      <c r="AX180" s="12" t="s">
        <v>82</v>
      </c>
      <c r="AY180" s="152" t="s">
        <v>135</v>
      </c>
    </row>
    <row r="181" spans="2:65" s="1" customFormat="1" ht="16.5" customHeight="1">
      <c r="B181" s="132"/>
      <c r="C181" s="133" t="s">
        <v>274</v>
      </c>
      <c r="D181" s="133" t="s">
        <v>137</v>
      </c>
      <c r="E181" s="134" t="s">
        <v>275</v>
      </c>
      <c r="F181" s="135" t="s">
        <v>276</v>
      </c>
      <c r="G181" s="136" t="s">
        <v>176</v>
      </c>
      <c r="H181" s="137">
        <v>137</v>
      </c>
      <c r="I181" s="138"/>
      <c r="J181" s="139">
        <f>ROUND(I181*H181,2)</f>
        <v>0</v>
      </c>
      <c r="K181" s="140"/>
      <c r="L181" s="31"/>
      <c r="M181" s="141" t="s">
        <v>1</v>
      </c>
      <c r="N181" s="142" t="s">
        <v>39</v>
      </c>
      <c r="P181" s="143">
        <f>O181*H181</f>
        <v>0</v>
      </c>
      <c r="Q181" s="143">
        <v>0</v>
      </c>
      <c r="R181" s="143">
        <f>Q181*H181</f>
        <v>0</v>
      </c>
      <c r="S181" s="143">
        <v>0</v>
      </c>
      <c r="T181" s="144">
        <f>S181*H181</f>
        <v>0</v>
      </c>
      <c r="AR181" s="145" t="s">
        <v>141</v>
      </c>
      <c r="AT181" s="145" t="s">
        <v>137</v>
      </c>
      <c r="AU181" s="145" t="s">
        <v>84</v>
      </c>
      <c r="AY181" s="15" t="s">
        <v>135</v>
      </c>
      <c r="BE181" s="146">
        <f>IF(N181="základní",J181,0)</f>
        <v>0</v>
      </c>
      <c r="BF181" s="146">
        <f>IF(N181="snížená",J181,0)</f>
        <v>0</v>
      </c>
      <c r="BG181" s="146">
        <f>IF(N181="zákl. přenesená",J181,0)</f>
        <v>0</v>
      </c>
      <c r="BH181" s="146">
        <f>IF(N181="sníž. přenesená",J181,0)</f>
        <v>0</v>
      </c>
      <c r="BI181" s="146">
        <f>IF(N181="nulová",J181,0)</f>
        <v>0</v>
      </c>
      <c r="BJ181" s="15" t="s">
        <v>82</v>
      </c>
      <c r="BK181" s="146">
        <f>ROUND(I181*H181,2)</f>
        <v>0</v>
      </c>
      <c r="BL181" s="15" t="s">
        <v>141</v>
      </c>
      <c r="BM181" s="145" t="s">
        <v>277</v>
      </c>
    </row>
    <row r="182" spans="2:65" s="12" customFormat="1" ht="11.25">
      <c r="B182" s="151"/>
      <c r="D182" s="147" t="s">
        <v>160</v>
      </c>
      <c r="E182" s="152" t="s">
        <v>1</v>
      </c>
      <c r="F182" s="153" t="s">
        <v>278</v>
      </c>
      <c r="H182" s="154">
        <v>137</v>
      </c>
      <c r="I182" s="155"/>
      <c r="L182" s="151"/>
      <c r="M182" s="156"/>
      <c r="T182" s="157"/>
      <c r="AT182" s="152" t="s">
        <v>160</v>
      </c>
      <c r="AU182" s="152" t="s">
        <v>84</v>
      </c>
      <c r="AV182" s="12" t="s">
        <v>84</v>
      </c>
      <c r="AW182" s="12" t="s">
        <v>31</v>
      </c>
      <c r="AX182" s="12" t="s">
        <v>82</v>
      </c>
      <c r="AY182" s="152" t="s">
        <v>135</v>
      </c>
    </row>
    <row r="183" spans="2:65" s="1" customFormat="1" ht="16.5" customHeight="1">
      <c r="B183" s="132"/>
      <c r="C183" s="133" t="s">
        <v>279</v>
      </c>
      <c r="D183" s="133" t="s">
        <v>137</v>
      </c>
      <c r="E183" s="134" t="s">
        <v>280</v>
      </c>
      <c r="F183" s="135" t="s">
        <v>281</v>
      </c>
      <c r="G183" s="136" t="s">
        <v>176</v>
      </c>
      <c r="H183" s="137">
        <v>801.47</v>
      </c>
      <c r="I183" s="138"/>
      <c r="J183" s="139">
        <f>ROUND(I183*H183,2)</f>
        <v>0</v>
      </c>
      <c r="K183" s="140"/>
      <c r="L183" s="31"/>
      <c r="M183" s="141" t="s">
        <v>1</v>
      </c>
      <c r="N183" s="142" t="s">
        <v>39</v>
      </c>
      <c r="P183" s="143">
        <f>O183*H183</f>
        <v>0</v>
      </c>
      <c r="Q183" s="143">
        <v>0</v>
      </c>
      <c r="R183" s="143">
        <f>Q183*H183</f>
        <v>0</v>
      </c>
      <c r="S183" s="143">
        <v>0</v>
      </c>
      <c r="T183" s="144">
        <f>S183*H183</f>
        <v>0</v>
      </c>
      <c r="AR183" s="145" t="s">
        <v>141</v>
      </c>
      <c r="AT183" s="145" t="s">
        <v>137</v>
      </c>
      <c r="AU183" s="145" t="s">
        <v>84</v>
      </c>
      <c r="AY183" s="15" t="s">
        <v>135</v>
      </c>
      <c r="BE183" s="146">
        <f>IF(N183="základní",J183,0)</f>
        <v>0</v>
      </c>
      <c r="BF183" s="146">
        <f>IF(N183="snížená",J183,0)</f>
        <v>0</v>
      </c>
      <c r="BG183" s="146">
        <f>IF(N183="zákl. přenesená",J183,0)</f>
        <v>0</v>
      </c>
      <c r="BH183" s="146">
        <f>IF(N183="sníž. přenesená",J183,0)</f>
        <v>0</v>
      </c>
      <c r="BI183" s="146">
        <f>IF(N183="nulová",J183,0)</f>
        <v>0</v>
      </c>
      <c r="BJ183" s="15" t="s">
        <v>82</v>
      </c>
      <c r="BK183" s="146">
        <f>ROUND(I183*H183,2)</f>
        <v>0</v>
      </c>
      <c r="BL183" s="15" t="s">
        <v>141</v>
      </c>
      <c r="BM183" s="145" t="s">
        <v>282</v>
      </c>
    </row>
    <row r="184" spans="2:65" s="12" customFormat="1" ht="11.25">
      <c r="B184" s="151"/>
      <c r="D184" s="147" t="s">
        <v>160</v>
      </c>
      <c r="E184" s="152" t="s">
        <v>1</v>
      </c>
      <c r="F184" s="153" t="s">
        <v>283</v>
      </c>
      <c r="H184" s="154">
        <v>632.005</v>
      </c>
      <c r="I184" s="155"/>
      <c r="L184" s="151"/>
      <c r="M184" s="156"/>
      <c r="T184" s="157"/>
      <c r="AT184" s="152" t="s">
        <v>160</v>
      </c>
      <c r="AU184" s="152" t="s">
        <v>84</v>
      </c>
      <c r="AV184" s="12" t="s">
        <v>84</v>
      </c>
      <c r="AW184" s="12" t="s">
        <v>31</v>
      </c>
      <c r="AX184" s="12" t="s">
        <v>74</v>
      </c>
      <c r="AY184" s="152" t="s">
        <v>135</v>
      </c>
    </row>
    <row r="185" spans="2:65" s="12" customFormat="1" ht="11.25">
      <c r="B185" s="151"/>
      <c r="D185" s="147" t="s">
        <v>160</v>
      </c>
      <c r="E185" s="152" t="s">
        <v>1</v>
      </c>
      <c r="F185" s="153" t="s">
        <v>284</v>
      </c>
      <c r="H185" s="154">
        <v>169.465</v>
      </c>
      <c r="I185" s="155"/>
      <c r="L185" s="151"/>
      <c r="M185" s="156"/>
      <c r="T185" s="157"/>
      <c r="AT185" s="152" t="s">
        <v>160</v>
      </c>
      <c r="AU185" s="152" t="s">
        <v>84</v>
      </c>
      <c r="AV185" s="12" t="s">
        <v>84</v>
      </c>
      <c r="AW185" s="12" t="s">
        <v>31</v>
      </c>
      <c r="AX185" s="12" t="s">
        <v>74</v>
      </c>
      <c r="AY185" s="152" t="s">
        <v>135</v>
      </c>
    </row>
    <row r="186" spans="2:65" s="13" customFormat="1" ht="11.25">
      <c r="B186" s="169"/>
      <c r="D186" s="147" t="s">
        <v>160</v>
      </c>
      <c r="E186" s="170" t="s">
        <v>1</v>
      </c>
      <c r="F186" s="171" t="s">
        <v>253</v>
      </c>
      <c r="H186" s="172">
        <v>801.47</v>
      </c>
      <c r="I186" s="173"/>
      <c r="L186" s="169"/>
      <c r="M186" s="174"/>
      <c r="T186" s="175"/>
      <c r="AT186" s="170" t="s">
        <v>160</v>
      </c>
      <c r="AU186" s="170" t="s">
        <v>84</v>
      </c>
      <c r="AV186" s="13" t="s">
        <v>141</v>
      </c>
      <c r="AW186" s="13" t="s">
        <v>31</v>
      </c>
      <c r="AX186" s="13" t="s">
        <v>82</v>
      </c>
      <c r="AY186" s="170" t="s">
        <v>135</v>
      </c>
    </row>
    <row r="187" spans="2:65" s="1" customFormat="1" ht="24.2" customHeight="1">
      <c r="B187" s="132"/>
      <c r="C187" s="133" t="s">
        <v>285</v>
      </c>
      <c r="D187" s="133" t="s">
        <v>137</v>
      </c>
      <c r="E187" s="134" t="s">
        <v>286</v>
      </c>
      <c r="F187" s="135" t="s">
        <v>287</v>
      </c>
      <c r="G187" s="136" t="s">
        <v>176</v>
      </c>
      <c r="H187" s="137">
        <v>462.54</v>
      </c>
      <c r="I187" s="138"/>
      <c r="J187" s="139">
        <f>ROUND(I187*H187,2)</f>
        <v>0</v>
      </c>
      <c r="K187" s="140"/>
      <c r="L187" s="31"/>
      <c r="M187" s="141" t="s">
        <v>1</v>
      </c>
      <c r="N187" s="142" t="s">
        <v>39</v>
      </c>
      <c r="P187" s="143">
        <f>O187*H187</f>
        <v>0</v>
      </c>
      <c r="Q187" s="143">
        <v>0</v>
      </c>
      <c r="R187" s="143">
        <f>Q187*H187</f>
        <v>0</v>
      </c>
      <c r="S187" s="143">
        <v>0</v>
      </c>
      <c r="T187" s="144">
        <f>S187*H187</f>
        <v>0</v>
      </c>
      <c r="AR187" s="145" t="s">
        <v>141</v>
      </c>
      <c r="AT187" s="145" t="s">
        <v>137</v>
      </c>
      <c r="AU187" s="145" t="s">
        <v>84</v>
      </c>
      <c r="AY187" s="15" t="s">
        <v>135</v>
      </c>
      <c r="BE187" s="146">
        <f>IF(N187="základní",J187,0)</f>
        <v>0</v>
      </c>
      <c r="BF187" s="146">
        <f>IF(N187="snížená",J187,0)</f>
        <v>0</v>
      </c>
      <c r="BG187" s="146">
        <f>IF(N187="zákl. přenesená",J187,0)</f>
        <v>0</v>
      </c>
      <c r="BH187" s="146">
        <f>IF(N187="sníž. přenesená",J187,0)</f>
        <v>0</v>
      </c>
      <c r="BI187" s="146">
        <f>IF(N187="nulová",J187,0)</f>
        <v>0</v>
      </c>
      <c r="BJ187" s="15" t="s">
        <v>82</v>
      </c>
      <c r="BK187" s="146">
        <f>ROUND(I187*H187,2)</f>
        <v>0</v>
      </c>
      <c r="BL187" s="15" t="s">
        <v>141</v>
      </c>
      <c r="BM187" s="145" t="s">
        <v>288</v>
      </c>
    </row>
    <row r="188" spans="2:65" s="12" customFormat="1" ht="11.25">
      <c r="B188" s="151"/>
      <c r="D188" s="147" t="s">
        <v>160</v>
      </c>
      <c r="E188" s="152" t="s">
        <v>1</v>
      </c>
      <c r="F188" s="153" t="s">
        <v>289</v>
      </c>
      <c r="H188" s="154">
        <v>337.59</v>
      </c>
      <c r="I188" s="155"/>
      <c r="L188" s="151"/>
      <c r="M188" s="156"/>
      <c r="T188" s="157"/>
      <c r="AT188" s="152" t="s">
        <v>160</v>
      </c>
      <c r="AU188" s="152" t="s">
        <v>84</v>
      </c>
      <c r="AV188" s="12" t="s">
        <v>84</v>
      </c>
      <c r="AW188" s="12" t="s">
        <v>31</v>
      </c>
      <c r="AX188" s="12" t="s">
        <v>74</v>
      </c>
      <c r="AY188" s="152" t="s">
        <v>135</v>
      </c>
    </row>
    <row r="189" spans="2:65" s="12" customFormat="1" ht="11.25">
      <c r="B189" s="151"/>
      <c r="D189" s="147" t="s">
        <v>160</v>
      </c>
      <c r="E189" s="152" t="s">
        <v>1</v>
      </c>
      <c r="F189" s="153" t="s">
        <v>290</v>
      </c>
      <c r="H189" s="154">
        <v>124.95</v>
      </c>
      <c r="I189" s="155"/>
      <c r="L189" s="151"/>
      <c r="M189" s="156"/>
      <c r="T189" s="157"/>
      <c r="AT189" s="152" t="s">
        <v>160</v>
      </c>
      <c r="AU189" s="152" t="s">
        <v>84</v>
      </c>
      <c r="AV189" s="12" t="s">
        <v>84</v>
      </c>
      <c r="AW189" s="12" t="s">
        <v>31</v>
      </c>
      <c r="AX189" s="12" t="s">
        <v>74</v>
      </c>
      <c r="AY189" s="152" t="s">
        <v>135</v>
      </c>
    </row>
    <row r="190" spans="2:65" s="13" customFormat="1" ht="11.25">
      <c r="B190" s="169"/>
      <c r="D190" s="147" t="s">
        <v>160</v>
      </c>
      <c r="E190" s="170" t="s">
        <v>1</v>
      </c>
      <c r="F190" s="171" t="s">
        <v>253</v>
      </c>
      <c r="H190" s="172">
        <v>462.53999999999996</v>
      </c>
      <c r="I190" s="173"/>
      <c r="L190" s="169"/>
      <c r="M190" s="174"/>
      <c r="T190" s="175"/>
      <c r="AT190" s="170" t="s">
        <v>160</v>
      </c>
      <c r="AU190" s="170" t="s">
        <v>84</v>
      </c>
      <c r="AV190" s="13" t="s">
        <v>141</v>
      </c>
      <c r="AW190" s="13" t="s">
        <v>31</v>
      </c>
      <c r="AX190" s="13" t="s">
        <v>82</v>
      </c>
      <c r="AY190" s="170" t="s">
        <v>135</v>
      </c>
    </row>
    <row r="191" spans="2:65" s="1" customFormat="1" ht="24.2" customHeight="1">
      <c r="B191" s="132"/>
      <c r="C191" s="133" t="s">
        <v>291</v>
      </c>
      <c r="D191" s="133" t="s">
        <v>137</v>
      </c>
      <c r="E191" s="134" t="s">
        <v>292</v>
      </c>
      <c r="F191" s="135" t="s">
        <v>293</v>
      </c>
      <c r="G191" s="136" t="s">
        <v>176</v>
      </c>
      <c r="H191" s="137">
        <v>120.30500000000001</v>
      </c>
      <c r="I191" s="138"/>
      <c r="J191" s="139">
        <f>ROUND(I191*H191,2)</f>
        <v>0</v>
      </c>
      <c r="K191" s="140"/>
      <c r="L191" s="31"/>
      <c r="M191" s="141" t="s">
        <v>1</v>
      </c>
      <c r="N191" s="142" t="s">
        <v>39</v>
      </c>
      <c r="P191" s="143">
        <f>O191*H191</f>
        <v>0</v>
      </c>
      <c r="Q191" s="143">
        <v>0</v>
      </c>
      <c r="R191" s="143">
        <f>Q191*H191</f>
        <v>0</v>
      </c>
      <c r="S191" s="143">
        <v>0</v>
      </c>
      <c r="T191" s="144">
        <f>S191*H191</f>
        <v>0</v>
      </c>
      <c r="AR191" s="145" t="s">
        <v>141</v>
      </c>
      <c r="AT191" s="145" t="s">
        <v>137</v>
      </c>
      <c r="AU191" s="145" t="s">
        <v>84</v>
      </c>
      <c r="AY191" s="15" t="s">
        <v>135</v>
      </c>
      <c r="BE191" s="146">
        <f>IF(N191="základní",J191,0)</f>
        <v>0</v>
      </c>
      <c r="BF191" s="146">
        <f>IF(N191="snížená",J191,0)</f>
        <v>0</v>
      </c>
      <c r="BG191" s="146">
        <f>IF(N191="zákl. přenesená",J191,0)</f>
        <v>0</v>
      </c>
      <c r="BH191" s="146">
        <f>IF(N191="sníž. přenesená",J191,0)</f>
        <v>0</v>
      </c>
      <c r="BI191" s="146">
        <f>IF(N191="nulová",J191,0)</f>
        <v>0</v>
      </c>
      <c r="BJ191" s="15" t="s">
        <v>82</v>
      </c>
      <c r="BK191" s="146">
        <f>ROUND(I191*H191,2)</f>
        <v>0</v>
      </c>
      <c r="BL191" s="15" t="s">
        <v>141</v>
      </c>
      <c r="BM191" s="145" t="s">
        <v>294</v>
      </c>
    </row>
    <row r="192" spans="2:65" s="1" customFormat="1" ht="16.5" customHeight="1">
      <c r="B192" s="132"/>
      <c r="C192" s="158" t="s">
        <v>295</v>
      </c>
      <c r="D192" s="158" t="s">
        <v>219</v>
      </c>
      <c r="E192" s="159" t="s">
        <v>296</v>
      </c>
      <c r="F192" s="160" t="s">
        <v>297</v>
      </c>
      <c r="G192" s="161" t="s">
        <v>271</v>
      </c>
      <c r="H192" s="162">
        <v>240.61</v>
      </c>
      <c r="I192" s="163"/>
      <c r="J192" s="164">
        <f>ROUND(I192*H192,2)</f>
        <v>0</v>
      </c>
      <c r="K192" s="165"/>
      <c r="L192" s="166"/>
      <c r="M192" s="167" t="s">
        <v>1</v>
      </c>
      <c r="N192" s="168" t="s">
        <v>39</v>
      </c>
      <c r="P192" s="143">
        <f>O192*H192</f>
        <v>0</v>
      </c>
      <c r="Q192" s="143">
        <v>1</v>
      </c>
      <c r="R192" s="143">
        <f>Q192*H192</f>
        <v>240.61</v>
      </c>
      <c r="S192" s="143">
        <v>0</v>
      </c>
      <c r="T192" s="144">
        <f>S192*H192</f>
        <v>0</v>
      </c>
      <c r="AR192" s="145" t="s">
        <v>173</v>
      </c>
      <c r="AT192" s="145" t="s">
        <v>219</v>
      </c>
      <c r="AU192" s="145" t="s">
        <v>84</v>
      </c>
      <c r="AY192" s="15" t="s">
        <v>135</v>
      </c>
      <c r="BE192" s="146">
        <f>IF(N192="základní",J192,0)</f>
        <v>0</v>
      </c>
      <c r="BF192" s="146">
        <f>IF(N192="snížená",J192,0)</f>
        <v>0</v>
      </c>
      <c r="BG192" s="146">
        <f>IF(N192="zákl. přenesená",J192,0)</f>
        <v>0</v>
      </c>
      <c r="BH192" s="146">
        <f>IF(N192="sníž. přenesená",J192,0)</f>
        <v>0</v>
      </c>
      <c r="BI192" s="146">
        <f>IF(N192="nulová",J192,0)</f>
        <v>0</v>
      </c>
      <c r="BJ192" s="15" t="s">
        <v>82</v>
      </c>
      <c r="BK192" s="146">
        <f>ROUND(I192*H192,2)</f>
        <v>0</v>
      </c>
      <c r="BL192" s="15" t="s">
        <v>141</v>
      </c>
      <c r="BM192" s="145" t="s">
        <v>298</v>
      </c>
    </row>
    <row r="193" spans="2:65" s="12" customFormat="1" ht="11.25">
      <c r="B193" s="151"/>
      <c r="D193" s="147" t="s">
        <v>160</v>
      </c>
      <c r="F193" s="153" t="s">
        <v>299</v>
      </c>
      <c r="H193" s="154">
        <v>240.61</v>
      </c>
      <c r="I193" s="155"/>
      <c r="L193" s="151"/>
      <c r="M193" s="156"/>
      <c r="T193" s="157"/>
      <c r="AT193" s="152" t="s">
        <v>160</v>
      </c>
      <c r="AU193" s="152" t="s">
        <v>84</v>
      </c>
      <c r="AV193" s="12" t="s">
        <v>84</v>
      </c>
      <c r="AW193" s="12" t="s">
        <v>3</v>
      </c>
      <c r="AX193" s="12" t="s">
        <v>82</v>
      </c>
      <c r="AY193" s="152" t="s">
        <v>135</v>
      </c>
    </row>
    <row r="194" spans="2:65" s="1" customFormat="1" ht="33" customHeight="1">
      <c r="B194" s="132"/>
      <c r="C194" s="133" t="s">
        <v>300</v>
      </c>
      <c r="D194" s="133" t="s">
        <v>137</v>
      </c>
      <c r="E194" s="134" t="s">
        <v>301</v>
      </c>
      <c r="F194" s="135" t="s">
        <v>302</v>
      </c>
      <c r="G194" s="136" t="s">
        <v>140</v>
      </c>
      <c r="H194" s="137">
        <v>685</v>
      </c>
      <c r="I194" s="138"/>
      <c r="J194" s="139">
        <f>ROUND(I194*H194,2)</f>
        <v>0</v>
      </c>
      <c r="K194" s="140"/>
      <c r="L194" s="31"/>
      <c r="M194" s="141" t="s">
        <v>1</v>
      </c>
      <c r="N194" s="142" t="s">
        <v>39</v>
      </c>
      <c r="P194" s="143">
        <f>O194*H194</f>
        <v>0</v>
      </c>
      <c r="Q194" s="143">
        <v>0</v>
      </c>
      <c r="R194" s="143">
        <f>Q194*H194</f>
        <v>0</v>
      </c>
      <c r="S194" s="143">
        <v>0</v>
      </c>
      <c r="T194" s="144">
        <f>S194*H194</f>
        <v>0</v>
      </c>
      <c r="AR194" s="145" t="s">
        <v>141</v>
      </c>
      <c r="AT194" s="145" t="s">
        <v>137</v>
      </c>
      <c r="AU194" s="145" t="s">
        <v>84</v>
      </c>
      <c r="AY194" s="15" t="s">
        <v>135</v>
      </c>
      <c r="BE194" s="146">
        <f>IF(N194="základní",J194,0)</f>
        <v>0</v>
      </c>
      <c r="BF194" s="146">
        <f>IF(N194="snížená",J194,0)</f>
        <v>0</v>
      </c>
      <c r="BG194" s="146">
        <f>IF(N194="zákl. přenesená",J194,0)</f>
        <v>0</v>
      </c>
      <c r="BH194" s="146">
        <f>IF(N194="sníž. přenesená",J194,0)</f>
        <v>0</v>
      </c>
      <c r="BI194" s="146">
        <f>IF(N194="nulová",J194,0)</f>
        <v>0</v>
      </c>
      <c r="BJ194" s="15" t="s">
        <v>82</v>
      </c>
      <c r="BK194" s="146">
        <f>ROUND(I194*H194,2)</f>
        <v>0</v>
      </c>
      <c r="BL194" s="15" t="s">
        <v>141</v>
      </c>
      <c r="BM194" s="145" t="s">
        <v>303</v>
      </c>
    </row>
    <row r="195" spans="2:65" s="1" customFormat="1" ht="19.5">
      <c r="B195" s="31"/>
      <c r="D195" s="147" t="s">
        <v>146</v>
      </c>
      <c r="F195" s="148" t="s">
        <v>172</v>
      </c>
      <c r="I195" s="149"/>
      <c r="L195" s="31"/>
      <c r="M195" s="150"/>
      <c r="T195" s="55"/>
      <c r="AT195" s="15" t="s">
        <v>146</v>
      </c>
      <c r="AU195" s="15" t="s">
        <v>84</v>
      </c>
    </row>
    <row r="196" spans="2:65" s="1" customFormat="1" ht="24.2" customHeight="1">
      <c r="B196" s="132"/>
      <c r="C196" s="133" t="s">
        <v>304</v>
      </c>
      <c r="D196" s="133" t="s">
        <v>137</v>
      </c>
      <c r="E196" s="134" t="s">
        <v>305</v>
      </c>
      <c r="F196" s="135" t="s">
        <v>306</v>
      </c>
      <c r="G196" s="136" t="s">
        <v>140</v>
      </c>
      <c r="H196" s="137">
        <v>685</v>
      </c>
      <c r="I196" s="138"/>
      <c r="J196" s="139">
        <f>ROUND(I196*H196,2)</f>
        <v>0</v>
      </c>
      <c r="K196" s="140"/>
      <c r="L196" s="31"/>
      <c r="M196" s="141" t="s">
        <v>1</v>
      </c>
      <c r="N196" s="142" t="s">
        <v>39</v>
      </c>
      <c r="P196" s="143">
        <f>O196*H196</f>
        <v>0</v>
      </c>
      <c r="Q196" s="143">
        <v>0</v>
      </c>
      <c r="R196" s="143">
        <f>Q196*H196</f>
        <v>0</v>
      </c>
      <c r="S196" s="143">
        <v>0</v>
      </c>
      <c r="T196" s="144">
        <f>S196*H196</f>
        <v>0</v>
      </c>
      <c r="AR196" s="145" t="s">
        <v>141</v>
      </c>
      <c r="AT196" s="145" t="s">
        <v>137</v>
      </c>
      <c r="AU196" s="145" t="s">
        <v>84</v>
      </c>
      <c r="AY196" s="15" t="s">
        <v>135</v>
      </c>
      <c r="BE196" s="146">
        <f>IF(N196="základní",J196,0)</f>
        <v>0</v>
      </c>
      <c r="BF196" s="146">
        <f>IF(N196="snížená",J196,0)</f>
        <v>0</v>
      </c>
      <c r="BG196" s="146">
        <f>IF(N196="zákl. přenesená",J196,0)</f>
        <v>0</v>
      </c>
      <c r="BH196" s="146">
        <f>IF(N196="sníž. přenesená",J196,0)</f>
        <v>0</v>
      </c>
      <c r="BI196" s="146">
        <f>IF(N196="nulová",J196,0)</f>
        <v>0</v>
      </c>
      <c r="BJ196" s="15" t="s">
        <v>82</v>
      </c>
      <c r="BK196" s="146">
        <f>ROUND(I196*H196,2)</f>
        <v>0</v>
      </c>
      <c r="BL196" s="15" t="s">
        <v>141</v>
      </c>
      <c r="BM196" s="145" t="s">
        <v>307</v>
      </c>
    </row>
    <row r="197" spans="2:65" s="1" customFormat="1" ht="16.5" customHeight="1">
      <c r="B197" s="132"/>
      <c r="C197" s="158" t="s">
        <v>308</v>
      </c>
      <c r="D197" s="158" t="s">
        <v>219</v>
      </c>
      <c r="E197" s="159" t="s">
        <v>309</v>
      </c>
      <c r="F197" s="160" t="s">
        <v>310</v>
      </c>
      <c r="G197" s="161" t="s">
        <v>311</v>
      </c>
      <c r="H197" s="162">
        <v>20.55</v>
      </c>
      <c r="I197" s="163"/>
      <c r="J197" s="164">
        <f>ROUND(I197*H197,2)</f>
        <v>0</v>
      </c>
      <c r="K197" s="165"/>
      <c r="L197" s="166"/>
      <c r="M197" s="167" t="s">
        <v>1</v>
      </c>
      <c r="N197" s="168" t="s">
        <v>39</v>
      </c>
      <c r="P197" s="143">
        <f>O197*H197</f>
        <v>0</v>
      </c>
      <c r="Q197" s="143">
        <v>1E-3</v>
      </c>
      <c r="R197" s="143">
        <f>Q197*H197</f>
        <v>2.0550000000000002E-2</v>
      </c>
      <c r="S197" s="143">
        <v>0</v>
      </c>
      <c r="T197" s="144">
        <f>S197*H197</f>
        <v>0</v>
      </c>
      <c r="AR197" s="145" t="s">
        <v>173</v>
      </c>
      <c r="AT197" s="145" t="s">
        <v>219</v>
      </c>
      <c r="AU197" s="145" t="s">
        <v>84</v>
      </c>
      <c r="AY197" s="15" t="s">
        <v>135</v>
      </c>
      <c r="BE197" s="146">
        <f>IF(N197="základní",J197,0)</f>
        <v>0</v>
      </c>
      <c r="BF197" s="146">
        <f>IF(N197="snížená",J197,0)</f>
        <v>0</v>
      </c>
      <c r="BG197" s="146">
        <f>IF(N197="zákl. přenesená",J197,0)</f>
        <v>0</v>
      </c>
      <c r="BH197" s="146">
        <f>IF(N197="sníž. přenesená",J197,0)</f>
        <v>0</v>
      </c>
      <c r="BI197" s="146">
        <f>IF(N197="nulová",J197,0)</f>
        <v>0</v>
      </c>
      <c r="BJ197" s="15" t="s">
        <v>82</v>
      </c>
      <c r="BK197" s="146">
        <f>ROUND(I197*H197,2)</f>
        <v>0</v>
      </c>
      <c r="BL197" s="15" t="s">
        <v>141</v>
      </c>
      <c r="BM197" s="145" t="s">
        <v>312</v>
      </c>
    </row>
    <row r="198" spans="2:65" s="12" customFormat="1" ht="11.25">
      <c r="B198" s="151"/>
      <c r="D198" s="147" t="s">
        <v>160</v>
      </c>
      <c r="F198" s="153" t="s">
        <v>313</v>
      </c>
      <c r="H198" s="154">
        <v>20.55</v>
      </c>
      <c r="I198" s="155"/>
      <c r="L198" s="151"/>
      <c r="M198" s="156"/>
      <c r="T198" s="157"/>
      <c r="AT198" s="152" t="s">
        <v>160</v>
      </c>
      <c r="AU198" s="152" t="s">
        <v>84</v>
      </c>
      <c r="AV198" s="12" t="s">
        <v>84</v>
      </c>
      <c r="AW198" s="12" t="s">
        <v>3</v>
      </c>
      <c r="AX198" s="12" t="s">
        <v>82</v>
      </c>
      <c r="AY198" s="152" t="s">
        <v>135</v>
      </c>
    </row>
    <row r="199" spans="2:65" s="1" customFormat="1" ht="16.5" customHeight="1">
      <c r="B199" s="132"/>
      <c r="C199" s="133" t="s">
        <v>314</v>
      </c>
      <c r="D199" s="133" t="s">
        <v>137</v>
      </c>
      <c r="E199" s="134" t="s">
        <v>315</v>
      </c>
      <c r="F199" s="135" t="s">
        <v>316</v>
      </c>
      <c r="G199" s="136" t="s">
        <v>140</v>
      </c>
      <c r="H199" s="137">
        <v>880</v>
      </c>
      <c r="I199" s="138"/>
      <c r="J199" s="139">
        <f>ROUND(I199*H199,2)</f>
        <v>0</v>
      </c>
      <c r="K199" s="140"/>
      <c r="L199" s="31"/>
      <c r="M199" s="141" t="s">
        <v>1</v>
      </c>
      <c r="N199" s="142" t="s">
        <v>39</v>
      </c>
      <c r="P199" s="143">
        <f>O199*H199</f>
        <v>0</v>
      </c>
      <c r="Q199" s="143">
        <v>0</v>
      </c>
      <c r="R199" s="143">
        <f>Q199*H199</f>
        <v>0</v>
      </c>
      <c r="S199" s="143">
        <v>0</v>
      </c>
      <c r="T199" s="144">
        <f>S199*H199</f>
        <v>0</v>
      </c>
      <c r="AR199" s="145" t="s">
        <v>141</v>
      </c>
      <c r="AT199" s="145" t="s">
        <v>137</v>
      </c>
      <c r="AU199" s="145" t="s">
        <v>84</v>
      </c>
      <c r="AY199" s="15" t="s">
        <v>135</v>
      </c>
      <c r="BE199" s="146">
        <f>IF(N199="základní",J199,0)</f>
        <v>0</v>
      </c>
      <c r="BF199" s="146">
        <f>IF(N199="snížená",J199,0)</f>
        <v>0</v>
      </c>
      <c r="BG199" s="146">
        <f>IF(N199="zákl. přenesená",J199,0)</f>
        <v>0</v>
      </c>
      <c r="BH199" s="146">
        <f>IF(N199="sníž. přenesená",J199,0)</f>
        <v>0</v>
      </c>
      <c r="BI199" s="146">
        <f>IF(N199="nulová",J199,0)</f>
        <v>0</v>
      </c>
      <c r="BJ199" s="15" t="s">
        <v>82</v>
      </c>
      <c r="BK199" s="146">
        <f>ROUND(I199*H199,2)</f>
        <v>0</v>
      </c>
      <c r="BL199" s="15" t="s">
        <v>141</v>
      </c>
      <c r="BM199" s="145" t="s">
        <v>317</v>
      </c>
    </row>
    <row r="200" spans="2:65" s="11" customFormat="1" ht="22.9" customHeight="1">
      <c r="B200" s="120"/>
      <c r="D200" s="121" t="s">
        <v>73</v>
      </c>
      <c r="E200" s="130" t="s">
        <v>84</v>
      </c>
      <c r="F200" s="130" t="s">
        <v>318</v>
      </c>
      <c r="I200" s="123"/>
      <c r="J200" s="131">
        <f>BK200</f>
        <v>0</v>
      </c>
      <c r="L200" s="120"/>
      <c r="M200" s="125"/>
      <c r="P200" s="126">
        <f>SUM(P201:P205)</f>
        <v>0</v>
      </c>
      <c r="R200" s="126">
        <f>SUM(R201:R205)</f>
        <v>73.128690000000006</v>
      </c>
      <c r="T200" s="127">
        <f>SUM(T201:T205)</f>
        <v>0</v>
      </c>
      <c r="AR200" s="121" t="s">
        <v>82</v>
      </c>
      <c r="AT200" s="128" t="s">
        <v>73</v>
      </c>
      <c r="AU200" s="128" t="s">
        <v>82</v>
      </c>
      <c r="AY200" s="121" t="s">
        <v>135</v>
      </c>
      <c r="BK200" s="129">
        <f>SUM(BK201:BK205)</f>
        <v>0</v>
      </c>
    </row>
    <row r="201" spans="2:65" s="1" customFormat="1" ht="24.2" customHeight="1">
      <c r="B201" s="132"/>
      <c r="C201" s="133" t="s">
        <v>319</v>
      </c>
      <c r="D201" s="133" t="s">
        <v>137</v>
      </c>
      <c r="E201" s="134" t="s">
        <v>320</v>
      </c>
      <c r="F201" s="135" t="s">
        <v>321</v>
      </c>
      <c r="G201" s="136" t="s">
        <v>165</v>
      </c>
      <c r="H201" s="137">
        <v>341</v>
      </c>
      <c r="I201" s="138"/>
      <c r="J201" s="139">
        <f>ROUND(I201*H201,2)</f>
        <v>0</v>
      </c>
      <c r="K201" s="140"/>
      <c r="L201" s="31"/>
      <c r="M201" s="141" t="s">
        <v>1</v>
      </c>
      <c r="N201" s="142" t="s">
        <v>39</v>
      </c>
      <c r="P201" s="143">
        <f>O201*H201</f>
        <v>0</v>
      </c>
      <c r="Q201" s="143">
        <v>0.20449000000000001</v>
      </c>
      <c r="R201" s="143">
        <f>Q201*H201</f>
        <v>69.731089999999995</v>
      </c>
      <c r="S201" s="143">
        <v>0</v>
      </c>
      <c r="T201" s="144">
        <f>S201*H201</f>
        <v>0</v>
      </c>
      <c r="AR201" s="145" t="s">
        <v>141</v>
      </c>
      <c r="AT201" s="145" t="s">
        <v>137</v>
      </c>
      <c r="AU201" s="145" t="s">
        <v>84</v>
      </c>
      <c r="AY201" s="15" t="s">
        <v>135</v>
      </c>
      <c r="BE201" s="146">
        <f>IF(N201="základní",J201,0)</f>
        <v>0</v>
      </c>
      <c r="BF201" s="146">
        <f>IF(N201="snížená",J201,0)</f>
        <v>0</v>
      </c>
      <c r="BG201" s="146">
        <f>IF(N201="zákl. přenesená",J201,0)</f>
        <v>0</v>
      </c>
      <c r="BH201" s="146">
        <f>IF(N201="sníž. přenesená",J201,0)</f>
        <v>0</v>
      </c>
      <c r="BI201" s="146">
        <f>IF(N201="nulová",J201,0)</f>
        <v>0</v>
      </c>
      <c r="BJ201" s="15" t="s">
        <v>82</v>
      </c>
      <c r="BK201" s="146">
        <f>ROUND(I201*H201,2)</f>
        <v>0</v>
      </c>
      <c r="BL201" s="15" t="s">
        <v>141</v>
      </c>
      <c r="BM201" s="145" t="s">
        <v>322</v>
      </c>
    </row>
    <row r="202" spans="2:65" s="1" customFormat="1" ht="19.5">
      <c r="B202" s="31"/>
      <c r="D202" s="147" t="s">
        <v>146</v>
      </c>
      <c r="F202" s="148" t="s">
        <v>323</v>
      </c>
      <c r="I202" s="149"/>
      <c r="L202" s="31"/>
      <c r="M202" s="150"/>
      <c r="T202" s="55"/>
      <c r="AT202" s="15" t="s">
        <v>146</v>
      </c>
      <c r="AU202" s="15" t="s">
        <v>84</v>
      </c>
    </row>
    <row r="203" spans="2:65" s="1" customFormat="1" ht="24.2" customHeight="1">
      <c r="B203" s="132"/>
      <c r="C203" s="133" t="s">
        <v>324</v>
      </c>
      <c r="D203" s="133" t="s">
        <v>137</v>
      </c>
      <c r="E203" s="134" t="s">
        <v>325</v>
      </c>
      <c r="F203" s="135" t="s">
        <v>326</v>
      </c>
      <c r="G203" s="136" t="s">
        <v>140</v>
      </c>
      <c r="H203" s="137">
        <v>7.2</v>
      </c>
      <c r="I203" s="138"/>
      <c r="J203" s="139">
        <f>ROUND(I203*H203,2)</f>
        <v>0</v>
      </c>
      <c r="K203" s="140"/>
      <c r="L203" s="31"/>
      <c r="M203" s="141" t="s">
        <v>1</v>
      </c>
      <c r="N203" s="142" t="s">
        <v>39</v>
      </c>
      <c r="P203" s="143">
        <f>O203*H203</f>
        <v>0</v>
      </c>
      <c r="Q203" s="143">
        <v>0.108</v>
      </c>
      <c r="R203" s="143">
        <f>Q203*H203</f>
        <v>0.77759999999999996</v>
      </c>
      <c r="S203" s="143">
        <v>0</v>
      </c>
      <c r="T203" s="144">
        <f>S203*H203</f>
        <v>0</v>
      </c>
      <c r="AR203" s="145" t="s">
        <v>141</v>
      </c>
      <c r="AT203" s="145" t="s">
        <v>137</v>
      </c>
      <c r="AU203" s="145" t="s">
        <v>84</v>
      </c>
      <c r="AY203" s="15" t="s">
        <v>135</v>
      </c>
      <c r="BE203" s="146">
        <f>IF(N203="základní",J203,0)</f>
        <v>0</v>
      </c>
      <c r="BF203" s="146">
        <f>IF(N203="snížená",J203,0)</f>
        <v>0</v>
      </c>
      <c r="BG203" s="146">
        <f>IF(N203="zákl. přenesená",J203,0)</f>
        <v>0</v>
      </c>
      <c r="BH203" s="146">
        <f>IF(N203="sníž. přenesená",J203,0)</f>
        <v>0</v>
      </c>
      <c r="BI203" s="146">
        <f>IF(N203="nulová",J203,0)</f>
        <v>0</v>
      </c>
      <c r="BJ203" s="15" t="s">
        <v>82</v>
      </c>
      <c r="BK203" s="146">
        <f>ROUND(I203*H203,2)</f>
        <v>0</v>
      </c>
      <c r="BL203" s="15" t="s">
        <v>141</v>
      </c>
      <c r="BM203" s="145" t="s">
        <v>327</v>
      </c>
    </row>
    <row r="204" spans="2:65" s="1" customFormat="1" ht="19.5">
      <c r="B204" s="31"/>
      <c r="D204" s="147" t="s">
        <v>146</v>
      </c>
      <c r="F204" s="148" t="s">
        <v>328</v>
      </c>
      <c r="I204" s="149"/>
      <c r="L204" s="31"/>
      <c r="M204" s="150"/>
      <c r="T204" s="55"/>
      <c r="AT204" s="15" t="s">
        <v>146</v>
      </c>
      <c r="AU204" s="15" t="s">
        <v>84</v>
      </c>
    </row>
    <row r="205" spans="2:65" s="1" customFormat="1" ht="16.5" customHeight="1">
      <c r="B205" s="132"/>
      <c r="C205" s="158" t="s">
        <v>329</v>
      </c>
      <c r="D205" s="158" t="s">
        <v>219</v>
      </c>
      <c r="E205" s="159" t="s">
        <v>330</v>
      </c>
      <c r="F205" s="160" t="s">
        <v>331</v>
      </c>
      <c r="G205" s="161" t="s">
        <v>332</v>
      </c>
      <c r="H205" s="162">
        <v>2</v>
      </c>
      <c r="I205" s="163"/>
      <c r="J205" s="164">
        <f>ROUND(I205*H205,2)</f>
        <v>0</v>
      </c>
      <c r="K205" s="165"/>
      <c r="L205" s="166"/>
      <c r="M205" s="167" t="s">
        <v>1</v>
      </c>
      <c r="N205" s="168" t="s">
        <v>39</v>
      </c>
      <c r="P205" s="143">
        <f>O205*H205</f>
        <v>0</v>
      </c>
      <c r="Q205" s="143">
        <v>1.31</v>
      </c>
      <c r="R205" s="143">
        <f>Q205*H205</f>
        <v>2.62</v>
      </c>
      <c r="S205" s="143">
        <v>0</v>
      </c>
      <c r="T205" s="144">
        <f>S205*H205</f>
        <v>0</v>
      </c>
      <c r="AR205" s="145" t="s">
        <v>173</v>
      </c>
      <c r="AT205" s="145" t="s">
        <v>219</v>
      </c>
      <c r="AU205" s="145" t="s">
        <v>84</v>
      </c>
      <c r="AY205" s="15" t="s">
        <v>135</v>
      </c>
      <c r="BE205" s="146">
        <f>IF(N205="základní",J205,0)</f>
        <v>0</v>
      </c>
      <c r="BF205" s="146">
        <f>IF(N205="snížená",J205,0)</f>
        <v>0</v>
      </c>
      <c r="BG205" s="146">
        <f>IF(N205="zákl. přenesená",J205,0)</f>
        <v>0</v>
      </c>
      <c r="BH205" s="146">
        <f>IF(N205="sníž. přenesená",J205,0)</f>
        <v>0</v>
      </c>
      <c r="BI205" s="146">
        <f>IF(N205="nulová",J205,0)</f>
        <v>0</v>
      </c>
      <c r="BJ205" s="15" t="s">
        <v>82</v>
      </c>
      <c r="BK205" s="146">
        <f>ROUND(I205*H205,2)</f>
        <v>0</v>
      </c>
      <c r="BL205" s="15" t="s">
        <v>141</v>
      </c>
      <c r="BM205" s="145" t="s">
        <v>333</v>
      </c>
    </row>
    <row r="206" spans="2:65" s="11" customFormat="1" ht="22.9" customHeight="1">
      <c r="B206" s="120"/>
      <c r="D206" s="121" t="s">
        <v>73</v>
      </c>
      <c r="E206" s="130" t="s">
        <v>141</v>
      </c>
      <c r="F206" s="130" t="s">
        <v>334</v>
      </c>
      <c r="I206" s="123"/>
      <c r="J206" s="131">
        <f>BK206</f>
        <v>0</v>
      </c>
      <c r="L206" s="120"/>
      <c r="M206" s="125"/>
      <c r="P206" s="126">
        <f>SUM(P207:P210)</f>
        <v>0</v>
      </c>
      <c r="R206" s="126">
        <f>SUM(R207:R210)</f>
        <v>0</v>
      </c>
      <c r="T206" s="127">
        <f>SUM(T207:T210)</f>
        <v>0</v>
      </c>
      <c r="AR206" s="121" t="s">
        <v>82</v>
      </c>
      <c r="AT206" s="128" t="s">
        <v>73</v>
      </c>
      <c r="AU206" s="128" t="s">
        <v>82</v>
      </c>
      <c r="AY206" s="121" t="s">
        <v>135</v>
      </c>
      <c r="BK206" s="129">
        <f>SUM(BK207:BK210)</f>
        <v>0</v>
      </c>
    </row>
    <row r="207" spans="2:65" s="1" customFormat="1" ht="21.75" customHeight="1">
      <c r="B207" s="132"/>
      <c r="C207" s="133" t="s">
        <v>335</v>
      </c>
      <c r="D207" s="133" t="s">
        <v>137</v>
      </c>
      <c r="E207" s="134" t="s">
        <v>336</v>
      </c>
      <c r="F207" s="135" t="s">
        <v>337</v>
      </c>
      <c r="G207" s="136" t="s">
        <v>176</v>
      </c>
      <c r="H207" s="137">
        <v>30.69</v>
      </c>
      <c r="I207" s="138"/>
      <c r="J207" s="139">
        <f>ROUND(I207*H207,2)</f>
        <v>0</v>
      </c>
      <c r="K207" s="140"/>
      <c r="L207" s="31"/>
      <c r="M207" s="141" t="s">
        <v>1</v>
      </c>
      <c r="N207" s="142" t="s">
        <v>39</v>
      </c>
      <c r="P207" s="143">
        <f>O207*H207</f>
        <v>0</v>
      </c>
      <c r="Q207" s="143">
        <v>0</v>
      </c>
      <c r="R207" s="143">
        <f>Q207*H207</f>
        <v>0</v>
      </c>
      <c r="S207" s="143">
        <v>0</v>
      </c>
      <c r="T207" s="144">
        <f>S207*H207</f>
        <v>0</v>
      </c>
      <c r="AR207" s="145" t="s">
        <v>141</v>
      </c>
      <c r="AT207" s="145" t="s">
        <v>137</v>
      </c>
      <c r="AU207" s="145" t="s">
        <v>84</v>
      </c>
      <c r="AY207" s="15" t="s">
        <v>135</v>
      </c>
      <c r="BE207" s="146">
        <f>IF(N207="základní",J207,0)</f>
        <v>0</v>
      </c>
      <c r="BF207" s="146">
        <f>IF(N207="snížená",J207,0)</f>
        <v>0</v>
      </c>
      <c r="BG207" s="146">
        <f>IF(N207="zákl. přenesená",J207,0)</f>
        <v>0</v>
      </c>
      <c r="BH207" s="146">
        <f>IF(N207="sníž. přenesená",J207,0)</f>
        <v>0</v>
      </c>
      <c r="BI207" s="146">
        <f>IF(N207="nulová",J207,0)</f>
        <v>0</v>
      </c>
      <c r="BJ207" s="15" t="s">
        <v>82</v>
      </c>
      <c r="BK207" s="146">
        <f>ROUND(I207*H207,2)</f>
        <v>0</v>
      </c>
      <c r="BL207" s="15" t="s">
        <v>141</v>
      </c>
      <c r="BM207" s="145" t="s">
        <v>338</v>
      </c>
    </row>
    <row r="208" spans="2:65" s="12" customFormat="1" ht="11.25">
      <c r="B208" s="151"/>
      <c r="D208" s="147" t="s">
        <v>160</v>
      </c>
      <c r="E208" s="152" t="s">
        <v>1</v>
      </c>
      <c r="F208" s="153" t="s">
        <v>339</v>
      </c>
      <c r="H208" s="154">
        <v>30.69</v>
      </c>
      <c r="I208" s="155"/>
      <c r="L208" s="151"/>
      <c r="M208" s="156"/>
      <c r="T208" s="157"/>
      <c r="AT208" s="152" t="s">
        <v>160</v>
      </c>
      <c r="AU208" s="152" t="s">
        <v>84</v>
      </c>
      <c r="AV208" s="12" t="s">
        <v>84</v>
      </c>
      <c r="AW208" s="12" t="s">
        <v>31</v>
      </c>
      <c r="AX208" s="12" t="s">
        <v>82</v>
      </c>
      <c r="AY208" s="152" t="s">
        <v>135</v>
      </c>
    </row>
    <row r="209" spans="2:65" s="1" customFormat="1" ht="33" customHeight="1">
      <c r="B209" s="132"/>
      <c r="C209" s="133" t="s">
        <v>340</v>
      </c>
      <c r="D209" s="133" t="s">
        <v>137</v>
      </c>
      <c r="E209" s="134" t="s">
        <v>341</v>
      </c>
      <c r="F209" s="135" t="s">
        <v>342</v>
      </c>
      <c r="G209" s="136" t="s">
        <v>176</v>
      </c>
      <c r="H209" s="137">
        <v>5.484</v>
      </c>
      <c r="I209" s="138"/>
      <c r="J209" s="139">
        <f>ROUND(I209*H209,2)</f>
        <v>0</v>
      </c>
      <c r="K209" s="140"/>
      <c r="L209" s="31"/>
      <c r="M209" s="141" t="s">
        <v>1</v>
      </c>
      <c r="N209" s="142" t="s">
        <v>39</v>
      </c>
      <c r="P209" s="143">
        <f>O209*H209</f>
        <v>0</v>
      </c>
      <c r="Q209" s="143">
        <v>0</v>
      </c>
      <c r="R209" s="143">
        <f>Q209*H209</f>
        <v>0</v>
      </c>
      <c r="S209" s="143">
        <v>0</v>
      </c>
      <c r="T209" s="144">
        <f>S209*H209</f>
        <v>0</v>
      </c>
      <c r="AR209" s="145" t="s">
        <v>141</v>
      </c>
      <c r="AT209" s="145" t="s">
        <v>137</v>
      </c>
      <c r="AU209" s="145" t="s">
        <v>84</v>
      </c>
      <c r="AY209" s="15" t="s">
        <v>135</v>
      </c>
      <c r="BE209" s="146">
        <f>IF(N209="základní",J209,0)</f>
        <v>0</v>
      </c>
      <c r="BF209" s="146">
        <f>IF(N209="snížená",J209,0)</f>
        <v>0</v>
      </c>
      <c r="BG209" s="146">
        <f>IF(N209="zákl. přenesená",J209,0)</f>
        <v>0</v>
      </c>
      <c r="BH209" s="146">
        <f>IF(N209="sníž. přenesená",J209,0)</f>
        <v>0</v>
      </c>
      <c r="BI209" s="146">
        <f>IF(N209="nulová",J209,0)</f>
        <v>0</v>
      </c>
      <c r="BJ209" s="15" t="s">
        <v>82</v>
      </c>
      <c r="BK209" s="146">
        <f>ROUND(I209*H209,2)</f>
        <v>0</v>
      </c>
      <c r="BL209" s="15" t="s">
        <v>141</v>
      </c>
      <c r="BM209" s="145" t="s">
        <v>343</v>
      </c>
    </row>
    <row r="210" spans="2:65" s="12" customFormat="1" ht="11.25">
      <c r="B210" s="151"/>
      <c r="D210" s="147" t="s">
        <v>160</v>
      </c>
      <c r="E210" s="152" t="s">
        <v>1</v>
      </c>
      <c r="F210" s="153" t="s">
        <v>344</v>
      </c>
      <c r="H210" s="154">
        <v>5.484</v>
      </c>
      <c r="I210" s="155"/>
      <c r="L210" s="151"/>
      <c r="M210" s="156"/>
      <c r="T210" s="157"/>
      <c r="AT210" s="152" t="s">
        <v>160</v>
      </c>
      <c r="AU210" s="152" t="s">
        <v>84</v>
      </c>
      <c r="AV210" s="12" t="s">
        <v>84</v>
      </c>
      <c r="AW210" s="12" t="s">
        <v>31</v>
      </c>
      <c r="AX210" s="12" t="s">
        <v>82</v>
      </c>
      <c r="AY210" s="152" t="s">
        <v>135</v>
      </c>
    </row>
    <row r="211" spans="2:65" s="11" customFormat="1" ht="22.9" customHeight="1">
      <c r="B211" s="120"/>
      <c r="D211" s="121" t="s">
        <v>73</v>
      </c>
      <c r="E211" s="130" t="s">
        <v>156</v>
      </c>
      <c r="F211" s="130" t="s">
        <v>345</v>
      </c>
      <c r="I211" s="123"/>
      <c r="J211" s="131">
        <f>BK211</f>
        <v>0</v>
      </c>
      <c r="L211" s="120"/>
      <c r="M211" s="125"/>
      <c r="P211" s="126">
        <f>SUM(P212:P223)</f>
        <v>0</v>
      </c>
      <c r="R211" s="126">
        <f>SUM(R212:R223)</f>
        <v>7.6190400000000009</v>
      </c>
      <c r="T211" s="127">
        <f>SUM(T212:T223)</f>
        <v>0</v>
      </c>
      <c r="AR211" s="121" t="s">
        <v>82</v>
      </c>
      <c r="AT211" s="128" t="s">
        <v>73</v>
      </c>
      <c r="AU211" s="128" t="s">
        <v>82</v>
      </c>
      <c r="AY211" s="121" t="s">
        <v>135</v>
      </c>
      <c r="BK211" s="129">
        <f>SUM(BK212:BK223)</f>
        <v>0</v>
      </c>
    </row>
    <row r="212" spans="2:65" s="1" customFormat="1" ht="24.2" customHeight="1">
      <c r="B212" s="132"/>
      <c r="C212" s="133" t="s">
        <v>346</v>
      </c>
      <c r="D212" s="133" t="s">
        <v>137</v>
      </c>
      <c r="E212" s="134" t="s">
        <v>347</v>
      </c>
      <c r="F212" s="135" t="s">
        <v>348</v>
      </c>
      <c r="G212" s="136" t="s">
        <v>140</v>
      </c>
      <c r="H212" s="137">
        <v>91.2</v>
      </c>
      <c r="I212" s="138"/>
      <c r="J212" s="139">
        <f>ROUND(I212*H212,2)</f>
        <v>0</v>
      </c>
      <c r="K212" s="140"/>
      <c r="L212" s="31"/>
      <c r="M212" s="141" t="s">
        <v>1</v>
      </c>
      <c r="N212" s="142" t="s">
        <v>39</v>
      </c>
      <c r="P212" s="143">
        <f>O212*H212</f>
        <v>0</v>
      </c>
      <c r="Q212" s="143">
        <v>0</v>
      </c>
      <c r="R212" s="143">
        <f>Q212*H212</f>
        <v>0</v>
      </c>
      <c r="S212" s="143">
        <v>0</v>
      </c>
      <c r="T212" s="144">
        <f>S212*H212</f>
        <v>0</v>
      </c>
      <c r="AR212" s="145" t="s">
        <v>141</v>
      </c>
      <c r="AT212" s="145" t="s">
        <v>137</v>
      </c>
      <c r="AU212" s="145" t="s">
        <v>84</v>
      </c>
      <c r="AY212" s="15" t="s">
        <v>135</v>
      </c>
      <c r="BE212" s="146">
        <f>IF(N212="základní",J212,0)</f>
        <v>0</v>
      </c>
      <c r="BF212" s="146">
        <f>IF(N212="snížená",J212,0)</f>
        <v>0</v>
      </c>
      <c r="BG212" s="146">
        <f>IF(N212="zákl. přenesená",J212,0)</f>
        <v>0</v>
      </c>
      <c r="BH212" s="146">
        <f>IF(N212="sníž. přenesená",J212,0)</f>
        <v>0</v>
      </c>
      <c r="BI212" s="146">
        <f>IF(N212="nulová",J212,0)</f>
        <v>0</v>
      </c>
      <c r="BJ212" s="15" t="s">
        <v>82</v>
      </c>
      <c r="BK212" s="146">
        <f>ROUND(I212*H212,2)</f>
        <v>0</v>
      </c>
      <c r="BL212" s="15" t="s">
        <v>141</v>
      </c>
      <c r="BM212" s="145" t="s">
        <v>349</v>
      </c>
    </row>
    <row r="213" spans="2:65" s="12" customFormat="1" ht="11.25">
      <c r="B213" s="151"/>
      <c r="D213" s="147" t="s">
        <v>160</v>
      </c>
      <c r="E213" s="152" t="s">
        <v>1</v>
      </c>
      <c r="F213" s="153" t="s">
        <v>350</v>
      </c>
      <c r="H213" s="154">
        <v>91.2</v>
      </c>
      <c r="I213" s="155"/>
      <c r="L213" s="151"/>
      <c r="M213" s="156"/>
      <c r="T213" s="157"/>
      <c r="AT213" s="152" t="s">
        <v>160</v>
      </c>
      <c r="AU213" s="152" t="s">
        <v>84</v>
      </c>
      <c r="AV213" s="12" t="s">
        <v>84</v>
      </c>
      <c r="AW213" s="12" t="s">
        <v>31</v>
      </c>
      <c r="AX213" s="12" t="s">
        <v>82</v>
      </c>
      <c r="AY213" s="152" t="s">
        <v>135</v>
      </c>
    </row>
    <row r="214" spans="2:65" s="1" customFormat="1" ht="24.2" customHeight="1">
      <c r="B214" s="132"/>
      <c r="C214" s="133" t="s">
        <v>351</v>
      </c>
      <c r="D214" s="133" t="s">
        <v>137</v>
      </c>
      <c r="E214" s="134" t="s">
        <v>352</v>
      </c>
      <c r="F214" s="135" t="s">
        <v>353</v>
      </c>
      <c r="G214" s="136" t="s">
        <v>140</v>
      </c>
      <c r="H214" s="137">
        <v>72</v>
      </c>
      <c r="I214" s="138"/>
      <c r="J214" s="139">
        <f>ROUND(I214*H214,2)</f>
        <v>0</v>
      </c>
      <c r="K214" s="140"/>
      <c r="L214" s="31"/>
      <c r="M214" s="141" t="s">
        <v>1</v>
      </c>
      <c r="N214" s="142" t="s">
        <v>39</v>
      </c>
      <c r="P214" s="143">
        <f>O214*H214</f>
        <v>0</v>
      </c>
      <c r="Q214" s="143">
        <v>0</v>
      </c>
      <c r="R214" s="143">
        <f>Q214*H214</f>
        <v>0</v>
      </c>
      <c r="S214" s="143">
        <v>0</v>
      </c>
      <c r="T214" s="144">
        <f>S214*H214</f>
        <v>0</v>
      </c>
      <c r="AR214" s="145" t="s">
        <v>141</v>
      </c>
      <c r="AT214" s="145" t="s">
        <v>137</v>
      </c>
      <c r="AU214" s="145" t="s">
        <v>84</v>
      </c>
      <c r="AY214" s="15" t="s">
        <v>135</v>
      </c>
      <c r="BE214" s="146">
        <f>IF(N214="základní",J214,0)</f>
        <v>0</v>
      </c>
      <c r="BF214" s="146">
        <f>IF(N214="snížená",J214,0)</f>
        <v>0</v>
      </c>
      <c r="BG214" s="146">
        <f>IF(N214="zákl. přenesená",J214,0)</f>
        <v>0</v>
      </c>
      <c r="BH214" s="146">
        <f>IF(N214="sníž. přenesená",J214,0)</f>
        <v>0</v>
      </c>
      <c r="BI214" s="146">
        <f>IF(N214="nulová",J214,0)</f>
        <v>0</v>
      </c>
      <c r="BJ214" s="15" t="s">
        <v>82</v>
      </c>
      <c r="BK214" s="146">
        <f>ROUND(I214*H214,2)</f>
        <v>0</v>
      </c>
      <c r="BL214" s="15" t="s">
        <v>141</v>
      </c>
      <c r="BM214" s="145" t="s">
        <v>354</v>
      </c>
    </row>
    <row r="215" spans="2:65" s="1" customFormat="1" ht="19.5">
      <c r="B215" s="31"/>
      <c r="D215" s="147" t="s">
        <v>146</v>
      </c>
      <c r="F215" s="148" t="s">
        <v>355</v>
      </c>
      <c r="I215" s="149"/>
      <c r="L215" s="31"/>
      <c r="M215" s="150"/>
      <c r="T215" s="55"/>
      <c r="AT215" s="15" t="s">
        <v>146</v>
      </c>
      <c r="AU215" s="15" t="s">
        <v>84</v>
      </c>
    </row>
    <row r="216" spans="2:65" s="1" customFormat="1" ht="33" customHeight="1">
      <c r="B216" s="132"/>
      <c r="C216" s="133" t="s">
        <v>356</v>
      </c>
      <c r="D216" s="133" t="s">
        <v>137</v>
      </c>
      <c r="E216" s="134" t="s">
        <v>357</v>
      </c>
      <c r="F216" s="135" t="s">
        <v>358</v>
      </c>
      <c r="G216" s="136" t="s">
        <v>140</v>
      </c>
      <c r="H216" s="137">
        <v>45.6</v>
      </c>
      <c r="I216" s="138"/>
      <c r="J216" s="139">
        <f t="shared" ref="J216:J222" si="10">ROUND(I216*H216,2)</f>
        <v>0</v>
      </c>
      <c r="K216" s="140"/>
      <c r="L216" s="31"/>
      <c r="M216" s="141" t="s">
        <v>1</v>
      </c>
      <c r="N216" s="142" t="s">
        <v>39</v>
      </c>
      <c r="P216" s="143">
        <f t="shared" ref="P216:P222" si="11">O216*H216</f>
        <v>0</v>
      </c>
      <c r="Q216" s="143">
        <v>0</v>
      </c>
      <c r="R216" s="143">
        <f t="shared" ref="R216:R222" si="12">Q216*H216</f>
        <v>0</v>
      </c>
      <c r="S216" s="143">
        <v>0</v>
      </c>
      <c r="T216" s="144">
        <f t="shared" ref="T216:T222" si="13">S216*H216</f>
        <v>0</v>
      </c>
      <c r="AR216" s="145" t="s">
        <v>141</v>
      </c>
      <c r="AT216" s="145" t="s">
        <v>137</v>
      </c>
      <c r="AU216" s="145" t="s">
        <v>84</v>
      </c>
      <c r="AY216" s="15" t="s">
        <v>135</v>
      </c>
      <c r="BE216" s="146">
        <f t="shared" ref="BE216:BE222" si="14">IF(N216="základní",J216,0)</f>
        <v>0</v>
      </c>
      <c r="BF216" s="146">
        <f t="shared" ref="BF216:BF222" si="15">IF(N216="snížená",J216,0)</f>
        <v>0</v>
      </c>
      <c r="BG216" s="146">
        <f t="shared" ref="BG216:BG222" si="16">IF(N216="zákl. přenesená",J216,0)</f>
        <v>0</v>
      </c>
      <c r="BH216" s="146">
        <f t="shared" ref="BH216:BH222" si="17">IF(N216="sníž. přenesená",J216,0)</f>
        <v>0</v>
      </c>
      <c r="BI216" s="146">
        <f t="shared" ref="BI216:BI222" si="18">IF(N216="nulová",J216,0)</f>
        <v>0</v>
      </c>
      <c r="BJ216" s="15" t="s">
        <v>82</v>
      </c>
      <c r="BK216" s="146">
        <f t="shared" ref="BK216:BK222" si="19">ROUND(I216*H216,2)</f>
        <v>0</v>
      </c>
      <c r="BL216" s="15" t="s">
        <v>141</v>
      </c>
      <c r="BM216" s="145" t="s">
        <v>359</v>
      </c>
    </row>
    <row r="217" spans="2:65" s="1" customFormat="1" ht="24.2" customHeight="1">
      <c r="B217" s="132"/>
      <c r="C217" s="133" t="s">
        <v>360</v>
      </c>
      <c r="D217" s="133" t="s">
        <v>137</v>
      </c>
      <c r="E217" s="134" t="s">
        <v>361</v>
      </c>
      <c r="F217" s="135" t="s">
        <v>362</v>
      </c>
      <c r="G217" s="136" t="s">
        <v>140</v>
      </c>
      <c r="H217" s="137">
        <v>45.6</v>
      </c>
      <c r="I217" s="138"/>
      <c r="J217" s="139">
        <f t="shared" si="10"/>
        <v>0</v>
      </c>
      <c r="K217" s="140"/>
      <c r="L217" s="31"/>
      <c r="M217" s="141" t="s">
        <v>1</v>
      </c>
      <c r="N217" s="142" t="s">
        <v>39</v>
      </c>
      <c r="P217" s="143">
        <f t="shared" si="11"/>
        <v>0</v>
      </c>
      <c r="Q217" s="143">
        <v>0</v>
      </c>
      <c r="R217" s="143">
        <f t="shared" si="12"/>
        <v>0</v>
      </c>
      <c r="S217" s="143">
        <v>0</v>
      </c>
      <c r="T217" s="144">
        <f t="shared" si="13"/>
        <v>0</v>
      </c>
      <c r="AR217" s="145" t="s">
        <v>141</v>
      </c>
      <c r="AT217" s="145" t="s">
        <v>137</v>
      </c>
      <c r="AU217" s="145" t="s">
        <v>84</v>
      </c>
      <c r="AY217" s="15" t="s">
        <v>135</v>
      </c>
      <c r="BE217" s="146">
        <f t="shared" si="14"/>
        <v>0</v>
      </c>
      <c r="BF217" s="146">
        <f t="shared" si="15"/>
        <v>0</v>
      </c>
      <c r="BG217" s="146">
        <f t="shared" si="16"/>
        <v>0</v>
      </c>
      <c r="BH217" s="146">
        <f t="shared" si="17"/>
        <v>0</v>
      </c>
      <c r="BI217" s="146">
        <f t="shared" si="18"/>
        <v>0</v>
      </c>
      <c r="BJ217" s="15" t="s">
        <v>82</v>
      </c>
      <c r="BK217" s="146">
        <f t="shared" si="19"/>
        <v>0</v>
      </c>
      <c r="BL217" s="15" t="s">
        <v>141</v>
      </c>
      <c r="BM217" s="145" t="s">
        <v>363</v>
      </c>
    </row>
    <row r="218" spans="2:65" s="1" customFormat="1" ht="21.75" customHeight="1">
      <c r="B218" s="132"/>
      <c r="C218" s="133" t="s">
        <v>364</v>
      </c>
      <c r="D218" s="133" t="s">
        <v>137</v>
      </c>
      <c r="E218" s="134" t="s">
        <v>365</v>
      </c>
      <c r="F218" s="135" t="s">
        <v>366</v>
      </c>
      <c r="G218" s="136" t="s">
        <v>140</v>
      </c>
      <c r="H218" s="137">
        <v>47.6</v>
      </c>
      <c r="I218" s="138"/>
      <c r="J218" s="139">
        <f t="shared" si="10"/>
        <v>0</v>
      </c>
      <c r="K218" s="140"/>
      <c r="L218" s="31"/>
      <c r="M218" s="141" t="s">
        <v>1</v>
      </c>
      <c r="N218" s="142" t="s">
        <v>39</v>
      </c>
      <c r="P218" s="143">
        <f t="shared" si="11"/>
        <v>0</v>
      </c>
      <c r="Q218" s="143">
        <v>0</v>
      </c>
      <c r="R218" s="143">
        <f t="shared" si="12"/>
        <v>0</v>
      </c>
      <c r="S218" s="143">
        <v>0</v>
      </c>
      <c r="T218" s="144">
        <f t="shared" si="13"/>
        <v>0</v>
      </c>
      <c r="AR218" s="145" t="s">
        <v>141</v>
      </c>
      <c r="AT218" s="145" t="s">
        <v>137</v>
      </c>
      <c r="AU218" s="145" t="s">
        <v>84</v>
      </c>
      <c r="AY218" s="15" t="s">
        <v>135</v>
      </c>
      <c r="BE218" s="146">
        <f t="shared" si="14"/>
        <v>0</v>
      </c>
      <c r="BF218" s="146">
        <f t="shared" si="15"/>
        <v>0</v>
      </c>
      <c r="BG218" s="146">
        <f t="shared" si="16"/>
        <v>0</v>
      </c>
      <c r="BH218" s="146">
        <f t="shared" si="17"/>
        <v>0</v>
      </c>
      <c r="BI218" s="146">
        <f t="shared" si="18"/>
        <v>0</v>
      </c>
      <c r="BJ218" s="15" t="s">
        <v>82</v>
      </c>
      <c r="BK218" s="146">
        <f t="shared" si="19"/>
        <v>0</v>
      </c>
      <c r="BL218" s="15" t="s">
        <v>141</v>
      </c>
      <c r="BM218" s="145" t="s">
        <v>367</v>
      </c>
    </row>
    <row r="219" spans="2:65" s="1" customFormat="1" ht="33" customHeight="1">
      <c r="B219" s="132"/>
      <c r="C219" s="133" t="s">
        <v>368</v>
      </c>
      <c r="D219" s="133" t="s">
        <v>137</v>
      </c>
      <c r="E219" s="134" t="s">
        <v>369</v>
      </c>
      <c r="F219" s="135" t="s">
        <v>370</v>
      </c>
      <c r="G219" s="136" t="s">
        <v>140</v>
      </c>
      <c r="H219" s="137">
        <v>47.6</v>
      </c>
      <c r="I219" s="138"/>
      <c r="J219" s="139">
        <f t="shared" si="10"/>
        <v>0</v>
      </c>
      <c r="K219" s="140"/>
      <c r="L219" s="31"/>
      <c r="M219" s="141" t="s">
        <v>1</v>
      </c>
      <c r="N219" s="142" t="s">
        <v>39</v>
      </c>
      <c r="P219" s="143">
        <f t="shared" si="11"/>
        <v>0</v>
      </c>
      <c r="Q219" s="143">
        <v>0</v>
      </c>
      <c r="R219" s="143">
        <f t="shared" si="12"/>
        <v>0</v>
      </c>
      <c r="S219" s="143">
        <v>0</v>
      </c>
      <c r="T219" s="144">
        <f t="shared" si="13"/>
        <v>0</v>
      </c>
      <c r="AR219" s="145" t="s">
        <v>141</v>
      </c>
      <c r="AT219" s="145" t="s">
        <v>137</v>
      </c>
      <c r="AU219" s="145" t="s">
        <v>84</v>
      </c>
      <c r="AY219" s="15" t="s">
        <v>135</v>
      </c>
      <c r="BE219" s="146">
        <f t="shared" si="14"/>
        <v>0</v>
      </c>
      <c r="BF219" s="146">
        <f t="shared" si="15"/>
        <v>0</v>
      </c>
      <c r="BG219" s="146">
        <f t="shared" si="16"/>
        <v>0</v>
      </c>
      <c r="BH219" s="146">
        <f t="shared" si="17"/>
        <v>0</v>
      </c>
      <c r="BI219" s="146">
        <f t="shared" si="18"/>
        <v>0</v>
      </c>
      <c r="BJ219" s="15" t="s">
        <v>82</v>
      </c>
      <c r="BK219" s="146">
        <f t="shared" si="19"/>
        <v>0</v>
      </c>
      <c r="BL219" s="15" t="s">
        <v>141</v>
      </c>
      <c r="BM219" s="145" t="s">
        <v>371</v>
      </c>
    </row>
    <row r="220" spans="2:65" s="1" customFormat="1" ht="24.2" customHeight="1">
      <c r="B220" s="132"/>
      <c r="C220" s="133" t="s">
        <v>372</v>
      </c>
      <c r="D220" s="133" t="s">
        <v>137</v>
      </c>
      <c r="E220" s="134" t="s">
        <v>373</v>
      </c>
      <c r="F220" s="135" t="s">
        <v>374</v>
      </c>
      <c r="G220" s="136" t="s">
        <v>140</v>
      </c>
      <c r="H220" s="137">
        <v>47.6</v>
      </c>
      <c r="I220" s="138"/>
      <c r="J220" s="139">
        <f t="shared" si="10"/>
        <v>0</v>
      </c>
      <c r="K220" s="140"/>
      <c r="L220" s="31"/>
      <c r="M220" s="141" t="s">
        <v>1</v>
      </c>
      <c r="N220" s="142" t="s">
        <v>39</v>
      </c>
      <c r="P220" s="143">
        <f t="shared" si="11"/>
        <v>0</v>
      </c>
      <c r="Q220" s="143">
        <v>0</v>
      </c>
      <c r="R220" s="143">
        <f t="shared" si="12"/>
        <v>0</v>
      </c>
      <c r="S220" s="143">
        <v>0</v>
      </c>
      <c r="T220" s="144">
        <f t="shared" si="13"/>
        <v>0</v>
      </c>
      <c r="AR220" s="145" t="s">
        <v>141</v>
      </c>
      <c r="AT220" s="145" t="s">
        <v>137</v>
      </c>
      <c r="AU220" s="145" t="s">
        <v>84</v>
      </c>
      <c r="AY220" s="15" t="s">
        <v>135</v>
      </c>
      <c r="BE220" s="146">
        <f t="shared" si="14"/>
        <v>0</v>
      </c>
      <c r="BF220" s="146">
        <f t="shared" si="15"/>
        <v>0</v>
      </c>
      <c r="BG220" s="146">
        <f t="shared" si="16"/>
        <v>0</v>
      </c>
      <c r="BH220" s="146">
        <f t="shared" si="17"/>
        <v>0</v>
      </c>
      <c r="BI220" s="146">
        <f t="shared" si="18"/>
        <v>0</v>
      </c>
      <c r="BJ220" s="15" t="s">
        <v>82</v>
      </c>
      <c r="BK220" s="146">
        <f t="shared" si="19"/>
        <v>0</v>
      </c>
      <c r="BL220" s="15" t="s">
        <v>141</v>
      </c>
      <c r="BM220" s="145" t="s">
        <v>375</v>
      </c>
    </row>
    <row r="221" spans="2:65" s="1" customFormat="1" ht="33" customHeight="1">
      <c r="B221" s="132"/>
      <c r="C221" s="133" t="s">
        <v>376</v>
      </c>
      <c r="D221" s="133" t="s">
        <v>137</v>
      </c>
      <c r="E221" s="134" t="s">
        <v>377</v>
      </c>
      <c r="F221" s="135" t="s">
        <v>378</v>
      </c>
      <c r="G221" s="136" t="s">
        <v>140</v>
      </c>
      <c r="H221" s="137">
        <v>72</v>
      </c>
      <c r="I221" s="138"/>
      <c r="J221" s="139">
        <f t="shared" si="10"/>
        <v>0</v>
      </c>
      <c r="K221" s="140"/>
      <c r="L221" s="31"/>
      <c r="M221" s="141" t="s">
        <v>1</v>
      </c>
      <c r="N221" s="142" t="s">
        <v>39</v>
      </c>
      <c r="P221" s="143">
        <f t="shared" si="11"/>
        <v>0</v>
      </c>
      <c r="Q221" s="143">
        <v>9.0620000000000006E-2</v>
      </c>
      <c r="R221" s="143">
        <f t="shared" si="12"/>
        <v>6.5246400000000007</v>
      </c>
      <c r="S221" s="143">
        <v>0</v>
      </c>
      <c r="T221" s="144">
        <f t="shared" si="13"/>
        <v>0</v>
      </c>
      <c r="AR221" s="145" t="s">
        <v>141</v>
      </c>
      <c r="AT221" s="145" t="s">
        <v>137</v>
      </c>
      <c r="AU221" s="145" t="s">
        <v>84</v>
      </c>
      <c r="AY221" s="15" t="s">
        <v>135</v>
      </c>
      <c r="BE221" s="146">
        <f t="shared" si="14"/>
        <v>0</v>
      </c>
      <c r="BF221" s="146">
        <f t="shared" si="15"/>
        <v>0</v>
      </c>
      <c r="BG221" s="146">
        <f t="shared" si="16"/>
        <v>0</v>
      </c>
      <c r="BH221" s="146">
        <f t="shared" si="17"/>
        <v>0</v>
      </c>
      <c r="BI221" s="146">
        <f t="shared" si="18"/>
        <v>0</v>
      </c>
      <c r="BJ221" s="15" t="s">
        <v>82</v>
      </c>
      <c r="BK221" s="146">
        <f t="shared" si="19"/>
        <v>0</v>
      </c>
      <c r="BL221" s="15" t="s">
        <v>141</v>
      </c>
      <c r="BM221" s="145" t="s">
        <v>379</v>
      </c>
    </row>
    <row r="222" spans="2:65" s="1" customFormat="1" ht="16.5" customHeight="1">
      <c r="B222" s="132"/>
      <c r="C222" s="158" t="s">
        <v>380</v>
      </c>
      <c r="D222" s="158" t="s">
        <v>219</v>
      </c>
      <c r="E222" s="159" t="s">
        <v>381</v>
      </c>
      <c r="F222" s="160" t="s">
        <v>382</v>
      </c>
      <c r="G222" s="161" t="s">
        <v>140</v>
      </c>
      <c r="H222" s="162">
        <v>7.2</v>
      </c>
      <c r="I222" s="163"/>
      <c r="J222" s="164">
        <f t="shared" si="10"/>
        <v>0</v>
      </c>
      <c r="K222" s="165"/>
      <c r="L222" s="166"/>
      <c r="M222" s="167" t="s">
        <v>1</v>
      </c>
      <c r="N222" s="168" t="s">
        <v>39</v>
      </c>
      <c r="P222" s="143">
        <f t="shared" si="11"/>
        <v>0</v>
      </c>
      <c r="Q222" s="143">
        <v>0.152</v>
      </c>
      <c r="R222" s="143">
        <f t="shared" si="12"/>
        <v>1.0944</v>
      </c>
      <c r="S222" s="143">
        <v>0</v>
      </c>
      <c r="T222" s="144">
        <f t="shared" si="13"/>
        <v>0</v>
      </c>
      <c r="AR222" s="145" t="s">
        <v>173</v>
      </c>
      <c r="AT222" s="145" t="s">
        <v>219</v>
      </c>
      <c r="AU222" s="145" t="s">
        <v>84</v>
      </c>
      <c r="AY222" s="15" t="s">
        <v>135</v>
      </c>
      <c r="BE222" s="146">
        <f t="shared" si="14"/>
        <v>0</v>
      </c>
      <c r="BF222" s="146">
        <f t="shared" si="15"/>
        <v>0</v>
      </c>
      <c r="BG222" s="146">
        <f t="shared" si="16"/>
        <v>0</v>
      </c>
      <c r="BH222" s="146">
        <f t="shared" si="17"/>
        <v>0</v>
      </c>
      <c r="BI222" s="146">
        <f t="shared" si="18"/>
        <v>0</v>
      </c>
      <c r="BJ222" s="15" t="s">
        <v>82</v>
      </c>
      <c r="BK222" s="146">
        <f t="shared" si="19"/>
        <v>0</v>
      </c>
      <c r="BL222" s="15" t="s">
        <v>141</v>
      </c>
      <c r="BM222" s="145" t="s">
        <v>383</v>
      </c>
    </row>
    <row r="223" spans="2:65" s="12" customFormat="1" ht="11.25">
      <c r="B223" s="151"/>
      <c r="D223" s="147" t="s">
        <v>160</v>
      </c>
      <c r="E223" s="152" t="s">
        <v>1</v>
      </c>
      <c r="F223" s="153" t="s">
        <v>384</v>
      </c>
      <c r="H223" s="154">
        <v>7.2</v>
      </c>
      <c r="I223" s="155"/>
      <c r="L223" s="151"/>
      <c r="M223" s="156"/>
      <c r="T223" s="157"/>
      <c r="AT223" s="152" t="s">
        <v>160</v>
      </c>
      <c r="AU223" s="152" t="s">
        <v>84</v>
      </c>
      <c r="AV223" s="12" t="s">
        <v>84</v>
      </c>
      <c r="AW223" s="12" t="s">
        <v>31</v>
      </c>
      <c r="AX223" s="12" t="s">
        <v>82</v>
      </c>
      <c r="AY223" s="152" t="s">
        <v>135</v>
      </c>
    </row>
    <row r="224" spans="2:65" s="11" customFormat="1" ht="22.9" customHeight="1">
      <c r="B224" s="120"/>
      <c r="D224" s="121" t="s">
        <v>73</v>
      </c>
      <c r="E224" s="130" t="s">
        <v>173</v>
      </c>
      <c r="F224" s="130" t="s">
        <v>385</v>
      </c>
      <c r="I224" s="123"/>
      <c r="J224" s="131">
        <f>BK224</f>
        <v>0</v>
      </c>
      <c r="L224" s="120"/>
      <c r="M224" s="125"/>
      <c r="P224" s="126">
        <f>SUM(P225:P284)</f>
        <v>0</v>
      </c>
      <c r="R224" s="126">
        <f>SUM(R225:R284)</f>
        <v>5.2331650000000005</v>
      </c>
      <c r="T224" s="127">
        <f>SUM(T225:T284)</f>
        <v>0</v>
      </c>
      <c r="AR224" s="121" t="s">
        <v>82</v>
      </c>
      <c r="AT224" s="128" t="s">
        <v>73</v>
      </c>
      <c r="AU224" s="128" t="s">
        <v>82</v>
      </c>
      <c r="AY224" s="121" t="s">
        <v>135</v>
      </c>
      <c r="BK224" s="129">
        <f>SUM(BK225:BK284)</f>
        <v>0</v>
      </c>
    </row>
    <row r="225" spans="2:65" s="1" customFormat="1" ht="24.2" customHeight="1">
      <c r="B225" s="132"/>
      <c r="C225" s="133" t="s">
        <v>386</v>
      </c>
      <c r="D225" s="133" t="s">
        <v>137</v>
      </c>
      <c r="E225" s="134" t="s">
        <v>387</v>
      </c>
      <c r="F225" s="135" t="s">
        <v>388</v>
      </c>
      <c r="G225" s="136" t="s">
        <v>332</v>
      </c>
      <c r="H225" s="137">
        <v>22</v>
      </c>
      <c r="I225" s="138"/>
      <c r="J225" s="139">
        <f t="shared" ref="J225:J236" si="20">ROUND(I225*H225,2)</f>
        <v>0</v>
      </c>
      <c r="K225" s="140"/>
      <c r="L225" s="31"/>
      <c r="M225" s="141" t="s">
        <v>1</v>
      </c>
      <c r="N225" s="142" t="s">
        <v>39</v>
      </c>
      <c r="P225" s="143">
        <f t="shared" ref="P225:P236" si="21">O225*H225</f>
        <v>0</v>
      </c>
      <c r="Q225" s="143">
        <v>1.67E-3</v>
      </c>
      <c r="R225" s="143">
        <f t="shared" ref="R225:R236" si="22">Q225*H225</f>
        <v>3.6740000000000002E-2</v>
      </c>
      <c r="S225" s="143">
        <v>0</v>
      </c>
      <c r="T225" s="144">
        <f t="shared" ref="T225:T236" si="23">S225*H225</f>
        <v>0</v>
      </c>
      <c r="AR225" s="145" t="s">
        <v>141</v>
      </c>
      <c r="AT225" s="145" t="s">
        <v>137</v>
      </c>
      <c r="AU225" s="145" t="s">
        <v>84</v>
      </c>
      <c r="AY225" s="15" t="s">
        <v>135</v>
      </c>
      <c r="BE225" s="146">
        <f t="shared" ref="BE225:BE236" si="24">IF(N225="základní",J225,0)</f>
        <v>0</v>
      </c>
      <c r="BF225" s="146">
        <f t="shared" ref="BF225:BF236" si="25">IF(N225="snížená",J225,0)</f>
        <v>0</v>
      </c>
      <c r="BG225" s="146">
        <f t="shared" ref="BG225:BG236" si="26">IF(N225="zákl. přenesená",J225,0)</f>
        <v>0</v>
      </c>
      <c r="BH225" s="146">
        <f t="shared" ref="BH225:BH236" si="27">IF(N225="sníž. přenesená",J225,0)</f>
        <v>0</v>
      </c>
      <c r="BI225" s="146">
        <f t="shared" ref="BI225:BI236" si="28">IF(N225="nulová",J225,0)</f>
        <v>0</v>
      </c>
      <c r="BJ225" s="15" t="s">
        <v>82</v>
      </c>
      <c r="BK225" s="146">
        <f t="shared" ref="BK225:BK236" si="29">ROUND(I225*H225,2)</f>
        <v>0</v>
      </c>
      <c r="BL225" s="15" t="s">
        <v>141</v>
      </c>
      <c r="BM225" s="145" t="s">
        <v>389</v>
      </c>
    </row>
    <row r="226" spans="2:65" s="1" customFormat="1" ht="24.2" customHeight="1">
      <c r="B226" s="132"/>
      <c r="C226" s="158" t="s">
        <v>390</v>
      </c>
      <c r="D226" s="158" t="s">
        <v>219</v>
      </c>
      <c r="E226" s="159" t="s">
        <v>391</v>
      </c>
      <c r="F226" s="160" t="s">
        <v>392</v>
      </c>
      <c r="G226" s="161" t="s">
        <v>332</v>
      </c>
      <c r="H226" s="162">
        <v>1</v>
      </c>
      <c r="I226" s="163"/>
      <c r="J226" s="164">
        <f t="shared" si="20"/>
        <v>0</v>
      </c>
      <c r="K226" s="165"/>
      <c r="L226" s="166"/>
      <c r="M226" s="167" t="s">
        <v>1</v>
      </c>
      <c r="N226" s="168" t="s">
        <v>39</v>
      </c>
      <c r="P226" s="143">
        <f t="shared" si="21"/>
        <v>0</v>
      </c>
      <c r="Q226" s="143">
        <v>1.4200000000000001E-2</v>
      </c>
      <c r="R226" s="143">
        <f t="shared" si="22"/>
        <v>1.4200000000000001E-2</v>
      </c>
      <c r="S226" s="143">
        <v>0</v>
      </c>
      <c r="T226" s="144">
        <f t="shared" si="23"/>
        <v>0</v>
      </c>
      <c r="AR226" s="145" t="s">
        <v>173</v>
      </c>
      <c r="AT226" s="145" t="s">
        <v>219</v>
      </c>
      <c r="AU226" s="145" t="s">
        <v>84</v>
      </c>
      <c r="AY226" s="15" t="s">
        <v>135</v>
      </c>
      <c r="BE226" s="146">
        <f t="shared" si="24"/>
        <v>0</v>
      </c>
      <c r="BF226" s="146">
        <f t="shared" si="25"/>
        <v>0</v>
      </c>
      <c r="BG226" s="146">
        <f t="shared" si="26"/>
        <v>0</v>
      </c>
      <c r="BH226" s="146">
        <f t="shared" si="27"/>
        <v>0</v>
      </c>
      <c r="BI226" s="146">
        <f t="shared" si="28"/>
        <v>0</v>
      </c>
      <c r="BJ226" s="15" t="s">
        <v>82</v>
      </c>
      <c r="BK226" s="146">
        <f t="shared" si="29"/>
        <v>0</v>
      </c>
      <c r="BL226" s="15" t="s">
        <v>141</v>
      </c>
      <c r="BM226" s="145" t="s">
        <v>393</v>
      </c>
    </row>
    <row r="227" spans="2:65" s="1" customFormat="1" ht="24.2" customHeight="1">
      <c r="B227" s="132"/>
      <c r="C227" s="158" t="s">
        <v>394</v>
      </c>
      <c r="D227" s="158" t="s">
        <v>219</v>
      </c>
      <c r="E227" s="159" t="s">
        <v>395</v>
      </c>
      <c r="F227" s="160" t="s">
        <v>396</v>
      </c>
      <c r="G227" s="161" t="s">
        <v>332</v>
      </c>
      <c r="H227" s="162">
        <v>1</v>
      </c>
      <c r="I227" s="163"/>
      <c r="J227" s="164">
        <f t="shared" si="20"/>
        <v>0</v>
      </c>
      <c r="K227" s="165"/>
      <c r="L227" s="166"/>
      <c r="M227" s="167" t="s">
        <v>1</v>
      </c>
      <c r="N227" s="168" t="s">
        <v>39</v>
      </c>
      <c r="P227" s="143">
        <f t="shared" si="21"/>
        <v>0</v>
      </c>
      <c r="Q227" s="143">
        <v>8.3999999999999995E-3</v>
      </c>
      <c r="R227" s="143">
        <f t="shared" si="22"/>
        <v>8.3999999999999995E-3</v>
      </c>
      <c r="S227" s="143">
        <v>0</v>
      </c>
      <c r="T227" s="144">
        <f t="shared" si="23"/>
        <v>0</v>
      </c>
      <c r="AR227" s="145" t="s">
        <v>173</v>
      </c>
      <c r="AT227" s="145" t="s">
        <v>219</v>
      </c>
      <c r="AU227" s="145" t="s">
        <v>84</v>
      </c>
      <c r="AY227" s="15" t="s">
        <v>135</v>
      </c>
      <c r="BE227" s="146">
        <f t="shared" si="24"/>
        <v>0</v>
      </c>
      <c r="BF227" s="146">
        <f t="shared" si="25"/>
        <v>0</v>
      </c>
      <c r="BG227" s="146">
        <f t="shared" si="26"/>
        <v>0</v>
      </c>
      <c r="BH227" s="146">
        <f t="shared" si="27"/>
        <v>0</v>
      </c>
      <c r="BI227" s="146">
        <f t="shared" si="28"/>
        <v>0</v>
      </c>
      <c r="BJ227" s="15" t="s">
        <v>82</v>
      </c>
      <c r="BK227" s="146">
        <f t="shared" si="29"/>
        <v>0</v>
      </c>
      <c r="BL227" s="15" t="s">
        <v>141</v>
      </c>
      <c r="BM227" s="145" t="s">
        <v>397</v>
      </c>
    </row>
    <row r="228" spans="2:65" s="1" customFormat="1" ht="16.5" customHeight="1">
      <c r="B228" s="132"/>
      <c r="C228" s="158" t="s">
        <v>398</v>
      </c>
      <c r="D228" s="158" t="s">
        <v>219</v>
      </c>
      <c r="E228" s="159" t="s">
        <v>399</v>
      </c>
      <c r="F228" s="160" t="s">
        <v>400</v>
      </c>
      <c r="G228" s="161" t="s">
        <v>332</v>
      </c>
      <c r="H228" s="162">
        <v>1</v>
      </c>
      <c r="I228" s="163"/>
      <c r="J228" s="164">
        <f t="shared" si="20"/>
        <v>0</v>
      </c>
      <c r="K228" s="165"/>
      <c r="L228" s="166"/>
      <c r="M228" s="167" t="s">
        <v>1</v>
      </c>
      <c r="N228" s="168" t="s">
        <v>39</v>
      </c>
      <c r="P228" s="143">
        <f t="shared" si="21"/>
        <v>0</v>
      </c>
      <c r="Q228" s="143">
        <v>3.8E-3</v>
      </c>
      <c r="R228" s="143">
        <f t="shared" si="22"/>
        <v>3.8E-3</v>
      </c>
      <c r="S228" s="143">
        <v>0</v>
      </c>
      <c r="T228" s="144">
        <f t="shared" si="23"/>
        <v>0</v>
      </c>
      <c r="AR228" s="145" t="s">
        <v>173</v>
      </c>
      <c r="AT228" s="145" t="s">
        <v>219</v>
      </c>
      <c r="AU228" s="145" t="s">
        <v>84</v>
      </c>
      <c r="AY228" s="15" t="s">
        <v>135</v>
      </c>
      <c r="BE228" s="146">
        <f t="shared" si="24"/>
        <v>0</v>
      </c>
      <c r="BF228" s="146">
        <f t="shared" si="25"/>
        <v>0</v>
      </c>
      <c r="BG228" s="146">
        <f t="shared" si="26"/>
        <v>0</v>
      </c>
      <c r="BH228" s="146">
        <f t="shared" si="27"/>
        <v>0</v>
      </c>
      <c r="BI228" s="146">
        <f t="shared" si="28"/>
        <v>0</v>
      </c>
      <c r="BJ228" s="15" t="s">
        <v>82</v>
      </c>
      <c r="BK228" s="146">
        <f t="shared" si="29"/>
        <v>0</v>
      </c>
      <c r="BL228" s="15" t="s">
        <v>141</v>
      </c>
      <c r="BM228" s="145" t="s">
        <v>401</v>
      </c>
    </row>
    <row r="229" spans="2:65" s="1" customFormat="1" ht="16.5" customHeight="1">
      <c r="B229" s="132"/>
      <c r="C229" s="158" t="s">
        <v>402</v>
      </c>
      <c r="D229" s="158" t="s">
        <v>219</v>
      </c>
      <c r="E229" s="159" t="s">
        <v>403</v>
      </c>
      <c r="F229" s="160" t="s">
        <v>404</v>
      </c>
      <c r="G229" s="161" t="s">
        <v>332</v>
      </c>
      <c r="H229" s="162">
        <v>2</v>
      </c>
      <c r="I229" s="163"/>
      <c r="J229" s="164">
        <f t="shared" si="20"/>
        <v>0</v>
      </c>
      <c r="K229" s="165"/>
      <c r="L229" s="166"/>
      <c r="M229" s="167" t="s">
        <v>1</v>
      </c>
      <c r="N229" s="168" t="s">
        <v>39</v>
      </c>
      <c r="P229" s="143">
        <f t="shared" si="21"/>
        <v>0</v>
      </c>
      <c r="Q229" s="143">
        <v>1.41E-2</v>
      </c>
      <c r="R229" s="143">
        <f t="shared" si="22"/>
        <v>2.8199999999999999E-2</v>
      </c>
      <c r="S229" s="143">
        <v>0</v>
      </c>
      <c r="T229" s="144">
        <f t="shared" si="23"/>
        <v>0</v>
      </c>
      <c r="AR229" s="145" t="s">
        <v>173</v>
      </c>
      <c r="AT229" s="145" t="s">
        <v>219</v>
      </c>
      <c r="AU229" s="145" t="s">
        <v>84</v>
      </c>
      <c r="AY229" s="15" t="s">
        <v>135</v>
      </c>
      <c r="BE229" s="146">
        <f t="shared" si="24"/>
        <v>0</v>
      </c>
      <c r="BF229" s="146">
        <f t="shared" si="25"/>
        <v>0</v>
      </c>
      <c r="BG229" s="146">
        <f t="shared" si="26"/>
        <v>0</v>
      </c>
      <c r="BH229" s="146">
        <f t="shared" si="27"/>
        <v>0</v>
      </c>
      <c r="BI229" s="146">
        <f t="shared" si="28"/>
        <v>0</v>
      </c>
      <c r="BJ229" s="15" t="s">
        <v>82</v>
      </c>
      <c r="BK229" s="146">
        <f t="shared" si="29"/>
        <v>0</v>
      </c>
      <c r="BL229" s="15" t="s">
        <v>141</v>
      </c>
      <c r="BM229" s="145" t="s">
        <v>405</v>
      </c>
    </row>
    <row r="230" spans="2:65" s="1" customFormat="1" ht="24.2" customHeight="1">
      <c r="B230" s="132"/>
      <c r="C230" s="158" t="s">
        <v>406</v>
      </c>
      <c r="D230" s="158" t="s">
        <v>219</v>
      </c>
      <c r="E230" s="159" t="s">
        <v>407</v>
      </c>
      <c r="F230" s="160" t="s">
        <v>408</v>
      </c>
      <c r="G230" s="161" t="s">
        <v>332</v>
      </c>
      <c r="H230" s="162">
        <v>3</v>
      </c>
      <c r="I230" s="163"/>
      <c r="J230" s="164">
        <f t="shared" si="20"/>
        <v>0</v>
      </c>
      <c r="K230" s="165"/>
      <c r="L230" s="166"/>
      <c r="M230" s="167" t="s">
        <v>1</v>
      </c>
      <c r="N230" s="168" t="s">
        <v>39</v>
      </c>
      <c r="P230" s="143">
        <f t="shared" si="21"/>
        <v>0</v>
      </c>
      <c r="Q230" s="143">
        <v>8.0000000000000002E-3</v>
      </c>
      <c r="R230" s="143">
        <f t="shared" si="22"/>
        <v>2.4E-2</v>
      </c>
      <c r="S230" s="143">
        <v>0</v>
      </c>
      <c r="T230" s="144">
        <f t="shared" si="23"/>
        <v>0</v>
      </c>
      <c r="AR230" s="145" t="s">
        <v>173</v>
      </c>
      <c r="AT230" s="145" t="s">
        <v>219</v>
      </c>
      <c r="AU230" s="145" t="s">
        <v>84</v>
      </c>
      <c r="AY230" s="15" t="s">
        <v>135</v>
      </c>
      <c r="BE230" s="146">
        <f t="shared" si="24"/>
        <v>0</v>
      </c>
      <c r="BF230" s="146">
        <f t="shared" si="25"/>
        <v>0</v>
      </c>
      <c r="BG230" s="146">
        <f t="shared" si="26"/>
        <v>0</v>
      </c>
      <c r="BH230" s="146">
        <f t="shared" si="27"/>
        <v>0</v>
      </c>
      <c r="BI230" s="146">
        <f t="shared" si="28"/>
        <v>0</v>
      </c>
      <c r="BJ230" s="15" t="s">
        <v>82</v>
      </c>
      <c r="BK230" s="146">
        <f t="shared" si="29"/>
        <v>0</v>
      </c>
      <c r="BL230" s="15" t="s">
        <v>141</v>
      </c>
      <c r="BM230" s="145" t="s">
        <v>409</v>
      </c>
    </row>
    <row r="231" spans="2:65" s="1" customFormat="1" ht="16.5" customHeight="1">
      <c r="B231" s="132"/>
      <c r="C231" s="158" t="s">
        <v>410</v>
      </c>
      <c r="D231" s="158" t="s">
        <v>219</v>
      </c>
      <c r="E231" s="159" t="s">
        <v>411</v>
      </c>
      <c r="F231" s="160" t="s">
        <v>412</v>
      </c>
      <c r="G231" s="161" t="s">
        <v>332</v>
      </c>
      <c r="H231" s="162">
        <v>7</v>
      </c>
      <c r="I231" s="163"/>
      <c r="J231" s="164">
        <f t="shared" si="20"/>
        <v>0</v>
      </c>
      <c r="K231" s="165"/>
      <c r="L231" s="166"/>
      <c r="M231" s="167" t="s">
        <v>1</v>
      </c>
      <c r="N231" s="168" t="s">
        <v>39</v>
      </c>
      <c r="P231" s="143">
        <f t="shared" si="21"/>
        <v>0</v>
      </c>
      <c r="Q231" s="143">
        <v>3.8999999999999999E-4</v>
      </c>
      <c r="R231" s="143">
        <f t="shared" si="22"/>
        <v>2.7299999999999998E-3</v>
      </c>
      <c r="S231" s="143">
        <v>0</v>
      </c>
      <c r="T231" s="144">
        <f t="shared" si="23"/>
        <v>0</v>
      </c>
      <c r="AR231" s="145" t="s">
        <v>173</v>
      </c>
      <c r="AT231" s="145" t="s">
        <v>219</v>
      </c>
      <c r="AU231" s="145" t="s">
        <v>84</v>
      </c>
      <c r="AY231" s="15" t="s">
        <v>135</v>
      </c>
      <c r="BE231" s="146">
        <f t="shared" si="24"/>
        <v>0</v>
      </c>
      <c r="BF231" s="146">
        <f t="shared" si="25"/>
        <v>0</v>
      </c>
      <c r="BG231" s="146">
        <f t="shared" si="26"/>
        <v>0</v>
      </c>
      <c r="BH231" s="146">
        <f t="shared" si="27"/>
        <v>0</v>
      </c>
      <c r="BI231" s="146">
        <f t="shared" si="28"/>
        <v>0</v>
      </c>
      <c r="BJ231" s="15" t="s">
        <v>82</v>
      </c>
      <c r="BK231" s="146">
        <f t="shared" si="29"/>
        <v>0</v>
      </c>
      <c r="BL231" s="15" t="s">
        <v>141</v>
      </c>
      <c r="BM231" s="145" t="s">
        <v>413</v>
      </c>
    </row>
    <row r="232" spans="2:65" s="1" customFormat="1" ht="16.5" customHeight="1">
      <c r="B232" s="132"/>
      <c r="C232" s="158" t="s">
        <v>414</v>
      </c>
      <c r="D232" s="158" t="s">
        <v>219</v>
      </c>
      <c r="E232" s="159" t="s">
        <v>415</v>
      </c>
      <c r="F232" s="160" t="s">
        <v>416</v>
      </c>
      <c r="G232" s="161" t="s">
        <v>332</v>
      </c>
      <c r="H232" s="162">
        <v>7</v>
      </c>
      <c r="I232" s="163"/>
      <c r="J232" s="164">
        <f t="shared" si="20"/>
        <v>0</v>
      </c>
      <c r="K232" s="165"/>
      <c r="L232" s="166"/>
      <c r="M232" s="167" t="s">
        <v>1</v>
      </c>
      <c r="N232" s="168" t="s">
        <v>39</v>
      </c>
      <c r="P232" s="143">
        <f t="shared" si="21"/>
        <v>0</v>
      </c>
      <c r="Q232" s="143">
        <v>3.5999999999999999E-3</v>
      </c>
      <c r="R232" s="143">
        <f t="shared" si="22"/>
        <v>2.52E-2</v>
      </c>
      <c r="S232" s="143">
        <v>0</v>
      </c>
      <c r="T232" s="144">
        <f t="shared" si="23"/>
        <v>0</v>
      </c>
      <c r="AR232" s="145" t="s">
        <v>173</v>
      </c>
      <c r="AT232" s="145" t="s">
        <v>219</v>
      </c>
      <c r="AU232" s="145" t="s">
        <v>84</v>
      </c>
      <c r="AY232" s="15" t="s">
        <v>135</v>
      </c>
      <c r="BE232" s="146">
        <f t="shared" si="24"/>
        <v>0</v>
      </c>
      <c r="BF232" s="146">
        <f t="shared" si="25"/>
        <v>0</v>
      </c>
      <c r="BG232" s="146">
        <f t="shared" si="26"/>
        <v>0</v>
      </c>
      <c r="BH232" s="146">
        <f t="shared" si="27"/>
        <v>0</v>
      </c>
      <c r="BI232" s="146">
        <f t="shared" si="28"/>
        <v>0</v>
      </c>
      <c r="BJ232" s="15" t="s">
        <v>82</v>
      </c>
      <c r="BK232" s="146">
        <f t="shared" si="29"/>
        <v>0</v>
      </c>
      <c r="BL232" s="15" t="s">
        <v>141</v>
      </c>
      <c r="BM232" s="145" t="s">
        <v>417</v>
      </c>
    </row>
    <row r="233" spans="2:65" s="1" customFormat="1" ht="24.2" customHeight="1">
      <c r="B233" s="132"/>
      <c r="C233" s="133" t="s">
        <v>418</v>
      </c>
      <c r="D233" s="133" t="s">
        <v>137</v>
      </c>
      <c r="E233" s="134" t="s">
        <v>419</v>
      </c>
      <c r="F233" s="135" t="s">
        <v>420</v>
      </c>
      <c r="G233" s="136" t="s">
        <v>332</v>
      </c>
      <c r="H233" s="137">
        <v>3</v>
      </c>
      <c r="I233" s="138"/>
      <c r="J233" s="139">
        <f t="shared" si="20"/>
        <v>0</v>
      </c>
      <c r="K233" s="140"/>
      <c r="L233" s="31"/>
      <c r="M233" s="141" t="s">
        <v>1</v>
      </c>
      <c r="N233" s="142" t="s">
        <v>39</v>
      </c>
      <c r="P233" s="143">
        <f t="shared" si="21"/>
        <v>0</v>
      </c>
      <c r="Q233" s="143">
        <v>0</v>
      </c>
      <c r="R233" s="143">
        <f t="shared" si="22"/>
        <v>0</v>
      </c>
      <c r="S233" s="143">
        <v>0</v>
      </c>
      <c r="T233" s="144">
        <f t="shared" si="23"/>
        <v>0</v>
      </c>
      <c r="AR233" s="145" t="s">
        <v>141</v>
      </c>
      <c r="AT233" s="145" t="s">
        <v>137</v>
      </c>
      <c r="AU233" s="145" t="s">
        <v>84</v>
      </c>
      <c r="AY233" s="15" t="s">
        <v>135</v>
      </c>
      <c r="BE233" s="146">
        <f t="shared" si="24"/>
        <v>0</v>
      </c>
      <c r="BF233" s="146">
        <f t="shared" si="25"/>
        <v>0</v>
      </c>
      <c r="BG233" s="146">
        <f t="shared" si="26"/>
        <v>0</v>
      </c>
      <c r="BH233" s="146">
        <f t="shared" si="27"/>
        <v>0</v>
      </c>
      <c r="BI233" s="146">
        <f t="shared" si="28"/>
        <v>0</v>
      </c>
      <c r="BJ233" s="15" t="s">
        <v>82</v>
      </c>
      <c r="BK233" s="146">
        <f t="shared" si="29"/>
        <v>0</v>
      </c>
      <c r="BL233" s="15" t="s">
        <v>141</v>
      </c>
      <c r="BM233" s="145" t="s">
        <v>421</v>
      </c>
    </row>
    <row r="234" spans="2:65" s="1" customFormat="1" ht="21.75" customHeight="1">
      <c r="B234" s="132"/>
      <c r="C234" s="158" t="s">
        <v>422</v>
      </c>
      <c r="D234" s="158" t="s">
        <v>219</v>
      </c>
      <c r="E234" s="159" t="s">
        <v>423</v>
      </c>
      <c r="F234" s="160" t="s">
        <v>424</v>
      </c>
      <c r="G234" s="161" t="s">
        <v>332</v>
      </c>
      <c r="H234" s="162">
        <v>3</v>
      </c>
      <c r="I234" s="163"/>
      <c r="J234" s="164">
        <f t="shared" si="20"/>
        <v>0</v>
      </c>
      <c r="K234" s="165"/>
      <c r="L234" s="166"/>
      <c r="M234" s="167" t="s">
        <v>1</v>
      </c>
      <c r="N234" s="168" t="s">
        <v>39</v>
      </c>
      <c r="P234" s="143">
        <f t="shared" si="21"/>
        <v>0</v>
      </c>
      <c r="Q234" s="143">
        <v>1.15E-2</v>
      </c>
      <c r="R234" s="143">
        <f t="shared" si="22"/>
        <v>3.4500000000000003E-2</v>
      </c>
      <c r="S234" s="143">
        <v>0</v>
      </c>
      <c r="T234" s="144">
        <f t="shared" si="23"/>
        <v>0</v>
      </c>
      <c r="AR234" s="145" t="s">
        <v>173</v>
      </c>
      <c r="AT234" s="145" t="s">
        <v>219</v>
      </c>
      <c r="AU234" s="145" t="s">
        <v>84</v>
      </c>
      <c r="AY234" s="15" t="s">
        <v>135</v>
      </c>
      <c r="BE234" s="146">
        <f t="shared" si="24"/>
        <v>0</v>
      </c>
      <c r="BF234" s="146">
        <f t="shared" si="25"/>
        <v>0</v>
      </c>
      <c r="BG234" s="146">
        <f t="shared" si="26"/>
        <v>0</v>
      </c>
      <c r="BH234" s="146">
        <f t="shared" si="27"/>
        <v>0</v>
      </c>
      <c r="BI234" s="146">
        <f t="shared" si="28"/>
        <v>0</v>
      </c>
      <c r="BJ234" s="15" t="s">
        <v>82</v>
      </c>
      <c r="BK234" s="146">
        <f t="shared" si="29"/>
        <v>0</v>
      </c>
      <c r="BL234" s="15" t="s">
        <v>141</v>
      </c>
      <c r="BM234" s="145" t="s">
        <v>425</v>
      </c>
    </row>
    <row r="235" spans="2:65" s="1" customFormat="1" ht="24.2" customHeight="1">
      <c r="B235" s="132"/>
      <c r="C235" s="133" t="s">
        <v>426</v>
      </c>
      <c r="D235" s="133" t="s">
        <v>137</v>
      </c>
      <c r="E235" s="134" t="s">
        <v>427</v>
      </c>
      <c r="F235" s="135" t="s">
        <v>428</v>
      </c>
      <c r="G235" s="136" t="s">
        <v>165</v>
      </c>
      <c r="H235" s="137">
        <v>92</v>
      </c>
      <c r="I235" s="138"/>
      <c r="J235" s="139">
        <f t="shared" si="20"/>
        <v>0</v>
      </c>
      <c r="K235" s="140"/>
      <c r="L235" s="31"/>
      <c r="M235" s="141" t="s">
        <v>1</v>
      </c>
      <c r="N235" s="142" t="s">
        <v>39</v>
      </c>
      <c r="P235" s="143">
        <f t="shared" si="21"/>
        <v>0</v>
      </c>
      <c r="Q235" s="143">
        <v>0</v>
      </c>
      <c r="R235" s="143">
        <f t="shared" si="22"/>
        <v>0</v>
      </c>
      <c r="S235" s="143">
        <v>0</v>
      </c>
      <c r="T235" s="144">
        <f t="shared" si="23"/>
        <v>0</v>
      </c>
      <c r="AR235" s="145" t="s">
        <v>141</v>
      </c>
      <c r="AT235" s="145" t="s">
        <v>137</v>
      </c>
      <c r="AU235" s="145" t="s">
        <v>84</v>
      </c>
      <c r="AY235" s="15" t="s">
        <v>135</v>
      </c>
      <c r="BE235" s="146">
        <f t="shared" si="24"/>
        <v>0</v>
      </c>
      <c r="BF235" s="146">
        <f t="shared" si="25"/>
        <v>0</v>
      </c>
      <c r="BG235" s="146">
        <f t="shared" si="26"/>
        <v>0</v>
      </c>
      <c r="BH235" s="146">
        <f t="shared" si="27"/>
        <v>0</v>
      </c>
      <c r="BI235" s="146">
        <f t="shared" si="28"/>
        <v>0</v>
      </c>
      <c r="BJ235" s="15" t="s">
        <v>82</v>
      </c>
      <c r="BK235" s="146">
        <f t="shared" si="29"/>
        <v>0</v>
      </c>
      <c r="BL235" s="15" t="s">
        <v>141</v>
      </c>
      <c r="BM235" s="145" t="s">
        <v>429</v>
      </c>
    </row>
    <row r="236" spans="2:65" s="1" customFormat="1" ht="24.2" customHeight="1">
      <c r="B236" s="132"/>
      <c r="C236" s="158" t="s">
        <v>430</v>
      </c>
      <c r="D236" s="158" t="s">
        <v>219</v>
      </c>
      <c r="E236" s="159" t="s">
        <v>431</v>
      </c>
      <c r="F236" s="160" t="s">
        <v>432</v>
      </c>
      <c r="G236" s="161" t="s">
        <v>165</v>
      </c>
      <c r="H236" s="162">
        <v>92</v>
      </c>
      <c r="I236" s="163"/>
      <c r="J236" s="164">
        <f t="shared" si="20"/>
        <v>0</v>
      </c>
      <c r="K236" s="165"/>
      <c r="L236" s="166"/>
      <c r="M236" s="167" t="s">
        <v>1</v>
      </c>
      <c r="N236" s="168" t="s">
        <v>39</v>
      </c>
      <c r="P236" s="143">
        <f t="shared" si="21"/>
        <v>0</v>
      </c>
      <c r="Q236" s="143">
        <v>2.1199999999999999E-3</v>
      </c>
      <c r="R236" s="143">
        <f t="shared" si="22"/>
        <v>0.19503999999999999</v>
      </c>
      <c r="S236" s="143">
        <v>0</v>
      </c>
      <c r="T236" s="144">
        <f t="shared" si="23"/>
        <v>0</v>
      </c>
      <c r="AR236" s="145" t="s">
        <v>173</v>
      </c>
      <c r="AT236" s="145" t="s">
        <v>219</v>
      </c>
      <c r="AU236" s="145" t="s">
        <v>84</v>
      </c>
      <c r="AY236" s="15" t="s">
        <v>135</v>
      </c>
      <c r="BE236" s="146">
        <f t="shared" si="24"/>
        <v>0</v>
      </c>
      <c r="BF236" s="146">
        <f t="shared" si="25"/>
        <v>0</v>
      </c>
      <c r="BG236" s="146">
        <f t="shared" si="26"/>
        <v>0</v>
      </c>
      <c r="BH236" s="146">
        <f t="shared" si="27"/>
        <v>0</v>
      </c>
      <c r="BI236" s="146">
        <f t="shared" si="28"/>
        <v>0</v>
      </c>
      <c r="BJ236" s="15" t="s">
        <v>82</v>
      </c>
      <c r="BK236" s="146">
        <f t="shared" si="29"/>
        <v>0</v>
      </c>
      <c r="BL236" s="15" t="s">
        <v>141</v>
      </c>
      <c r="BM236" s="145" t="s">
        <v>433</v>
      </c>
    </row>
    <row r="237" spans="2:65" s="1" customFormat="1" ht="39">
      <c r="B237" s="31"/>
      <c r="D237" s="147" t="s">
        <v>146</v>
      </c>
      <c r="F237" s="148" t="s">
        <v>434</v>
      </c>
      <c r="I237" s="149"/>
      <c r="L237" s="31"/>
      <c r="M237" s="150"/>
      <c r="T237" s="55"/>
      <c r="AT237" s="15" t="s">
        <v>146</v>
      </c>
      <c r="AU237" s="15" t="s">
        <v>84</v>
      </c>
    </row>
    <row r="238" spans="2:65" s="1" customFormat="1" ht="24.2" customHeight="1">
      <c r="B238" s="132"/>
      <c r="C238" s="133" t="s">
        <v>435</v>
      </c>
      <c r="D238" s="133" t="s">
        <v>137</v>
      </c>
      <c r="E238" s="134" t="s">
        <v>436</v>
      </c>
      <c r="F238" s="135" t="s">
        <v>437</v>
      </c>
      <c r="G238" s="136" t="s">
        <v>165</v>
      </c>
      <c r="H238" s="137">
        <v>360</v>
      </c>
      <c r="I238" s="138"/>
      <c r="J238" s="139">
        <f>ROUND(I238*H238,2)</f>
        <v>0</v>
      </c>
      <c r="K238" s="140"/>
      <c r="L238" s="31"/>
      <c r="M238" s="141" t="s">
        <v>1</v>
      </c>
      <c r="N238" s="142" t="s">
        <v>39</v>
      </c>
      <c r="P238" s="143">
        <f>O238*H238</f>
        <v>0</v>
      </c>
      <c r="Q238" s="143">
        <v>0</v>
      </c>
      <c r="R238" s="143">
        <f>Q238*H238</f>
        <v>0</v>
      </c>
      <c r="S238" s="143">
        <v>0</v>
      </c>
      <c r="T238" s="144">
        <f>S238*H238</f>
        <v>0</v>
      </c>
      <c r="AR238" s="145" t="s">
        <v>141</v>
      </c>
      <c r="AT238" s="145" t="s">
        <v>137</v>
      </c>
      <c r="AU238" s="145" t="s">
        <v>84</v>
      </c>
      <c r="AY238" s="15" t="s">
        <v>135</v>
      </c>
      <c r="BE238" s="146">
        <f>IF(N238="základní",J238,0)</f>
        <v>0</v>
      </c>
      <c r="BF238" s="146">
        <f>IF(N238="snížená",J238,0)</f>
        <v>0</v>
      </c>
      <c r="BG238" s="146">
        <f>IF(N238="zákl. přenesená",J238,0)</f>
        <v>0</v>
      </c>
      <c r="BH238" s="146">
        <f>IF(N238="sníž. přenesená",J238,0)</f>
        <v>0</v>
      </c>
      <c r="BI238" s="146">
        <f>IF(N238="nulová",J238,0)</f>
        <v>0</v>
      </c>
      <c r="BJ238" s="15" t="s">
        <v>82</v>
      </c>
      <c r="BK238" s="146">
        <f>ROUND(I238*H238,2)</f>
        <v>0</v>
      </c>
      <c r="BL238" s="15" t="s">
        <v>141</v>
      </c>
      <c r="BM238" s="145" t="s">
        <v>438</v>
      </c>
    </row>
    <row r="239" spans="2:65" s="1" customFormat="1" ht="24.2" customHeight="1">
      <c r="B239" s="132"/>
      <c r="C239" s="158" t="s">
        <v>439</v>
      </c>
      <c r="D239" s="158" t="s">
        <v>219</v>
      </c>
      <c r="E239" s="159" t="s">
        <v>440</v>
      </c>
      <c r="F239" s="160" t="s">
        <v>441</v>
      </c>
      <c r="G239" s="161" t="s">
        <v>165</v>
      </c>
      <c r="H239" s="162">
        <v>360</v>
      </c>
      <c r="I239" s="163"/>
      <c r="J239" s="164">
        <f>ROUND(I239*H239,2)</f>
        <v>0</v>
      </c>
      <c r="K239" s="165"/>
      <c r="L239" s="166"/>
      <c r="M239" s="167" t="s">
        <v>1</v>
      </c>
      <c r="N239" s="168" t="s">
        <v>39</v>
      </c>
      <c r="P239" s="143">
        <f>O239*H239</f>
        <v>0</v>
      </c>
      <c r="Q239" s="143">
        <v>1.5E-3</v>
      </c>
      <c r="R239" s="143">
        <f>Q239*H239</f>
        <v>0.54</v>
      </c>
      <c r="S239" s="143">
        <v>0</v>
      </c>
      <c r="T239" s="144">
        <f>S239*H239</f>
        <v>0</v>
      </c>
      <c r="AR239" s="145" t="s">
        <v>173</v>
      </c>
      <c r="AT239" s="145" t="s">
        <v>219</v>
      </c>
      <c r="AU239" s="145" t="s">
        <v>84</v>
      </c>
      <c r="AY239" s="15" t="s">
        <v>135</v>
      </c>
      <c r="BE239" s="146">
        <f>IF(N239="základní",J239,0)</f>
        <v>0</v>
      </c>
      <c r="BF239" s="146">
        <f>IF(N239="snížená",J239,0)</f>
        <v>0</v>
      </c>
      <c r="BG239" s="146">
        <f>IF(N239="zákl. přenesená",J239,0)</f>
        <v>0</v>
      </c>
      <c r="BH239" s="146">
        <f>IF(N239="sníž. přenesená",J239,0)</f>
        <v>0</v>
      </c>
      <c r="BI239" s="146">
        <f>IF(N239="nulová",J239,0)</f>
        <v>0</v>
      </c>
      <c r="BJ239" s="15" t="s">
        <v>82</v>
      </c>
      <c r="BK239" s="146">
        <f>ROUND(I239*H239,2)</f>
        <v>0</v>
      </c>
      <c r="BL239" s="15" t="s">
        <v>141</v>
      </c>
      <c r="BM239" s="145" t="s">
        <v>442</v>
      </c>
    </row>
    <row r="240" spans="2:65" s="1" customFormat="1" ht="29.25">
      <c r="B240" s="31"/>
      <c r="D240" s="147" t="s">
        <v>146</v>
      </c>
      <c r="F240" s="148" t="s">
        <v>443</v>
      </c>
      <c r="I240" s="149"/>
      <c r="L240" s="31"/>
      <c r="M240" s="150"/>
      <c r="T240" s="55"/>
      <c r="AT240" s="15" t="s">
        <v>146</v>
      </c>
      <c r="AU240" s="15" t="s">
        <v>84</v>
      </c>
    </row>
    <row r="241" spans="2:65" s="1" customFormat="1" ht="21.75" customHeight="1">
      <c r="B241" s="132"/>
      <c r="C241" s="133" t="s">
        <v>444</v>
      </c>
      <c r="D241" s="133" t="s">
        <v>137</v>
      </c>
      <c r="E241" s="134" t="s">
        <v>445</v>
      </c>
      <c r="F241" s="135" t="s">
        <v>446</v>
      </c>
      <c r="G241" s="136" t="s">
        <v>332</v>
      </c>
      <c r="H241" s="137">
        <v>1</v>
      </c>
      <c r="I241" s="138"/>
      <c r="J241" s="139">
        <f t="shared" ref="J241:J250" si="30">ROUND(I241*H241,2)</f>
        <v>0</v>
      </c>
      <c r="K241" s="140"/>
      <c r="L241" s="31"/>
      <c r="M241" s="141" t="s">
        <v>1</v>
      </c>
      <c r="N241" s="142" t="s">
        <v>39</v>
      </c>
      <c r="P241" s="143">
        <f t="shared" ref="P241:P250" si="31">O241*H241</f>
        <v>0</v>
      </c>
      <c r="Q241" s="143">
        <v>0</v>
      </c>
      <c r="R241" s="143">
        <f t="shared" ref="R241:R250" si="32">Q241*H241</f>
        <v>0</v>
      </c>
      <c r="S241" s="143">
        <v>0</v>
      </c>
      <c r="T241" s="144">
        <f t="shared" ref="T241:T250" si="33">S241*H241</f>
        <v>0</v>
      </c>
      <c r="AR241" s="145" t="s">
        <v>141</v>
      </c>
      <c r="AT241" s="145" t="s">
        <v>137</v>
      </c>
      <c r="AU241" s="145" t="s">
        <v>84</v>
      </c>
      <c r="AY241" s="15" t="s">
        <v>135</v>
      </c>
      <c r="BE241" s="146">
        <f t="shared" ref="BE241:BE250" si="34">IF(N241="základní",J241,0)</f>
        <v>0</v>
      </c>
      <c r="BF241" s="146">
        <f t="shared" ref="BF241:BF250" si="35">IF(N241="snížená",J241,0)</f>
        <v>0</v>
      </c>
      <c r="BG241" s="146">
        <f t="shared" ref="BG241:BG250" si="36">IF(N241="zákl. přenesená",J241,0)</f>
        <v>0</v>
      </c>
      <c r="BH241" s="146">
        <f t="shared" ref="BH241:BH250" si="37">IF(N241="sníž. přenesená",J241,0)</f>
        <v>0</v>
      </c>
      <c r="BI241" s="146">
        <f t="shared" ref="BI241:BI250" si="38">IF(N241="nulová",J241,0)</f>
        <v>0</v>
      </c>
      <c r="BJ241" s="15" t="s">
        <v>82</v>
      </c>
      <c r="BK241" s="146">
        <f t="shared" ref="BK241:BK250" si="39">ROUND(I241*H241,2)</f>
        <v>0</v>
      </c>
      <c r="BL241" s="15" t="s">
        <v>141</v>
      </c>
      <c r="BM241" s="145" t="s">
        <v>447</v>
      </c>
    </row>
    <row r="242" spans="2:65" s="1" customFormat="1" ht="16.5" customHeight="1">
      <c r="B242" s="132"/>
      <c r="C242" s="158" t="s">
        <v>448</v>
      </c>
      <c r="D242" s="158" t="s">
        <v>219</v>
      </c>
      <c r="E242" s="159" t="s">
        <v>449</v>
      </c>
      <c r="F242" s="160" t="s">
        <v>450</v>
      </c>
      <c r="G242" s="161" t="s">
        <v>332</v>
      </c>
      <c r="H242" s="162">
        <v>1</v>
      </c>
      <c r="I242" s="163"/>
      <c r="J242" s="164">
        <f t="shared" si="30"/>
        <v>0</v>
      </c>
      <c r="K242" s="165"/>
      <c r="L242" s="166"/>
      <c r="M242" s="167" t="s">
        <v>1</v>
      </c>
      <c r="N242" s="168" t="s">
        <v>39</v>
      </c>
      <c r="P242" s="143">
        <f t="shared" si="31"/>
        <v>0</v>
      </c>
      <c r="Q242" s="143">
        <v>1.4499999999999999E-3</v>
      </c>
      <c r="R242" s="143">
        <f t="shared" si="32"/>
        <v>1.4499999999999999E-3</v>
      </c>
      <c r="S242" s="143">
        <v>0</v>
      </c>
      <c r="T242" s="144">
        <f t="shared" si="33"/>
        <v>0</v>
      </c>
      <c r="AR242" s="145" t="s">
        <v>173</v>
      </c>
      <c r="AT242" s="145" t="s">
        <v>219</v>
      </c>
      <c r="AU242" s="145" t="s">
        <v>84</v>
      </c>
      <c r="AY242" s="15" t="s">
        <v>135</v>
      </c>
      <c r="BE242" s="146">
        <f t="shared" si="34"/>
        <v>0</v>
      </c>
      <c r="BF242" s="146">
        <f t="shared" si="35"/>
        <v>0</v>
      </c>
      <c r="BG242" s="146">
        <f t="shared" si="36"/>
        <v>0</v>
      </c>
      <c r="BH242" s="146">
        <f t="shared" si="37"/>
        <v>0</v>
      </c>
      <c r="BI242" s="146">
        <f t="shared" si="38"/>
        <v>0</v>
      </c>
      <c r="BJ242" s="15" t="s">
        <v>82</v>
      </c>
      <c r="BK242" s="146">
        <f t="shared" si="39"/>
        <v>0</v>
      </c>
      <c r="BL242" s="15" t="s">
        <v>141</v>
      </c>
      <c r="BM242" s="145" t="s">
        <v>451</v>
      </c>
    </row>
    <row r="243" spans="2:65" s="1" customFormat="1" ht="21.75" customHeight="1">
      <c r="B243" s="132"/>
      <c r="C243" s="133" t="s">
        <v>452</v>
      </c>
      <c r="D243" s="133" t="s">
        <v>137</v>
      </c>
      <c r="E243" s="134" t="s">
        <v>453</v>
      </c>
      <c r="F243" s="135" t="s">
        <v>454</v>
      </c>
      <c r="G243" s="136" t="s">
        <v>332</v>
      </c>
      <c r="H243" s="137">
        <v>4</v>
      </c>
      <c r="I243" s="138"/>
      <c r="J243" s="139">
        <f t="shared" si="30"/>
        <v>0</v>
      </c>
      <c r="K243" s="140"/>
      <c r="L243" s="31"/>
      <c r="M243" s="141" t="s">
        <v>1</v>
      </c>
      <c r="N243" s="142" t="s">
        <v>39</v>
      </c>
      <c r="P243" s="143">
        <f t="shared" si="31"/>
        <v>0</v>
      </c>
      <c r="Q243" s="143">
        <v>0</v>
      </c>
      <c r="R243" s="143">
        <f t="shared" si="32"/>
        <v>0</v>
      </c>
      <c r="S243" s="143">
        <v>0</v>
      </c>
      <c r="T243" s="144">
        <f t="shared" si="33"/>
        <v>0</v>
      </c>
      <c r="AR243" s="145" t="s">
        <v>141</v>
      </c>
      <c r="AT243" s="145" t="s">
        <v>137</v>
      </c>
      <c r="AU243" s="145" t="s">
        <v>84</v>
      </c>
      <c r="AY243" s="15" t="s">
        <v>135</v>
      </c>
      <c r="BE243" s="146">
        <f t="shared" si="34"/>
        <v>0</v>
      </c>
      <c r="BF243" s="146">
        <f t="shared" si="35"/>
        <v>0</v>
      </c>
      <c r="BG243" s="146">
        <f t="shared" si="36"/>
        <v>0</v>
      </c>
      <c r="BH243" s="146">
        <f t="shared" si="37"/>
        <v>0</v>
      </c>
      <c r="BI243" s="146">
        <f t="shared" si="38"/>
        <v>0</v>
      </c>
      <c r="BJ243" s="15" t="s">
        <v>82</v>
      </c>
      <c r="BK243" s="146">
        <f t="shared" si="39"/>
        <v>0</v>
      </c>
      <c r="BL243" s="15" t="s">
        <v>141</v>
      </c>
      <c r="BM243" s="145" t="s">
        <v>455</v>
      </c>
    </row>
    <row r="244" spans="2:65" s="1" customFormat="1" ht="16.5" customHeight="1">
      <c r="B244" s="132"/>
      <c r="C244" s="158" t="s">
        <v>456</v>
      </c>
      <c r="D244" s="158" t="s">
        <v>219</v>
      </c>
      <c r="E244" s="159" t="s">
        <v>457</v>
      </c>
      <c r="F244" s="160" t="s">
        <v>458</v>
      </c>
      <c r="G244" s="161" t="s">
        <v>332</v>
      </c>
      <c r="H244" s="162">
        <v>2</v>
      </c>
      <c r="I244" s="163"/>
      <c r="J244" s="164">
        <f t="shared" si="30"/>
        <v>0</v>
      </c>
      <c r="K244" s="165"/>
      <c r="L244" s="166"/>
      <c r="M244" s="167" t="s">
        <v>1</v>
      </c>
      <c r="N244" s="168" t="s">
        <v>39</v>
      </c>
      <c r="P244" s="143">
        <f t="shared" si="31"/>
        <v>0</v>
      </c>
      <c r="Q244" s="143">
        <v>1E-3</v>
      </c>
      <c r="R244" s="143">
        <f t="shared" si="32"/>
        <v>2E-3</v>
      </c>
      <c r="S244" s="143">
        <v>0</v>
      </c>
      <c r="T244" s="144">
        <f t="shared" si="33"/>
        <v>0</v>
      </c>
      <c r="AR244" s="145" t="s">
        <v>173</v>
      </c>
      <c r="AT244" s="145" t="s">
        <v>219</v>
      </c>
      <c r="AU244" s="145" t="s">
        <v>84</v>
      </c>
      <c r="AY244" s="15" t="s">
        <v>135</v>
      </c>
      <c r="BE244" s="146">
        <f t="shared" si="34"/>
        <v>0</v>
      </c>
      <c r="BF244" s="146">
        <f t="shared" si="35"/>
        <v>0</v>
      </c>
      <c r="BG244" s="146">
        <f t="shared" si="36"/>
        <v>0</v>
      </c>
      <c r="BH244" s="146">
        <f t="shared" si="37"/>
        <v>0</v>
      </c>
      <c r="BI244" s="146">
        <f t="shared" si="38"/>
        <v>0</v>
      </c>
      <c r="BJ244" s="15" t="s">
        <v>82</v>
      </c>
      <c r="BK244" s="146">
        <f t="shared" si="39"/>
        <v>0</v>
      </c>
      <c r="BL244" s="15" t="s">
        <v>141</v>
      </c>
      <c r="BM244" s="145" t="s">
        <v>459</v>
      </c>
    </row>
    <row r="245" spans="2:65" s="1" customFormat="1" ht="16.5" customHeight="1">
      <c r="B245" s="132"/>
      <c r="C245" s="158" t="s">
        <v>460</v>
      </c>
      <c r="D245" s="158" t="s">
        <v>219</v>
      </c>
      <c r="E245" s="159" t="s">
        <v>461</v>
      </c>
      <c r="F245" s="160" t="s">
        <v>462</v>
      </c>
      <c r="G245" s="161" t="s">
        <v>332</v>
      </c>
      <c r="H245" s="162">
        <v>2</v>
      </c>
      <c r="I245" s="163"/>
      <c r="J245" s="164">
        <f t="shared" si="30"/>
        <v>0</v>
      </c>
      <c r="K245" s="165"/>
      <c r="L245" s="166"/>
      <c r="M245" s="167" t="s">
        <v>1</v>
      </c>
      <c r="N245" s="168" t="s">
        <v>39</v>
      </c>
      <c r="P245" s="143">
        <f t="shared" si="31"/>
        <v>0</v>
      </c>
      <c r="Q245" s="143">
        <v>8.9999999999999998E-4</v>
      </c>
      <c r="R245" s="143">
        <f t="shared" si="32"/>
        <v>1.8E-3</v>
      </c>
      <c r="S245" s="143">
        <v>0</v>
      </c>
      <c r="T245" s="144">
        <f t="shared" si="33"/>
        <v>0</v>
      </c>
      <c r="AR245" s="145" t="s">
        <v>173</v>
      </c>
      <c r="AT245" s="145" t="s">
        <v>219</v>
      </c>
      <c r="AU245" s="145" t="s">
        <v>84</v>
      </c>
      <c r="AY245" s="15" t="s">
        <v>135</v>
      </c>
      <c r="BE245" s="146">
        <f t="shared" si="34"/>
        <v>0</v>
      </c>
      <c r="BF245" s="146">
        <f t="shared" si="35"/>
        <v>0</v>
      </c>
      <c r="BG245" s="146">
        <f t="shared" si="36"/>
        <v>0</v>
      </c>
      <c r="BH245" s="146">
        <f t="shared" si="37"/>
        <v>0</v>
      </c>
      <c r="BI245" s="146">
        <f t="shared" si="38"/>
        <v>0</v>
      </c>
      <c r="BJ245" s="15" t="s">
        <v>82</v>
      </c>
      <c r="BK245" s="146">
        <f t="shared" si="39"/>
        <v>0</v>
      </c>
      <c r="BL245" s="15" t="s">
        <v>141</v>
      </c>
      <c r="BM245" s="145" t="s">
        <v>463</v>
      </c>
    </row>
    <row r="246" spans="2:65" s="1" customFormat="1" ht="21.75" customHeight="1">
      <c r="B246" s="132"/>
      <c r="C246" s="133" t="s">
        <v>464</v>
      </c>
      <c r="D246" s="133" t="s">
        <v>137</v>
      </c>
      <c r="E246" s="134" t="s">
        <v>465</v>
      </c>
      <c r="F246" s="135" t="s">
        <v>466</v>
      </c>
      <c r="G246" s="136" t="s">
        <v>332</v>
      </c>
      <c r="H246" s="137">
        <v>4</v>
      </c>
      <c r="I246" s="138"/>
      <c r="J246" s="139">
        <f t="shared" si="30"/>
        <v>0</v>
      </c>
      <c r="K246" s="140"/>
      <c r="L246" s="31"/>
      <c r="M246" s="141" t="s">
        <v>1</v>
      </c>
      <c r="N246" s="142" t="s">
        <v>39</v>
      </c>
      <c r="P246" s="143">
        <f t="shared" si="31"/>
        <v>0</v>
      </c>
      <c r="Q246" s="143">
        <v>1.6199999999999999E-3</v>
      </c>
      <c r="R246" s="143">
        <f t="shared" si="32"/>
        <v>6.4799999999999996E-3</v>
      </c>
      <c r="S246" s="143">
        <v>0</v>
      </c>
      <c r="T246" s="144">
        <f t="shared" si="33"/>
        <v>0</v>
      </c>
      <c r="AR246" s="145" t="s">
        <v>141</v>
      </c>
      <c r="AT246" s="145" t="s">
        <v>137</v>
      </c>
      <c r="AU246" s="145" t="s">
        <v>84</v>
      </c>
      <c r="AY246" s="15" t="s">
        <v>135</v>
      </c>
      <c r="BE246" s="146">
        <f t="shared" si="34"/>
        <v>0</v>
      </c>
      <c r="BF246" s="146">
        <f t="shared" si="35"/>
        <v>0</v>
      </c>
      <c r="BG246" s="146">
        <f t="shared" si="36"/>
        <v>0</v>
      </c>
      <c r="BH246" s="146">
        <f t="shared" si="37"/>
        <v>0</v>
      </c>
      <c r="BI246" s="146">
        <f t="shared" si="38"/>
        <v>0</v>
      </c>
      <c r="BJ246" s="15" t="s">
        <v>82</v>
      </c>
      <c r="BK246" s="146">
        <f t="shared" si="39"/>
        <v>0</v>
      </c>
      <c r="BL246" s="15" t="s">
        <v>141</v>
      </c>
      <c r="BM246" s="145" t="s">
        <v>467</v>
      </c>
    </row>
    <row r="247" spans="2:65" s="1" customFormat="1" ht="16.5" customHeight="1">
      <c r="B247" s="132"/>
      <c r="C247" s="158" t="s">
        <v>468</v>
      </c>
      <c r="D247" s="158" t="s">
        <v>219</v>
      </c>
      <c r="E247" s="159" t="s">
        <v>469</v>
      </c>
      <c r="F247" s="160" t="s">
        <v>470</v>
      </c>
      <c r="G247" s="161" t="s">
        <v>332</v>
      </c>
      <c r="H247" s="162">
        <v>4</v>
      </c>
      <c r="I247" s="163"/>
      <c r="J247" s="164">
        <f t="shared" si="30"/>
        <v>0</v>
      </c>
      <c r="K247" s="165"/>
      <c r="L247" s="166"/>
      <c r="M247" s="167" t="s">
        <v>1</v>
      </c>
      <c r="N247" s="168" t="s">
        <v>39</v>
      </c>
      <c r="P247" s="143">
        <f t="shared" si="31"/>
        <v>0</v>
      </c>
      <c r="Q247" s="143">
        <v>1.7999999999999999E-2</v>
      </c>
      <c r="R247" s="143">
        <f t="shared" si="32"/>
        <v>7.1999999999999995E-2</v>
      </c>
      <c r="S247" s="143">
        <v>0</v>
      </c>
      <c r="T247" s="144">
        <f t="shared" si="33"/>
        <v>0</v>
      </c>
      <c r="AR247" s="145" t="s">
        <v>173</v>
      </c>
      <c r="AT247" s="145" t="s">
        <v>219</v>
      </c>
      <c r="AU247" s="145" t="s">
        <v>84</v>
      </c>
      <c r="AY247" s="15" t="s">
        <v>135</v>
      </c>
      <c r="BE247" s="146">
        <f t="shared" si="34"/>
        <v>0</v>
      </c>
      <c r="BF247" s="146">
        <f t="shared" si="35"/>
        <v>0</v>
      </c>
      <c r="BG247" s="146">
        <f t="shared" si="36"/>
        <v>0</v>
      </c>
      <c r="BH247" s="146">
        <f t="shared" si="37"/>
        <v>0</v>
      </c>
      <c r="BI247" s="146">
        <f t="shared" si="38"/>
        <v>0</v>
      </c>
      <c r="BJ247" s="15" t="s">
        <v>82</v>
      </c>
      <c r="BK247" s="146">
        <f t="shared" si="39"/>
        <v>0</v>
      </c>
      <c r="BL247" s="15" t="s">
        <v>141</v>
      </c>
      <c r="BM247" s="145" t="s">
        <v>471</v>
      </c>
    </row>
    <row r="248" spans="2:65" s="1" customFormat="1" ht="21.75" customHeight="1">
      <c r="B248" s="132"/>
      <c r="C248" s="158" t="s">
        <v>472</v>
      </c>
      <c r="D248" s="158" t="s">
        <v>219</v>
      </c>
      <c r="E248" s="159" t="s">
        <v>473</v>
      </c>
      <c r="F248" s="160" t="s">
        <v>474</v>
      </c>
      <c r="G248" s="161" t="s">
        <v>332</v>
      </c>
      <c r="H248" s="162">
        <v>4</v>
      </c>
      <c r="I248" s="163"/>
      <c r="J248" s="164">
        <f t="shared" si="30"/>
        <v>0</v>
      </c>
      <c r="K248" s="165"/>
      <c r="L248" s="166"/>
      <c r="M248" s="167" t="s">
        <v>1</v>
      </c>
      <c r="N248" s="168" t="s">
        <v>39</v>
      </c>
      <c r="P248" s="143">
        <f t="shared" si="31"/>
        <v>0</v>
      </c>
      <c r="Q248" s="143">
        <v>3.5000000000000001E-3</v>
      </c>
      <c r="R248" s="143">
        <f t="shared" si="32"/>
        <v>1.4E-2</v>
      </c>
      <c r="S248" s="143">
        <v>0</v>
      </c>
      <c r="T248" s="144">
        <f t="shared" si="33"/>
        <v>0</v>
      </c>
      <c r="AR248" s="145" t="s">
        <v>173</v>
      </c>
      <c r="AT248" s="145" t="s">
        <v>219</v>
      </c>
      <c r="AU248" s="145" t="s">
        <v>84</v>
      </c>
      <c r="AY248" s="15" t="s">
        <v>135</v>
      </c>
      <c r="BE248" s="146">
        <f t="shared" si="34"/>
        <v>0</v>
      </c>
      <c r="BF248" s="146">
        <f t="shared" si="35"/>
        <v>0</v>
      </c>
      <c r="BG248" s="146">
        <f t="shared" si="36"/>
        <v>0</v>
      </c>
      <c r="BH248" s="146">
        <f t="shared" si="37"/>
        <v>0</v>
      </c>
      <c r="BI248" s="146">
        <f t="shared" si="38"/>
        <v>0</v>
      </c>
      <c r="BJ248" s="15" t="s">
        <v>82</v>
      </c>
      <c r="BK248" s="146">
        <f t="shared" si="39"/>
        <v>0</v>
      </c>
      <c r="BL248" s="15" t="s">
        <v>141</v>
      </c>
      <c r="BM248" s="145" t="s">
        <v>475</v>
      </c>
    </row>
    <row r="249" spans="2:65" s="1" customFormat="1" ht="16.5" customHeight="1">
      <c r="B249" s="132"/>
      <c r="C249" s="133" t="s">
        <v>476</v>
      </c>
      <c r="D249" s="133" t="s">
        <v>137</v>
      </c>
      <c r="E249" s="134" t="s">
        <v>477</v>
      </c>
      <c r="F249" s="135" t="s">
        <v>478</v>
      </c>
      <c r="G249" s="136" t="s">
        <v>332</v>
      </c>
      <c r="H249" s="137">
        <v>7</v>
      </c>
      <c r="I249" s="138"/>
      <c r="J249" s="139">
        <f t="shared" si="30"/>
        <v>0</v>
      </c>
      <c r="K249" s="140"/>
      <c r="L249" s="31"/>
      <c r="M249" s="141" t="s">
        <v>1</v>
      </c>
      <c r="N249" s="142" t="s">
        <v>39</v>
      </c>
      <c r="P249" s="143">
        <f t="shared" si="31"/>
        <v>0</v>
      </c>
      <c r="Q249" s="143">
        <v>2.9999999999999997E-4</v>
      </c>
      <c r="R249" s="143">
        <f t="shared" si="32"/>
        <v>2.0999999999999999E-3</v>
      </c>
      <c r="S249" s="143">
        <v>0</v>
      </c>
      <c r="T249" s="144">
        <f t="shared" si="33"/>
        <v>0</v>
      </c>
      <c r="AR249" s="145" t="s">
        <v>141</v>
      </c>
      <c r="AT249" s="145" t="s">
        <v>137</v>
      </c>
      <c r="AU249" s="145" t="s">
        <v>84</v>
      </c>
      <c r="AY249" s="15" t="s">
        <v>135</v>
      </c>
      <c r="BE249" s="146">
        <f t="shared" si="34"/>
        <v>0</v>
      </c>
      <c r="BF249" s="146">
        <f t="shared" si="35"/>
        <v>0</v>
      </c>
      <c r="BG249" s="146">
        <f t="shared" si="36"/>
        <v>0</v>
      </c>
      <c r="BH249" s="146">
        <f t="shared" si="37"/>
        <v>0</v>
      </c>
      <c r="BI249" s="146">
        <f t="shared" si="38"/>
        <v>0</v>
      </c>
      <c r="BJ249" s="15" t="s">
        <v>82</v>
      </c>
      <c r="BK249" s="146">
        <f t="shared" si="39"/>
        <v>0</v>
      </c>
      <c r="BL249" s="15" t="s">
        <v>141</v>
      </c>
      <c r="BM249" s="145" t="s">
        <v>479</v>
      </c>
    </row>
    <row r="250" spans="2:65" s="1" customFormat="1" ht="16.5" customHeight="1">
      <c r="B250" s="132"/>
      <c r="C250" s="158" t="s">
        <v>480</v>
      </c>
      <c r="D250" s="158" t="s">
        <v>219</v>
      </c>
      <c r="E250" s="159" t="s">
        <v>481</v>
      </c>
      <c r="F250" s="160" t="s">
        <v>482</v>
      </c>
      <c r="G250" s="161" t="s">
        <v>332</v>
      </c>
      <c r="H250" s="162">
        <v>7</v>
      </c>
      <c r="I250" s="163"/>
      <c r="J250" s="164">
        <f t="shared" si="30"/>
        <v>0</v>
      </c>
      <c r="K250" s="165"/>
      <c r="L250" s="166"/>
      <c r="M250" s="167" t="s">
        <v>1</v>
      </c>
      <c r="N250" s="168" t="s">
        <v>39</v>
      </c>
      <c r="P250" s="143">
        <f t="shared" si="31"/>
        <v>0</v>
      </c>
      <c r="Q250" s="143">
        <v>5.0000000000000001E-4</v>
      </c>
      <c r="R250" s="143">
        <f t="shared" si="32"/>
        <v>3.5000000000000001E-3</v>
      </c>
      <c r="S250" s="143">
        <v>0</v>
      </c>
      <c r="T250" s="144">
        <f t="shared" si="33"/>
        <v>0</v>
      </c>
      <c r="AR250" s="145" t="s">
        <v>173</v>
      </c>
      <c r="AT250" s="145" t="s">
        <v>219</v>
      </c>
      <c r="AU250" s="145" t="s">
        <v>84</v>
      </c>
      <c r="AY250" s="15" t="s">
        <v>135</v>
      </c>
      <c r="BE250" s="146">
        <f t="shared" si="34"/>
        <v>0</v>
      </c>
      <c r="BF250" s="146">
        <f t="shared" si="35"/>
        <v>0</v>
      </c>
      <c r="BG250" s="146">
        <f t="shared" si="36"/>
        <v>0</v>
      </c>
      <c r="BH250" s="146">
        <f t="shared" si="37"/>
        <v>0</v>
      </c>
      <c r="BI250" s="146">
        <f t="shared" si="38"/>
        <v>0</v>
      </c>
      <c r="BJ250" s="15" t="s">
        <v>82</v>
      </c>
      <c r="BK250" s="146">
        <f t="shared" si="39"/>
        <v>0</v>
      </c>
      <c r="BL250" s="15" t="s">
        <v>141</v>
      </c>
      <c r="BM250" s="145" t="s">
        <v>483</v>
      </c>
    </row>
    <row r="251" spans="2:65" s="1" customFormat="1" ht="19.5">
      <c r="B251" s="31"/>
      <c r="D251" s="147" t="s">
        <v>146</v>
      </c>
      <c r="F251" s="148" t="s">
        <v>484</v>
      </c>
      <c r="I251" s="149"/>
      <c r="L251" s="31"/>
      <c r="M251" s="150"/>
      <c r="T251" s="55"/>
      <c r="AT251" s="15" t="s">
        <v>146</v>
      </c>
      <c r="AU251" s="15" t="s">
        <v>84</v>
      </c>
    </row>
    <row r="252" spans="2:65" s="1" customFormat="1" ht="16.5" customHeight="1">
      <c r="B252" s="132"/>
      <c r="C252" s="158" t="s">
        <v>485</v>
      </c>
      <c r="D252" s="158" t="s">
        <v>219</v>
      </c>
      <c r="E252" s="159" t="s">
        <v>486</v>
      </c>
      <c r="F252" s="160" t="s">
        <v>487</v>
      </c>
      <c r="G252" s="161" t="s">
        <v>332</v>
      </c>
      <c r="H252" s="162">
        <v>7</v>
      </c>
      <c r="I252" s="163"/>
      <c r="J252" s="164">
        <f t="shared" ref="J252:J257" si="40">ROUND(I252*H252,2)</f>
        <v>0</v>
      </c>
      <c r="K252" s="165"/>
      <c r="L252" s="166"/>
      <c r="M252" s="167" t="s">
        <v>1</v>
      </c>
      <c r="N252" s="168" t="s">
        <v>39</v>
      </c>
      <c r="P252" s="143">
        <f t="shared" ref="P252:P257" si="41">O252*H252</f>
        <v>0</v>
      </c>
      <c r="Q252" s="143">
        <v>3.5000000000000001E-3</v>
      </c>
      <c r="R252" s="143">
        <f t="shared" ref="R252:R257" si="42">Q252*H252</f>
        <v>2.4500000000000001E-2</v>
      </c>
      <c r="S252" s="143">
        <v>0</v>
      </c>
      <c r="T252" s="144">
        <f t="shared" ref="T252:T257" si="43">S252*H252</f>
        <v>0</v>
      </c>
      <c r="AR252" s="145" t="s">
        <v>173</v>
      </c>
      <c r="AT252" s="145" t="s">
        <v>219</v>
      </c>
      <c r="AU252" s="145" t="s">
        <v>84</v>
      </c>
      <c r="AY252" s="15" t="s">
        <v>135</v>
      </c>
      <c r="BE252" s="146">
        <f t="shared" ref="BE252:BE257" si="44">IF(N252="základní",J252,0)</f>
        <v>0</v>
      </c>
      <c r="BF252" s="146">
        <f t="shared" ref="BF252:BF257" si="45">IF(N252="snížená",J252,0)</f>
        <v>0</v>
      </c>
      <c r="BG252" s="146">
        <f t="shared" ref="BG252:BG257" si="46">IF(N252="zákl. přenesená",J252,0)</f>
        <v>0</v>
      </c>
      <c r="BH252" s="146">
        <f t="shared" ref="BH252:BH257" si="47">IF(N252="sníž. přenesená",J252,0)</f>
        <v>0</v>
      </c>
      <c r="BI252" s="146">
        <f t="shared" ref="BI252:BI257" si="48">IF(N252="nulová",J252,0)</f>
        <v>0</v>
      </c>
      <c r="BJ252" s="15" t="s">
        <v>82</v>
      </c>
      <c r="BK252" s="146">
        <f t="shared" ref="BK252:BK257" si="49">ROUND(I252*H252,2)</f>
        <v>0</v>
      </c>
      <c r="BL252" s="15" t="s">
        <v>141</v>
      </c>
      <c r="BM252" s="145" t="s">
        <v>488</v>
      </c>
    </row>
    <row r="253" spans="2:65" s="1" customFormat="1" ht="16.5" customHeight="1">
      <c r="B253" s="132"/>
      <c r="C253" s="133" t="s">
        <v>489</v>
      </c>
      <c r="D253" s="133" t="s">
        <v>137</v>
      </c>
      <c r="E253" s="134" t="s">
        <v>490</v>
      </c>
      <c r="F253" s="135" t="s">
        <v>491</v>
      </c>
      <c r="G253" s="136" t="s">
        <v>332</v>
      </c>
      <c r="H253" s="137">
        <v>2</v>
      </c>
      <c r="I253" s="138"/>
      <c r="J253" s="139">
        <f t="shared" si="40"/>
        <v>0</v>
      </c>
      <c r="K253" s="140"/>
      <c r="L253" s="31"/>
      <c r="M253" s="141" t="s">
        <v>1</v>
      </c>
      <c r="N253" s="142" t="s">
        <v>39</v>
      </c>
      <c r="P253" s="143">
        <f t="shared" si="41"/>
        <v>0</v>
      </c>
      <c r="Q253" s="143">
        <v>1.3600000000000001E-3</v>
      </c>
      <c r="R253" s="143">
        <f t="shared" si="42"/>
        <v>2.7200000000000002E-3</v>
      </c>
      <c r="S253" s="143">
        <v>0</v>
      </c>
      <c r="T253" s="144">
        <f t="shared" si="43"/>
        <v>0</v>
      </c>
      <c r="AR253" s="145" t="s">
        <v>141</v>
      </c>
      <c r="AT253" s="145" t="s">
        <v>137</v>
      </c>
      <c r="AU253" s="145" t="s">
        <v>84</v>
      </c>
      <c r="AY253" s="15" t="s">
        <v>135</v>
      </c>
      <c r="BE253" s="146">
        <f t="shared" si="44"/>
        <v>0</v>
      </c>
      <c r="BF253" s="146">
        <f t="shared" si="45"/>
        <v>0</v>
      </c>
      <c r="BG253" s="146">
        <f t="shared" si="46"/>
        <v>0</v>
      </c>
      <c r="BH253" s="146">
        <f t="shared" si="47"/>
        <v>0</v>
      </c>
      <c r="BI253" s="146">
        <f t="shared" si="48"/>
        <v>0</v>
      </c>
      <c r="BJ253" s="15" t="s">
        <v>82</v>
      </c>
      <c r="BK253" s="146">
        <f t="shared" si="49"/>
        <v>0</v>
      </c>
      <c r="BL253" s="15" t="s">
        <v>141</v>
      </c>
      <c r="BM253" s="145" t="s">
        <v>492</v>
      </c>
    </row>
    <row r="254" spans="2:65" s="1" customFormat="1" ht="24.2" customHeight="1">
      <c r="B254" s="132"/>
      <c r="C254" s="158" t="s">
        <v>493</v>
      </c>
      <c r="D254" s="158" t="s">
        <v>219</v>
      </c>
      <c r="E254" s="159" t="s">
        <v>494</v>
      </c>
      <c r="F254" s="160" t="s">
        <v>495</v>
      </c>
      <c r="G254" s="161" t="s">
        <v>332</v>
      </c>
      <c r="H254" s="162">
        <v>2</v>
      </c>
      <c r="I254" s="163"/>
      <c r="J254" s="164">
        <f t="shared" si="40"/>
        <v>0</v>
      </c>
      <c r="K254" s="165"/>
      <c r="L254" s="166"/>
      <c r="M254" s="167" t="s">
        <v>1</v>
      </c>
      <c r="N254" s="168" t="s">
        <v>39</v>
      </c>
      <c r="P254" s="143">
        <f t="shared" si="41"/>
        <v>0</v>
      </c>
      <c r="Q254" s="143">
        <v>4.2999999999999997E-2</v>
      </c>
      <c r="R254" s="143">
        <f t="shared" si="42"/>
        <v>8.5999999999999993E-2</v>
      </c>
      <c r="S254" s="143">
        <v>0</v>
      </c>
      <c r="T254" s="144">
        <f t="shared" si="43"/>
        <v>0</v>
      </c>
      <c r="AR254" s="145" t="s">
        <v>173</v>
      </c>
      <c r="AT254" s="145" t="s">
        <v>219</v>
      </c>
      <c r="AU254" s="145" t="s">
        <v>84</v>
      </c>
      <c r="AY254" s="15" t="s">
        <v>135</v>
      </c>
      <c r="BE254" s="146">
        <f t="shared" si="44"/>
        <v>0</v>
      </c>
      <c r="BF254" s="146">
        <f t="shared" si="45"/>
        <v>0</v>
      </c>
      <c r="BG254" s="146">
        <f t="shared" si="46"/>
        <v>0</v>
      </c>
      <c r="BH254" s="146">
        <f t="shared" si="47"/>
        <v>0</v>
      </c>
      <c r="BI254" s="146">
        <f t="shared" si="48"/>
        <v>0</v>
      </c>
      <c r="BJ254" s="15" t="s">
        <v>82</v>
      </c>
      <c r="BK254" s="146">
        <f t="shared" si="49"/>
        <v>0</v>
      </c>
      <c r="BL254" s="15" t="s">
        <v>141</v>
      </c>
      <c r="BM254" s="145" t="s">
        <v>496</v>
      </c>
    </row>
    <row r="255" spans="2:65" s="1" customFormat="1" ht="16.5" customHeight="1">
      <c r="B255" s="132"/>
      <c r="C255" s="158" t="s">
        <v>497</v>
      </c>
      <c r="D255" s="158" t="s">
        <v>219</v>
      </c>
      <c r="E255" s="159" t="s">
        <v>498</v>
      </c>
      <c r="F255" s="160" t="s">
        <v>499</v>
      </c>
      <c r="G255" s="161" t="s">
        <v>226</v>
      </c>
      <c r="H255" s="162">
        <v>2</v>
      </c>
      <c r="I255" s="163"/>
      <c r="J255" s="164">
        <f t="shared" si="40"/>
        <v>0</v>
      </c>
      <c r="K255" s="165"/>
      <c r="L255" s="166"/>
      <c r="M255" s="167" t="s">
        <v>1</v>
      </c>
      <c r="N255" s="168" t="s">
        <v>39</v>
      </c>
      <c r="P255" s="143">
        <f t="shared" si="41"/>
        <v>0</v>
      </c>
      <c r="Q255" s="143">
        <v>4.8000000000000001E-2</v>
      </c>
      <c r="R255" s="143">
        <f t="shared" si="42"/>
        <v>9.6000000000000002E-2</v>
      </c>
      <c r="S255" s="143">
        <v>0</v>
      </c>
      <c r="T255" s="144">
        <f t="shared" si="43"/>
        <v>0</v>
      </c>
      <c r="AR255" s="145" t="s">
        <v>173</v>
      </c>
      <c r="AT255" s="145" t="s">
        <v>219</v>
      </c>
      <c r="AU255" s="145" t="s">
        <v>84</v>
      </c>
      <c r="AY255" s="15" t="s">
        <v>135</v>
      </c>
      <c r="BE255" s="146">
        <f t="shared" si="44"/>
        <v>0</v>
      </c>
      <c r="BF255" s="146">
        <f t="shared" si="45"/>
        <v>0</v>
      </c>
      <c r="BG255" s="146">
        <f t="shared" si="46"/>
        <v>0</v>
      </c>
      <c r="BH255" s="146">
        <f t="shared" si="47"/>
        <v>0</v>
      </c>
      <c r="BI255" s="146">
        <f t="shared" si="48"/>
        <v>0</v>
      </c>
      <c r="BJ255" s="15" t="s">
        <v>82</v>
      </c>
      <c r="BK255" s="146">
        <f t="shared" si="49"/>
        <v>0</v>
      </c>
      <c r="BL255" s="15" t="s">
        <v>141</v>
      </c>
      <c r="BM255" s="145" t="s">
        <v>500</v>
      </c>
    </row>
    <row r="256" spans="2:65" s="1" customFormat="1" ht="24.2" customHeight="1">
      <c r="B256" s="132"/>
      <c r="C256" s="133" t="s">
        <v>501</v>
      </c>
      <c r="D256" s="133" t="s">
        <v>137</v>
      </c>
      <c r="E256" s="134" t="s">
        <v>502</v>
      </c>
      <c r="F256" s="135" t="s">
        <v>503</v>
      </c>
      <c r="G256" s="136" t="s">
        <v>332</v>
      </c>
      <c r="H256" s="137">
        <v>7</v>
      </c>
      <c r="I256" s="138"/>
      <c r="J256" s="139">
        <f t="shared" si="40"/>
        <v>0</v>
      </c>
      <c r="K256" s="140"/>
      <c r="L256" s="31"/>
      <c r="M256" s="141" t="s">
        <v>1</v>
      </c>
      <c r="N256" s="142" t="s">
        <v>39</v>
      </c>
      <c r="P256" s="143">
        <f t="shared" si="41"/>
        <v>0</v>
      </c>
      <c r="Q256" s="143">
        <v>0</v>
      </c>
      <c r="R256" s="143">
        <f t="shared" si="42"/>
        <v>0</v>
      </c>
      <c r="S256" s="143">
        <v>0</v>
      </c>
      <c r="T256" s="144">
        <f t="shared" si="43"/>
        <v>0</v>
      </c>
      <c r="AR256" s="145" t="s">
        <v>141</v>
      </c>
      <c r="AT256" s="145" t="s">
        <v>137</v>
      </c>
      <c r="AU256" s="145" t="s">
        <v>84</v>
      </c>
      <c r="AY256" s="15" t="s">
        <v>135</v>
      </c>
      <c r="BE256" s="146">
        <f t="shared" si="44"/>
        <v>0</v>
      </c>
      <c r="BF256" s="146">
        <f t="shared" si="45"/>
        <v>0</v>
      </c>
      <c r="BG256" s="146">
        <f t="shared" si="46"/>
        <v>0</v>
      </c>
      <c r="BH256" s="146">
        <f t="shared" si="47"/>
        <v>0</v>
      </c>
      <c r="BI256" s="146">
        <f t="shared" si="48"/>
        <v>0</v>
      </c>
      <c r="BJ256" s="15" t="s">
        <v>82</v>
      </c>
      <c r="BK256" s="146">
        <f t="shared" si="49"/>
        <v>0</v>
      </c>
      <c r="BL256" s="15" t="s">
        <v>141</v>
      </c>
      <c r="BM256" s="145" t="s">
        <v>504</v>
      </c>
    </row>
    <row r="257" spans="2:65" s="1" customFormat="1" ht="24.2" customHeight="1">
      <c r="B257" s="132"/>
      <c r="C257" s="158" t="s">
        <v>505</v>
      </c>
      <c r="D257" s="158" t="s">
        <v>219</v>
      </c>
      <c r="E257" s="159" t="s">
        <v>506</v>
      </c>
      <c r="F257" s="160" t="s">
        <v>507</v>
      </c>
      <c r="G257" s="161" t="s">
        <v>332</v>
      </c>
      <c r="H257" s="162">
        <v>7</v>
      </c>
      <c r="I257" s="163"/>
      <c r="J257" s="164">
        <f t="shared" si="40"/>
        <v>0</v>
      </c>
      <c r="K257" s="165"/>
      <c r="L257" s="166"/>
      <c r="M257" s="167" t="s">
        <v>1</v>
      </c>
      <c r="N257" s="168" t="s">
        <v>39</v>
      </c>
      <c r="P257" s="143">
        <f t="shared" si="41"/>
        <v>0</v>
      </c>
      <c r="Q257" s="143">
        <v>2.3999999999999998E-3</v>
      </c>
      <c r="R257" s="143">
        <f t="shared" si="42"/>
        <v>1.6799999999999999E-2</v>
      </c>
      <c r="S257" s="143">
        <v>0</v>
      </c>
      <c r="T257" s="144">
        <f t="shared" si="43"/>
        <v>0</v>
      </c>
      <c r="AR257" s="145" t="s">
        <v>173</v>
      </c>
      <c r="AT257" s="145" t="s">
        <v>219</v>
      </c>
      <c r="AU257" s="145" t="s">
        <v>84</v>
      </c>
      <c r="AY257" s="15" t="s">
        <v>135</v>
      </c>
      <c r="BE257" s="146">
        <f t="shared" si="44"/>
        <v>0</v>
      </c>
      <c r="BF257" s="146">
        <f t="shared" si="45"/>
        <v>0</v>
      </c>
      <c r="BG257" s="146">
        <f t="shared" si="46"/>
        <v>0</v>
      </c>
      <c r="BH257" s="146">
        <f t="shared" si="47"/>
        <v>0</v>
      </c>
      <c r="BI257" s="146">
        <f t="shared" si="48"/>
        <v>0</v>
      </c>
      <c r="BJ257" s="15" t="s">
        <v>82</v>
      </c>
      <c r="BK257" s="146">
        <f t="shared" si="49"/>
        <v>0</v>
      </c>
      <c r="BL257" s="15" t="s">
        <v>141</v>
      </c>
      <c r="BM257" s="145" t="s">
        <v>508</v>
      </c>
    </row>
    <row r="258" spans="2:65" s="1" customFormat="1" ht="19.5">
      <c r="B258" s="31"/>
      <c r="D258" s="147" t="s">
        <v>146</v>
      </c>
      <c r="F258" s="148" t="s">
        <v>484</v>
      </c>
      <c r="I258" s="149"/>
      <c r="L258" s="31"/>
      <c r="M258" s="150"/>
      <c r="T258" s="55"/>
      <c r="AT258" s="15" t="s">
        <v>146</v>
      </c>
      <c r="AU258" s="15" t="s">
        <v>84</v>
      </c>
    </row>
    <row r="259" spans="2:65" s="1" customFormat="1" ht="16.5" customHeight="1">
      <c r="B259" s="132"/>
      <c r="C259" s="133" t="s">
        <v>509</v>
      </c>
      <c r="D259" s="133" t="s">
        <v>137</v>
      </c>
      <c r="E259" s="134" t="s">
        <v>510</v>
      </c>
      <c r="F259" s="135" t="s">
        <v>511</v>
      </c>
      <c r="G259" s="136" t="s">
        <v>165</v>
      </c>
      <c r="H259" s="137">
        <v>452</v>
      </c>
      <c r="I259" s="138"/>
      <c r="J259" s="139">
        <f>ROUND(I259*H259,2)</f>
        <v>0</v>
      </c>
      <c r="K259" s="140"/>
      <c r="L259" s="31"/>
      <c r="M259" s="141" t="s">
        <v>1</v>
      </c>
      <c r="N259" s="142" t="s">
        <v>39</v>
      </c>
      <c r="P259" s="143">
        <f>O259*H259</f>
        <v>0</v>
      </c>
      <c r="Q259" s="143">
        <v>0</v>
      </c>
      <c r="R259" s="143">
        <f>Q259*H259</f>
        <v>0</v>
      </c>
      <c r="S259" s="143">
        <v>0</v>
      </c>
      <c r="T259" s="144">
        <f>S259*H259</f>
        <v>0</v>
      </c>
      <c r="AR259" s="145" t="s">
        <v>141</v>
      </c>
      <c r="AT259" s="145" t="s">
        <v>137</v>
      </c>
      <c r="AU259" s="145" t="s">
        <v>84</v>
      </c>
      <c r="AY259" s="15" t="s">
        <v>135</v>
      </c>
      <c r="BE259" s="146">
        <f>IF(N259="základní",J259,0)</f>
        <v>0</v>
      </c>
      <c r="BF259" s="146">
        <f>IF(N259="snížená",J259,0)</f>
        <v>0</v>
      </c>
      <c r="BG259" s="146">
        <f>IF(N259="zákl. přenesená",J259,0)</f>
        <v>0</v>
      </c>
      <c r="BH259" s="146">
        <f>IF(N259="sníž. přenesená",J259,0)</f>
        <v>0</v>
      </c>
      <c r="BI259" s="146">
        <f>IF(N259="nulová",J259,0)</f>
        <v>0</v>
      </c>
      <c r="BJ259" s="15" t="s">
        <v>82</v>
      </c>
      <c r="BK259" s="146">
        <f>ROUND(I259*H259,2)</f>
        <v>0</v>
      </c>
      <c r="BL259" s="15" t="s">
        <v>141</v>
      </c>
      <c r="BM259" s="145" t="s">
        <v>512</v>
      </c>
    </row>
    <row r="260" spans="2:65" s="1" customFormat="1" ht="24.2" customHeight="1">
      <c r="B260" s="132"/>
      <c r="C260" s="133" t="s">
        <v>513</v>
      </c>
      <c r="D260" s="133" t="s">
        <v>137</v>
      </c>
      <c r="E260" s="134" t="s">
        <v>514</v>
      </c>
      <c r="F260" s="135" t="s">
        <v>515</v>
      </c>
      <c r="G260" s="136" t="s">
        <v>165</v>
      </c>
      <c r="H260" s="137">
        <v>452</v>
      </c>
      <c r="I260" s="138"/>
      <c r="J260" s="139">
        <f>ROUND(I260*H260,2)</f>
        <v>0</v>
      </c>
      <c r="K260" s="140"/>
      <c r="L260" s="31"/>
      <c r="M260" s="141" t="s">
        <v>1</v>
      </c>
      <c r="N260" s="142" t="s">
        <v>39</v>
      </c>
      <c r="P260" s="143">
        <f>O260*H260</f>
        <v>0</v>
      </c>
      <c r="Q260" s="143">
        <v>0</v>
      </c>
      <c r="R260" s="143">
        <f>Q260*H260</f>
        <v>0</v>
      </c>
      <c r="S260" s="143">
        <v>0</v>
      </c>
      <c r="T260" s="144">
        <f>S260*H260</f>
        <v>0</v>
      </c>
      <c r="AR260" s="145" t="s">
        <v>141</v>
      </c>
      <c r="AT260" s="145" t="s">
        <v>137</v>
      </c>
      <c r="AU260" s="145" t="s">
        <v>84</v>
      </c>
      <c r="AY260" s="15" t="s">
        <v>135</v>
      </c>
      <c r="BE260" s="146">
        <f>IF(N260="základní",J260,0)</f>
        <v>0</v>
      </c>
      <c r="BF260" s="146">
        <f>IF(N260="snížená",J260,0)</f>
        <v>0</v>
      </c>
      <c r="BG260" s="146">
        <f>IF(N260="zákl. přenesená",J260,0)</f>
        <v>0</v>
      </c>
      <c r="BH260" s="146">
        <f>IF(N260="sníž. přenesená",J260,0)</f>
        <v>0</v>
      </c>
      <c r="BI260" s="146">
        <f>IF(N260="nulová",J260,0)</f>
        <v>0</v>
      </c>
      <c r="BJ260" s="15" t="s">
        <v>82</v>
      </c>
      <c r="BK260" s="146">
        <f>ROUND(I260*H260,2)</f>
        <v>0</v>
      </c>
      <c r="BL260" s="15" t="s">
        <v>141</v>
      </c>
      <c r="BM260" s="145" t="s">
        <v>516</v>
      </c>
    </row>
    <row r="261" spans="2:65" s="1" customFormat="1" ht="24.2" customHeight="1">
      <c r="B261" s="132"/>
      <c r="C261" s="133" t="s">
        <v>517</v>
      </c>
      <c r="D261" s="133" t="s">
        <v>137</v>
      </c>
      <c r="E261" s="134" t="s">
        <v>518</v>
      </c>
      <c r="F261" s="135" t="s">
        <v>519</v>
      </c>
      <c r="G261" s="136" t="s">
        <v>332</v>
      </c>
      <c r="H261" s="137">
        <v>2</v>
      </c>
      <c r="I261" s="138"/>
      <c r="J261" s="139">
        <f>ROUND(I261*H261,2)</f>
        <v>0</v>
      </c>
      <c r="K261" s="140"/>
      <c r="L261" s="31"/>
      <c r="M261" s="141" t="s">
        <v>1</v>
      </c>
      <c r="N261" s="142" t="s">
        <v>39</v>
      </c>
      <c r="P261" s="143">
        <f>O261*H261</f>
        <v>0</v>
      </c>
      <c r="Q261" s="143">
        <v>9.8899999999999995E-3</v>
      </c>
      <c r="R261" s="143">
        <f>Q261*H261</f>
        <v>1.9779999999999999E-2</v>
      </c>
      <c r="S261" s="143">
        <v>0</v>
      </c>
      <c r="T261" s="144">
        <f>S261*H261</f>
        <v>0</v>
      </c>
      <c r="AR261" s="145" t="s">
        <v>141</v>
      </c>
      <c r="AT261" s="145" t="s">
        <v>137</v>
      </c>
      <c r="AU261" s="145" t="s">
        <v>84</v>
      </c>
      <c r="AY261" s="15" t="s">
        <v>135</v>
      </c>
      <c r="BE261" s="146">
        <f>IF(N261="základní",J261,0)</f>
        <v>0</v>
      </c>
      <c r="BF261" s="146">
        <f>IF(N261="snížená",J261,0)</f>
        <v>0</v>
      </c>
      <c r="BG261" s="146">
        <f>IF(N261="zákl. přenesená",J261,0)</f>
        <v>0</v>
      </c>
      <c r="BH261" s="146">
        <f>IF(N261="sníž. přenesená",J261,0)</f>
        <v>0</v>
      </c>
      <c r="BI261" s="146">
        <f>IF(N261="nulová",J261,0)</f>
        <v>0</v>
      </c>
      <c r="BJ261" s="15" t="s">
        <v>82</v>
      </c>
      <c r="BK261" s="146">
        <f>ROUND(I261*H261,2)</f>
        <v>0</v>
      </c>
      <c r="BL261" s="15" t="s">
        <v>141</v>
      </c>
      <c r="BM261" s="145" t="s">
        <v>520</v>
      </c>
    </row>
    <row r="262" spans="2:65" s="1" customFormat="1" ht="29.25">
      <c r="B262" s="31"/>
      <c r="D262" s="147" t="s">
        <v>146</v>
      </c>
      <c r="F262" s="148" t="s">
        <v>521</v>
      </c>
      <c r="I262" s="149"/>
      <c r="L262" s="31"/>
      <c r="M262" s="150"/>
      <c r="T262" s="55"/>
      <c r="AT262" s="15" t="s">
        <v>146</v>
      </c>
      <c r="AU262" s="15" t="s">
        <v>84</v>
      </c>
    </row>
    <row r="263" spans="2:65" s="1" customFormat="1" ht="16.5" customHeight="1">
      <c r="B263" s="132"/>
      <c r="C263" s="158" t="s">
        <v>522</v>
      </c>
      <c r="D263" s="158" t="s">
        <v>219</v>
      </c>
      <c r="E263" s="159" t="s">
        <v>523</v>
      </c>
      <c r="F263" s="160" t="s">
        <v>524</v>
      </c>
      <c r="G263" s="161" t="s">
        <v>332</v>
      </c>
      <c r="H263" s="162">
        <v>2</v>
      </c>
      <c r="I263" s="163"/>
      <c r="J263" s="164">
        <f t="shared" ref="J263:J274" si="50">ROUND(I263*H263,2)</f>
        <v>0</v>
      </c>
      <c r="K263" s="165"/>
      <c r="L263" s="166"/>
      <c r="M263" s="167" t="s">
        <v>1</v>
      </c>
      <c r="N263" s="168" t="s">
        <v>39</v>
      </c>
      <c r="P263" s="143">
        <f t="shared" ref="P263:P274" si="51">O263*H263</f>
        <v>0</v>
      </c>
      <c r="Q263" s="143">
        <v>1.054</v>
      </c>
      <c r="R263" s="143">
        <f t="shared" ref="R263:R274" si="52">Q263*H263</f>
        <v>2.1080000000000001</v>
      </c>
      <c r="S263" s="143">
        <v>0</v>
      </c>
      <c r="T263" s="144">
        <f t="shared" ref="T263:T274" si="53">S263*H263</f>
        <v>0</v>
      </c>
      <c r="AR263" s="145" t="s">
        <v>173</v>
      </c>
      <c r="AT263" s="145" t="s">
        <v>219</v>
      </c>
      <c r="AU263" s="145" t="s">
        <v>84</v>
      </c>
      <c r="AY263" s="15" t="s">
        <v>135</v>
      </c>
      <c r="BE263" s="146">
        <f t="shared" ref="BE263:BE274" si="54">IF(N263="základní",J263,0)</f>
        <v>0</v>
      </c>
      <c r="BF263" s="146">
        <f t="shared" ref="BF263:BF274" si="55">IF(N263="snížená",J263,0)</f>
        <v>0</v>
      </c>
      <c r="BG263" s="146">
        <f t="shared" ref="BG263:BG274" si="56">IF(N263="zákl. přenesená",J263,0)</f>
        <v>0</v>
      </c>
      <c r="BH263" s="146">
        <f t="shared" ref="BH263:BH274" si="57">IF(N263="sníž. přenesená",J263,0)</f>
        <v>0</v>
      </c>
      <c r="BI263" s="146">
        <f t="shared" ref="BI263:BI274" si="58">IF(N263="nulová",J263,0)</f>
        <v>0</v>
      </c>
      <c r="BJ263" s="15" t="s">
        <v>82</v>
      </c>
      <c r="BK263" s="146">
        <f t="shared" ref="BK263:BK274" si="59">ROUND(I263*H263,2)</f>
        <v>0</v>
      </c>
      <c r="BL263" s="15" t="s">
        <v>141</v>
      </c>
      <c r="BM263" s="145" t="s">
        <v>525</v>
      </c>
    </row>
    <row r="264" spans="2:65" s="1" customFormat="1" ht="21.75" customHeight="1">
      <c r="B264" s="132"/>
      <c r="C264" s="133" t="s">
        <v>526</v>
      </c>
      <c r="D264" s="133" t="s">
        <v>137</v>
      </c>
      <c r="E264" s="134" t="s">
        <v>527</v>
      </c>
      <c r="F264" s="135" t="s">
        <v>528</v>
      </c>
      <c r="G264" s="136" t="s">
        <v>332</v>
      </c>
      <c r="H264" s="137">
        <v>7</v>
      </c>
      <c r="I264" s="138"/>
      <c r="J264" s="139">
        <f t="shared" si="50"/>
        <v>0</v>
      </c>
      <c r="K264" s="140"/>
      <c r="L264" s="31"/>
      <c r="M264" s="141" t="s">
        <v>1</v>
      </c>
      <c r="N264" s="142" t="s">
        <v>39</v>
      </c>
      <c r="P264" s="143">
        <f t="shared" si="51"/>
        <v>0</v>
      </c>
      <c r="Q264" s="143">
        <v>6.3829999999999998E-2</v>
      </c>
      <c r="R264" s="143">
        <f t="shared" si="52"/>
        <v>0.44680999999999998</v>
      </c>
      <c r="S264" s="143">
        <v>0</v>
      </c>
      <c r="T264" s="144">
        <f t="shared" si="53"/>
        <v>0</v>
      </c>
      <c r="AR264" s="145" t="s">
        <v>141</v>
      </c>
      <c r="AT264" s="145" t="s">
        <v>137</v>
      </c>
      <c r="AU264" s="145" t="s">
        <v>84</v>
      </c>
      <c r="AY264" s="15" t="s">
        <v>135</v>
      </c>
      <c r="BE264" s="146">
        <f t="shared" si="54"/>
        <v>0</v>
      </c>
      <c r="BF264" s="146">
        <f t="shared" si="55"/>
        <v>0</v>
      </c>
      <c r="BG264" s="146">
        <f t="shared" si="56"/>
        <v>0</v>
      </c>
      <c r="BH264" s="146">
        <f t="shared" si="57"/>
        <v>0</v>
      </c>
      <c r="BI264" s="146">
        <f t="shared" si="58"/>
        <v>0</v>
      </c>
      <c r="BJ264" s="15" t="s">
        <v>82</v>
      </c>
      <c r="BK264" s="146">
        <f t="shared" si="59"/>
        <v>0</v>
      </c>
      <c r="BL264" s="15" t="s">
        <v>141</v>
      </c>
      <c r="BM264" s="145" t="s">
        <v>529</v>
      </c>
    </row>
    <row r="265" spans="2:65" s="1" customFormat="1" ht="16.5" customHeight="1">
      <c r="B265" s="132"/>
      <c r="C265" s="158" t="s">
        <v>530</v>
      </c>
      <c r="D265" s="158" t="s">
        <v>219</v>
      </c>
      <c r="E265" s="159" t="s">
        <v>531</v>
      </c>
      <c r="F265" s="160" t="s">
        <v>532</v>
      </c>
      <c r="G265" s="161" t="s">
        <v>332</v>
      </c>
      <c r="H265" s="162">
        <v>7</v>
      </c>
      <c r="I265" s="163"/>
      <c r="J265" s="164">
        <f t="shared" si="50"/>
        <v>0</v>
      </c>
      <c r="K265" s="165"/>
      <c r="L265" s="166"/>
      <c r="M265" s="167" t="s">
        <v>1</v>
      </c>
      <c r="N265" s="168" t="s">
        <v>39</v>
      </c>
      <c r="P265" s="143">
        <f t="shared" si="51"/>
        <v>0</v>
      </c>
      <c r="Q265" s="143">
        <v>7.3000000000000001E-3</v>
      </c>
      <c r="R265" s="143">
        <f t="shared" si="52"/>
        <v>5.11E-2</v>
      </c>
      <c r="S265" s="143">
        <v>0</v>
      </c>
      <c r="T265" s="144">
        <f t="shared" si="53"/>
        <v>0</v>
      </c>
      <c r="AR265" s="145" t="s">
        <v>173</v>
      </c>
      <c r="AT265" s="145" t="s">
        <v>219</v>
      </c>
      <c r="AU265" s="145" t="s">
        <v>84</v>
      </c>
      <c r="AY265" s="15" t="s">
        <v>135</v>
      </c>
      <c r="BE265" s="146">
        <f t="shared" si="54"/>
        <v>0</v>
      </c>
      <c r="BF265" s="146">
        <f t="shared" si="55"/>
        <v>0</v>
      </c>
      <c r="BG265" s="146">
        <f t="shared" si="56"/>
        <v>0</v>
      </c>
      <c r="BH265" s="146">
        <f t="shared" si="57"/>
        <v>0</v>
      </c>
      <c r="BI265" s="146">
        <f t="shared" si="58"/>
        <v>0</v>
      </c>
      <c r="BJ265" s="15" t="s">
        <v>82</v>
      </c>
      <c r="BK265" s="146">
        <f t="shared" si="59"/>
        <v>0</v>
      </c>
      <c r="BL265" s="15" t="s">
        <v>141</v>
      </c>
      <c r="BM265" s="145" t="s">
        <v>533</v>
      </c>
    </row>
    <row r="266" spans="2:65" s="1" customFormat="1" ht="24.2" customHeight="1">
      <c r="B266" s="132"/>
      <c r="C266" s="158" t="s">
        <v>534</v>
      </c>
      <c r="D266" s="158" t="s">
        <v>219</v>
      </c>
      <c r="E266" s="159" t="s">
        <v>535</v>
      </c>
      <c r="F266" s="160" t="s">
        <v>536</v>
      </c>
      <c r="G266" s="161" t="s">
        <v>332</v>
      </c>
      <c r="H266" s="162">
        <v>7</v>
      </c>
      <c r="I266" s="163"/>
      <c r="J266" s="164">
        <f t="shared" si="50"/>
        <v>0</v>
      </c>
      <c r="K266" s="165"/>
      <c r="L266" s="166"/>
      <c r="M266" s="167" t="s">
        <v>1</v>
      </c>
      <c r="N266" s="168" t="s">
        <v>39</v>
      </c>
      <c r="P266" s="143">
        <f t="shared" si="51"/>
        <v>0</v>
      </c>
      <c r="Q266" s="143">
        <v>2.9999999999999997E-4</v>
      </c>
      <c r="R266" s="143">
        <f t="shared" si="52"/>
        <v>2.0999999999999999E-3</v>
      </c>
      <c r="S266" s="143">
        <v>0</v>
      </c>
      <c r="T266" s="144">
        <f t="shared" si="53"/>
        <v>0</v>
      </c>
      <c r="AR266" s="145" t="s">
        <v>173</v>
      </c>
      <c r="AT266" s="145" t="s">
        <v>219</v>
      </c>
      <c r="AU266" s="145" t="s">
        <v>84</v>
      </c>
      <c r="AY266" s="15" t="s">
        <v>135</v>
      </c>
      <c r="BE266" s="146">
        <f t="shared" si="54"/>
        <v>0</v>
      </c>
      <c r="BF266" s="146">
        <f t="shared" si="55"/>
        <v>0</v>
      </c>
      <c r="BG266" s="146">
        <f t="shared" si="56"/>
        <v>0</v>
      </c>
      <c r="BH266" s="146">
        <f t="shared" si="57"/>
        <v>0</v>
      </c>
      <c r="BI266" s="146">
        <f t="shared" si="58"/>
        <v>0</v>
      </c>
      <c r="BJ266" s="15" t="s">
        <v>82</v>
      </c>
      <c r="BK266" s="146">
        <f t="shared" si="59"/>
        <v>0</v>
      </c>
      <c r="BL266" s="15" t="s">
        <v>141</v>
      </c>
      <c r="BM266" s="145" t="s">
        <v>537</v>
      </c>
    </row>
    <row r="267" spans="2:65" s="1" customFormat="1" ht="16.5" customHeight="1">
      <c r="B267" s="132"/>
      <c r="C267" s="133" t="s">
        <v>538</v>
      </c>
      <c r="D267" s="133" t="s">
        <v>137</v>
      </c>
      <c r="E267" s="134" t="s">
        <v>539</v>
      </c>
      <c r="F267" s="135" t="s">
        <v>540</v>
      </c>
      <c r="G267" s="136" t="s">
        <v>332</v>
      </c>
      <c r="H267" s="137">
        <v>4</v>
      </c>
      <c r="I267" s="138"/>
      <c r="J267" s="139">
        <f t="shared" si="50"/>
        <v>0</v>
      </c>
      <c r="K267" s="140"/>
      <c r="L267" s="31"/>
      <c r="M267" s="141" t="s">
        <v>1</v>
      </c>
      <c r="N267" s="142" t="s">
        <v>39</v>
      </c>
      <c r="P267" s="143">
        <f t="shared" si="51"/>
        <v>0</v>
      </c>
      <c r="Q267" s="143">
        <v>0.12303</v>
      </c>
      <c r="R267" s="143">
        <f t="shared" si="52"/>
        <v>0.49212</v>
      </c>
      <c r="S267" s="143">
        <v>0</v>
      </c>
      <c r="T267" s="144">
        <f t="shared" si="53"/>
        <v>0</v>
      </c>
      <c r="AR267" s="145" t="s">
        <v>141</v>
      </c>
      <c r="AT267" s="145" t="s">
        <v>137</v>
      </c>
      <c r="AU267" s="145" t="s">
        <v>84</v>
      </c>
      <c r="AY267" s="15" t="s">
        <v>135</v>
      </c>
      <c r="BE267" s="146">
        <f t="shared" si="54"/>
        <v>0</v>
      </c>
      <c r="BF267" s="146">
        <f t="shared" si="55"/>
        <v>0</v>
      </c>
      <c r="BG267" s="146">
        <f t="shared" si="56"/>
        <v>0</v>
      </c>
      <c r="BH267" s="146">
        <f t="shared" si="57"/>
        <v>0</v>
      </c>
      <c r="BI267" s="146">
        <f t="shared" si="58"/>
        <v>0</v>
      </c>
      <c r="BJ267" s="15" t="s">
        <v>82</v>
      </c>
      <c r="BK267" s="146">
        <f t="shared" si="59"/>
        <v>0</v>
      </c>
      <c r="BL267" s="15" t="s">
        <v>141</v>
      </c>
      <c r="BM267" s="145" t="s">
        <v>541</v>
      </c>
    </row>
    <row r="268" spans="2:65" s="1" customFormat="1" ht="16.5" customHeight="1">
      <c r="B268" s="132"/>
      <c r="C268" s="158" t="s">
        <v>542</v>
      </c>
      <c r="D268" s="158" t="s">
        <v>219</v>
      </c>
      <c r="E268" s="159" t="s">
        <v>543</v>
      </c>
      <c r="F268" s="160" t="s">
        <v>544</v>
      </c>
      <c r="G268" s="161" t="s">
        <v>332</v>
      </c>
      <c r="H268" s="162">
        <v>4</v>
      </c>
      <c r="I268" s="163"/>
      <c r="J268" s="164">
        <f t="shared" si="50"/>
        <v>0</v>
      </c>
      <c r="K268" s="165"/>
      <c r="L268" s="166"/>
      <c r="M268" s="167" t="s">
        <v>1</v>
      </c>
      <c r="N268" s="168" t="s">
        <v>39</v>
      </c>
      <c r="P268" s="143">
        <f t="shared" si="51"/>
        <v>0</v>
      </c>
      <c r="Q268" s="143">
        <v>1.3299999999999999E-2</v>
      </c>
      <c r="R268" s="143">
        <f t="shared" si="52"/>
        <v>5.3199999999999997E-2</v>
      </c>
      <c r="S268" s="143">
        <v>0</v>
      </c>
      <c r="T268" s="144">
        <f t="shared" si="53"/>
        <v>0</v>
      </c>
      <c r="AR268" s="145" t="s">
        <v>173</v>
      </c>
      <c r="AT268" s="145" t="s">
        <v>219</v>
      </c>
      <c r="AU268" s="145" t="s">
        <v>84</v>
      </c>
      <c r="AY268" s="15" t="s">
        <v>135</v>
      </c>
      <c r="BE268" s="146">
        <f t="shared" si="54"/>
        <v>0</v>
      </c>
      <c r="BF268" s="146">
        <f t="shared" si="55"/>
        <v>0</v>
      </c>
      <c r="BG268" s="146">
        <f t="shared" si="56"/>
        <v>0</v>
      </c>
      <c r="BH268" s="146">
        <f t="shared" si="57"/>
        <v>0</v>
      </c>
      <c r="BI268" s="146">
        <f t="shared" si="58"/>
        <v>0</v>
      </c>
      <c r="BJ268" s="15" t="s">
        <v>82</v>
      </c>
      <c r="BK268" s="146">
        <f t="shared" si="59"/>
        <v>0</v>
      </c>
      <c r="BL268" s="15" t="s">
        <v>141</v>
      </c>
      <c r="BM268" s="145" t="s">
        <v>545</v>
      </c>
    </row>
    <row r="269" spans="2:65" s="1" customFormat="1" ht="24.2" customHeight="1">
      <c r="B269" s="132"/>
      <c r="C269" s="158" t="s">
        <v>546</v>
      </c>
      <c r="D269" s="158" t="s">
        <v>219</v>
      </c>
      <c r="E269" s="159" t="s">
        <v>547</v>
      </c>
      <c r="F269" s="160" t="s">
        <v>548</v>
      </c>
      <c r="G269" s="161" t="s">
        <v>332</v>
      </c>
      <c r="H269" s="162">
        <v>4</v>
      </c>
      <c r="I269" s="163"/>
      <c r="J269" s="164">
        <f t="shared" si="50"/>
        <v>0</v>
      </c>
      <c r="K269" s="165"/>
      <c r="L269" s="166"/>
      <c r="M269" s="167" t="s">
        <v>1</v>
      </c>
      <c r="N269" s="168" t="s">
        <v>39</v>
      </c>
      <c r="P269" s="143">
        <f t="shared" si="51"/>
        <v>0</v>
      </c>
      <c r="Q269" s="143">
        <v>2.9999999999999997E-4</v>
      </c>
      <c r="R269" s="143">
        <f t="shared" si="52"/>
        <v>1.1999999999999999E-3</v>
      </c>
      <c r="S269" s="143">
        <v>0</v>
      </c>
      <c r="T269" s="144">
        <f t="shared" si="53"/>
        <v>0</v>
      </c>
      <c r="AR269" s="145" t="s">
        <v>173</v>
      </c>
      <c r="AT269" s="145" t="s">
        <v>219</v>
      </c>
      <c r="AU269" s="145" t="s">
        <v>84</v>
      </c>
      <c r="AY269" s="15" t="s">
        <v>135</v>
      </c>
      <c r="BE269" s="146">
        <f t="shared" si="54"/>
        <v>0</v>
      </c>
      <c r="BF269" s="146">
        <f t="shared" si="55"/>
        <v>0</v>
      </c>
      <c r="BG269" s="146">
        <f t="shared" si="56"/>
        <v>0</v>
      </c>
      <c r="BH269" s="146">
        <f t="shared" si="57"/>
        <v>0</v>
      </c>
      <c r="BI269" s="146">
        <f t="shared" si="58"/>
        <v>0</v>
      </c>
      <c r="BJ269" s="15" t="s">
        <v>82</v>
      </c>
      <c r="BK269" s="146">
        <f t="shared" si="59"/>
        <v>0</v>
      </c>
      <c r="BL269" s="15" t="s">
        <v>141</v>
      </c>
      <c r="BM269" s="145" t="s">
        <v>549</v>
      </c>
    </row>
    <row r="270" spans="2:65" s="1" customFormat="1" ht="16.5" customHeight="1">
      <c r="B270" s="132"/>
      <c r="C270" s="133" t="s">
        <v>550</v>
      </c>
      <c r="D270" s="133" t="s">
        <v>137</v>
      </c>
      <c r="E270" s="134" t="s">
        <v>551</v>
      </c>
      <c r="F270" s="135" t="s">
        <v>552</v>
      </c>
      <c r="G270" s="136" t="s">
        <v>332</v>
      </c>
      <c r="H270" s="137">
        <v>2</v>
      </c>
      <c r="I270" s="138"/>
      <c r="J270" s="139">
        <f t="shared" si="50"/>
        <v>0</v>
      </c>
      <c r="K270" s="140"/>
      <c r="L270" s="31"/>
      <c r="M270" s="141" t="s">
        <v>1</v>
      </c>
      <c r="N270" s="142" t="s">
        <v>39</v>
      </c>
      <c r="P270" s="143">
        <f t="shared" si="51"/>
        <v>0</v>
      </c>
      <c r="Q270" s="143">
        <v>0.32906000000000002</v>
      </c>
      <c r="R270" s="143">
        <f t="shared" si="52"/>
        <v>0.65812000000000004</v>
      </c>
      <c r="S270" s="143">
        <v>0</v>
      </c>
      <c r="T270" s="144">
        <f t="shared" si="53"/>
        <v>0</v>
      </c>
      <c r="AR270" s="145" t="s">
        <v>141</v>
      </c>
      <c r="AT270" s="145" t="s">
        <v>137</v>
      </c>
      <c r="AU270" s="145" t="s">
        <v>84</v>
      </c>
      <c r="AY270" s="15" t="s">
        <v>135</v>
      </c>
      <c r="BE270" s="146">
        <f t="shared" si="54"/>
        <v>0</v>
      </c>
      <c r="BF270" s="146">
        <f t="shared" si="55"/>
        <v>0</v>
      </c>
      <c r="BG270" s="146">
        <f t="shared" si="56"/>
        <v>0</v>
      </c>
      <c r="BH270" s="146">
        <f t="shared" si="57"/>
        <v>0</v>
      </c>
      <c r="BI270" s="146">
        <f t="shared" si="58"/>
        <v>0</v>
      </c>
      <c r="BJ270" s="15" t="s">
        <v>82</v>
      </c>
      <c r="BK270" s="146">
        <f t="shared" si="59"/>
        <v>0</v>
      </c>
      <c r="BL270" s="15" t="s">
        <v>141</v>
      </c>
      <c r="BM270" s="145" t="s">
        <v>553</v>
      </c>
    </row>
    <row r="271" spans="2:65" s="1" customFormat="1" ht="16.5" customHeight="1">
      <c r="B271" s="132"/>
      <c r="C271" s="158" t="s">
        <v>554</v>
      </c>
      <c r="D271" s="158" t="s">
        <v>219</v>
      </c>
      <c r="E271" s="159" t="s">
        <v>555</v>
      </c>
      <c r="F271" s="160" t="s">
        <v>556</v>
      </c>
      <c r="G271" s="161" t="s">
        <v>332</v>
      </c>
      <c r="H271" s="162">
        <v>2</v>
      </c>
      <c r="I271" s="163"/>
      <c r="J271" s="164">
        <f t="shared" si="50"/>
        <v>0</v>
      </c>
      <c r="K271" s="165"/>
      <c r="L271" s="166"/>
      <c r="M271" s="167" t="s">
        <v>1</v>
      </c>
      <c r="N271" s="168" t="s">
        <v>39</v>
      </c>
      <c r="P271" s="143">
        <f t="shared" si="51"/>
        <v>0</v>
      </c>
      <c r="Q271" s="143">
        <v>2.9499999999999998E-2</v>
      </c>
      <c r="R271" s="143">
        <f t="shared" si="52"/>
        <v>5.8999999999999997E-2</v>
      </c>
      <c r="S271" s="143">
        <v>0</v>
      </c>
      <c r="T271" s="144">
        <f t="shared" si="53"/>
        <v>0</v>
      </c>
      <c r="AR271" s="145" t="s">
        <v>173</v>
      </c>
      <c r="AT271" s="145" t="s">
        <v>219</v>
      </c>
      <c r="AU271" s="145" t="s">
        <v>84</v>
      </c>
      <c r="AY271" s="15" t="s">
        <v>135</v>
      </c>
      <c r="BE271" s="146">
        <f t="shared" si="54"/>
        <v>0</v>
      </c>
      <c r="BF271" s="146">
        <f t="shared" si="55"/>
        <v>0</v>
      </c>
      <c r="BG271" s="146">
        <f t="shared" si="56"/>
        <v>0</v>
      </c>
      <c r="BH271" s="146">
        <f t="shared" si="57"/>
        <v>0</v>
      </c>
      <c r="BI271" s="146">
        <f t="shared" si="58"/>
        <v>0</v>
      </c>
      <c r="BJ271" s="15" t="s">
        <v>82</v>
      </c>
      <c r="BK271" s="146">
        <f t="shared" si="59"/>
        <v>0</v>
      </c>
      <c r="BL271" s="15" t="s">
        <v>141</v>
      </c>
      <c r="BM271" s="145" t="s">
        <v>557</v>
      </c>
    </row>
    <row r="272" spans="2:65" s="1" customFormat="1" ht="24.2" customHeight="1">
      <c r="B272" s="132"/>
      <c r="C272" s="158" t="s">
        <v>558</v>
      </c>
      <c r="D272" s="158" t="s">
        <v>219</v>
      </c>
      <c r="E272" s="159" t="s">
        <v>559</v>
      </c>
      <c r="F272" s="160" t="s">
        <v>560</v>
      </c>
      <c r="G272" s="161" t="s">
        <v>332</v>
      </c>
      <c r="H272" s="162">
        <v>2</v>
      </c>
      <c r="I272" s="163"/>
      <c r="J272" s="164">
        <f t="shared" si="50"/>
        <v>0</v>
      </c>
      <c r="K272" s="165"/>
      <c r="L272" s="166"/>
      <c r="M272" s="167" t="s">
        <v>1</v>
      </c>
      <c r="N272" s="168" t="s">
        <v>39</v>
      </c>
      <c r="P272" s="143">
        <f t="shared" si="51"/>
        <v>0</v>
      </c>
      <c r="Q272" s="143">
        <v>2.5000000000000001E-3</v>
      </c>
      <c r="R272" s="143">
        <f t="shared" si="52"/>
        <v>5.0000000000000001E-3</v>
      </c>
      <c r="S272" s="143">
        <v>0</v>
      </c>
      <c r="T272" s="144">
        <f t="shared" si="53"/>
        <v>0</v>
      </c>
      <c r="AR272" s="145" t="s">
        <v>173</v>
      </c>
      <c r="AT272" s="145" t="s">
        <v>219</v>
      </c>
      <c r="AU272" s="145" t="s">
        <v>84</v>
      </c>
      <c r="AY272" s="15" t="s">
        <v>135</v>
      </c>
      <c r="BE272" s="146">
        <f t="shared" si="54"/>
        <v>0</v>
      </c>
      <c r="BF272" s="146">
        <f t="shared" si="55"/>
        <v>0</v>
      </c>
      <c r="BG272" s="146">
        <f t="shared" si="56"/>
        <v>0</v>
      </c>
      <c r="BH272" s="146">
        <f t="shared" si="57"/>
        <v>0</v>
      </c>
      <c r="BI272" s="146">
        <f t="shared" si="58"/>
        <v>0</v>
      </c>
      <c r="BJ272" s="15" t="s">
        <v>82</v>
      </c>
      <c r="BK272" s="146">
        <f t="shared" si="59"/>
        <v>0</v>
      </c>
      <c r="BL272" s="15" t="s">
        <v>141</v>
      </c>
      <c r="BM272" s="145" t="s">
        <v>561</v>
      </c>
    </row>
    <row r="273" spans="2:65" s="1" customFormat="1" ht="24.2" customHeight="1">
      <c r="B273" s="132"/>
      <c r="C273" s="133" t="s">
        <v>562</v>
      </c>
      <c r="D273" s="133" t="s">
        <v>137</v>
      </c>
      <c r="E273" s="134" t="s">
        <v>563</v>
      </c>
      <c r="F273" s="135" t="s">
        <v>564</v>
      </c>
      <c r="G273" s="136" t="s">
        <v>332</v>
      </c>
      <c r="H273" s="137">
        <v>5</v>
      </c>
      <c r="I273" s="138"/>
      <c r="J273" s="139">
        <f t="shared" si="50"/>
        <v>0</v>
      </c>
      <c r="K273" s="140"/>
      <c r="L273" s="31"/>
      <c r="M273" s="141" t="s">
        <v>1</v>
      </c>
      <c r="N273" s="142" t="s">
        <v>39</v>
      </c>
      <c r="P273" s="143">
        <f t="shared" si="51"/>
        <v>0</v>
      </c>
      <c r="Q273" s="143">
        <v>1.6000000000000001E-4</v>
      </c>
      <c r="R273" s="143">
        <f t="shared" si="52"/>
        <v>8.0000000000000004E-4</v>
      </c>
      <c r="S273" s="143">
        <v>0</v>
      </c>
      <c r="T273" s="144">
        <f t="shared" si="53"/>
        <v>0</v>
      </c>
      <c r="AR273" s="145" t="s">
        <v>141</v>
      </c>
      <c r="AT273" s="145" t="s">
        <v>137</v>
      </c>
      <c r="AU273" s="145" t="s">
        <v>84</v>
      </c>
      <c r="AY273" s="15" t="s">
        <v>135</v>
      </c>
      <c r="BE273" s="146">
        <f t="shared" si="54"/>
        <v>0</v>
      </c>
      <c r="BF273" s="146">
        <f t="shared" si="55"/>
        <v>0</v>
      </c>
      <c r="BG273" s="146">
        <f t="shared" si="56"/>
        <v>0</v>
      </c>
      <c r="BH273" s="146">
        <f t="shared" si="57"/>
        <v>0</v>
      </c>
      <c r="BI273" s="146">
        <f t="shared" si="58"/>
        <v>0</v>
      </c>
      <c r="BJ273" s="15" t="s">
        <v>82</v>
      </c>
      <c r="BK273" s="146">
        <f t="shared" si="59"/>
        <v>0</v>
      </c>
      <c r="BL273" s="15" t="s">
        <v>141</v>
      </c>
      <c r="BM273" s="145" t="s">
        <v>565</v>
      </c>
    </row>
    <row r="274" spans="2:65" s="1" customFormat="1" ht="16.5" customHeight="1">
      <c r="B274" s="132"/>
      <c r="C274" s="133" t="s">
        <v>566</v>
      </c>
      <c r="D274" s="133" t="s">
        <v>137</v>
      </c>
      <c r="E274" s="134" t="s">
        <v>567</v>
      </c>
      <c r="F274" s="135" t="s">
        <v>568</v>
      </c>
      <c r="G274" s="136" t="s">
        <v>165</v>
      </c>
      <c r="H274" s="137">
        <v>375.1</v>
      </c>
      <c r="I274" s="138"/>
      <c r="J274" s="139">
        <f t="shared" si="50"/>
        <v>0</v>
      </c>
      <c r="K274" s="140"/>
      <c r="L274" s="31"/>
      <c r="M274" s="141" t="s">
        <v>1</v>
      </c>
      <c r="N274" s="142" t="s">
        <v>39</v>
      </c>
      <c r="P274" s="143">
        <f t="shared" si="51"/>
        <v>0</v>
      </c>
      <c r="Q274" s="143">
        <v>1.9000000000000001E-4</v>
      </c>
      <c r="R274" s="143">
        <f t="shared" si="52"/>
        <v>7.1269000000000013E-2</v>
      </c>
      <c r="S274" s="143">
        <v>0</v>
      </c>
      <c r="T274" s="144">
        <f t="shared" si="53"/>
        <v>0</v>
      </c>
      <c r="AR274" s="145" t="s">
        <v>141</v>
      </c>
      <c r="AT274" s="145" t="s">
        <v>137</v>
      </c>
      <c r="AU274" s="145" t="s">
        <v>84</v>
      </c>
      <c r="AY274" s="15" t="s">
        <v>135</v>
      </c>
      <c r="BE274" s="146">
        <f t="shared" si="54"/>
        <v>0</v>
      </c>
      <c r="BF274" s="146">
        <f t="shared" si="55"/>
        <v>0</v>
      </c>
      <c r="BG274" s="146">
        <f t="shared" si="56"/>
        <v>0</v>
      </c>
      <c r="BH274" s="146">
        <f t="shared" si="57"/>
        <v>0</v>
      </c>
      <c r="BI274" s="146">
        <f t="shared" si="58"/>
        <v>0</v>
      </c>
      <c r="BJ274" s="15" t="s">
        <v>82</v>
      </c>
      <c r="BK274" s="146">
        <f t="shared" si="59"/>
        <v>0</v>
      </c>
      <c r="BL274" s="15" t="s">
        <v>141</v>
      </c>
      <c r="BM274" s="145" t="s">
        <v>569</v>
      </c>
    </row>
    <row r="275" spans="2:65" s="12" customFormat="1" ht="11.25">
      <c r="B275" s="151"/>
      <c r="D275" s="147" t="s">
        <v>160</v>
      </c>
      <c r="E275" s="152" t="s">
        <v>1</v>
      </c>
      <c r="F275" s="153" t="s">
        <v>570</v>
      </c>
      <c r="H275" s="154">
        <v>375.1</v>
      </c>
      <c r="I275" s="155"/>
      <c r="L275" s="151"/>
      <c r="M275" s="156"/>
      <c r="T275" s="157"/>
      <c r="AT275" s="152" t="s">
        <v>160</v>
      </c>
      <c r="AU275" s="152" t="s">
        <v>84</v>
      </c>
      <c r="AV275" s="12" t="s">
        <v>84</v>
      </c>
      <c r="AW275" s="12" t="s">
        <v>31</v>
      </c>
      <c r="AX275" s="12" t="s">
        <v>82</v>
      </c>
      <c r="AY275" s="152" t="s">
        <v>135</v>
      </c>
    </row>
    <row r="276" spans="2:65" s="1" customFormat="1" ht="24.2" customHeight="1">
      <c r="B276" s="132"/>
      <c r="C276" s="133" t="s">
        <v>571</v>
      </c>
      <c r="D276" s="133" t="s">
        <v>137</v>
      </c>
      <c r="E276" s="134" t="s">
        <v>572</v>
      </c>
      <c r="F276" s="135" t="s">
        <v>573</v>
      </c>
      <c r="G276" s="136" t="s">
        <v>165</v>
      </c>
      <c r="H276" s="137">
        <v>375.1</v>
      </c>
      <c r="I276" s="138"/>
      <c r="J276" s="139">
        <f>ROUND(I276*H276,2)</f>
        <v>0</v>
      </c>
      <c r="K276" s="140"/>
      <c r="L276" s="31"/>
      <c r="M276" s="141" t="s">
        <v>1</v>
      </c>
      <c r="N276" s="142" t="s">
        <v>39</v>
      </c>
      <c r="P276" s="143">
        <f>O276*H276</f>
        <v>0</v>
      </c>
      <c r="Q276" s="143">
        <v>6.0000000000000002E-5</v>
      </c>
      <c r="R276" s="143">
        <f>Q276*H276</f>
        <v>2.2506000000000002E-2</v>
      </c>
      <c r="S276" s="143">
        <v>0</v>
      </c>
      <c r="T276" s="144">
        <f>S276*H276</f>
        <v>0</v>
      </c>
      <c r="AR276" s="145" t="s">
        <v>141</v>
      </c>
      <c r="AT276" s="145" t="s">
        <v>137</v>
      </c>
      <c r="AU276" s="145" t="s">
        <v>84</v>
      </c>
      <c r="AY276" s="15" t="s">
        <v>135</v>
      </c>
      <c r="BE276" s="146">
        <f>IF(N276="základní",J276,0)</f>
        <v>0</v>
      </c>
      <c r="BF276" s="146">
        <f>IF(N276="snížená",J276,0)</f>
        <v>0</v>
      </c>
      <c r="BG276" s="146">
        <f>IF(N276="zákl. přenesená",J276,0)</f>
        <v>0</v>
      </c>
      <c r="BH276" s="146">
        <f>IF(N276="sníž. přenesená",J276,0)</f>
        <v>0</v>
      </c>
      <c r="BI276" s="146">
        <f>IF(N276="nulová",J276,0)</f>
        <v>0</v>
      </c>
      <c r="BJ276" s="15" t="s">
        <v>82</v>
      </c>
      <c r="BK276" s="146">
        <f>ROUND(I276*H276,2)</f>
        <v>0</v>
      </c>
      <c r="BL276" s="15" t="s">
        <v>141</v>
      </c>
      <c r="BM276" s="145" t="s">
        <v>574</v>
      </c>
    </row>
    <row r="277" spans="2:65" s="12" customFormat="1" ht="11.25">
      <c r="B277" s="151"/>
      <c r="D277" s="147" t="s">
        <v>160</v>
      </c>
      <c r="E277" s="152" t="s">
        <v>1</v>
      </c>
      <c r="F277" s="153" t="s">
        <v>570</v>
      </c>
      <c r="H277" s="154">
        <v>375.1</v>
      </c>
      <c r="I277" s="155"/>
      <c r="L277" s="151"/>
      <c r="M277" s="156"/>
      <c r="T277" s="157"/>
      <c r="AT277" s="152" t="s">
        <v>160</v>
      </c>
      <c r="AU277" s="152" t="s">
        <v>84</v>
      </c>
      <c r="AV277" s="12" t="s">
        <v>84</v>
      </c>
      <c r="AW277" s="12" t="s">
        <v>31</v>
      </c>
      <c r="AX277" s="12" t="s">
        <v>82</v>
      </c>
      <c r="AY277" s="152" t="s">
        <v>135</v>
      </c>
    </row>
    <row r="278" spans="2:65" s="1" customFormat="1" ht="16.5" customHeight="1">
      <c r="B278" s="132"/>
      <c r="C278" s="133" t="s">
        <v>575</v>
      </c>
      <c r="D278" s="133" t="s">
        <v>137</v>
      </c>
      <c r="E278" s="134" t="s">
        <v>576</v>
      </c>
      <c r="F278" s="135" t="s">
        <v>577</v>
      </c>
      <c r="G278" s="136" t="s">
        <v>578</v>
      </c>
      <c r="H278" s="137">
        <v>70</v>
      </c>
      <c r="I278" s="138"/>
      <c r="J278" s="139">
        <f>ROUND(I278*H278,2)</f>
        <v>0</v>
      </c>
      <c r="K278" s="140"/>
      <c r="L278" s="31"/>
      <c r="M278" s="141" t="s">
        <v>1</v>
      </c>
      <c r="N278" s="142" t="s">
        <v>39</v>
      </c>
      <c r="P278" s="143">
        <f>O278*H278</f>
        <v>0</v>
      </c>
      <c r="Q278" s="143">
        <v>0</v>
      </c>
      <c r="R278" s="143">
        <f>Q278*H278</f>
        <v>0</v>
      </c>
      <c r="S278" s="143">
        <v>0</v>
      </c>
      <c r="T278" s="144">
        <f>S278*H278</f>
        <v>0</v>
      </c>
      <c r="AR278" s="145" t="s">
        <v>141</v>
      </c>
      <c r="AT278" s="145" t="s">
        <v>137</v>
      </c>
      <c r="AU278" s="145" t="s">
        <v>84</v>
      </c>
      <c r="AY278" s="15" t="s">
        <v>135</v>
      </c>
      <c r="BE278" s="146">
        <f>IF(N278="základní",J278,0)</f>
        <v>0</v>
      </c>
      <c r="BF278" s="146">
        <f>IF(N278="snížená",J278,0)</f>
        <v>0</v>
      </c>
      <c r="BG278" s="146">
        <f>IF(N278="zákl. přenesená",J278,0)</f>
        <v>0</v>
      </c>
      <c r="BH278" s="146">
        <f>IF(N278="sníž. přenesená",J278,0)</f>
        <v>0</v>
      </c>
      <c r="BI278" s="146">
        <f>IF(N278="nulová",J278,0)</f>
        <v>0</v>
      </c>
      <c r="BJ278" s="15" t="s">
        <v>82</v>
      </c>
      <c r="BK278" s="146">
        <f>ROUND(I278*H278,2)</f>
        <v>0</v>
      </c>
      <c r="BL278" s="15" t="s">
        <v>141</v>
      </c>
      <c r="BM278" s="145" t="s">
        <v>579</v>
      </c>
    </row>
    <row r="279" spans="2:65" s="1" customFormat="1" ht="24.2" customHeight="1">
      <c r="B279" s="132"/>
      <c r="C279" s="133" t="s">
        <v>580</v>
      </c>
      <c r="D279" s="133" t="s">
        <v>137</v>
      </c>
      <c r="E279" s="134" t="s">
        <v>581</v>
      </c>
      <c r="F279" s="135" t="s">
        <v>582</v>
      </c>
      <c r="G279" s="136" t="s">
        <v>226</v>
      </c>
      <c r="H279" s="137">
        <v>2</v>
      </c>
      <c r="I279" s="138"/>
      <c r="J279" s="139">
        <f>ROUND(I279*H279,2)</f>
        <v>0</v>
      </c>
      <c r="K279" s="140"/>
      <c r="L279" s="31"/>
      <c r="M279" s="141" t="s">
        <v>1</v>
      </c>
      <c r="N279" s="142" t="s">
        <v>39</v>
      </c>
      <c r="P279" s="143">
        <f>O279*H279</f>
        <v>0</v>
      </c>
      <c r="Q279" s="143">
        <v>0</v>
      </c>
      <c r="R279" s="143">
        <f>Q279*H279</f>
        <v>0</v>
      </c>
      <c r="S279" s="143">
        <v>0</v>
      </c>
      <c r="T279" s="144">
        <f>S279*H279</f>
        <v>0</v>
      </c>
      <c r="AR279" s="145" t="s">
        <v>141</v>
      </c>
      <c r="AT279" s="145" t="s">
        <v>137</v>
      </c>
      <c r="AU279" s="145" t="s">
        <v>84</v>
      </c>
      <c r="AY279" s="15" t="s">
        <v>135</v>
      </c>
      <c r="BE279" s="146">
        <f>IF(N279="základní",J279,0)</f>
        <v>0</v>
      </c>
      <c r="BF279" s="146">
        <f>IF(N279="snížená",J279,0)</f>
        <v>0</v>
      </c>
      <c r="BG279" s="146">
        <f>IF(N279="zákl. přenesená",J279,0)</f>
        <v>0</v>
      </c>
      <c r="BH279" s="146">
        <f>IF(N279="sníž. přenesená",J279,0)</f>
        <v>0</v>
      </c>
      <c r="BI279" s="146">
        <f>IF(N279="nulová",J279,0)</f>
        <v>0</v>
      </c>
      <c r="BJ279" s="15" t="s">
        <v>82</v>
      </c>
      <c r="BK279" s="146">
        <f>ROUND(I279*H279,2)</f>
        <v>0</v>
      </c>
      <c r="BL279" s="15" t="s">
        <v>141</v>
      </c>
      <c r="BM279" s="145" t="s">
        <v>583</v>
      </c>
    </row>
    <row r="280" spans="2:65" s="1" customFormat="1" ht="16.5" customHeight="1">
      <c r="B280" s="132"/>
      <c r="C280" s="133" t="s">
        <v>584</v>
      </c>
      <c r="D280" s="133" t="s">
        <v>137</v>
      </c>
      <c r="E280" s="134" t="s">
        <v>585</v>
      </c>
      <c r="F280" s="135" t="s">
        <v>586</v>
      </c>
      <c r="G280" s="136" t="s">
        <v>226</v>
      </c>
      <c r="H280" s="137">
        <v>1</v>
      </c>
      <c r="I280" s="138"/>
      <c r="J280" s="139">
        <f>ROUND(I280*H280,2)</f>
        <v>0</v>
      </c>
      <c r="K280" s="140"/>
      <c r="L280" s="31"/>
      <c r="M280" s="141" t="s">
        <v>1</v>
      </c>
      <c r="N280" s="142" t="s">
        <v>39</v>
      </c>
      <c r="P280" s="143">
        <f>O280*H280</f>
        <v>0</v>
      </c>
      <c r="Q280" s="143">
        <v>0</v>
      </c>
      <c r="R280" s="143">
        <f>Q280*H280</f>
        <v>0</v>
      </c>
      <c r="S280" s="143">
        <v>0</v>
      </c>
      <c r="T280" s="144">
        <f>S280*H280</f>
        <v>0</v>
      </c>
      <c r="AR280" s="145" t="s">
        <v>141</v>
      </c>
      <c r="AT280" s="145" t="s">
        <v>137</v>
      </c>
      <c r="AU280" s="145" t="s">
        <v>84</v>
      </c>
      <c r="AY280" s="15" t="s">
        <v>135</v>
      </c>
      <c r="BE280" s="146">
        <f>IF(N280="základní",J280,0)</f>
        <v>0</v>
      </c>
      <c r="BF280" s="146">
        <f>IF(N280="snížená",J280,0)</f>
        <v>0</v>
      </c>
      <c r="BG280" s="146">
        <f>IF(N280="zákl. přenesená",J280,0)</f>
        <v>0</v>
      </c>
      <c r="BH280" s="146">
        <f>IF(N280="sníž. přenesená",J280,0)</f>
        <v>0</v>
      </c>
      <c r="BI280" s="146">
        <f>IF(N280="nulová",J280,0)</f>
        <v>0</v>
      </c>
      <c r="BJ280" s="15" t="s">
        <v>82</v>
      </c>
      <c r="BK280" s="146">
        <f>ROUND(I280*H280,2)</f>
        <v>0</v>
      </c>
      <c r="BL280" s="15" t="s">
        <v>141</v>
      </c>
      <c r="BM280" s="145" t="s">
        <v>587</v>
      </c>
    </row>
    <row r="281" spans="2:65" s="1" customFormat="1" ht="39">
      <c r="B281" s="31"/>
      <c r="D281" s="147" t="s">
        <v>146</v>
      </c>
      <c r="F281" s="148" t="s">
        <v>588</v>
      </c>
      <c r="I281" s="149"/>
      <c r="L281" s="31"/>
      <c r="M281" s="150"/>
      <c r="T281" s="55"/>
      <c r="AT281" s="15" t="s">
        <v>146</v>
      </c>
      <c r="AU281" s="15" t="s">
        <v>84</v>
      </c>
    </row>
    <row r="282" spans="2:65" s="1" customFormat="1" ht="16.5" customHeight="1">
      <c r="B282" s="132"/>
      <c r="C282" s="133" t="s">
        <v>589</v>
      </c>
      <c r="D282" s="133" t="s">
        <v>137</v>
      </c>
      <c r="E282" s="134" t="s">
        <v>590</v>
      </c>
      <c r="F282" s="135" t="s">
        <v>591</v>
      </c>
      <c r="G282" s="136" t="s">
        <v>226</v>
      </c>
      <c r="H282" s="137">
        <v>1</v>
      </c>
      <c r="I282" s="138"/>
      <c r="J282" s="139">
        <f>ROUND(I282*H282,2)</f>
        <v>0</v>
      </c>
      <c r="K282" s="140"/>
      <c r="L282" s="31"/>
      <c r="M282" s="141" t="s">
        <v>1</v>
      </c>
      <c r="N282" s="142" t="s">
        <v>39</v>
      </c>
      <c r="P282" s="143">
        <f>O282*H282</f>
        <v>0</v>
      </c>
      <c r="Q282" s="143">
        <v>0</v>
      </c>
      <c r="R282" s="143">
        <f>Q282*H282</f>
        <v>0</v>
      </c>
      <c r="S282" s="143">
        <v>0</v>
      </c>
      <c r="T282" s="144">
        <f>S282*H282</f>
        <v>0</v>
      </c>
      <c r="AR282" s="145" t="s">
        <v>141</v>
      </c>
      <c r="AT282" s="145" t="s">
        <v>137</v>
      </c>
      <c r="AU282" s="145" t="s">
        <v>84</v>
      </c>
      <c r="AY282" s="15" t="s">
        <v>135</v>
      </c>
      <c r="BE282" s="146">
        <f>IF(N282="základní",J282,0)</f>
        <v>0</v>
      </c>
      <c r="BF282" s="146">
        <f>IF(N282="snížená",J282,0)</f>
        <v>0</v>
      </c>
      <c r="BG282" s="146">
        <f>IF(N282="zákl. přenesená",J282,0)</f>
        <v>0</v>
      </c>
      <c r="BH282" s="146">
        <f>IF(N282="sníž. přenesená",J282,0)</f>
        <v>0</v>
      </c>
      <c r="BI282" s="146">
        <f>IF(N282="nulová",J282,0)</f>
        <v>0</v>
      </c>
      <c r="BJ282" s="15" t="s">
        <v>82</v>
      </c>
      <c r="BK282" s="146">
        <f>ROUND(I282*H282,2)</f>
        <v>0</v>
      </c>
      <c r="BL282" s="15" t="s">
        <v>141</v>
      </c>
      <c r="BM282" s="145" t="s">
        <v>592</v>
      </c>
    </row>
    <row r="283" spans="2:65" s="1" customFormat="1" ht="19.5">
      <c r="B283" s="31"/>
      <c r="D283" s="147" t="s">
        <v>146</v>
      </c>
      <c r="F283" s="148" t="s">
        <v>593</v>
      </c>
      <c r="I283" s="149"/>
      <c r="L283" s="31"/>
      <c r="M283" s="150"/>
      <c r="T283" s="55"/>
      <c r="AT283" s="15" t="s">
        <v>146</v>
      </c>
      <c r="AU283" s="15" t="s">
        <v>84</v>
      </c>
    </row>
    <row r="284" spans="2:65" s="1" customFormat="1" ht="24.2" customHeight="1">
      <c r="B284" s="132"/>
      <c r="C284" s="133" t="s">
        <v>594</v>
      </c>
      <c r="D284" s="133" t="s">
        <v>137</v>
      </c>
      <c r="E284" s="134" t="s">
        <v>595</v>
      </c>
      <c r="F284" s="135" t="s">
        <v>596</v>
      </c>
      <c r="G284" s="136" t="s">
        <v>226</v>
      </c>
      <c r="H284" s="137">
        <v>1</v>
      </c>
      <c r="I284" s="138"/>
      <c r="J284" s="139">
        <f>ROUND(I284*H284,2)</f>
        <v>0</v>
      </c>
      <c r="K284" s="140"/>
      <c r="L284" s="31"/>
      <c r="M284" s="141" t="s">
        <v>1</v>
      </c>
      <c r="N284" s="142" t="s">
        <v>39</v>
      </c>
      <c r="P284" s="143">
        <f>O284*H284</f>
        <v>0</v>
      </c>
      <c r="Q284" s="143">
        <v>0</v>
      </c>
      <c r="R284" s="143">
        <f>Q284*H284</f>
        <v>0</v>
      </c>
      <c r="S284" s="143">
        <v>0</v>
      </c>
      <c r="T284" s="144">
        <f>S284*H284</f>
        <v>0</v>
      </c>
      <c r="AR284" s="145" t="s">
        <v>141</v>
      </c>
      <c r="AT284" s="145" t="s">
        <v>137</v>
      </c>
      <c r="AU284" s="145" t="s">
        <v>84</v>
      </c>
      <c r="AY284" s="15" t="s">
        <v>135</v>
      </c>
      <c r="BE284" s="146">
        <f>IF(N284="základní",J284,0)</f>
        <v>0</v>
      </c>
      <c r="BF284" s="146">
        <f>IF(N284="snížená",J284,0)</f>
        <v>0</v>
      </c>
      <c r="BG284" s="146">
        <f>IF(N284="zákl. přenesená",J284,0)</f>
        <v>0</v>
      </c>
      <c r="BH284" s="146">
        <f>IF(N284="sníž. přenesená",J284,0)</f>
        <v>0</v>
      </c>
      <c r="BI284" s="146">
        <f>IF(N284="nulová",J284,0)</f>
        <v>0</v>
      </c>
      <c r="BJ284" s="15" t="s">
        <v>82</v>
      </c>
      <c r="BK284" s="146">
        <f>ROUND(I284*H284,2)</f>
        <v>0</v>
      </c>
      <c r="BL284" s="15" t="s">
        <v>141</v>
      </c>
      <c r="BM284" s="145" t="s">
        <v>597</v>
      </c>
    </row>
    <row r="285" spans="2:65" s="11" customFormat="1" ht="22.9" customHeight="1">
      <c r="B285" s="120"/>
      <c r="D285" s="121" t="s">
        <v>73</v>
      </c>
      <c r="E285" s="130" t="s">
        <v>179</v>
      </c>
      <c r="F285" s="130" t="s">
        <v>598</v>
      </c>
      <c r="I285" s="123"/>
      <c r="J285" s="131">
        <f>BK285</f>
        <v>0</v>
      </c>
      <c r="L285" s="120"/>
      <c r="M285" s="125"/>
      <c r="P285" s="126">
        <f>SUM(P286:P300)</f>
        <v>0</v>
      </c>
      <c r="R285" s="126">
        <f>SUM(R286:R300)</f>
        <v>72.202740000000006</v>
      </c>
      <c r="T285" s="127">
        <f>SUM(T286:T300)</f>
        <v>57.664000000000001</v>
      </c>
      <c r="AR285" s="121" t="s">
        <v>82</v>
      </c>
      <c r="AT285" s="128" t="s">
        <v>73</v>
      </c>
      <c r="AU285" s="128" t="s">
        <v>82</v>
      </c>
      <c r="AY285" s="121" t="s">
        <v>135</v>
      </c>
      <c r="BK285" s="129">
        <f>SUM(BK286:BK300)</f>
        <v>0</v>
      </c>
    </row>
    <row r="286" spans="2:65" s="1" customFormat="1" ht="24.2" customHeight="1">
      <c r="B286" s="132"/>
      <c r="C286" s="133" t="s">
        <v>599</v>
      </c>
      <c r="D286" s="133" t="s">
        <v>137</v>
      </c>
      <c r="E286" s="134" t="s">
        <v>600</v>
      </c>
      <c r="F286" s="135" t="s">
        <v>601</v>
      </c>
      <c r="G286" s="136" t="s">
        <v>332</v>
      </c>
      <c r="H286" s="137">
        <v>7</v>
      </c>
      <c r="I286" s="138"/>
      <c r="J286" s="139">
        <f>ROUND(I286*H286,2)</f>
        <v>0</v>
      </c>
      <c r="K286" s="140"/>
      <c r="L286" s="31"/>
      <c r="M286" s="141" t="s">
        <v>1</v>
      </c>
      <c r="N286" s="142" t="s">
        <v>39</v>
      </c>
      <c r="P286" s="143">
        <f>O286*H286</f>
        <v>0</v>
      </c>
      <c r="Q286" s="143">
        <v>7.0056599999999998</v>
      </c>
      <c r="R286" s="143">
        <f>Q286*H286</f>
        <v>49.039619999999999</v>
      </c>
      <c r="S286" s="143">
        <v>0</v>
      </c>
      <c r="T286" s="144">
        <f>S286*H286</f>
        <v>0</v>
      </c>
      <c r="AR286" s="145" t="s">
        <v>141</v>
      </c>
      <c r="AT286" s="145" t="s">
        <v>137</v>
      </c>
      <c r="AU286" s="145" t="s">
        <v>84</v>
      </c>
      <c r="AY286" s="15" t="s">
        <v>135</v>
      </c>
      <c r="BE286" s="146">
        <f>IF(N286="základní",J286,0)</f>
        <v>0</v>
      </c>
      <c r="BF286" s="146">
        <f>IF(N286="snížená",J286,0)</f>
        <v>0</v>
      </c>
      <c r="BG286" s="146">
        <f>IF(N286="zákl. přenesená",J286,0)</f>
        <v>0</v>
      </c>
      <c r="BH286" s="146">
        <f>IF(N286="sníž. přenesená",J286,0)</f>
        <v>0</v>
      </c>
      <c r="BI286" s="146">
        <f>IF(N286="nulová",J286,0)</f>
        <v>0</v>
      </c>
      <c r="BJ286" s="15" t="s">
        <v>82</v>
      </c>
      <c r="BK286" s="146">
        <f>ROUND(I286*H286,2)</f>
        <v>0</v>
      </c>
      <c r="BL286" s="15" t="s">
        <v>141</v>
      </c>
      <c r="BM286" s="145" t="s">
        <v>602</v>
      </c>
    </row>
    <row r="287" spans="2:65" s="1" customFormat="1" ht="24.2" customHeight="1">
      <c r="B287" s="132"/>
      <c r="C287" s="133" t="s">
        <v>603</v>
      </c>
      <c r="D287" s="133" t="s">
        <v>137</v>
      </c>
      <c r="E287" s="134" t="s">
        <v>604</v>
      </c>
      <c r="F287" s="135" t="s">
        <v>605</v>
      </c>
      <c r="G287" s="136" t="s">
        <v>176</v>
      </c>
      <c r="H287" s="137">
        <v>9.6</v>
      </c>
      <c r="I287" s="138"/>
      <c r="J287" s="139">
        <f>ROUND(I287*H287,2)</f>
        <v>0</v>
      </c>
      <c r="K287" s="140"/>
      <c r="L287" s="31"/>
      <c r="M287" s="141" t="s">
        <v>1</v>
      </c>
      <c r="N287" s="142" t="s">
        <v>39</v>
      </c>
      <c r="P287" s="143">
        <f>O287*H287</f>
        <v>0</v>
      </c>
      <c r="Q287" s="143">
        <v>2.3113999999999999</v>
      </c>
      <c r="R287" s="143">
        <f>Q287*H287</f>
        <v>22.189439999999998</v>
      </c>
      <c r="S287" s="143">
        <v>0</v>
      </c>
      <c r="T287" s="144">
        <f>S287*H287</f>
        <v>0</v>
      </c>
      <c r="AR287" s="145" t="s">
        <v>141</v>
      </c>
      <c r="AT287" s="145" t="s">
        <v>137</v>
      </c>
      <c r="AU287" s="145" t="s">
        <v>84</v>
      </c>
      <c r="AY287" s="15" t="s">
        <v>135</v>
      </c>
      <c r="BE287" s="146">
        <f>IF(N287="základní",J287,0)</f>
        <v>0</v>
      </c>
      <c r="BF287" s="146">
        <f>IF(N287="snížená",J287,0)</f>
        <v>0</v>
      </c>
      <c r="BG287" s="146">
        <f>IF(N287="zákl. přenesená",J287,0)</f>
        <v>0</v>
      </c>
      <c r="BH287" s="146">
        <f>IF(N287="sníž. přenesená",J287,0)</f>
        <v>0</v>
      </c>
      <c r="BI287" s="146">
        <f>IF(N287="nulová",J287,0)</f>
        <v>0</v>
      </c>
      <c r="BJ287" s="15" t="s">
        <v>82</v>
      </c>
      <c r="BK287" s="146">
        <f>ROUND(I287*H287,2)</f>
        <v>0</v>
      </c>
      <c r="BL287" s="15" t="s">
        <v>141</v>
      </c>
      <c r="BM287" s="145" t="s">
        <v>606</v>
      </c>
    </row>
    <row r="288" spans="2:65" s="12" customFormat="1" ht="11.25">
      <c r="B288" s="151"/>
      <c r="D288" s="147" t="s">
        <v>160</v>
      </c>
      <c r="E288" s="152" t="s">
        <v>1</v>
      </c>
      <c r="F288" s="153" t="s">
        <v>607</v>
      </c>
      <c r="H288" s="154">
        <v>9.6</v>
      </c>
      <c r="I288" s="155"/>
      <c r="L288" s="151"/>
      <c r="M288" s="156"/>
      <c r="T288" s="157"/>
      <c r="AT288" s="152" t="s">
        <v>160</v>
      </c>
      <c r="AU288" s="152" t="s">
        <v>84</v>
      </c>
      <c r="AV288" s="12" t="s">
        <v>84</v>
      </c>
      <c r="AW288" s="12" t="s">
        <v>31</v>
      </c>
      <c r="AX288" s="12" t="s">
        <v>82</v>
      </c>
      <c r="AY288" s="152" t="s">
        <v>135</v>
      </c>
    </row>
    <row r="289" spans="2:65" s="1" customFormat="1" ht="33" customHeight="1">
      <c r="B289" s="132"/>
      <c r="C289" s="133" t="s">
        <v>608</v>
      </c>
      <c r="D289" s="133" t="s">
        <v>137</v>
      </c>
      <c r="E289" s="134" t="s">
        <v>609</v>
      </c>
      <c r="F289" s="135" t="s">
        <v>610</v>
      </c>
      <c r="G289" s="136" t="s">
        <v>165</v>
      </c>
      <c r="H289" s="137">
        <v>24</v>
      </c>
      <c r="I289" s="138"/>
      <c r="J289" s="139">
        <f>ROUND(I289*H289,2)</f>
        <v>0</v>
      </c>
      <c r="K289" s="140"/>
      <c r="L289" s="31"/>
      <c r="M289" s="141" t="s">
        <v>1</v>
      </c>
      <c r="N289" s="142" t="s">
        <v>39</v>
      </c>
      <c r="P289" s="143">
        <f>O289*H289</f>
        <v>0</v>
      </c>
      <c r="Q289" s="143">
        <v>0</v>
      </c>
      <c r="R289" s="143">
        <f>Q289*H289</f>
        <v>0</v>
      </c>
      <c r="S289" s="143">
        <v>0</v>
      </c>
      <c r="T289" s="144">
        <f>S289*H289</f>
        <v>0</v>
      </c>
      <c r="AR289" s="145" t="s">
        <v>141</v>
      </c>
      <c r="AT289" s="145" t="s">
        <v>137</v>
      </c>
      <c r="AU289" s="145" t="s">
        <v>84</v>
      </c>
      <c r="AY289" s="15" t="s">
        <v>135</v>
      </c>
      <c r="BE289" s="146">
        <f>IF(N289="základní",J289,0)</f>
        <v>0</v>
      </c>
      <c r="BF289" s="146">
        <f>IF(N289="snížená",J289,0)</f>
        <v>0</v>
      </c>
      <c r="BG289" s="146">
        <f>IF(N289="zákl. přenesená",J289,0)</f>
        <v>0</v>
      </c>
      <c r="BH289" s="146">
        <f>IF(N289="sníž. přenesená",J289,0)</f>
        <v>0</v>
      </c>
      <c r="BI289" s="146">
        <f>IF(N289="nulová",J289,0)</f>
        <v>0</v>
      </c>
      <c r="BJ289" s="15" t="s">
        <v>82</v>
      </c>
      <c r="BK289" s="146">
        <f>ROUND(I289*H289,2)</f>
        <v>0</v>
      </c>
      <c r="BL289" s="15" t="s">
        <v>141</v>
      </c>
      <c r="BM289" s="145" t="s">
        <v>611</v>
      </c>
    </row>
    <row r="290" spans="2:65" s="1" customFormat="1" ht="16.5" customHeight="1">
      <c r="B290" s="132"/>
      <c r="C290" s="158" t="s">
        <v>612</v>
      </c>
      <c r="D290" s="158" t="s">
        <v>219</v>
      </c>
      <c r="E290" s="159" t="s">
        <v>613</v>
      </c>
      <c r="F290" s="160" t="s">
        <v>614</v>
      </c>
      <c r="G290" s="161" t="s">
        <v>165</v>
      </c>
      <c r="H290" s="162">
        <v>24</v>
      </c>
      <c r="I290" s="163"/>
      <c r="J290" s="164">
        <f>ROUND(I290*H290,2)</f>
        <v>0</v>
      </c>
      <c r="K290" s="165"/>
      <c r="L290" s="166"/>
      <c r="M290" s="167" t="s">
        <v>1</v>
      </c>
      <c r="N290" s="168" t="s">
        <v>39</v>
      </c>
      <c r="P290" s="143">
        <f>O290*H290</f>
        <v>0</v>
      </c>
      <c r="Q290" s="143">
        <v>1.4500000000000001E-2</v>
      </c>
      <c r="R290" s="143">
        <f>Q290*H290</f>
        <v>0.34800000000000003</v>
      </c>
      <c r="S290" s="143">
        <v>0</v>
      </c>
      <c r="T290" s="144">
        <f>S290*H290</f>
        <v>0</v>
      </c>
      <c r="AR290" s="145" t="s">
        <v>173</v>
      </c>
      <c r="AT290" s="145" t="s">
        <v>219</v>
      </c>
      <c r="AU290" s="145" t="s">
        <v>84</v>
      </c>
      <c r="AY290" s="15" t="s">
        <v>135</v>
      </c>
      <c r="BE290" s="146">
        <f>IF(N290="základní",J290,0)</f>
        <v>0</v>
      </c>
      <c r="BF290" s="146">
        <f>IF(N290="snížená",J290,0)</f>
        <v>0</v>
      </c>
      <c r="BG290" s="146">
        <f>IF(N290="zákl. přenesená",J290,0)</f>
        <v>0</v>
      </c>
      <c r="BH290" s="146">
        <f>IF(N290="sníž. přenesená",J290,0)</f>
        <v>0</v>
      </c>
      <c r="BI290" s="146">
        <f>IF(N290="nulová",J290,0)</f>
        <v>0</v>
      </c>
      <c r="BJ290" s="15" t="s">
        <v>82</v>
      </c>
      <c r="BK290" s="146">
        <f>ROUND(I290*H290,2)</f>
        <v>0</v>
      </c>
      <c r="BL290" s="15" t="s">
        <v>141</v>
      </c>
      <c r="BM290" s="145" t="s">
        <v>615</v>
      </c>
    </row>
    <row r="291" spans="2:65" s="1" customFormat="1" ht="24.2" customHeight="1">
      <c r="B291" s="132"/>
      <c r="C291" s="133" t="s">
        <v>616</v>
      </c>
      <c r="D291" s="133" t="s">
        <v>137</v>
      </c>
      <c r="E291" s="134" t="s">
        <v>617</v>
      </c>
      <c r="F291" s="135" t="s">
        <v>618</v>
      </c>
      <c r="G291" s="136" t="s">
        <v>140</v>
      </c>
      <c r="H291" s="137">
        <v>880</v>
      </c>
      <c r="I291" s="138"/>
      <c r="J291" s="139">
        <f>ROUND(I291*H291,2)</f>
        <v>0</v>
      </c>
      <c r="K291" s="140"/>
      <c r="L291" s="31"/>
      <c r="M291" s="141" t="s">
        <v>1</v>
      </c>
      <c r="N291" s="142" t="s">
        <v>39</v>
      </c>
      <c r="P291" s="143">
        <f>O291*H291</f>
        <v>0</v>
      </c>
      <c r="Q291" s="143">
        <v>6.8999999999999997E-4</v>
      </c>
      <c r="R291" s="143">
        <f>Q291*H291</f>
        <v>0.60719999999999996</v>
      </c>
      <c r="S291" s="143">
        <v>0</v>
      </c>
      <c r="T291" s="144">
        <f>S291*H291</f>
        <v>0</v>
      </c>
      <c r="AR291" s="145" t="s">
        <v>141</v>
      </c>
      <c r="AT291" s="145" t="s">
        <v>137</v>
      </c>
      <c r="AU291" s="145" t="s">
        <v>84</v>
      </c>
      <c r="AY291" s="15" t="s">
        <v>135</v>
      </c>
      <c r="BE291" s="146">
        <f>IF(N291="základní",J291,0)</f>
        <v>0</v>
      </c>
      <c r="BF291" s="146">
        <f>IF(N291="snížená",J291,0)</f>
        <v>0</v>
      </c>
      <c r="BG291" s="146">
        <f>IF(N291="zákl. přenesená",J291,0)</f>
        <v>0</v>
      </c>
      <c r="BH291" s="146">
        <f>IF(N291="sníž. přenesená",J291,0)</f>
        <v>0</v>
      </c>
      <c r="BI291" s="146">
        <f>IF(N291="nulová",J291,0)</f>
        <v>0</v>
      </c>
      <c r="BJ291" s="15" t="s">
        <v>82</v>
      </c>
      <c r="BK291" s="146">
        <f>ROUND(I291*H291,2)</f>
        <v>0</v>
      </c>
      <c r="BL291" s="15" t="s">
        <v>141</v>
      </c>
      <c r="BM291" s="145" t="s">
        <v>619</v>
      </c>
    </row>
    <row r="292" spans="2:65" s="1" customFormat="1" ht="19.5">
      <c r="B292" s="31"/>
      <c r="D292" s="147" t="s">
        <v>146</v>
      </c>
      <c r="F292" s="148" t="s">
        <v>620</v>
      </c>
      <c r="I292" s="149"/>
      <c r="L292" s="31"/>
      <c r="M292" s="150"/>
      <c r="T292" s="55"/>
      <c r="AT292" s="15" t="s">
        <v>146</v>
      </c>
      <c r="AU292" s="15" t="s">
        <v>84</v>
      </c>
    </row>
    <row r="293" spans="2:65" s="1" customFormat="1" ht="24.2" customHeight="1">
      <c r="B293" s="132"/>
      <c r="C293" s="133" t="s">
        <v>621</v>
      </c>
      <c r="D293" s="133" t="s">
        <v>137</v>
      </c>
      <c r="E293" s="134" t="s">
        <v>622</v>
      </c>
      <c r="F293" s="135" t="s">
        <v>623</v>
      </c>
      <c r="G293" s="136" t="s">
        <v>165</v>
      </c>
      <c r="H293" s="137">
        <v>30.8</v>
      </c>
      <c r="I293" s="138"/>
      <c r="J293" s="139">
        <f>ROUND(I293*H293,2)</f>
        <v>0</v>
      </c>
      <c r="K293" s="140"/>
      <c r="L293" s="31"/>
      <c r="M293" s="141" t="s">
        <v>1</v>
      </c>
      <c r="N293" s="142" t="s">
        <v>39</v>
      </c>
      <c r="P293" s="143">
        <f>O293*H293</f>
        <v>0</v>
      </c>
      <c r="Q293" s="143">
        <v>5.9999999999999995E-4</v>
      </c>
      <c r="R293" s="143">
        <f>Q293*H293</f>
        <v>1.848E-2</v>
      </c>
      <c r="S293" s="143">
        <v>0</v>
      </c>
      <c r="T293" s="144">
        <f>S293*H293</f>
        <v>0</v>
      </c>
      <c r="AR293" s="145" t="s">
        <v>141</v>
      </c>
      <c r="AT293" s="145" t="s">
        <v>137</v>
      </c>
      <c r="AU293" s="145" t="s">
        <v>84</v>
      </c>
      <c r="AY293" s="15" t="s">
        <v>135</v>
      </c>
      <c r="BE293" s="146">
        <f>IF(N293="základní",J293,0)</f>
        <v>0</v>
      </c>
      <c r="BF293" s="146">
        <f>IF(N293="snížená",J293,0)</f>
        <v>0</v>
      </c>
      <c r="BG293" s="146">
        <f>IF(N293="zákl. přenesená",J293,0)</f>
        <v>0</v>
      </c>
      <c r="BH293" s="146">
        <f>IF(N293="sníž. přenesená",J293,0)</f>
        <v>0</v>
      </c>
      <c r="BI293" s="146">
        <f>IF(N293="nulová",J293,0)</f>
        <v>0</v>
      </c>
      <c r="BJ293" s="15" t="s">
        <v>82</v>
      </c>
      <c r="BK293" s="146">
        <f>ROUND(I293*H293,2)</f>
        <v>0</v>
      </c>
      <c r="BL293" s="15" t="s">
        <v>141</v>
      </c>
      <c r="BM293" s="145" t="s">
        <v>624</v>
      </c>
    </row>
    <row r="294" spans="2:65" s="1" customFormat="1" ht="19.5">
      <c r="B294" s="31"/>
      <c r="D294" s="147" t="s">
        <v>146</v>
      </c>
      <c r="F294" s="148" t="s">
        <v>625</v>
      </c>
      <c r="I294" s="149"/>
      <c r="L294" s="31"/>
      <c r="M294" s="150"/>
      <c r="T294" s="55"/>
      <c r="AT294" s="15" t="s">
        <v>146</v>
      </c>
      <c r="AU294" s="15" t="s">
        <v>84</v>
      </c>
    </row>
    <row r="295" spans="2:65" s="1" customFormat="1" ht="24.2" customHeight="1">
      <c r="B295" s="132"/>
      <c r="C295" s="133" t="s">
        <v>626</v>
      </c>
      <c r="D295" s="133" t="s">
        <v>137</v>
      </c>
      <c r="E295" s="134" t="s">
        <v>627</v>
      </c>
      <c r="F295" s="135" t="s">
        <v>628</v>
      </c>
      <c r="G295" s="136" t="s">
        <v>165</v>
      </c>
      <c r="H295" s="137">
        <v>30.8</v>
      </c>
      <c r="I295" s="138"/>
      <c r="J295" s="139">
        <f>ROUND(I295*H295,2)</f>
        <v>0</v>
      </c>
      <c r="K295" s="140"/>
      <c r="L295" s="31"/>
      <c r="M295" s="141" t="s">
        <v>1</v>
      </c>
      <c r="N295" s="142" t="s">
        <v>39</v>
      </c>
      <c r="P295" s="143">
        <f>O295*H295</f>
        <v>0</v>
      </c>
      <c r="Q295" s="143">
        <v>0</v>
      </c>
      <c r="R295" s="143">
        <f>Q295*H295</f>
        <v>0</v>
      </c>
      <c r="S295" s="143">
        <v>0</v>
      </c>
      <c r="T295" s="144">
        <f>S295*H295</f>
        <v>0</v>
      </c>
      <c r="AR295" s="145" t="s">
        <v>141</v>
      </c>
      <c r="AT295" s="145" t="s">
        <v>137</v>
      </c>
      <c r="AU295" s="145" t="s">
        <v>84</v>
      </c>
      <c r="AY295" s="15" t="s">
        <v>135</v>
      </c>
      <c r="BE295" s="146">
        <f>IF(N295="základní",J295,0)</f>
        <v>0</v>
      </c>
      <c r="BF295" s="146">
        <f>IF(N295="snížená",J295,0)</f>
        <v>0</v>
      </c>
      <c r="BG295" s="146">
        <f>IF(N295="zákl. přenesená",J295,0)</f>
        <v>0</v>
      </c>
      <c r="BH295" s="146">
        <f>IF(N295="sníž. přenesená",J295,0)</f>
        <v>0</v>
      </c>
      <c r="BI295" s="146">
        <f>IF(N295="nulová",J295,0)</f>
        <v>0</v>
      </c>
      <c r="BJ295" s="15" t="s">
        <v>82</v>
      </c>
      <c r="BK295" s="146">
        <f>ROUND(I295*H295,2)</f>
        <v>0</v>
      </c>
      <c r="BL295" s="15" t="s">
        <v>141</v>
      </c>
      <c r="BM295" s="145" t="s">
        <v>629</v>
      </c>
    </row>
    <row r="296" spans="2:65" s="1" customFormat="1" ht="19.5">
      <c r="B296" s="31"/>
      <c r="D296" s="147" t="s">
        <v>146</v>
      </c>
      <c r="F296" s="148" t="s">
        <v>630</v>
      </c>
      <c r="I296" s="149"/>
      <c r="L296" s="31"/>
      <c r="M296" s="150"/>
      <c r="T296" s="55"/>
      <c r="AT296" s="15" t="s">
        <v>146</v>
      </c>
      <c r="AU296" s="15" t="s">
        <v>84</v>
      </c>
    </row>
    <row r="297" spans="2:65" s="1" customFormat="1" ht="24.2" customHeight="1">
      <c r="B297" s="132"/>
      <c r="C297" s="133" t="s">
        <v>631</v>
      </c>
      <c r="D297" s="133" t="s">
        <v>137</v>
      </c>
      <c r="E297" s="134" t="s">
        <v>632</v>
      </c>
      <c r="F297" s="135" t="s">
        <v>633</v>
      </c>
      <c r="G297" s="136" t="s">
        <v>165</v>
      </c>
      <c r="H297" s="137">
        <v>176</v>
      </c>
      <c r="I297" s="138"/>
      <c r="J297" s="139">
        <f>ROUND(I297*H297,2)</f>
        <v>0</v>
      </c>
      <c r="K297" s="140"/>
      <c r="L297" s="31"/>
      <c r="M297" s="141" t="s">
        <v>1</v>
      </c>
      <c r="N297" s="142" t="s">
        <v>39</v>
      </c>
      <c r="P297" s="143">
        <f>O297*H297</f>
        <v>0</v>
      </c>
      <c r="Q297" s="143">
        <v>0</v>
      </c>
      <c r="R297" s="143">
        <f>Q297*H297</f>
        <v>0</v>
      </c>
      <c r="S297" s="143">
        <v>0.19400000000000001</v>
      </c>
      <c r="T297" s="144">
        <f>S297*H297</f>
        <v>34.143999999999998</v>
      </c>
      <c r="AR297" s="145" t="s">
        <v>141</v>
      </c>
      <c r="AT297" s="145" t="s">
        <v>137</v>
      </c>
      <c r="AU297" s="145" t="s">
        <v>84</v>
      </c>
      <c r="AY297" s="15" t="s">
        <v>135</v>
      </c>
      <c r="BE297" s="146">
        <f>IF(N297="základní",J297,0)</f>
        <v>0</v>
      </c>
      <c r="BF297" s="146">
        <f>IF(N297="snížená",J297,0)</f>
        <v>0</v>
      </c>
      <c r="BG297" s="146">
        <f>IF(N297="zákl. přenesená",J297,0)</f>
        <v>0</v>
      </c>
      <c r="BH297" s="146">
        <f>IF(N297="sníž. přenesená",J297,0)</f>
        <v>0</v>
      </c>
      <c r="BI297" s="146">
        <f>IF(N297="nulová",J297,0)</f>
        <v>0</v>
      </c>
      <c r="BJ297" s="15" t="s">
        <v>82</v>
      </c>
      <c r="BK297" s="146">
        <f>ROUND(I297*H297,2)</f>
        <v>0</v>
      </c>
      <c r="BL297" s="15" t="s">
        <v>141</v>
      </c>
      <c r="BM297" s="145" t="s">
        <v>634</v>
      </c>
    </row>
    <row r="298" spans="2:65" s="1" customFormat="1" ht="21.75" customHeight="1">
      <c r="B298" s="132"/>
      <c r="C298" s="133" t="s">
        <v>635</v>
      </c>
      <c r="D298" s="133" t="s">
        <v>137</v>
      </c>
      <c r="E298" s="134" t="s">
        <v>636</v>
      </c>
      <c r="F298" s="135" t="s">
        <v>637</v>
      </c>
      <c r="G298" s="136" t="s">
        <v>165</v>
      </c>
      <c r="H298" s="137">
        <v>24</v>
      </c>
      <c r="I298" s="138"/>
      <c r="J298" s="139">
        <f>ROUND(I298*H298,2)</f>
        <v>0</v>
      </c>
      <c r="K298" s="140"/>
      <c r="L298" s="31"/>
      <c r="M298" s="141" t="s">
        <v>1</v>
      </c>
      <c r="N298" s="142" t="s">
        <v>39</v>
      </c>
      <c r="P298" s="143">
        <f>O298*H298</f>
        <v>0</v>
      </c>
      <c r="Q298" s="143">
        <v>0</v>
      </c>
      <c r="R298" s="143">
        <f>Q298*H298</f>
        <v>0</v>
      </c>
      <c r="S298" s="143">
        <v>0.98</v>
      </c>
      <c r="T298" s="144">
        <f>S298*H298</f>
        <v>23.52</v>
      </c>
      <c r="AR298" s="145" t="s">
        <v>141</v>
      </c>
      <c r="AT298" s="145" t="s">
        <v>137</v>
      </c>
      <c r="AU298" s="145" t="s">
        <v>84</v>
      </c>
      <c r="AY298" s="15" t="s">
        <v>135</v>
      </c>
      <c r="BE298" s="146">
        <f>IF(N298="základní",J298,0)</f>
        <v>0</v>
      </c>
      <c r="BF298" s="146">
        <f>IF(N298="snížená",J298,0)</f>
        <v>0</v>
      </c>
      <c r="BG298" s="146">
        <f>IF(N298="zákl. přenesená",J298,0)</f>
        <v>0</v>
      </c>
      <c r="BH298" s="146">
        <f>IF(N298="sníž. přenesená",J298,0)</f>
        <v>0</v>
      </c>
      <c r="BI298" s="146">
        <f>IF(N298="nulová",J298,0)</f>
        <v>0</v>
      </c>
      <c r="BJ298" s="15" t="s">
        <v>82</v>
      </c>
      <c r="BK298" s="146">
        <f>ROUND(I298*H298,2)</f>
        <v>0</v>
      </c>
      <c r="BL298" s="15" t="s">
        <v>141</v>
      </c>
      <c r="BM298" s="145" t="s">
        <v>638</v>
      </c>
    </row>
    <row r="299" spans="2:65" s="1" customFormat="1" ht="24.2" customHeight="1">
      <c r="B299" s="132"/>
      <c r="C299" s="133" t="s">
        <v>639</v>
      </c>
      <c r="D299" s="133" t="s">
        <v>137</v>
      </c>
      <c r="E299" s="134" t="s">
        <v>640</v>
      </c>
      <c r="F299" s="135" t="s">
        <v>641</v>
      </c>
      <c r="G299" s="136" t="s">
        <v>140</v>
      </c>
      <c r="H299" s="137">
        <v>64.8</v>
      </c>
      <c r="I299" s="138"/>
      <c r="J299" s="139">
        <f>ROUND(I299*H299,2)</f>
        <v>0</v>
      </c>
      <c r="K299" s="140"/>
      <c r="L299" s="31"/>
      <c r="M299" s="141" t="s">
        <v>1</v>
      </c>
      <c r="N299" s="142" t="s">
        <v>39</v>
      </c>
      <c r="P299" s="143">
        <f>O299*H299</f>
        <v>0</v>
      </c>
      <c r="Q299" s="143">
        <v>0</v>
      </c>
      <c r="R299" s="143">
        <f>Q299*H299</f>
        <v>0</v>
      </c>
      <c r="S299" s="143">
        <v>0</v>
      </c>
      <c r="T299" s="144">
        <f>S299*H299</f>
        <v>0</v>
      </c>
      <c r="AR299" s="145" t="s">
        <v>141</v>
      </c>
      <c r="AT299" s="145" t="s">
        <v>137</v>
      </c>
      <c r="AU299" s="145" t="s">
        <v>84</v>
      </c>
      <c r="AY299" s="15" t="s">
        <v>135</v>
      </c>
      <c r="BE299" s="146">
        <f>IF(N299="základní",J299,0)</f>
        <v>0</v>
      </c>
      <c r="BF299" s="146">
        <f>IF(N299="snížená",J299,0)</f>
        <v>0</v>
      </c>
      <c r="BG299" s="146">
        <f>IF(N299="zákl. přenesená",J299,0)</f>
        <v>0</v>
      </c>
      <c r="BH299" s="146">
        <f>IF(N299="sníž. přenesená",J299,0)</f>
        <v>0</v>
      </c>
      <c r="BI299" s="146">
        <f>IF(N299="nulová",J299,0)</f>
        <v>0</v>
      </c>
      <c r="BJ299" s="15" t="s">
        <v>82</v>
      </c>
      <c r="BK299" s="146">
        <f>ROUND(I299*H299,2)</f>
        <v>0</v>
      </c>
      <c r="BL299" s="15" t="s">
        <v>141</v>
      </c>
      <c r="BM299" s="145" t="s">
        <v>642</v>
      </c>
    </row>
    <row r="300" spans="2:65" s="12" customFormat="1" ht="22.5">
      <c r="B300" s="151"/>
      <c r="D300" s="147" t="s">
        <v>160</v>
      </c>
      <c r="E300" s="152" t="s">
        <v>1</v>
      </c>
      <c r="F300" s="153" t="s">
        <v>643</v>
      </c>
      <c r="H300" s="154">
        <v>64.8</v>
      </c>
      <c r="I300" s="155"/>
      <c r="L300" s="151"/>
      <c r="M300" s="156"/>
      <c r="T300" s="157"/>
      <c r="AT300" s="152" t="s">
        <v>160</v>
      </c>
      <c r="AU300" s="152" t="s">
        <v>84</v>
      </c>
      <c r="AV300" s="12" t="s">
        <v>84</v>
      </c>
      <c r="AW300" s="12" t="s">
        <v>31</v>
      </c>
      <c r="AX300" s="12" t="s">
        <v>82</v>
      </c>
      <c r="AY300" s="152" t="s">
        <v>135</v>
      </c>
    </row>
    <row r="301" spans="2:65" s="11" customFormat="1" ht="22.9" customHeight="1">
      <c r="B301" s="120"/>
      <c r="D301" s="121" t="s">
        <v>73</v>
      </c>
      <c r="E301" s="130" t="s">
        <v>644</v>
      </c>
      <c r="F301" s="130" t="s">
        <v>645</v>
      </c>
      <c r="I301" s="123"/>
      <c r="J301" s="131">
        <f>BK301</f>
        <v>0</v>
      </c>
      <c r="L301" s="120"/>
      <c r="M301" s="125"/>
      <c r="P301" s="126">
        <f>SUM(P302:P315)</f>
        <v>0</v>
      </c>
      <c r="R301" s="126">
        <f>SUM(R302:R315)</f>
        <v>0</v>
      </c>
      <c r="T301" s="127">
        <f>SUM(T302:T315)</f>
        <v>0</v>
      </c>
      <c r="AR301" s="121" t="s">
        <v>82</v>
      </c>
      <c r="AT301" s="128" t="s">
        <v>73</v>
      </c>
      <c r="AU301" s="128" t="s">
        <v>82</v>
      </c>
      <c r="AY301" s="121" t="s">
        <v>135</v>
      </c>
      <c r="BK301" s="129">
        <f>SUM(BK302:BK315)</f>
        <v>0</v>
      </c>
    </row>
    <row r="302" spans="2:65" s="1" customFormat="1" ht="21.75" customHeight="1">
      <c r="B302" s="132"/>
      <c r="C302" s="133" t="s">
        <v>646</v>
      </c>
      <c r="D302" s="133" t="s">
        <v>137</v>
      </c>
      <c r="E302" s="134" t="s">
        <v>647</v>
      </c>
      <c r="F302" s="135" t="s">
        <v>648</v>
      </c>
      <c r="G302" s="136" t="s">
        <v>271</v>
      </c>
      <c r="H302" s="137">
        <v>75.08</v>
      </c>
      <c r="I302" s="138"/>
      <c r="J302" s="139">
        <f>ROUND(I302*H302,2)</f>
        <v>0</v>
      </c>
      <c r="K302" s="140"/>
      <c r="L302" s="31"/>
      <c r="M302" s="141" t="s">
        <v>1</v>
      </c>
      <c r="N302" s="142" t="s">
        <v>39</v>
      </c>
      <c r="P302" s="143">
        <f>O302*H302</f>
        <v>0</v>
      </c>
      <c r="Q302" s="143">
        <v>0</v>
      </c>
      <c r="R302" s="143">
        <f>Q302*H302</f>
        <v>0</v>
      </c>
      <c r="S302" s="143">
        <v>0</v>
      </c>
      <c r="T302" s="144">
        <f>S302*H302</f>
        <v>0</v>
      </c>
      <c r="AR302" s="145" t="s">
        <v>141</v>
      </c>
      <c r="AT302" s="145" t="s">
        <v>137</v>
      </c>
      <c r="AU302" s="145" t="s">
        <v>84</v>
      </c>
      <c r="AY302" s="15" t="s">
        <v>135</v>
      </c>
      <c r="BE302" s="146">
        <f>IF(N302="základní",J302,0)</f>
        <v>0</v>
      </c>
      <c r="BF302" s="146">
        <f>IF(N302="snížená",J302,0)</f>
        <v>0</v>
      </c>
      <c r="BG302" s="146">
        <f>IF(N302="zákl. přenesená",J302,0)</f>
        <v>0</v>
      </c>
      <c r="BH302" s="146">
        <f>IF(N302="sníž. přenesená",J302,0)</f>
        <v>0</v>
      </c>
      <c r="BI302" s="146">
        <f>IF(N302="nulová",J302,0)</f>
        <v>0</v>
      </c>
      <c r="BJ302" s="15" t="s">
        <v>82</v>
      </c>
      <c r="BK302" s="146">
        <f>ROUND(I302*H302,2)</f>
        <v>0</v>
      </c>
      <c r="BL302" s="15" t="s">
        <v>141</v>
      </c>
      <c r="BM302" s="145" t="s">
        <v>649</v>
      </c>
    </row>
    <row r="303" spans="2:65" s="1" customFormat="1" ht="24.2" customHeight="1">
      <c r="B303" s="132"/>
      <c r="C303" s="133" t="s">
        <v>650</v>
      </c>
      <c r="D303" s="133" t="s">
        <v>137</v>
      </c>
      <c r="E303" s="134" t="s">
        <v>651</v>
      </c>
      <c r="F303" s="135" t="s">
        <v>652</v>
      </c>
      <c r="G303" s="136" t="s">
        <v>271</v>
      </c>
      <c r="H303" s="137">
        <v>675.72</v>
      </c>
      <c r="I303" s="138"/>
      <c r="J303" s="139">
        <f>ROUND(I303*H303,2)</f>
        <v>0</v>
      </c>
      <c r="K303" s="140"/>
      <c r="L303" s="31"/>
      <c r="M303" s="141" t="s">
        <v>1</v>
      </c>
      <c r="N303" s="142" t="s">
        <v>39</v>
      </c>
      <c r="P303" s="143">
        <f>O303*H303</f>
        <v>0</v>
      </c>
      <c r="Q303" s="143">
        <v>0</v>
      </c>
      <c r="R303" s="143">
        <f>Q303*H303</f>
        <v>0</v>
      </c>
      <c r="S303" s="143">
        <v>0</v>
      </c>
      <c r="T303" s="144">
        <f>S303*H303</f>
        <v>0</v>
      </c>
      <c r="AR303" s="145" t="s">
        <v>141</v>
      </c>
      <c r="AT303" s="145" t="s">
        <v>137</v>
      </c>
      <c r="AU303" s="145" t="s">
        <v>84</v>
      </c>
      <c r="AY303" s="15" t="s">
        <v>135</v>
      </c>
      <c r="BE303" s="146">
        <f>IF(N303="základní",J303,0)</f>
        <v>0</v>
      </c>
      <c r="BF303" s="146">
        <f>IF(N303="snížená",J303,0)</f>
        <v>0</v>
      </c>
      <c r="BG303" s="146">
        <f>IF(N303="zákl. přenesená",J303,0)</f>
        <v>0</v>
      </c>
      <c r="BH303" s="146">
        <f>IF(N303="sníž. přenesená",J303,0)</f>
        <v>0</v>
      </c>
      <c r="BI303" s="146">
        <f>IF(N303="nulová",J303,0)</f>
        <v>0</v>
      </c>
      <c r="BJ303" s="15" t="s">
        <v>82</v>
      </c>
      <c r="BK303" s="146">
        <f>ROUND(I303*H303,2)</f>
        <v>0</v>
      </c>
      <c r="BL303" s="15" t="s">
        <v>141</v>
      </c>
      <c r="BM303" s="145" t="s">
        <v>653</v>
      </c>
    </row>
    <row r="304" spans="2:65" s="12" customFormat="1" ht="22.5">
      <c r="B304" s="151"/>
      <c r="D304" s="147" t="s">
        <v>160</v>
      </c>
      <c r="E304" s="152" t="s">
        <v>1</v>
      </c>
      <c r="F304" s="153" t="s">
        <v>654</v>
      </c>
      <c r="H304" s="154">
        <v>675.72</v>
      </c>
      <c r="I304" s="155"/>
      <c r="L304" s="151"/>
      <c r="M304" s="156"/>
      <c r="T304" s="157"/>
      <c r="AT304" s="152" t="s">
        <v>160</v>
      </c>
      <c r="AU304" s="152" t="s">
        <v>84</v>
      </c>
      <c r="AV304" s="12" t="s">
        <v>84</v>
      </c>
      <c r="AW304" s="12" t="s">
        <v>31</v>
      </c>
      <c r="AX304" s="12" t="s">
        <v>82</v>
      </c>
      <c r="AY304" s="152" t="s">
        <v>135</v>
      </c>
    </row>
    <row r="305" spans="2:65" s="1" customFormat="1" ht="21.75" customHeight="1">
      <c r="B305" s="132"/>
      <c r="C305" s="133" t="s">
        <v>655</v>
      </c>
      <c r="D305" s="133" t="s">
        <v>137</v>
      </c>
      <c r="E305" s="134" t="s">
        <v>656</v>
      </c>
      <c r="F305" s="135" t="s">
        <v>657</v>
      </c>
      <c r="G305" s="136" t="s">
        <v>271</v>
      </c>
      <c r="H305" s="137">
        <v>49.368000000000002</v>
      </c>
      <c r="I305" s="138"/>
      <c r="J305" s="139">
        <f>ROUND(I305*H305,2)</f>
        <v>0</v>
      </c>
      <c r="K305" s="140"/>
      <c r="L305" s="31"/>
      <c r="M305" s="141" t="s">
        <v>1</v>
      </c>
      <c r="N305" s="142" t="s">
        <v>39</v>
      </c>
      <c r="P305" s="143">
        <f>O305*H305</f>
        <v>0</v>
      </c>
      <c r="Q305" s="143">
        <v>0</v>
      </c>
      <c r="R305" s="143">
        <f>Q305*H305</f>
        <v>0</v>
      </c>
      <c r="S305" s="143">
        <v>0</v>
      </c>
      <c r="T305" s="144">
        <f>S305*H305</f>
        <v>0</v>
      </c>
      <c r="AR305" s="145" t="s">
        <v>141</v>
      </c>
      <c r="AT305" s="145" t="s">
        <v>137</v>
      </c>
      <c r="AU305" s="145" t="s">
        <v>84</v>
      </c>
      <c r="AY305" s="15" t="s">
        <v>135</v>
      </c>
      <c r="BE305" s="146">
        <f>IF(N305="základní",J305,0)</f>
        <v>0</v>
      </c>
      <c r="BF305" s="146">
        <f>IF(N305="snížená",J305,0)</f>
        <v>0</v>
      </c>
      <c r="BG305" s="146">
        <f>IF(N305="zákl. přenesená",J305,0)</f>
        <v>0</v>
      </c>
      <c r="BH305" s="146">
        <f>IF(N305="sníž. přenesená",J305,0)</f>
        <v>0</v>
      </c>
      <c r="BI305" s="146">
        <f>IF(N305="nulová",J305,0)</f>
        <v>0</v>
      </c>
      <c r="BJ305" s="15" t="s">
        <v>82</v>
      </c>
      <c r="BK305" s="146">
        <f>ROUND(I305*H305,2)</f>
        <v>0</v>
      </c>
      <c r="BL305" s="15" t="s">
        <v>141</v>
      </c>
      <c r="BM305" s="145" t="s">
        <v>658</v>
      </c>
    </row>
    <row r="306" spans="2:65" s="1" customFormat="1" ht="24.2" customHeight="1">
      <c r="B306" s="132"/>
      <c r="C306" s="133" t="s">
        <v>659</v>
      </c>
      <c r="D306" s="133" t="s">
        <v>137</v>
      </c>
      <c r="E306" s="134" t="s">
        <v>660</v>
      </c>
      <c r="F306" s="135" t="s">
        <v>661</v>
      </c>
      <c r="G306" s="136" t="s">
        <v>271</v>
      </c>
      <c r="H306" s="137">
        <v>641.66399999999999</v>
      </c>
      <c r="I306" s="138"/>
      <c r="J306" s="139">
        <f>ROUND(I306*H306,2)</f>
        <v>0</v>
      </c>
      <c r="K306" s="140"/>
      <c r="L306" s="31"/>
      <c r="M306" s="141" t="s">
        <v>1</v>
      </c>
      <c r="N306" s="142" t="s">
        <v>39</v>
      </c>
      <c r="P306" s="143">
        <f>O306*H306</f>
        <v>0</v>
      </c>
      <c r="Q306" s="143">
        <v>0</v>
      </c>
      <c r="R306" s="143">
        <f>Q306*H306</f>
        <v>0</v>
      </c>
      <c r="S306" s="143">
        <v>0</v>
      </c>
      <c r="T306" s="144">
        <f>S306*H306</f>
        <v>0</v>
      </c>
      <c r="AR306" s="145" t="s">
        <v>141</v>
      </c>
      <c r="AT306" s="145" t="s">
        <v>137</v>
      </c>
      <c r="AU306" s="145" t="s">
        <v>84</v>
      </c>
      <c r="AY306" s="15" t="s">
        <v>135</v>
      </c>
      <c r="BE306" s="146">
        <f>IF(N306="základní",J306,0)</f>
        <v>0</v>
      </c>
      <c r="BF306" s="146">
        <f>IF(N306="snížená",J306,0)</f>
        <v>0</v>
      </c>
      <c r="BG306" s="146">
        <f>IF(N306="zákl. přenesená",J306,0)</f>
        <v>0</v>
      </c>
      <c r="BH306" s="146">
        <f>IF(N306="sníž. přenesená",J306,0)</f>
        <v>0</v>
      </c>
      <c r="BI306" s="146">
        <f>IF(N306="nulová",J306,0)</f>
        <v>0</v>
      </c>
      <c r="BJ306" s="15" t="s">
        <v>82</v>
      </c>
      <c r="BK306" s="146">
        <f>ROUND(I306*H306,2)</f>
        <v>0</v>
      </c>
      <c r="BL306" s="15" t="s">
        <v>141</v>
      </c>
      <c r="BM306" s="145" t="s">
        <v>662</v>
      </c>
    </row>
    <row r="307" spans="2:65" s="12" customFormat="1" ht="22.5">
      <c r="B307" s="151"/>
      <c r="D307" s="147" t="s">
        <v>160</v>
      </c>
      <c r="E307" s="152" t="s">
        <v>1</v>
      </c>
      <c r="F307" s="153" t="s">
        <v>663</v>
      </c>
      <c r="H307" s="154">
        <v>23.004000000000001</v>
      </c>
      <c r="I307" s="155"/>
      <c r="L307" s="151"/>
      <c r="M307" s="156"/>
      <c r="T307" s="157"/>
      <c r="AT307" s="152" t="s">
        <v>160</v>
      </c>
      <c r="AU307" s="152" t="s">
        <v>84</v>
      </c>
      <c r="AV307" s="12" t="s">
        <v>84</v>
      </c>
      <c r="AW307" s="12" t="s">
        <v>31</v>
      </c>
      <c r="AX307" s="12" t="s">
        <v>74</v>
      </c>
      <c r="AY307" s="152" t="s">
        <v>135</v>
      </c>
    </row>
    <row r="308" spans="2:65" s="12" customFormat="1" ht="22.5">
      <c r="B308" s="151"/>
      <c r="D308" s="147" t="s">
        <v>160</v>
      </c>
      <c r="E308" s="152" t="s">
        <v>1</v>
      </c>
      <c r="F308" s="153" t="s">
        <v>664</v>
      </c>
      <c r="H308" s="154">
        <v>211.68</v>
      </c>
      <c r="I308" s="155"/>
      <c r="L308" s="151"/>
      <c r="M308" s="156"/>
      <c r="T308" s="157"/>
      <c r="AT308" s="152" t="s">
        <v>160</v>
      </c>
      <c r="AU308" s="152" t="s">
        <v>84</v>
      </c>
      <c r="AV308" s="12" t="s">
        <v>84</v>
      </c>
      <c r="AW308" s="12" t="s">
        <v>31</v>
      </c>
      <c r="AX308" s="12" t="s">
        <v>74</v>
      </c>
      <c r="AY308" s="152" t="s">
        <v>135</v>
      </c>
    </row>
    <row r="309" spans="2:65" s="12" customFormat="1" ht="22.5">
      <c r="B309" s="151"/>
      <c r="D309" s="147" t="s">
        <v>160</v>
      </c>
      <c r="E309" s="152" t="s">
        <v>1</v>
      </c>
      <c r="F309" s="153" t="s">
        <v>665</v>
      </c>
      <c r="H309" s="154">
        <v>406.98</v>
      </c>
      <c r="I309" s="155"/>
      <c r="L309" s="151"/>
      <c r="M309" s="156"/>
      <c r="T309" s="157"/>
      <c r="AT309" s="152" t="s">
        <v>160</v>
      </c>
      <c r="AU309" s="152" t="s">
        <v>84</v>
      </c>
      <c r="AV309" s="12" t="s">
        <v>84</v>
      </c>
      <c r="AW309" s="12" t="s">
        <v>31</v>
      </c>
      <c r="AX309" s="12" t="s">
        <v>74</v>
      </c>
      <c r="AY309" s="152" t="s">
        <v>135</v>
      </c>
    </row>
    <row r="310" spans="2:65" s="13" customFormat="1" ht="11.25">
      <c r="B310" s="169"/>
      <c r="D310" s="147" t="s">
        <v>160</v>
      </c>
      <c r="E310" s="170" t="s">
        <v>1</v>
      </c>
      <c r="F310" s="171" t="s">
        <v>253</v>
      </c>
      <c r="H310" s="172">
        <v>641.66399999999999</v>
      </c>
      <c r="I310" s="173"/>
      <c r="L310" s="169"/>
      <c r="M310" s="174"/>
      <c r="T310" s="175"/>
      <c r="AT310" s="170" t="s">
        <v>160</v>
      </c>
      <c r="AU310" s="170" t="s">
        <v>84</v>
      </c>
      <c r="AV310" s="13" t="s">
        <v>141</v>
      </c>
      <c r="AW310" s="13" t="s">
        <v>31</v>
      </c>
      <c r="AX310" s="13" t="s">
        <v>82</v>
      </c>
      <c r="AY310" s="170" t="s">
        <v>135</v>
      </c>
    </row>
    <row r="311" spans="2:65" s="1" customFormat="1" ht="24.2" customHeight="1">
      <c r="B311" s="132"/>
      <c r="C311" s="133" t="s">
        <v>666</v>
      </c>
      <c r="D311" s="133" t="s">
        <v>137</v>
      </c>
      <c r="E311" s="134" t="s">
        <v>667</v>
      </c>
      <c r="F311" s="135" t="s">
        <v>668</v>
      </c>
      <c r="G311" s="136" t="s">
        <v>271</v>
      </c>
      <c r="H311" s="137">
        <v>75.08</v>
      </c>
      <c r="I311" s="138"/>
      <c r="J311" s="139">
        <f>ROUND(I311*H311,2)</f>
        <v>0</v>
      </c>
      <c r="K311" s="140"/>
      <c r="L311" s="31"/>
      <c r="M311" s="141" t="s">
        <v>1</v>
      </c>
      <c r="N311" s="142" t="s">
        <v>39</v>
      </c>
      <c r="P311" s="143">
        <f>O311*H311</f>
        <v>0</v>
      </c>
      <c r="Q311" s="143">
        <v>0</v>
      </c>
      <c r="R311" s="143">
        <f>Q311*H311</f>
        <v>0</v>
      </c>
      <c r="S311" s="143">
        <v>0</v>
      </c>
      <c r="T311" s="144">
        <f>S311*H311</f>
        <v>0</v>
      </c>
      <c r="AR311" s="145" t="s">
        <v>141</v>
      </c>
      <c r="AT311" s="145" t="s">
        <v>137</v>
      </c>
      <c r="AU311" s="145" t="s">
        <v>84</v>
      </c>
      <c r="AY311" s="15" t="s">
        <v>135</v>
      </c>
      <c r="BE311" s="146">
        <f>IF(N311="základní",J311,0)</f>
        <v>0</v>
      </c>
      <c r="BF311" s="146">
        <f>IF(N311="snížená",J311,0)</f>
        <v>0</v>
      </c>
      <c r="BG311" s="146">
        <f>IF(N311="zákl. přenesená",J311,0)</f>
        <v>0</v>
      </c>
      <c r="BH311" s="146">
        <f>IF(N311="sníž. přenesená",J311,0)</f>
        <v>0</v>
      </c>
      <c r="BI311" s="146">
        <f>IF(N311="nulová",J311,0)</f>
        <v>0</v>
      </c>
      <c r="BJ311" s="15" t="s">
        <v>82</v>
      </c>
      <c r="BK311" s="146">
        <f>ROUND(I311*H311,2)</f>
        <v>0</v>
      </c>
      <c r="BL311" s="15" t="s">
        <v>141</v>
      </c>
      <c r="BM311" s="145" t="s">
        <v>669</v>
      </c>
    </row>
    <row r="312" spans="2:65" s="1" customFormat="1" ht="24.2" customHeight="1">
      <c r="B312" s="132"/>
      <c r="C312" s="133" t="s">
        <v>670</v>
      </c>
      <c r="D312" s="133" t="s">
        <v>137</v>
      </c>
      <c r="E312" s="134" t="s">
        <v>671</v>
      </c>
      <c r="F312" s="135" t="s">
        <v>672</v>
      </c>
      <c r="G312" s="136" t="s">
        <v>271</v>
      </c>
      <c r="H312" s="137">
        <v>49.368000000000002</v>
      </c>
      <c r="I312" s="138"/>
      <c r="J312" s="139">
        <f>ROUND(I312*H312,2)</f>
        <v>0</v>
      </c>
      <c r="K312" s="140"/>
      <c r="L312" s="31"/>
      <c r="M312" s="141" t="s">
        <v>1</v>
      </c>
      <c r="N312" s="142" t="s">
        <v>39</v>
      </c>
      <c r="P312" s="143">
        <f>O312*H312</f>
        <v>0</v>
      </c>
      <c r="Q312" s="143">
        <v>0</v>
      </c>
      <c r="R312" s="143">
        <f>Q312*H312</f>
        <v>0</v>
      </c>
      <c r="S312" s="143">
        <v>0</v>
      </c>
      <c r="T312" s="144">
        <f>S312*H312</f>
        <v>0</v>
      </c>
      <c r="AR312" s="145" t="s">
        <v>141</v>
      </c>
      <c r="AT312" s="145" t="s">
        <v>137</v>
      </c>
      <c r="AU312" s="145" t="s">
        <v>84</v>
      </c>
      <c r="AY312" s="15" t="s">
        <v>135</v>
      </c>
      <c r="BE312" s="146">
        <f>IF(N312="základní",J312,0)</f>
        <v>0</v>
      </c>
      <c r="BF312" s="146">
        <f>IF(N312="snížená",J312,0)</f>
        <v>0</v>
      </c>
      <c r="BG312" s="146">
        <f>IF(N312="zákl. přenesená",J312,0)</f>
        <v>0</v>
      </c>
      <c r="BH312" s="146">
        <f>IF(N312="sníž. přenesená",J312,0)</f>
        <v>0</v>
      </c>
      <c r="BI312" s="146">
        <f>IF(N312="nulová",J312,0)</f>
        <v>0</v>
      </c>
      <c r="BJ312" s="15" t="s">
        <v>82</v>
      </c>
      <c r="BK312" s="146">
        <f>ROUND(I312*H312,2)</f>
        <v>0</v>
      </c>
      <c r="BL312" s="15" t="s">
        <v>141</v>
      </c>
      <c r="BM312" s="145" t="s">
        <v>673</v>
      </c>
    </row>
    <row r="313" spans="2:65" s="1" customFormat="1" ht="24.2" customHeight="1">
      <c r="B313" s="132"/>
      <c r="C313" s="133" t="s">
        <v>674</v>
      </c>
      <c r="D313" s="133" t="s">
        <v>137</v>
      </c>
      <c r="E313" s="134" t="s">
        <v>675</v>
      </c>
      <c r="F313" s="135" t="s">
        <v>676</v>
      </c>
      <c r="G313" s="136" t="s">
        <v>271</v>
      </c>
      <c r="H313" s="137">
        <v>27.948</v>
      </c>
      <c r="I313" s="138"/>
      <c r="J313" s="139">
        <f>ROUND(I313*H313,2)</f>
        <v>0</v>
      </c>
      <c r="K313" s="140"/>
      <c r="L313" s="31"/>
      <c r="M313" s="141" t="s">
        <v>1</v>
      </c>
      <c r="N313" s="142" t="s">
        <v>39</v>
      </c>
      <c r="P313" s="143">
        <f>O313*H313</f>
        <v>0</v>
      </c>
      <c r="Q313" s="143">
        <v>0</v>
      </c>
      <c r="R313" s="143">
        <f>Q313*H313</f>
        <v>0</v>
      </c>
      <c r="S313" s="143">
        <v>0</v>
      </c>
      <c r="T313" s="144">
        <f>S313*H313</f>
        <v>0</v>
      </c>
      <c r="AR313" s="145" t="s">
        <v>141</v>
      </c>
      <c r="AT313" s="145" t="s">
        <v>137</v>
      </c>
      <c r="AU313" s="145" t="s">
        <v>84</v>
      </c>
      <c r="AY313" s="15" t="s">
        <v>135</v>
      </c>
      <c r="BE313" s="146">
        <f>IF(N313="základní",J313,0)</f>
        <v>0</v>
      </c>
      <c r="BF313" s="146">
        <f>IF(N313="snížená",J313,0)</f>
        <v>0</v>
      </c>
      <c r="BG313" s="146">
        <f>IF(N313="zákl. přenesená",J313,0)</f>
        <v>0</v>
      </c>
      <c r="BH313" s="146">
        <f>IF(N313="sníž. přenesená",J313,0)</f>
        <v>0</v>
      </c>
      <c r="BI313" s="146">
        <f>IF(N313="nulová",J313,0)</f>
        <v>0</v>
      </c>
      <c r="BJ313" s="15" t="s">
        <v>82</v>
      </c>
      <c r="BK313" s="146">
        <f>ROUND(I313*H313,2)</f>
        <v>0</v>
      </c>
      <c r="BL313" s="15" t="s">
        <v>141</v>
      </c>
      <c r="BM313" s="145" t="s">
        <v>677</v>
      </c>
    </row>
    <row r="314" spans="2:65" s="1" customFormat="1" ht="24.2" customHeight="1">
      <c r="B314" s="132"/>
      <c r="C314" s="133" t="s">
        <v>678</v>
      </c>
      <c r="D314" s="133" t="s">
        <v>137</v>
      </c>
      <c r="E314" s="134" t="s">
        <v>679</v>
      </c>
      <c r="F314" s="135" t="s">
        <v>680</v>
      </c>
      <c r="G314" s="136" t="s">
        <v>271</v>
      </c>
      <c r="H314" s="137">
        <v>75.08</v>
      </c>
      <c r="I314" s="138"/>
      <c r="J314" s="139">
        <f>ROUND(I314*H314,2)</f>
        <v>0</v>
      </c>
      <c r="K314" s="140"/>
      <c r="L314" s="31"/>
      <c r="M314" s="141" t="s">
        <v>1</v>
      </c>
      <c r="N314" s="142" t="s">
        <v>39</v>
      </c>
      <c r="P314" s="143">
        <f>O314*H314</f>
        <v>0</v>
      </c>
      <c r="Q314" s="143">
        <v>0</v>
      </c>
      <c r="R314" s="143">
        <f>Q314*H314</f>
        <v>0</v>
      </c>
      <c r="S314" s="143">
        <v>0</v>
      </c>
      <c r="T314" s="144">
        <f>S314*H314</f>
        <v>0</v>
      </c>
      <c r="AR314" s="145" t="s">
        <v>141</v>
      </c>
      <c r="AT314" s="145" t="s">
        <v>137</v>
      </c>
      <c r="AU314" s="145" t="s">
        <v>84</v>
      </c>
      <c r="AY314" s="15" t="s">
        <v>135</v>
      </c>
      <c r="BE314" s="146">
        <f>IF(N314="základní",J314,0)</f>
        <v>0</v>
      </c>
      <c r="BF314" s="146">
        <f>IF(N314="snížená",J314,0)</f>
        <v>0</v>
      </c>
      <c r="BG314" s="146">
        <f>IF(N314="zákl. přenesená",J314,0)</f>
        <v>0</v>
      </c>
      <c r="BH314" s="146">
        <f>IF(N314="sníž. přenesená",J314,0)</f>
        <v>0</v>
      </c>
      <c r="BI314" s="146">
        <f>IF(N314="nulová",J314,0)</f>
        <v>0</v>
      </c>
      <c r="BJ314" s="15" t="s">
        <v>82</v>
      </c>
      <c r="BK314" s="146">
        <f>ROUND(I314*H314,2)</f>
        <v>0</v>
      </c>
      <c r="BL314" s="15" t="s">
        <v>141</v>
      </c>
      <c r="BM314" s="145" t="s">
        <v>681</v>
      </c>
    </row>
    <row r="315" spans="2:65" s="1" customFormat="1" ht="33" customHeight="1">
      <c r="B315" s="132"/>
      <c r="C315" s="133" t="s">
        <v>682</v>
      </c>
      <c r="D315" s="133" t="s">
        <v>137</v>
      </c>
      <c r="E315" s="134" t="s">
        <v>683</v>
      </c>
      <c r="F315" s="135" t="s">
        <v>684</v>
      </c>
      <c r="G315" s="136" t="s">
        <v>271</v>
      </c>
      <c r="H315" s="137">
        <v>21.42</v>
      </c>
      <c r="I315" s="138"/>
      <c r="J315" s="139">
        <f>ROUND(I315*H315,2)</f>
        <v>0</v>
      </c>
      <c r="K315" s="140"/>
      <c r="L315" s="31"/>
      <c r="M315" s="141" t="s">
        <v>1</v>
      </c>
      <c r="N315" s="142" t="s">
        <v>39</v>
      </c>
      <c r="P315" s="143">
        <f>O315*H315</f>
        <v>0</v>
      </c>
      <c r="Q315" s="143">
        <v>0</v>
      </c>
      <c r="R315" s="143">
        <f>Q315*H315</f>
        <v>0</v>
      </c>
      <c r="S315" s="143">
        <v>0</v>
      </c>
      <c r="T315" s="144">
        <f>S315*H315</f>
        <v>0</v>
      </c>
      <c r="AR315" s="145" t="s">
        <v>141</v>
      </c>
      <c r="AT315" s="145" t="s">
        <v>137</v>
      </c>
      <c r="AU315" s="145" t="s">
        <v>84</v>
      </c>
      <c r="AY315" s="15" t="s">
        <v>135</v>
      </c>
      <c r="BE315" s="146">
        <f>IF(N315="základní",J315,0)</f>
        <v>0</v>
      </c>
      <c r="BF315" s="146">
        <f>IF(N315="snížená",J315,0)</f>
        <v>0</v>
      </c>
      <c r="BG315" s="146">
        <f>IF(N315="zákl. přenesená",J315,0)</f>
        <v>0</v>
      </c>
      <c r="BH315" s="146">
        <f>IF(N315="sníž. přenesená",J315,0)</f>
        <v>0</v>
      </c>
      <c r="BI315" s="146">
        <f>IF(N315="nulová",J315,0)</f>
        <v>0</v>
      </c>
      <c r="BJ315" s="15" t="s">
        <v>82</v>
      </c>
      <c r="BK315" s="146">
        <f>ROUND(I315*H315,2)</f>
        <v>0</v>
      </c>
      <c r="BL315" s="15" t="s">
        <v>141</v>
      </c>
      <c r="BM315" s="145" t="s">
        <v>685</v>
      </c>
    </row>
    <row r="316" spans="2:65" s="11" customFormat="1" ht="22.9" customHeight="1">
      <c r="B316" s="120"/>
      <c r="D316" s="121" t="s">
        <v>73</v>
      </c>
      <c r="E316" s="130" t="s">
        <v>686</v>
      </c>
      <c r="F316" s="130" t="s">
        <v>687</v>
      </c>
      <c r="I316" s="123"/>
      <c r="J316" s="131">
        <f>BK316</f>
        <v>0</v>
      </c>
      <c r="L316" s="120"/>
      <c r="M316" s="125"/>
      <c r="P316" s="126">
        <f>SUM(P317:P320)</f>
        <v>0</v>
      </c>
      <c r="R316" s="126">
        <f>SUM(R317:R320)</f>
        <v>0</v>
      </c>
      <c r="T316" s="127">
        <f>SUM(T317:T320)</f>
        <v>0</v>
      </c>
      <c r="AR316" s="121" t="s">
        <v>82</v>
      </c>
      <c r="AT316" s="128" t="s">
        <v>73</v>
      </c>
      <c r="AU316" s="128" t="s">
        <v>82</v>
      </c>
      <c r="AY316" s="121" t="s">
        <v>135</v>
      </c>
      <c r="BK316" s="129">
        <f>SUM(BK317:BK320)</f>
        <v>0</v>
      </c>
    </row>
    <row r="317" spans="2:65" s="1" customFormat="1" ht="16.5" customHeight="1">
      <c r="B317" s="132"/>
      <c r="C317" s="133" t="s">
        <v>688</v>
      </c>
      <c r="D317" s="133" t="s">
        <v>137</v>
      </c>
      <c r="E317" s="134" t="s">
        <v>689</v>
      </c>
      <c r="F317" s="135" t="s">
        <v>690</v>
      </c>
      <c r="G317" s="136" t="s">
        <v>271</v>
      </c>
      <c r="H317" s="137">
        <v>73.662999999999997</v>
      </c>
      <c r="I317" s="138"/>
      <c r="J317" s="139">
        <f>ROUND(I317*H317,2)</f>
        <v>0</v>
      </c>
      <c r="K317" s="140"/>
      <c r="L317" s="31"/>
      <c r="M317" s="141" t="s">
        <v>1</v>
      </c>
      <c r="N317" s="142" t="s">
        <v>39</v>
      </c>
      <c r="P317" s="143">
        <f>O317*H317</f>
        <v>0</v>
      </c>
      <c r="Q317" s="143">
        <v>0</v>
      </c>
      <c r="R317" s="143">
        <f>Q317*H317</f>
        <v>0</v>
      </c>
      <c r="S317" s="143">
        <v>0</v>
      </c>
      <c r="T317" s="144">
        <f>S317*H317</f>
        <v>0</v>
      </c>
      <c r="AR317" s="145" t="s">
        <v>141</v>
      </c>
      <c r="AT317" s="145" t="s">
        <v>137</v>
      </c>
      <c r="AU317" s="145" t="s">
        <v>84</v>
      </c>
      <c r="AY317" s="15" t="s">
        <v>135</v>
      </c>
      <c r="BE317" s="146">
        <f>IF(N317="základní",J317,0)</f>
        <v>0</v>
      </c>
      <c r="BF317" s="146">
        <f>IF(N317="snížená",J317,0)</f>
        <v>0</v>
      </c>
      <c r="BG317" s="146">
        <f>IF(N317="zákl. přenesená",J317,0)</f>
        <v>0</v>
      </c>
      <c r="BH317" s="146">
        <f>IF(N317="sníž. přenesená",J317,0)</f>
        <v>0</v>
      </c>
      <c r="BI317" s="146">
        <f>IF(N317="nulová",J317,0)</f>
        <v>0</v>
      </c>
      <c r="BJ317" s="15" t="s">
        <v>82</v>
      </c>
      <c r="BK317" s="146">
        <f>ROUND(I317*H317,2)</f>
        <v>0</v>
      </c>
      <c r="BL317" s="15" t="s">
        <v>141</v>
      </c>
      <c r="BM317" s="145" t="s">
        <v>691</v>
      </c>
    </row>
    <row r="318" spans="2:65" s="1" customFormat="1" ht="19.5">
      <c r="B318" s="31"/>
      <c r="D318" s="147" t="s">
        <v>146</v>
      </c>
      <c r="F318" s="148" t="s">
        <v>692</v>
      </c>
      <c r="I318" s="149"/>
      <c r="L318" s="31"/>
      <c r="M318" s="150"/>
      <c r="T318" s="55"/>
      <c r="AT318" s="15" t="s">
        <v>146</v>
      </c>
      <c r="AU318" s="15" t="s">
        <v>84</v>
      </c>
    </row>
    <row r="319" spans="2:65" s="1" customFormat="1" ht="24.2" customHeight="1">
      <c r="B319" s="132"/>
      <c r="C319" s="133" t="s">
        <v>693</v>
      </c>
      <c r="D319" s="133" t="s">
        <v>137</v>
      </c>
      <c r="E319" s="134" t="s">
        <v>694</v>
      </c>
      <c r="F319" s="135" t="s">
        <v>695</v>
      </c>
      <c r="G319" s="136" t="s">
        <v>271</v>
      </c>
      <c r="H319" s="137">
        <v>1.4239999999999999</v>
      </c>
      <c r="I319" s="138"/>
      <c r="J319" s="139">
        <f>ROUND(I319*H319,2)</f>
        <v>0</v>
      </c>
      <c r="K319" s="140"/>
      <c r="L319" s="31"/>
      <c r="M319" s="141" t="s">
        <v>1</v>
      </c>
      <c r="N319" s="142" t="s">
        <v>39</v>
      </c>
      <c r="P319" s="143">
        <f>O319*H319</f>
        <v>0</v>
      </c>
      <c r="Q319" s="143">
        <v>0</v>
      </c>
      <c r="R319" s="143">
        <f>Q319*H319</f>
        <v>0</v>
      </c>
      <c r="S319" s="143">
        <v>0</v>
      </c>
      <c r="T319" s="144">
        <f>S319*H319</f>
        <v>0</v>
      </c>
      <c r="AR319" s="145" t="s">
        <v>141</v>
      </c>
      <c r="AT319" s="145" t="s">
        <v>137</v>
      </c>
      <c r="AU319" s="145" t="s">
        <v>84</v>
      </c>
      <c r="AY319" s="15" t="s">
        <v>135</v>
      </c>
      <c r="BE319" s="146">
        <f>IF(N319="základní",J319,0)</f>
        <v>0</v>
      </c>
      <c r="BF319" s="146">
        <f>IF(N319="snížená",J319,0)</f>
        <v>0</v>
      </c>
      <c r="BG319" s="146">
        <f>IF(N319="zákl. přenesená",J319,0)</f>
        <v>0</v>
      </c>
      <c r="BH319" s="146">
        <f>IF(N319="sníž. přenesená",J319,0)</f>
        <v>0</v>
      </c>
      <c r="BI319" s="146">
        <f>IF(N319="nulová",J319,0)</f>
        <v>0</v>
      </c>
      <c r="BJ319" s="15" t="s">
        <v>82</v>
      </c>
      <c r="BK319" s="146">
        <f>ROUND(I319*H319,2)</f>
        <v>0</v>
      </c>
      <c r="BL319" s="15" t="s">
        <v>141</v>
      </c>
      <c r="BM319" s="145" t="s">
        <v>696</v>
      </c>
    </row>
    <row r="320" spans="2:65" s="1" customFormat="1" ht="16.5" customHeight="1">
      <c r="B320" s="132"/>
      <c r="C320" s="133" t="s">
        <v>697</v>
      </c>
      <c r="D320" s="133" t="s">
        <v>137</v>
      </c>
      <c r="E320" s="134" t="s">
        <v>698</v>
      </c>
      <c r="F320" s="135" t="s">
        <v>699</v>
      </c>
      <c r="G320" s="136" t="s">
        <v>271</v>
      </c>
      <c r="H320" s="137">
        <v>240.61</v>
      </c>
      <c r="I320" s="138"/>
      <c r="J320" s="139">
        <f>ROUND(I320*H320,2)</f>
        <v>0</v>
      </c>
      <c r="K320" s="140"/>
      <c r="L320" s="31"/>
      <c r="M320" s="176" t="s">
        <v>1</v>
      </c>
      <c r="N320" s="177" t="s">
        <v>39</v>
      </c>
      <c r="O320" s="178"/>
      <c r="P320" s="179">
        <f>O320*H320</f>
        <v>0</v>
      </c>
      <c r="Q320" s="179">
        <v>0</v>
      </c>
      <c r="R320" s="179">
        <f>Q320*H320</f>
        <v>0</v>
      </c>
      <c r="S320" s="179">
        <v>0</v>
      </c>
      <c r="T320" s="180">
        <f>S320*H320</f>
        <v>0</v>
      </c>
      <c r="AR320" s="145" t="s">
        <v>141</v>
      </c>
      <c r="AT320" s="145" t="s">
        <v>137</v>
      </c>
      <c r="AU320" s="145" t="s">
        <v>84</v>
      </c>
      <c r="AY320" s="15" t="s">
        <v>135</v>
      </c>
      <c r="BE320" s="146">
        <f>IF(N320="základní",J320,0)</f>
        <v>0</v>
      </c>
      <c r="BF320" s="146">
        <f>IF(N320="snížená",J320,0)</f>
        <v>0</v>
      </c>
      <c r="BG320" s="146">
        <f>IF(N320="zákl. přenesená",J320,0)</f>
        <v>0</v>
      </c>
      <c r="BH320" s="146">
        <f>IF(N320="sníž. přenesená",J320,0)</f>
        <v>0</v>
      </c>
      <c r="BI320" s="146">
        <f>IF(N320="nulová",J320,0)</f>
        <v>0</v>
      </c>
      <c r="BJ320" s="15" t="s">
        <v>82</v>
      </c>
      <c r="BK320" s="146">
        <f>ROUND(I320*H320,2)</f>
        <v>0</v>
      </c>
      <c r="BL320" s="15" t="s">
        <v>141</v>
      </c>
      <c r="BM320" s="145" t="s">
        <v>700</v>
      </c>
    </row>
    <row r="321" spans="2:12" s="1" customFormat="1" ht="6.95" customHeight="1">
      <c r="B321" s="43"/>
      <c r="C321" s="44"/>
      <c r="D321" s="44"/>
      <c r="E321" s="44"/>
      <c r="F321" s="44"/>
      <c r="G321" s="44"/>
      <c r="H321" s="44"/>
      <c r="I321" s="44"/>
      <c r="J321" s="44"/>
      <c r="K321" s="44"/>
      <c r="L321" s="31"/>
    </row>
  </sheetData>
  <autoFilter ref="C124:K320" xr:uid="{00000000-0009-0000-0000-000001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22"/>
  <sheetViews>
    <sheetView showGridLines="0" topLeftCell="A123" workbookViewId="0">
      <selection activeCell="E18" sqref="E18:H18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87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84</v>
      </c>
    </row>
    <row r="4" spans="2:46" ht="24.95" customHeight="1">
      <c r="B4" s="18"/>
      <c r="D4" s="19" t="s">
        <v>103</v>
      </c>
      <c r="L4" s="18"/>
      <c r="M4" s="87" t="s">
        <v>10</v>
      </c>
      <c r="AT4" s="15" t="s">
        <v>3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26.25" customHeight="1">
      <c r="B7" s="18"/>
      <c r="E7" s="222" t="str">
        <f>'Rekapitulace stavby'!K6</f>
        <v>Nová Koruna - doplnění sítí etapa II vodovod, kanalizace splašková, kanalizace dešŤová, přípojky, VO, přeložky</v>
      </c>
      <c r="F7" s="223"/>
      <c r="G7" s="223"/>
      <c r="H7" s="223"/>
      <c r="L7" s="18"/>
    </row>
    <row r="8" spans="2:46" s="1" customFormat="1" ht="12" customHeight="1">
      <c r="B8" s="31"/>
      <c r="D8" s="25" t="s">
        <v>104</v>
      </c>
      <c r="L8" s="31"/>
    </row>
    <row r="9" spans="2:46" s="1" customFormat="1" ht="16.5" customHeight="1">
      <c r="B9" s="31"/>
      <c r="E9" s="183" t="s">
        <v>701</v>
      </c>
      <c r="F9" s="224"/>
      <c r="G9" s="224"/>
      <c r="H9" s="224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5" t="s">
        <v>18</v>
      </c>
      <c r="F11" s="23" t="s">
        <v>1</v>
      </c>
      <c r="I11" s="25" t="s">
        <v>19</v>
      </c>
      <c r="J11" s="23" t="s">
        <v>1</v>
      </c>
      <c r="L11" s="31"/>
    </row>
    <row r="12" spans="2:46" s="1" customFormat="1" ht="12" customHeight="1">
      <c r="B12" s="31"/>
      <c r="D12" s="25" t="s">
        <v>21</v>
      </c>
      <c r="F12" s="23" t="s">
        <v>22</v>
      </c>
      <c r="I12" s="25" t="s">
        <v>23</v>
      </c>
      <c r="J12" s="51"/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5" t="s">
        <v>26</v>
      </c>
      <c r="I14" s="25" t="s">
        <v>27</v>
      </c>
      <c r="J14" s="23" t="str">
        <f>IF('Rekapitulace stavby'!AN10="","",'Rekapitulace stavby'!AN10)</f>
        <v/>
      </c>
      <c r="L14" s="31"/>
    </row>
    <row r="15" spans="2:46" s="1" customFormat="1" ht="18" customHeight="1">
      <c r="B15" s="31"/>
      <c r="E15" s="23" t="str">
        <f>IF('Rekapitulace stavby'!E11="","",'Rekapitulace stavby'!E11)</f>
        <v xml:space="preserve"> </v>
      </c>
      <c r="I15" s="25" t="s">
        <v>28</v>
      </c>
      <c r="J15" s="23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5" t="s">
        <v>29</v>
      </c>
      <c r="I17" s="25" t="s">
        <v>27</v>
      </c>
      <c r="J17" s="226"/>
      <c r="L17" s="31"/>
    </row>
    <row r="18" spans="2:12" s="1" customFormat="1" ht="18" customHeight="1">
      <c r="B18" s="31"/>
      <c r="E18" s="225"/>
      <c r="F18" s="205"/>
      <c r="G18" s="205"/>
      <c r="H18" s="205"/>
      <c r="I18" s="25" t="s">
        <v>28</v>
      </c>
      <c r="J18" s="26"/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5" t="s">
        <v>30</v>
      </c>
      <c r="I20" s="25" t="s">
        <v>27</v>
      </c>
      <c r="J20" s="23" t="str">
        <f>IF('Rekapitulace stavby'!AN16="","",'Rekapitulace stavby'!AN16)</f>
        <v/>
      </c>
      <c r="L20" s="31"/>
    </row>
    <row r="21" spans="2:12" s="1" customFormat="1" ht="18" customHeight="1">
      <c r="B21" s="31"/>
      <c r="E21" s="23" t="str">
        <f>IF('Rekapitulace stavby'!E17="","",'Rekapitulace stavby'!E17)</f>
        <v xml:space="preserve"> </v>
      </c>
      <c r="I21" s="25" t="s">
        <v>28</v>
      </c>
      <c r="J21" s="23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5" t="s">
        <v>32</v>
      </c>
      <c r="I23" s="25" t="s">
        <v>27</v>
      </c>
      <c r="J23" s="23" t="str">
        <f>IF('Rekapitulace stavby'!AN19="","",'Rekapitulace stavby'!AN19)</f>
        <v/>
      </c>
      <c r="L23" s="31"/>
    </row>
    <row r="24" spans="2:12" s="1" customFormat="1" ht="18" customHeight="1">
      <c r="B24" s="31"/>
      <c r="E24" s="23" t="str">
        <f>IF('Rekapitulace stavby'!E20="","",'Rekapitulace stavby'!E20)</f>
        <v xml:space="preserve"> </v>
      </c>
      <c r="I24" s="25" t="s">
        <v>28</v>
      </c>
      <c r="J24" s="23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5" t="s">
        <v>33</v>
      </c>
      <c r="L26" s="31"/>
    </row>
    <row r="27" spans="2:12" s="7" customFormat="1" ht="16.5" customHeight="1">
      <c r="B27" s="88"/>
      <c r="E27" s="210" t="s">
        <v>1</v>
      </c>
      <c r="F27" s="210"/>
      <c r="G27" s="210"/>
      <c r="H27" s="210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34</v>
      </c>
      <c r="J30" s="65">
        <f>ROUND(J125,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>
      <c r="B33" s="31"/>
      <c r="D33" s="54" t="s">
        <v>38</v>
      </c>
      <c r="E33" s="25" t="s">
        <v>39</v>
      </c>
      <c r="F33" s="90">
        <f>ROUND((SUM(BE125:BE321)),  2)</f>
        <v>0</v>
      </c>
      <c r="I33" s="91">
        <v>0.21</v>
      </c>
      <c r="J33" s="90">
        <f>ROUND(((SUM(BE125:BE321))*I33),  2)</f>
        <v>0</v>
      </c>
      <c r="L33" s="31"/>
    </row>
    <row r="34" spans="2:12" s="1" customFormat="1" ht="14.45" customHeight="1">
      <c r="B34" s="31"/>
      <c r="E34" s="25" t="s">
        <v>40</v>
      </c>
      <c r="F34" s="90">
        <f>ROUND((SUM(BF125:BF321)),  2)</f>
        <v>0</v>
      </c>
      <c r="I34" s="91">
        <v>0.15</v>
      </c>
      <c r="J34" s="90">
        <f>ROUND(((SUM(BF125:BF321))*I34),  2)</f>
        <v>0</v>
      </c>
      <c r="L34" s="31"/>
    </row>
    <row r="35" spans="2:12" s="1" customFormat="1" ht="14.45" hidden="1" customHeight="1">
      <c r="B35" s="31"/>
      <c r="E35" s="25" t="s">
        <v>41</v>
      </c>
      <c r="F35" s="90">
        <f>ROUND((SUM(BG125:BG321)),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5" t="s">
        <v>42</v>
      </c>
      <c r="F36" s="90">
        <f>ROUND((SUM(BH125:BH321)),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5" t="s">
        <v>43</v>
      </c>
      <c r="F37" s="90">
        <f>ROUND((SUM(BI125:BI321)),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44</v>
      </c>
      <c r="E39" s="56"/>
      <c r="F39" s="56"/>
      <c r="G39" s="94" t="s">
        <v>45</v>
      </c>
      <c r="H39" s="95" t="s">
        <v>46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1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1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1"/>
      <c r="D61" s="42" t="s">
        <v>49</v>
      </c>
      <c r="E61" s="33"/>
      <c r="F61" s="98" t="s">
        <v>50</v>
      </c>
      <c r="G61" s="42" t="s">
        <v>49</v>
      </c>
      <c r="H61" s="33"/>
      <c r="I61" s="33"/>
      <c r="J61" s="99" t="s">
        <v>50</v>
      </c>
      <c r="K61" s="33"/>
      <c r="L61" s="31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1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31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1"/>
      <c r="D76" s="42" t="s">
        <v>49</v>
      </c>
      <c r="E76" s="33"/>
      <c r="F76" s="98" t="s">
        <v>50</v>
      </c>
      <c r="G76" s="42" t="s">
        <v>49</v>
      </c>
      <c r="H76" s="33"/>
      <c r="I76" s="33"/>
      <c r="J76" s="99" t="s">
        <v>50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19" t="s">
        <v>106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5" t="s">
        <v>16</v>
      </c>
      <c r="L84" s="31"/>
    </row>
    <row r="85" spans="2:47" s="1" customFormat="1" ht="26.25" customHeight="1">
      <c r="B85" s="31"/>
      <c r="E85" s="222" t="str">
        <f>E7</f>
        <v>Nová Koruna - doplnění sítí etapa II vodovod, kanalizace splašková, kanalizace dešŤová, přípojky, VO, přeložky</v>
      </c>
      <c r="F85" s="223"/>
      <c r="G85" s="223"/>
      <c r="H85" s="223"/>
      <c r="L85" s="31"/>
    </row>
    <row r="86" spans="2:47" s="1" customFormat="1" ht="12" customHeight="1">
      <c r="B86" s="31"/>
      <c r="C86" s="25" t="s">
        <v>104</v>
      </c>
      <c r="L86" s="31"/>
    </row>
    <row r="87" spans="2:47" s="1" customFormat="1" ht="16.5" customHeight="1">
      <c r="B87" s="31"/>
      <c r="E87" s="183" t="str">
        <f>E9</f>
        <v>4179b - SO 02  Kanalizace splašková</v>
      </c>
      <c r="F87" s="224"/>
      <c r="G87" s="224"/>
      <c r="H87" s="22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5" t="s">
        <v>21</v>
      </c>
      <c r="F89" s="23" t="str">
        <f>F12</f>
        <v xml:space="preserve"> </v>
      </c>
      <c r="I89" s="25" t="s">
        <v>23</v>
      </c>
      <c r="J89" s="51" t="str">
        <f>IF(J12="","",J12)</f>
        <v/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5" t="s">
        <v>26</v>
      </c>
      <c r="F91" s="23" t="str">
        <f>E15</f>
        <v xml:space="preserve"> </v>
      </c>
      <c r="I91" s="25" t="s">
        <v>30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5" t="s">
        <v>29</v>
      </c>
      <c r="F92" s="23" t="str">
        <f>IF(E18="","",E18)</f>
        <v/>
      </c>
      <c r="I92" s="25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107</v>
      </c>
      <c r="D94" s="92"/>
      <c r="E94" s="92"/>
      <c r="F94" s="92"/>
      <c r="G94" s="92"/>
      <c r="H94" s="92"/>
      <c r="I94" s="92"/>
      <c r="J94" s="101" t="s">
        <v>108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109</v>
      </c>
      <c r="J96" s="65">
        <f>J125</f>
        <v>0</v>
      </c>
      <c r="L96" s="31"/>
      <c r="AU96" s="15" t="s">
        <v>110</v>
      </c>
    </row>
    <row r="97" spans="2:12" s="8" customFormat="1" ht="24.95" customHeight="1">
      <c r="B97" s="103"/>
      <c r="D97" s="104" t="s">
        <v>111</v>
      </c>
      <c r="E97" s="105"/>
      <c r="F97" s="105"/>
      <c r="G97" s="105"/>
      <c r="H97" s="105"/>
      <c r="I97" s="105"/>
      <c r="J97" s="106">
        <f>J126</f>
        <v>0</v>
      </c>
      <c r="L97" s="103"/>
    </row>
    <row r="98" spans="2:12" s="9" customFormat="1" ht="19.899999999999999" customHeight="1">
      <c r="B98" s="107"/>
      <c r="D98" s="108" t="s">
        <v>112</v>
      </c>
      <c r="E98" s="109"/>
      <c r="F98" s="109"/>
      <c r="G98" s="109"/>
      <c r="H98" s="109"/>
      <c r="I98" s="109"/>
      <c r="J98" s="110">
        <f>J127</f>
        <v>0</v>
      </c>
      <c r="L98" s="107"/>
    </row>
    <row r="99" spans="2:12" s="9" customFormat="1" ht="19.899999999999999" customHeight="1">
      <c r="B99" s="107"/>
      <c r="D99" s="108" t="s">
        <v>113</v>
      </c>
      <c r="E99" s="109"/>
      <c r="F99" s="109"/>
      <c r="G99" s="109"/>
      <c r="H99" s="109"/>
      <c r="I99" s="109"/>
      <c r="J99" s="110">
        <f>J215</f>
        <v>0</v>
      </c>
      <c r="L99" s="107"/>
    </row>
    <row r="100" spans="2:12" s="9" customFormat="1" ht="19.899999999999999" customHeight="1">
      <c r="B100" s="107"/>
      <c r="D100" s="108" t="s">
        <v>114</v>
      </c>
      <c r="E100" s="109"/>
      <c r="F100" s="109"/>
      <c r="G100" s="109"/>
      <c r="H100" s="109"/>
      <c r="I100" s="109"/>
      <c r="J100" s="110">
        <f>J222</f>
        <v>0</v>
      </c>
      <c r="L100" s="107"/>
    </row>
    <row r="101" spans="2:12" s="9" customFormat="1" ht="19.899999999999999" customHeight="1">
      <c r="B101" s="107"/>
      <c r="D101" s="108" t="s">
        <v>115</v>
      </c>
      <c r="E101" s="109"/>
      <c r="F101" s="109"/>
      <c r="G101" s="109"/>
      <c r="H101" s="109"/>
      <c r="I101" s="109"/>
      <c r="J101" s="110">
        <f>J227</f>
        <v>0</v>
      </c>
      <c r="L101" s="107"/>
    </row>
    <row r="102" spans="2:12" s="9" customFormat="1" ht="19.899999999999999" customHeight="1">
      <c r="B102" s="107"/>
      <c r="D102" s="108" t="s">
        <v>116</v>
      </c>
      <c r="E102" s="109"/>
      <c r="F102" s="109"/>
      <c r="G102" s="109"/>
      <c r="H102" s="109"/>
      <c r="I102" s="109"/>
      <c r="J102" s="110">
        <f>J240</f>
        <v>0</v>
      </c>
      <c r="L102" s="107"/>
    </row>
    <row r="103" spans="2:12" s="9" customFormat="1" ht="19.899999999999999" customHeight="1">
      <c r="B103" s="107"/>
      <c r="D103" s="108" t="s">
        <v>117</v>
      </c>
      <c r="E103" s="109"/>
      <c r="F103" s="109"/>
      <c r="G103" s="109"/>
      <c r="H103" s="109"/>
      <c r="I103" s="109"/>
      <c r="J103" s="110">
        <f>J287</f>
        <v>0</v>
      </c>
      <c r="L103" s="107"/>
    </row>
    <row r="104" spans="2:12" s="9" customFormat="1" ht="19.899999999999999" customHeight="1">
      <c r="B104" s="107"/>
      <c r="D104" s="108" t="s">
        <v>118</v>
      </c>
      <c r="E104" s="109"/>
      <c r="F104" s="109"/>
      <c r="G104" s="109"/>
      <c r="H104" s="109"/>
      <c r="I104" s="109"/>
      <c r="J104" s="110">
        <f>J304</f>
        <v>0</v>
      </c>
      <c r="L104" s="107"/>
    </row>
    <row r="105" spans="2:12" s="9" customFormat="1" ht="19.899999999999999" customHeight="1">
      <c r="B105" s="107"/>
      <c r="D105" s="108" t="s">
        <v>119</v>
      </c>
      <c r="E105" s="109"/>
      <c r="F105" s="109"/>
      <c r="G105" s="109"/>
      <c r="H105" s="109"/>
      <c r="I105" s="109"/>
      <c r="J105" s="110">
        <f>J318</f>
        <v>0</v>
      </c>
      <c r="L105" s="107"/>
    </row>
    <row r="106" spans="2:12" s="1" customFormat="1" ht="21.75" customHeight="1">
      <c r="B106" s="31"/>
      <c r="L106" s="31"/>
    </row>
    <row r="107" spans="2:12" s="1" customFormat="1" ht="6.9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1"/>
    </row>
    <row r="111" spans="2:12" s="1" customFormat="1" ht="6.95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31"/>
    </row>
    <row r="112" spans="2:12" s="1" customFormat="1" ht="24.95" customHeight="1">
      <c r="B112" s="31"/>
      <c r="C112" s="19" t="s">
        <v>120</v>
      </c>
      <c r="L112" s="31"/>
    </row>
    <row r="113" spans="2:65" s="1" customFormat="1" ht="6.95" customHeight="1">
      <c r="B113" s="31"/>
      <c r="L113" s="31"/>
    </row>
    <row r="114" spans="2:65" s="1" customFormat="1" ht="12" customHeight="1">
      <c r="B114" s="31"/>
      <c r="C114" s="25" t="s">
        <v>16</v>
      </c>
      <c r="L114" s="31"/>
    </row>
    <row r="115" spans="2:65" s="1" customFormat="1" ht="26.25" customHeight="1">
      <c r="B115" s="31"/>
      <c r="E115" s="222" t="str">
        <f>E7</f>
        <v>Nová Koruna - doplnění sítí etapa II vodovod, kanalizace splašková, kanalizace dešŤová, přípojky, VO, přeložky</v>
      </c>
      <c r="F115" s="223"/>
      <c r="G115" s="223"/>
      <c r="H115" s="223"/>
      <c r="L115" s="31"/>
    </row>
    <row r="116" spans="2:65" s="1" customFormat="1" ht="12" customHeight="1">
      <c r="B116" s="31"/>
      <c r="C116" s="25" t="s">
        <v>104</v>
      </c>
      <c r="L116" s="31"/>
    </row>
    <row r="117" spans="2:65" s="1" customFormat="1" ht="16.5" customHeight="1">
      <c r="B117" s="31"/>
      <c r="E117" s="183" t="str">
        <f>E9</f>
        <v>4179b - SO 02  Kanalizace splašková</v>
      </c>
      <c r="F117" s="224"/>
      <c r="G117" s="224"/>
      <c r="H117" s="224"/>
      <c r="L117" s="31"/>
    </row>
    <row r="118" spans="2:65" s="1" customFormat="1" ht="6.95" customHeight="1">
      <c r="B118" s="31"/>
      <c r="L118" s="31"/>
    </row>
    <row r="119" spans="2:65" s="1" customFormat="1" ht="12" customHeight="1">
      <c r="B119" s="31"/>
      <c r="C119" s="25" t="s">
        <v>21</v>
      </c>
      <c r="F119" s="23" t="str">
        <f>F12</f>
        <v xml:space="preserve"> </v>
      </c>
      <c r="I119" s="25" t="s">
        <v>23</v>
      </c>
      <c r="J119" s="51" t="str">
        <f>IF(J12="","",J12)</f>
        <v/>
      </c>
      <c r="L119" s="31"/>
    </row>
    <row r="120" spans="2:65" s="1" customFormat="1" ht="6.95" customHeight="1">
      <c r="B120" s="31"/>
      <c r="L120" s="31"/>
    </row>
    <row r="121" spans="2:65" s="1" customFormat="1" ht="15.2" customHeight="1">
      <c r="B121" s="31"/>
      <c r="C121" s="25" t="s">
        <v>26</v>
      </c>
      <c r="F121" s="23" t="str">
        <f>E15</f>
        <v xml:space="preserve"> </v>
      </c>
      <c r="I121" s="25" t="s">
        <v>30</v>
      </c>
      <c r="J121" s="29" t="str">
        <f>E21</f>
        <v xml:space="preserve"> </v>
      </c>
      <c r="L121" s="31"/>
    </row>
    <row r="122" spans="2:65" s="1" customFormat="1" ht="15.2" customHeight="1">
      <c r="B122" s="31"/>
      <c r="C122" s="25" t="s">
        <v>29</v>
      </c>
      <c r="F122" s="23" t="str">
        <f>IF(E18="","",E18)</f>
        <v/>
      </c>
      <c r="I122" s="25" t="s">
        <v>32</v>
      </c>
      <c r="J122" s="29" t="str">
        <f>E24</f>
        <v xml:space="preserve"> </v>
      </c>
      <c r="L122" s="31"/>
    </row>
    <row r="123" spans="2:65" s="1" customFormat="1" ht="10.35" customHeight="1">
      <c r="B123" s="31"/>
      <c r="L123" s="31"/>
    </row>
    <row r="124" spans="2:65" s="10" customFormat="1" ht="29.25" customHeight="1">
      <c r="B124" s="111"/>
      <c r="C124" s="112" t="s">
        <v>121</v>
      </c>
      <c r="D124" s="113" t="s">
        <v>59</v>
      </c>
      <c r="E124" s="113" t="s">
        <v>55</v>
      </c>
      <c r="F124" s="113" t="s">
        <v>56</v>
      </c>
      <c r="G124" s="113" t="s">
        <v>122</v>
      </c>
      <c r="H124" s="113" t="s">
        <v>123</v>
      </c>
      <c r="I124" s="113" t="s">
        <v>124</v>
      </c>
      <c r="J124" s="114" t="s">
        <v>108</v>
      </c>
      <c r="K124" s="115" t="s">
        <v>125</v>
      </c>
      <c r="L124" s="111"/>
      <c r="M124" s="58" t="s">
        <v>1</v>
      </c>
      <c r="N124" s="59" t="s">
        <v>38</v>
      </c>
      <c r="O124" s="59" t="s">
        <v>126</v>
      </c>
      <c r="P124" s="59" t="s">
        <v>127</v>
      </c>
      <c r="Q124" s="59" t="s">
        <v>128</v>
      </c>
      <c r="R124" s="59" t="s">
        <v>129</v>
      </c>
      <c r="S124" s="59" t="s">
        <v>130</v>
      </c>
      <c r="T124" s="60" t="s">
        <v>131</v>
      </c>
    </row>
    <row r="125" spans="2:65" s="1" customFormat="1" ht="22.9" customHeight="1">
      <c r="B125" s="31"/>
      <c r="C125" s="63" t="s">
        <v>132</v>
      </c>
      <c r="J125" s="116">
        <f>BK125</f>
        <v>0</v>
      </c>
      <c r="L125" s="31"/>
      <c r="M125" s="61"/>
      <c r="N125" s="52"/>
      <c r="O125" s="52"/>
      <c r="P125" s="117">
        <f>P126</f>
        <v>0</v>
      </c>
      <c r="Q125" s="52"/>
      <c r="R125" s="117">
        <f>R126</f>
        <v>597.91864300000009</v>
      </c>
      <c r="S125" s="52"/>
      <c r="T125" s="118">
        <f>T126</f>
        <v>118.8</v>
      </c>
      <c r="AT125" s="15" t="s">
        <v>73</v>
      </c>
      <c r="AU125" s="15" t="s">
        <v>110</v>
      </c>
      <c r="BK125" s="119">
        <f>BK126</f>
        <v>0</v>
      </c>
    </row>
    <row r="126" spans="2:65" s="11" customFormat="1" ht="25.9" customHeight="1">
      <c r="B126" s="120"/>
      <c r="D126" s="121" t="s">
        <v>73</v>
      </c>
      <c r="E126" s="122" t="s">
        <v>133</v>
      </c>
      <c r="F126" s="122" t="s">
        <v>134</v>
      </c>
      <c r="I126" s="123"/>
      <c r="J126" s="124">
        <f>BK126</f>
        <v>0</v>
      </c>
      <c r="L126" s="120"/>
      <c r="M126" s="125"/>
      <c r="P126" s="126">
        <f>P127+P215+P222+P227+P240+P287+P304+P318</f>
        <v>0</v>
      </c>
      <c r="R126" s="126">
        <f>R127+R215+R222+R227+R240+R287+R304+R318</f>
        <v>597.91864300000009</v>
      </c>
      <c r="T126" s="127">
        <f>T127+T215+T222+T227+T240+T287+T304+T318</f>
        <v>118.8</v>
      </c>
      <c r="AR126" s="121" t="s">
        <v>82</v>
      </c>
      <c r="AT126" s="128" t="s">
        <v>73</v>
      </c>
      <c r="AU126" s="128" t="s">
        <v>74</v>
      </c>
      <c r="AY126" s="121" t="s">
        <v>135</v>
      </c>
      <c r="BK126" s="129">
        <f>BK127+BK215+BK222+BK227+BK240+BK287+BK304+BK318</f>
        <v>0</v>
      </c>
    </row>
    <row r="127" spans="2:65" s="11" customFormat="1" ht="22.9" customHeight="1">
      <c r="B127" s="120"/>
      <c r="D127" s="121" t="s">
        <v>73</v>
      </c>
      <c r="E127" s="130" t="s">
        <v>82</v>
      </c>
      <c r="F127" s="130" t="s">
        <v>136</v>
      </c>
      <c r="I127" s="123"/>
      <c r="J127" s="131">
        <f>BK127</f>
        <v>0</v>
      </c>
      <c r="L127" s="120"/>
      <c r="M127" s="125"/>
      <c r="P127" s="126">
        <f>SUM(P128:P214)</f>
        <v>0</v>
      </c>
      <c r="R127" s="126">
        <f>SUM(R128:R214)</f>
        <v>388.40980200000001</v>
      </c>
      <c r="T127" s="127">
        <f>SUM(T128:T214)</f>
        <v>94.08</v>
      </c>
      <c r="AR127" s="121" t="s">
        <v>82</v>
      </c>
      <c r="AT127" s="128" t="s">
        <v>73</v>
      </c>
      <c r="AU127" s="128" t="s">
        <v>82</v>
      </c>
      <c r="AY127" s="121" t="s">
        <v>135</v>
      </c>
      <c r="BK127" s="129">
        <f>SUM(BK128:BK214)</f>
        <v>0</v>
      </c>
    </row>
    <row r="128" spans="2:65" s="1" customFormat="1" ht="24.2" customHeight="1">
      <c r="B128" s="132"/>
      <c r="C128" s="133" t="s">
        <v>82</v>
      </c>
      <c r="D128" s="133" t="s">
        <v>137</v>
      </c>
      <c r="E128" s="134" t="s">
        <v>138</v>
      </c>
      <c r="F128" s="135" t="s">
        <v>139</v>
      </c>
      <c r="G128" s="136" t="s">
        <v>140</v>
      </c>
      <c r="H128" s="137">
        <v>45</v>
      </c>
      <c r="I128" s="138"/>
      <c r="J128" s="139">
        <f>ROUND(I128*H128,2)</f>
        <v>0</v>
      </c>
      <c r="K128" s="140"/>
      <c r="L128" s="31"/>
      <c r="M128" s="141" t="s">
        <v>1</v>
      </c>
      <c r="N128" s="142" t="s">
        <v>39</v>
      </c>
      <c r="P128" s="143">
        <f>O128*H128</f>
        <v>0</v>
      </c>
      <c r="Q128" s="143">
        <v>0</v>
      </c>
      <c r="R128" s="143">
        <f>Q128*H128</f>
        <v>0</v>
      </c>
      <c r="S128" s="143">
        <v>0.26</v>
      </c>
      <c r="T128" s="144">
        <f>S128*H128</f>
        <v>11.700000000000001</v>
      </c>
      <c r="AR128" s="145" t="s">
        <v>141</v>
      </c>
      <c r="AT128" s="145" t="s">
        <v>137</v>
      </c>
      <c r="AU128" s="145" t="s">
        <v>84</v>
      </c>
      <c r="AY128" s="15" t="s">
        <v>135</v>
      </c>
      <c r="BE128" s="146">
        <f>IF(N128="základní",J128,0)</f>
        <v>0</v>
      </c>
      <c r="BF128" s="146">
        <f>IF(N128="snížená",J128,0)</f>
        <v>0</v>
      </c>
      <c r="BG128" s="146">
        <f>IF(N128="zákl. přenesená",J128,0)</f>
        <v>0</v>
      </c>
      <c r="BH128" s="146">
        <f>IF(N128="sníž. přenesená",J128,0)</f>
        <v>0</v>
      </c>
      <c r="BI128" s="146">
        <f>IF(N128="nulová",J128,0)</f>
        <v>0</v>
      </c>
      <c r="BJ128" s="15" t="s">
        <v>82</v>
      </c>
      <c r="BK128" s="146">
        <f>ROUND(I128*H128,2)</f>
        <v>0</v>
      </c>
      <c r="BL128" s="15" t="s">
        <v>141</v>
      </c>
      <c r="BM128" s="145" t="s">
        <v>702</v>
      </c>
    </row>
    <row r="129" spans="2:65" s="1" customFormat="1" ht="33" customHeight="1">
      <c r="B129" s="132"/>
      <c r="C129" s="133" t="s">
        <v>84</v>
      </c>
      <c r="D129" s="133" t="s">
        <v>137</v>
      </c>
      <c r="E129" s="134" t="s">
        <v>143</v>
      </c>
      <c r="F129" s="135" t="s">
        <v>144</v>
      </c>
      <c r="G129" s="136" t="s">
        <v>140</v>
      </c>
      <c r="H129" s="137">
        <v>45</v>
      </c>
      <c r="I129" s="138"/>
      <c r="J129" s="139">
        <f>ROUND(I129*H129,2)</f>
        <v>0</v>
      </c>
      <c r="K129" s="140"/>
      <c r="L129" s="31"/>
      <c r="M129" s="141" t="s">
        <v>1</v>
      </c>
      <c r="N129" s="142" t="s">
        <v>39</v>
      </c>
      <c r="P129" s="143">
        <f>O129*H129</f>
        <v>0</v>
      </c>
      <c r="Q129" s="143">
        <v>0</v>
      </c>
      <c r="R129" s="143">
        <f>Q129*H129</f>
        <v>0</v>
      </c>
      <c r="S129" s="143">
        <v>0.28999999999999998</v>
      </c>
      <c r="T129" s="144">
        <f>S129*H129</f>
        <v>13.049999999999999</v>
      </c>
      <c r="AR129" s="145" t="s">
        <v>141</v>
      </c>
      <c r="AT129" s="145" t="s">
        <v>137</v>
      </c>
      <c r="AU129" s="145" t="s">
        <v>84</v>
      </c>
      <c r="AY129" s="15" t="s">
        <v>135</v>
      </c>
      <c r="BE129" s="146">
        <f>IF(N129="základní",J129,0)</f>
        <v>0</v>
      </c>
      <c r="BF129" s="146">
        <f>IF(N129="snížená",J129,0)</f>
        <v>0</v>
      </c>
      <c r="BG129" s="146">
        <f>IF(N129="zákl. přenesená",J129,0)</f>
        <v>0</v>
      </c>
      <c r="BH129" s="146">
        <f>IF(N129="sníž. přenesená",J129,0)</f>
        <v>0</v>
      </c>
      <c r="BI129" s="146">
        <f>IF(N129="nulová",J129,0)</f>
        <v>0</v>
      </c>
      <c r="BJ129" s="15" t="s">
        <v>82</v>
      </c>
      <c r="BK129" s="146">
        <f>ROUND(I129*H129,2)</f>
        <v>0</v>
      </c>
      <c r="BL129" s="15" t="s">
        <v>141</v>
      </c>
      <c r="BM129" s="145" t="s">
        <v>703</v>
      </c>
    </row>
    <row r="130" spans="2:65" s="1" customFormat="1" ht="19.5">
      <c r="B130" s="31"/>
      <c r="D130" s="147" t="s">
        <v>146</v>
      </c>
      <c r="F130" s="148" t="s">
        <v>147</v>
      </c>
      <c r="I130" s="149"/>
      <c r="L130" s="31"/>
      <c r="M130" s="150"/>
      <c r="T130" s="55"/>
      <c r="AT130" s="15" t="s">
        <v>146</v>
      </c>
      <c r="AU130" s="15" t="s">
        <v>84</v>
      </c>
    </row>
    <row r="131" spans="2:65" s="1" customFormat="1" ht="33" customHeight="1">
      <c r="B131" s="132"/>
      <c r="C131" s="133" t="s">
        <v>148</v>
      </c>
      <c r="D131" s="133" t="s">
        <v>137</v>
      </c>
      <c r="E131" s="134" t="s">
        <v>704</v>
      </c>
      <c r="F131" s="135" t="s">
        <v>705</v>
      </c>
      <c r="G131" s="136" t="s">
        <v>140</v>
      </c>
      <c r="H131" s="137">
        <v>55</v>
      </c>
      <c r="I131" s="138"/>
      <c r="J131" s="139">
        <f>ROUND(I131*H131,2)</f>
        <v>0</v>
      </c>
      <c r="K131" s="140"/>
      <c r="L131" s="31"/>
      <c r="M131" s="141" t="s">
        <v>1</v>
      </c>
      <c r="N131" s="142" t="s">
        <v>39</v>
      </c>
      <c r="P131" s="143">
        <f>O131*H131</f>
        <v>0</v>
      </c>
      <c r="Q131" s="143">
        <v>0</v>
      </c>
      <c r="R131" s="143">
        <f>Q131*H131</f>
        <v>0</v>
      </c>
      <c r="S131" s="143">
        <v>0.44</v>
      </c>
      <c r="T131" s="144">
        <f>S131*H131</f>
        <v>24.2</v>
      </c>
      <c r="AR131" s="145" t="s">
        <v>141</v>
      </c>
      <c r="AT131" s="145" t="s">
        <v>137</v>
      </c>
      <c r="AU131" s="145" t="s">
        <v>84</v>
      </c>
      <c r="AY131" s="15" t="s">
        <v>135</v>
      </c>
      <c r="BE131" s="146">
        <f>IF(N131="základní",J131,0)</f>
        <v>0</v>
      </c>
      <c r="BF131" s="146">
        <f>IF(N131="snížená",J131,0)</f>
        <v>0</v>
      </c>
      <c r="BG131" s="146">
        <f>IF(N131="zákl. přenesená",J131,0)</f>
        <v>0</v>
      </c>
      <c r="BH131" s="146">
        <f>IF(N131="sníž. přenesená",J131,0)</f>
        <v>0</v>
      </c>
      <c r="BI131" s="146">
        <f>IF(N131="nulová",J131,0)</f>
        <v>0</v>
      </c>
      <c r="BJ131" s="15" t="s">
        <v>82</v>
      </c>
      <c r="BK131" s="146">
        <f>ROUND(I131*H131,2)</f>
        <v>0</v>
      </c>
      <c r="BL131" s="15" t="s">
        <v>141</v>
      </c>
      <c r="BM131" s="145" t="s">
        <v>706</v>
      </c>
    </row>
    <row r="132" spans="2:65" s="1" customFormat="1" ht="19.5">
      <c r="B132" s="31"/>
      <c r="D132" s="147" t="s">
        <v>146</v>
      </c>
      <c r="F132" s="148" t="s">
        <v>152</v>
      </c>
      <c r="I132" s="149"/>
      <c r="L132" s="31"/>
      <c r="M132" s="150"/>
      <c r="T132" s="55"/>
      <c r="AT132" s="15" t="s">
        <v>146</v>
      </c>
      <c r="AU132" s="15" t="s">
        <v>84</v>
      </c>
    </row>
    <row r="133" spans="2:65" s="1" customFormat="1" ht="24.2" customHeight="1">
      <c r="B133" s="132"/>
      <c r="C133" s="133" t="s">
        <v>141</v>
      </c>
      <c r="D133" s="133" t="s">
        <v>137</v>
      </c>
      <c r="E133" s="134" t="s">
        <v>153</v>
      </c>
      <c r="F133" s="135" t="s">
        <v>154</v>
      </c>
      <c r="G133" s="136" t="s">
        <v>140</v>
      </c>
      <c r="H133" s="137">
        <v>59</v>
      </c>
      <c r="I133" s="138"/>
      <c r="J133" s="139">
        <f>ROUND(I133*H133,2)</f>
        <v>0</v>
      </c>
      <c r="K133" s="140"/>
      <c r="L133" s="31"/>
      <c r="M133" s="141" t="s">
        <v>1</v>
      </c>
      <c r="N133" s="142" t="s">
        <v>39</v>
      </c>
      <c r="P133" s="143">
        <f>O133*H133</f>
        <v>0</v>
      </c>
      <c r="Q133" s="143">
        <v>0</v>
      </c>
      <c r="R133" s="143">
        <f>Q133*H133</f>
        <v>0</v>
      </c>
      <c r="S133" s="143">
        <v>0.45</v>
      </c>
      <c r="T133" s="144">
        <f>S133*H133</f>
        <v>26.55</v>
      </c>
      <c r="AR133" s="145" t="s">
        <v>141</v>
      </c>
      <c r="AT133" s="145" t="s">
        <v>137</v>
      </c>
      <c r="AU133" s="145" t="s">
        <v>84</v>
      </c>
      <c r="AY133" s="15" t="s">
        <v>135</v>
      </c>
      <c r="BE133" s="146">
        <f>IF(N133="základní",J133,0)</f>
        <v>0</v>
      </c>
      <c r="BF133" s="146">
        <f>IF(N133="snížená",J133,0)</f>
        <v>0</v>
      </c>
      <c r="BG133" s="146">
        <f>IF(N133="zákl. přenesená",J133,0)</f>
        <v>0</v>
      </c>
      <c r="BH133" s="146">
        <f>IF(N133="sníž. přenesená",J133,0)</f>
        <v>0</v>
      </c>
      <c r="BI133" s="146">
        <f>IF(N133="nulová",J133,0)</f>
        <v>0</v>
      </c>
      <c r="BJ133" s="15" t="s">
        <v>82</v>
      </c>
      <c r="BK133" s="146">
        <f>ROUND(I133*H133,2)</f>
        <v>0</v>
      </c>
      <c r="BL133" s="15" t="s">
        <v>141</v>
      </c>
      <c r="BM133" s="145" t="s">
        <v>707</v>
      </c>
    </row>
    <row r="134" spans="2:65" s="1" customFormat="1" ht="16.5" customHeight="1">
      <c r="B134" s="132"/>
      <c r="C134" s="133" t="s">
        <v>156</v>
      </c>
      <c r="D134" s="133" t="s">
        <v>137</v>
      </c>
      <c r="E134" s="134" t="s">
        <v>157</v>
      </c>
      <c r="F134" s="135" t="s">
        <v>158</v>
      </c>
      <c r="G134" s="136" t="s">
        <v>140</v>
      </c>
      <c r="H134" s="137">
        <v>36</v>
      </c>
      <c r="I134" s="138"/>
      <c r="J134" s="139">
        <f>ROUND(I134*H134,2)</f>
        <v>0</v>
      </c>
      <c r="K134" s="140"/>
      <c r="L134" s="31"/>
      <c r="M134" s="141" t="s">
        <v>1</v>
      </c>
      <c r="N134" s="142" t="s">
        <v>39</v>
      </c>
      <c r="P134" s="143">
        <f>O134*H134</f>
        <v>0</v>
      </c>
      <c r="Q134" s="143">
        <v>0</v>
      </c>
      <c r="R134" s="143">
        <f>Q134*H134</f>
        <v>0</v>
      </c>
      <c r="S134" s="143">
        <v>0.35499999999999998</v>
      </c>
      <c r="T134" s="144">
        <f>S134*H134</f>
        <v>12.78</v>
      </c>
      <c r="AR134" s="145" t="s">
        <v>141</v>
      </c>
      <c r="AT134" s="145" t="s">
        <v>137</v>
      </c>
      <c r="AU134" s="145" t="s">
        <v>84</v>
      </c>
      <c r="AY134" s="15" t="s">
        <v>135</v>
      </c>
      <c r="BE134" s="146">
        <f>IF(N134="základní",J134,0)</f>
        <v>0</v>
      </c>
      <c r="BF134" s="146">
        <f>IF(N134="snížená",J134,0)</f>
        <v>0</v>
      </c>
      <c r="BG134" s="146">
        <f>IF(N134="zákl. přenesená",J134,0)</f>
        <v>0</v>
      </c>
      <c r="BH134" s="146">
        <f>IF(N134="sníž. přenesená",J134,0)</f>
        <v>0</v>
      </c>
      <c r="BI134" s="146">
        <f>IF(N134="nulová",J134,0)</f>
        <v>0</v>
      </c>
      <c r="BJ134" s="15" t="s">
        <v>82</v>
      </c>
      <c r="BK134" s="146">
        <f>ROUND(I134*H134,2)</f>
        <v>0</v>
      </c>
      <c r="BL134" s="15" t="s">
        <v>141</v>
      </c>
      <c r="BM134" s="145" t="s">
        <v>708</v>
      </c>
    </row>
    <row r="135" spans="2:65" s="1" customFormat="1" ht="16.5" customHeight="1">
      <c r="B135" s="132"/>
      <c r="C135" s="133" t="s">
        <v>162</v>
      </c>
      <c r="D135" s="133" t="s">
        <v>137</v>
      </c>
      <c r="E135" s="134" t="s">
        <v>709</v>
      </c>
      <c r="F135" s="135" t="s">
        <v>710</v>
      </c>
      <c r="G135" s="136" t="s">
        <v>165</v>
      </c>
      <c r="H135" s="137">
        <v>20</v>
      </c>
      <c r="I135" s="138"/>
      <c r="J135" s="139">
        <f>ROUND(I135*H135,2)</f>
        <v>0</v>
      </c>
      <c r="K135" s="140"/>
      <c r="L135" s="31"/>
      <c r="M135" s="141" t="s">
        <v>1</v>
      </c>
      <c r="N135" s="142" t="s">
        <v>39</v>
      </c>
      <c r="P135" s="143">
        <f>O135*H135</f>
        <v>0</v>
      </c>
      <c r="Q135" s="143">
        <v>0</v>
      </c>
      <c r="R135" s="143">
        <f>Q135*H135</f>
        <v>0</v>
      </c>
      <c r="S135" s="143">
        <v>0.28999999999999998</v>
      </c>
      <c r="T135" s="144">
        <f>S135*H135</f>
        <v>5.8</v>
      </c>
      <c r="AR135" s="145" t="s">
        <v>141</v>
      </c>
      <c r="AT135" s="145" t="s">
        <v>137</v>
      </c>
      <c r="AU135" s="145" t="s">
        <v>84</v>
      </c>
      <c r="AY135" s="15" t="s">
        <v>135</v>
      </c>
      <c r="BE135" s="146">
        <f>IF(N135="základní",J135,0)</f>
        <v>0</v>
      </c>
      <c r="BF135" s="146">
        <f>IF(N135="snížená",J135,0)</f>
        <v>0</v>
      </c>
      <c r="BG135" s="146">
        <f>IF(N135="zákl. přenesená",J135,0)</f>
        <v>0</v>
      </c>
      <c r="BH135" s="146">
        <f>IF(N135="sníž. přenesená",J135,0)</f>
        <v>0</v>
      </c>
      <c r="BI135" s="146">
        <f>IF(N135="nulová",J135,0)</f>
        <v>0</v>
      </c>
      <c r="BJ135" s="15" t="s">
        <v>82</v>
      </c>
      <c r="BK135" s="146">
        <f>ROUND(I135*H135,2)</f>
        <v>0</v>
      </c>
      <c r="BL135" s="15" t="s">
        <v>141</v>
      </c>
      <c r="BM135" s="145" t="s">
        <v>711</v>
      </c>
    </row>
    <row r="136" spans="2:65" s="1" customFormat="1" ht="16.5" customHeight="1">
      <c r="B136" s="132"/>
      <c r="C136" s="133" t="s">
        <v>168</v>
      </c>
      <c r="D136" s="133" t="s">
        <v>137</v>
      </c>
      <c r="E136" s="134" t="s">
        <v>712</v>
      </c>
      <c r="F136" s="135" t="s">
        <v>713</v>
      </c>
      <c r="G136" s="136" t="s">
        <v>226</v>
      </c>
      <c r="H136" s="137">
        <v>1</v>
      </c>
      <c r="I136" s="138"/>
      <c r="J136" s="139">
        <f>ROUND(I136*H136,2)</f>
        <v>0</v>
      </c>
      <c r="K136" s="140"/>
      <c r="L136" s="31"/>
      <c r="M136" s="141" t="s">
        <v>1</v>
      </c>
      <c r="N136" s="142" t="s">
        <v>39</v>
      </c>
      <c r="P136" s="143">
        <f>O136*H136</f>
        <v>0</v>
      </c>
      <c r="Q136" s="143">
        <v>3.0000000000000001E-5</v>
      </c>
      <c r="R136" s="143">
        <f>Q136*H136</f>
        <v>3.0000000000000001E-5</v>
      </c>
      <c r="S136" s="143">
        <v>0</v>
      </c>
      <c r="T136" s="144">
        <f>S136*H136</f>
        <v>0</v>
      </c>
      <c r="AR136" s="145" t="s">
        <v>141</v>
      </c>
      <c r="AT136" s="145" t="s">
        <v>137</v>
      </c>
      <c r="AU136" s="145" t="s">
        <v>84</v>
      </c>
      <c r="AY136" s="15" t="s">
        <v>135</v>
      </c>
      <c r="BE136" s="146">
        <f>IF(N136="základní",J136,0)</f>
        <v>0</v>
      </c>
      <c r="BF136" s="146">
        <f>IF(N136="snížená",J136,0)</f>
        <v>0</v>
      </c>
      <c r="BG136" s="146">
        <f>IF(N136="zákl. přenesená",J136,0)</f>
        <v>0</v>
      </c>
      <c r="BH136" s="146">
        <f>IF(N136="sníž. přenesená",J136,0)</f>
        <v>0</v>
      </c>
      <c r="BI136" s="146">
        <f>IF(N136="nulová",J136,0)</f>
        <v>0</v>
      </c>
      <c r="BJ136" s="15" t="s">
        <v>82</v>
      </c>
      <c r="BK136" s="146">
        <f>ROUND(I136*H136,2)</f>
        <v>0</v>
      </c>
      <c r="BL136" s="15" t="s">
        <v>141</v>
      </c>
      <c r="BM136" s="145" t="s">
        <v>714</v>
      </c>
    </row>
    <row r="137" spans="2:65" s="1" customFormat="1" ht="29.25">
      <c r="B137" s="31"/>
      <c r="D137" s="147" t="s">
        <v>146</v>
      </c>
      <c r="F137" s="148" t="s">
        <v>715</v>
      </c>
      <c r="I137" s="149"/>
      <c r="L137" s="31"/>
      <c r="M137" s="150"/>
      <c r="T137" s="55"/>
      <c r="AT137" s="15" t="s">
        <v>146</v>
      </c>
      <c r="AU137" s="15" t="s">
        <v>84</v>
      </c>
    </row>
    <row r="138" spans="2:65" s="1" customFormat="1" ht="16.5" customHeight="1">
      <c r="B138" s="132"/>
      <c r="C138" s="133" t="s">
        <v>173</v>
      </c>
      <c r="D138" s="133" t="s">
        <v>137</v>
      </c>
      <c r="E138" s="134" t="s">
        <v>163</v>
      </c>
      <c r="F138" s="135" t="s">
        <v>164</v>
      </c>
      <c r="G138" s="136" t="s">
        <v>165</v>
      </c>
      <c r="H138" s="137">
        <v>30</v>
      </c>
      <c r="I138" s="138"/>
      <c r="J138" s="139">
        <f>ROUND(I138*H138,2)</f>
        <v>0</v>
      </c>
      <c r="K138" s="140"/>
      <c r="L138" s="31"/>
      <c r="M138" s="141" t="s">
        <v>1</v>
      </c>
      <c r="N138" s="142" t="s">
        <v>39</v>
      </c>
      <c r="P138" s="143">
        <f>O138*H138</f>
        <v>0</v>
      </c>
      <c r="Q138" s="143">
        <v>3.6900000000000002E-2</v>
      </c>
      <c r="R138" s="143">
        <f>Q138*H138</f>
        <v>1.107</v>
      </c>
      <c r="S138" s="143">
        <v>0</v>
      </c>
      <c r="T138" s="144">
        <f>S138*H138</f>
        <v>0</v>
      </c>
      <c r="AR138" s="145" t="s">
        <v>141</v>
      </c>
      <c r="AT138" s="145" t="s">
        <v>137</v>
      </c>
      <c r="AU138" s="145" t="s">
        <v>84</v>
      </c>
      <c r="AY138" s="15" t="s">
        <v>135</v>
      </c>
      <c r="BE138" s="146">
        <f>IF(N138="základní",J138,0)</f>
        <v>0</v>
      </c>
      <c r="BF138" s="146">
        <f>IF(N138="snížená",J138,0)</f>
        <v>0</v>
      </c>
      <c r="BG138" s="146">
        <f>IF(N138="zákl. přenesená",J138,0)</f>
        <v>0</v>
      </c>
      <c r="BH138" s="146">
        <f>IF(N138="sníž. přenesená",J138,0)</f>
        <v>0</v>
      </c>
      <c r="BI138" s="146">
        <f>IF(N138="nulová",J138,0)</f>
        <v>0</v>
      </c>
      <c r="BJ138" s="15" t="s">
        <v>82</v>
      </c>
      <c r="BK138" s="146">
        <f>ROUND(I138*H138,2)</f>
        <v>0</v>
      </c>
      <c r="BL138" s="15" t="s">
        <v>141</v>
      </c>
      <c r="BM138" s="145" t="s">
        <v>716</v>
      </c>
    </row>
    <row r="139" spans="2:65" s="1" customFormat="1" ht="19.5">
      <c r="B139" s="31"/>
      <c r="D139" s="147" t="s">
        <v>146</v>
      </c>
      <c r="F139" s="148" t="s">
        <v>167</v>
      </c>
      <c r="I139" s="149"/>
      <c r="L139" s="31"/>
      <c r="M139" s="150"/>
      <c r="T139" s="55"/>
      <c r="AT139" s="15" t="s">
        <v>146</v>
      </c>
      <c r="AU139" s="15" t="s">
        <v>84</v>
      </c>
    </row>
    <row r="140" spans="2:65" s="1" customFormat="1" ht="24.2" customHeight="1">
      <c r="B140" s="132"/>
      <c r="C140" s="133" t="s">
        <v>179</v>
      </c>
      <c r="D140" s="133" t="s">
        <v>137</v>
      </c>
      <c r="E140" s="134" t="s">
        <v>169</v>
      </c>
      <c r="F140" s="135" t="s">
        <v>170</v>
      </c>
      <c r="G140" s="136" t="s">
        <v>140</v>
      </c>
      <c r="H140" s="137">
        <v>1595</v>
      </c>
      <c r="I140" s="138"/>
      <c r="J140" s="139">
        <f>ROUND(I140*H140,2)</f>
        <v>0</v>
      </c>
      <c r="K140" s="140"/>
      <c r="L140" s="31"/>
      <c r="M140" s="141" t="s">
        <v>1</v>
      </c>
      <c r="N140" s="142" t="s">
        <v>39</v>
      </c>
      <c r="P140" s="143">
        <f>O140*H140</f>
        <v>0</v>
      </c>
      <c r="Q140" s="143">
        <v>0</v>
      </c>
      <c r="R140" s="143">
        <f>Q140*H140</f>
        <v>0</v>
      </c>
      <c r="S140" s="143">
        <v>0</v>
      </c>
      <c r="T140" s="144">
        <f>S140*H140</f>
        <v>0</v>
      </c>
      <c r="AR140" s="145" t="s">
        <v>141</v>
      </c>
      <c r="AT140" s="145" t="s">
        <v>137</v>
      </c>
      <c r="AU140" s="145" t="s">
        <v>84</v>
      </c>
      <c r="AY140" s="15" t="s">
        <v>135</v>
      </c>
      <c r="BE140" s="146">
        <f>IF(N140="základní",J140,0)</f>
        <v>0</v>
      </c>
      <c r="BF140" s="146">
        <f>IF(N140="snížená",J140,0)</f>
        <v>0</v>
      </c>
      <c r="BG140" s="146">
        <f>IF(N140="zákl. přenesená",J140,0)</f>
        <v>0</v>
      </c>
      <c r="BH140" s="146">
        <f>IF(N140="sníž. přenesená",J140,0)</f>
        <v>0</v>
      </c>
      <c r="BI140" s="146">
        <f>IF(N140="nulová",J140,0)</f>
        <v>0</v>
      </c>
      <c r="BJ140" s="15" t="s">
        <v>82</v>
      </c>
      <c r="BK140" s="146">
        <f>ROUND(I140*H140,2)</f>
        <v>0</v>
      </c>
      <c r="BL140" s="15" t="s">
        <v>141</v>
      </c>
      <c r="BM140" s="145" t="s">
        <v>717</v>
      </c>
    </row>
    <row r="141" spans="2:65" s="1" customFormat="1" ht="19.5">
      <c r="B141" s="31"/>
      <c r="D141" s="147" t="s">
        <v>146</v>
      </c>
      <c r="F141" s="148" t="s">
        <v>172</v>
      </c>
      <c r="I141" s="149"/>
      <c r="L141" s="31"/>
      <c r="M141" s="150"/>
      <c r="T141" s="55"/>
      <c r="AT141" s="15" t="s">
        <v>146</v>
      </c>
      <c r="AU141" s="15" t="s">
        <v>84</v>
      </c>
    </row>
    <row r="142" spans="2:65" s="12" customFormat="1" ht="11.25">
      <c r="B142" s="151"/>
      <c r="D142" s="147" t="s">
        <v>160</v>
      </c>
      <c r="E142" s="152" t="s">
        <v>1</v>
      </c>
      <c r="F142" s="153" t="s">
        <v>718</v>
      </c>
      <c r="H142" s="154">
        <v>1595</v>
      </c>
      <c r="I142" s="155"/>
      <c r="L142" s="151"/>
      <c r="M142" s="156"/>
      <c r="T142" s="157"/>
      <c r="AT142" s="152" t="s">
        <v>160</v>
      </c>
      <c r="AU142" s="152" t="s">
        <v>84</v>
      </c>
      <c r="AV142" s="12" t="s">
        <v>84</v>
      </c>
      <c r="AW142" s="12" t="s">
        <v>31</v>
      </c>
      <c r="AX142" s="12" t="s">
        <v>82</v>
      </c>
      <c r="AY142" s="152" t="s">
        <v>135</v>
      </c>
    </row>
    <row r="143" spans="2:65" s="1" customFormat="1" ht="24.2" customHeight="1">
      <c r="B143" s="132"/>
      <c r="C143" s="133" t="s">
        <v>184</v>
      </c>
      <c r="D143" s="133" t="s">
        <v>137</v>
      </c>
      <c r="E143" s="134" t="s">
        <v>190</v>
      </c>
      <c r="F143" s="135" t="s">
        <v>191</v>
      </c>
      <c r="G143" s="136" t="s">
        <v>176</v>
      </c>
      <c r="H143" s="137">
        <v>60</v>
      </c>
      <c r="I143" s="138"/>
      <c r="J143" s="139">
        <f>ROUND(I143*H143,2)</f>
        <v>0</v>
      </c>
      <c r="K143" s="140"/>
      <c r="L143" s="31"/>
      <c r="M143" s="141" t="s">
        <v>1</v>
      </c>
      <c r="N143" s="142" t="s">
        <v>39</v>
      </c>
      <c r="P143" s="143">
        <f>O143*H143</f>
        <v>0</v>
      </c>
      <c r="Q143" s="143">
        <v>0</v>
      </c>
      <c r="R143" s="143">
        <f>Q143*H143</f>
        <v>0</v>
      </c>
      <c r="S143" s="143">
        <v>0</v>
      </c>
      <c r="T143" s="144">
        <f>S143*H143</f>
        <v>0</v>
      </c>
      <c r="AR143" s="145" t="s">
        <v>141</v>
      </c>
      <c r="AT143" s="145" t="s">
        <v>137</v>
      </c>
      <c r="AU143" s="145" t="s">
        <v>84</v>
      </c>
      <c r="AY143" s="15" t="s">
        <v>135</v>
      </c>
      <c r="BE143" s="146">
        <f>IF(N143="základní",J143,0)</f>
        <v>0</v>
      </c>
      <c r="BF143" s="146">
        <f>IF(N143="snížená",J143,0)</f>
        <v>0</v>
      </c>
      <c r="BG143" s="146">
        <f>IF(N143="zákl. přenesená",J143,0)</f>
        <v>0</v>
      </c>
      <c r="BH143" s="146">
        <f>IF(N143="sníž. přenesená",J143,0)</f>
        <v>0</v>
      </c>
      <c r="BI143" s="146">
        <f>IF(N143="nulová",J143,0)</f>
        <v>0</v>
      </c>
      <c r="BJ143" s="15" t="s">
        <v>82</v>
      </c>
      <c r="BK143" s="146">
        <f>ROUND(I143*H143,2)</f>
        <v>0</v>
      </c>
      <c r="BL143" s="15" t="s">
        <v>141</v>
      </c>
      <c r="BM143" s="145" t="s">
        <v>719</v>
      </c>
    </row>
    <row r="144" spans="2:65" s="1" customFormat="1" ht="29.25">
      <c r="B144" s="31"/>
      <c r="D144" s="147" t="s">
        <v>146</v>
      </c>
      <c r="F144" s="148" t="s">
        <v>193</v>
      </c>
      <c r="I144" s="149"/>
      <c r="L144" s="31"/>
      <c r="M144" s="150"/>
      <c r="T144" s="55"/>
      <c r="AT144" s="15" t="s">
        <v>146</v>
      </c>
      <c r="AU144" s="15" t="s">
        <v>84</v>
      </c>
    </row>
    <row r="145" spans="2:65" s="1" customFormat="1" ht="33" customHeight="1">
      <c r="B145" s="132"/>
      <c r="C145" s="133" t="s">
        <v>189</v>
      </c>
      <c r="D145" s="133" t="s">
        <v>137</v>
      </c>
      <c r="E145" s="134" t="s">
        <v>720</v>
      </c>
      <c r="F145" s="135" t="s">
        <v>721</v>
      </c>
      <c r="G145" s="136" t="s">
        <v>176</v>
      </c>
      <c r="H145" s="137">
        <v>390.125</v>
      </c>
      <c r="I145" s="138"/>
      <c r="J145" s="139">
        <f>ROUND(I145*H145,2)</f>
        <v>0</v>
      </c>
      <c r="K145" s="140"/>
      <c r="L145" s="31"/>
      <c r="M145" s="141" t="s">
        <v>1</v>
      </c>
      <c r="N145" s="142" t="s">
        <v>39</v>
      </c>
      <c r="P145" s="143">
        <f>O145*H145</f>
        <v>0</v>
      </c>
      <c r="Q145" s="143">
        <v>0</v>
      </c>
      <c r="R145" s="143">
        <f>Q145*H145</f>
        <v>0</v>
      </c>
      <c r="S145" s="143">
        <v>0</v>
      </c>
      <c r="T145" s="144">
        <f>S145*H145</f>
        <v>0</v>
      </c>
      <c r="AR145" s="145" t="s">
        <v>141</v>
      </c>
      <c r="AT145" s="145" t="s">
        <v>137</v>
      </c>
      <c r="AU145" s="145" t="s">
        <v>84</v>
      </c>
      <c r="AY145" s="15" t="s">
        <v>135</v>
      </c>
      <c r="BE145" s="146">
        <f>IF(N145="základní",J145,0)</f>
        <v>0</v>
      </c>
      <c r="BF145" s="146">
        <f>IF(N145="snížená",J145,0)</f>
        <v>0</v>
      </c>
      <c r="BG145" s="146">
        <f>IF(N145="zákl. přenesená",J145,0)</f>
        <v>0</v>
      </c>
      <c r="BH145" s="146">
        <f>IF(N145="sníž. přenesená",J145,0)</f>
        <v>0</v>
      </c>
      <c r="BI145" s="146">
        <f>IF(N145="nulová",J145,0)</f>
        <v>0</v>
      </c>
      <c r="BJ145" s="15" t="s">
        <v>82</v>
      </c>
      <c r="BK145" s="146">
        <f>ROUND(I145*H145,2)</f>
        <v>0</v>
      </c>
      <c r="BL145" s="15" t="s">
        <v>141</v>
      </c>
      <c r="BM145" s="145" t="s">
        <v>722</v>
      </c>
    </row>
    <row r="146" spans="2:65" s="12" customFormat="1" ht="22.5">
      <c r="B146" s="151"/>
      <c r="D146" s="147" t="s">
        <v>160</v>
      </c>
      <c r="E146" s="152" t="s">
        <v>1</v>
      </c>
      <c r="F146" s="153" t="s">
        <v>723</v>
      </c>
      <c r="H146" s="154">
        <v>390.125</v>
      </c>
      <c r="I146" s="155"/>
      <c r="L146" s="151"/>
      <c r="M146" s="156"/>
      <c r="T146" s="157"/>
      <c r="AT146" s="152" t="s">
        <v>160</v>
      </c>
      <c r="AU146" s="152" t="s">
        <v>84</v>
      </c>
      <c r="AV146" s="12" t="s">
        <v>84</v>
      </c>
      <c r="AW146" s="12" t="s">
        <v>31</v>
      </c>
      <c r="AX146" s="12" t="s">
        <v>82</v>
      </c>
      <c r="AY146" s="152" t="s">
        <v>135</v>
      </c>
    </row>
    <row r="147" spans="2:65" s="1" customFormat="1" ht="33" customHeight="1">
      <c r="B147" s="132"/>
      <c r="C147" s="133" t="s">
        <v>194</v>
      </c>
      <c r="D147" s="133" t="s">
        <v>137</v>
      </c>
      <c r="E147" s="134" t="s">
        <v>724</v>
      </c>
      <c r="F147" s="135" t="s">
        <v>725</v>
      </c>
      <c r="G147" s="136" t="s">
        <v>176</v>
      </c>
      <c r="H147" s="137">
        <v>312.10000000000002</v>
      </c>
      <c r="I147" s="138"/>
      <c r="J147" s="139">
        <f>ROUND(I147*H147,2)</f>
        <v>0</v>
      </c>
      <c r="K147" s="140"/>
      <c r="L147" s="31"/>
      <c r="M147" s="141" t="s">
        <v>1</v>
      </c>
      <c r="N147" s="142" t="s">
        <v>39</v>
      </c>
      <c r="P147" s="143">
        <f>O147*H147</f>
        <v>0</v>
      </c>
      <c r="Q147" s="143">
        <v>0</v>
      </c>
      <c r="R147" s="143">
        <f>Q147*H147</f>
        <v>0</v>
      </c>
      <c r="S147" s="143">
        <v>0</v>
      </c>
      <c r="T147" s="144">
        <f>S147*H147</f>
        <v>0</v>
      </c>
      <c r="AR147" s="145" t="s">
        <v>141</v>
      </c>
      <c r="AT147" s="145" t="s">
        <v>137</v>
      </c>
      <c r="AU147" s="145" t="s">
        <v>84</v>
      </c>
      <c r="AY147" s="15" t="s">
        <v>135</v>
      </c>
      <c r="BE147" s="146">
        <f>IF(N147="základní",J147,0)</f>
        <v>0</v>
      </c>
      <c r="BF147" s="146">
        <f>IF(N147="snížená",J147,0)</f>
        <v>0</v>
      </c>
      <c r="BG147" s="146">
        <f>IF(N147="zákl. přenesená",J147,0)</f>
        <v>0</v>
      </c>
      <c r="BH147" s="146">
        <f>IF(N147="sníž. přenesená",J147,0)</f>
        <v>0</v>
      </c>
      <c r="BI147" s="146">
        <f>IF(N147="nulová",J147,0)</f>
        <v>0</v>
      </c>
      <c r="BJ147" s="15" t="s">
        <v>82</v>
      </c>
      <c r="BK147" s="146">
        <f>ROUND(I147*H147,2)</f>
        <v>0</v>
      </c>
      <c r="BL147" s="15" t="s">
        <v>141</v>
      </c>
      <c r="BM147" s="145" t="s">
        <v>726</v>
      </c>
    </row>
    <row r="148" spans="2:65" s="12" customFormat="1" ht="22.5">
      <c r="B148" s="151"/>
      <c r="D148" s="147" t="s">
        <v>160</v>
      </c>
      <c r="E148" s="152" t="s">
        <v>1</v>
      </c>
      <c r="F148" s="153" t="s">
        <v>727</v>
      </c>
      <c r="H148" s="154">
        <v>312.10000000000002</v>
      </c>
      <c r="I148" s="155"/>
      <c r="L148" s="151"/>
      <c r="M148" s="156"/>
      <c r="T148" s="157"/>
      <c r="AT148" s="152" t="s">
        <v>160</v>
      </c>
      <c r="AU148" s="152" t="s">
        <v>84</v>
      </c>
      <c r="AV148" s="12" t="s">
        <v>84</v>
      </c>
      <c r="AW148" s="12" t="s">
        <v>31</v>
      </c>
      <c r="AX148" s="12" t="s">
        <v>82</v>
      </c>
      <c r="AY148" s="152" t="s">
        <v>135</v>
      </c>
    </row>
    <row r="149" spans="2:65" s="1" customFormat="1" ht="33" customHeight="1">
      <c r="B149" s="132"/>
      <c r="C149" s="133" t="s">
        <v>199</v>
      </c>
      <c r="D149" s="133" t="s">
        <v>137</v>
      </c>
      <c r="E149" s="134" t="s">
        <v>728</v>
      </c>
      <c r="F149" s="135" t="s">
        <v>729</v>
      </c>
      <c r="G149" s="136" t="s">
        <v>176</v>
      </c>
      <c r="H149" s="137">
        <v>78.025000000000006</v>
      </c>
      <c r="I149" s="138"/>
      <c r="J149" s="139">
        <f>ROUND(I149*H149,2)</f>
        <v>0</v>
      </c>
      <c r="K149" s="140"/>
      <c r="L149" s="31"/>
      <c r="M149" s="141" t="s">
        <v>1</v>
      </c>
      <c r="N149" s="142" t="s">
        <v>39</v>
      </c>
      <c r="P149" s="143">
        <f>O149*H149</f>
        <v>0</v>
      </c>
      <c r="Q149" s="143">
        <v>0</v>
      </c>
      <c r="R149" s="143">
        <f>Q149*H149</f>
        <v>0</v>
      </c>
      <c r="S149" s="143">
        <v>0</v>
      </c>
      <c r="T149" s="144">
        <f>S149*H149</f>
        <v>0</v>
      </c>
      <c r="AR149" s="145" t="s">
        <v>141</v>
      </c>
      <c r="AT149" s="145" t="s">
        <v>137</v>
      </c>
      <c r="AU149" s="145" t="s">
        <v>84</v>
      </c>
      <c r="AY149" s="15" t="s">
        <v>135</v>
      </c>
      <c r="BE149" s="146">
        <f>IF(N149="základní",J149,0)</f>
        <v>0</v>
      </c>
      <c r="BF149" s="146">
        <f>IF(N149="snížená",J149,0)</f>
        <v>0</v>
      </c>
      <c r="BG149" s="146">
        <f>IF(N149="zákl. přenesená",J149,0)</f>
        <v>0</v>
      </c>
      <c r="BH149" s="146">
        <f>IF(N149="sníž. přenesená",J149,0)</f>
        <v>0</v>
      </c>
      <c r="BI149" s="146">
        <f>IF(N149="nulová",J149,0)</f>
        <v>0</v>
      </c>
      <c r="BJ149" s="15" t="s">
        <v>82</v>
      </c>
      <c r="BK149" s="146">
        <f>ROUND(I149*H149,2)</f>
        <v>0</v>
      </c>
      <c r="BL149" s="15" t="s">
        <v>141</v>
      </c>
      <c r="BM149" s="145" t="s">
        <v>730</v>
      </c>
    </row>
    <row r="150" spans="2:65" s="12" customFormat="1" ht="22.5">
      <c r="B150" s="151"/>
      <c r="D150" s="147" t="s">
        <v>160</v>
      </c>
      <c r="E150" s="152" t="s">
        <v>1</v>
      </c>
      <c r="F150" s="153" t="s">
        <v>731</v>
      </c>
      <c r="H150" s="154">
        <v>78.025000000000006</v>
      </c>
      <c r="I150" s="155"/>
      <c r="L150" s="151"/>
      <c r="M150" s="156"/>
      <c r="T150" s="157"/>
      <c r="AT150" s="152" t="s">
        <v>160</v>
      </c>
      <c r="AU150" s="152" t="s">
        <v>84</v>
      </c>
      <c r="AV150" s="12" t="s">
        <v>84</v>
      </c>
      <c r="AW150" s="12" t="s">
        <v>31</v>
      </c>
      <c r="AX150" s="12" t="s">
        <v>82</v>
      </c>
      <c r="AY150" s="152" t="s">
        <v>135</v>
      </c>
    </row>
    <row r="151" spans="2:65" s="1" customFormat="1" ht="33" customHeight="1">
      <c r="B151" s="132"/>
      <c r="C151" s="133" t="s">
        <v>204</v>
      </c>
      <c r="D151" s="133" t="s">
        <v>137</v>
      </c>
      <c r="E151" s="134" t="s">
        <v>195</v>
      </c>
      <c r="F151" s="135" t="s">
        <v>196</v>
      </c>
      <c r="G151" s="136" t="s">
        <v>176</v>
      </c>
      <c r="H151" s="137">
        <v>311.2</v>
      </c>
      <c r="I151" s="138"/>
      <c r="J151" s="139">
        <f>ROUND(I151*H151,2)</f>
        <v>0</v>
      </c>
      <c r="K151" s="140"/>
      <c r="L151" s="31"/>
      <c r="M151" s="141" t="s">
        <v>1</v>
      </c>
      <c r="N151" s="142" t="s">
        <v>39</v>
      </c>
      <c r="P151" s="143">
        <f>O151*H151</f>
        <v>0</v>
      </c>
      <c r="Q151" s="143">
        <v>0</v>
      </c>
      <c r="R151" s="143">
        <f>Q151*H151</f>
        <v>0</v>
      </c>
      <c r="S151" s="143">
        <v>0</v>
      </c>
      <c r="T151" s="144">
        <f>S151*H151</f>
        <v>0</v>
      </c>
      <c r="AR151" s="145" t="s">
        <v>141</v>
      </c>
      <c r="AT151" s="145" t="s">
        <v>137</v>
      </c>
      <c r="AU151" s="145" t="s">
        <v>84</v>
      </c>
      <c r="AY151" s="15" t="s">
        <v>135</v>
      </c>
      <c r="BE151" s="146">
        <f>IF(N151="základní",J151,0)</f>
        <v>0</v>
      </c>
      <c r="BF151" s="146">
        <f>IF(N151="snížená",J151,0)</f>
        <v>0</v>
      </c>
      <c r="BG151" s="146">
        <f>IF(N151="zákl. přenesená",J151,0)</f>
        <v>0</v>
      </c>
      <c r="BH151" s="146">
        <f>IF(N151="sníž. přenesená",J151,0)</f>
        <v>0</v>
      </c>
      <c r="BI151" s="146">
        <f>IF(N151="nulová",J151,0)</f>
        <v>0</v>
      </c>
      <c r="BJ151" s="15" t="s">
        <v>82</v>
      </c>
      <c r="BK151" s="146">
        <f>ROUND(I151*H151,2)</f>
        <v>0</v>
      </c>
      <c r="BL151" s="15" t="s">
        <v>141</v>
      </c>
      <c r="BM151" s="145" t="s">
        <v>732</v>
      </c>
    </row>
    <row r="152" spans="2:65" s="12" customFormat="1" ht="11.25">
      <c r="B152" s="151"/>
      <c r="D152" s="147" t="s">
        <v>160</v>
      </c>
      <c r="E152" s="152" t="s">
        <v>1</v>
      </c>
      <c r="F152" s="153" t="s">
        <v>733</v>
      </c>
      <c r="H152" s="154">
        <v>311.2</v>
      </c>
      <c r="I152" s="155"/>
      <c r="L152" s="151"/>
      <c r="M152" s="156"/>
      <c r="T152" s="157"/>
      <c r="AT152" s="152" t="s">
        <v>160</v>
      </c>
      <c r="AU152" s="152" t="s">
        <v>84</v>
      </c>
      <c r="AV152" s="12" t="s">
        <v>84</v>
      </c>
      <c r="AW152" s="12" t="s">
        <v>31</v>
      </c>
      <c r="AX152" s="12" t="s">
        <v>82</v>
      </c>
      <c r="AY152" s="152" t="s">
        <v>135</v>
      </c>
    </row>
    <row r="153" spans="2:65" s="1" customFormat="1" ht="33" customHeight="1">
      <c r="B153" s="132"/>
      <c r="C153" s="133" t="s">
        <v>8</v>
      </c>
      <c r="D153" s="133" t="s">
        <v>137</v>
      </c>
      <c r="E153" s="134" t="s">
        <v>200</v>
      </c>
      <c r="F153" s="135" t="s">
        <v>201</v>
      </c>
      <c r="G153" s="136" t="s">
        <v>176</v>
      </c>
      <c r="H153" s="137">
        <v>248.96</v>
      </c>
      <c r="I153" s="138"/>
      <c r="J153" s="139">
        <f>ROUND(I153*H153,2)</f>
        <v>0</v>
      </c>
      <c r="K153" s="140"/>
      <c r="L153" s="31"/>
      <c r="M153" s="141" t="s">
        <v>1</v>
      </c>
      <c r="N153" s="142" t="s">
        <v>39</v>
      </c>
      <c r="P153" s="143">
        <f>O153*H153</f>
        <v>0</v>
      </c>
      <c r="Q153" s="143">
        <v>0</v>
      </c>
      <c r="R153" s="143">
        <f>Q153*H153</f>
        <v>0</v>
      </c>
      <c r="S153" s="143">
        <v>0</v>
      </c>
      <c r="T153" s="144">
        <f>S153*H153</f>
        <v>0</v>
      </c>
      <c r="AR153" s="145" t="s">
        <v>141</v>
      </c>
      <c r="AT153" s="145" t="s">
        <v>137</v>
      </c>
      <c r="AU153" s="145" t="s">
        <v>84</v>
      </c>
      <c r="AY153" s="15" t="s">
        <v>135</v>
      </c>
      <c r="BE153" s="146">
        <f>IF(N153="základní",J153,0)</f>
        <v>0</v>
      </c>
      <c r="BF153" s="146">
        <f>IF(N153="snížená",J153,0)</f>
        <v>0</v>
      </c>
      <c r="BG153" s="146">
        <f>IF(N153="zákl. přenesená",J153,0)</f>
        <v>0</v>
      </c>
      <c r="BH153" s="146">
        <f>IF(N153="sníž. přenesená",J153,0)</f>
        <v>0</v>
      </c>
      <c r="BI153" s="146">
        <f>IF(N153="nulová",J153,0)</f>
        <v>0</v>
      </c>
      <c r="BJ153" s="15" t="s">
        <v>82</v>
      </c>
      <c r="BK153" s="146">
        <f>ROUND(I153*H153,2)</f>
        <v>0</v>
      </c>
      <c r="BL153" s="15" t="s">
        <v>141</v>
      </c>
      <c r="BM153" s="145" t="s">
        <v>734</v>
      </c>
    </row>
    <row r="154" spans="2:65" s="12" customFormat="1" ht="11.25">
      <c r="B154" s="151"/>
      <c r="D154" s="147" t="s">
        <v>160</v>
      </c>
      <c r="E154" s="152" t="s">
        <v>1</v>
      </c>
      <c r="F154" s="153" t="s">
        <v>735</v>
      </c>
      <c r="H154" s="154">
        <v>248.96</v>
      </c>
      <c r="I154" s="155"/>
      <c r="L154" s="151"/>
      <c r="M154" s="156"/>
      <c r="T154" s="157"/>
      <c r="AT154" s="152" t="s">
        <v>160</v>
      </c>
      <c r="AU154" s="152" t="s">
        <v>84</v>
      </c>
      <c r="AV154" s="12" t="s">
        <v>84</v>
      </c>
      <c r="AW154" s="12" t="s">
        <v>31</v>
      </c>
      <c r="AX154" s="12" t="s">
        <v>82</v>
      </c>
      <c r="AY154" s="152" t="s">
        <v>135</v>
      </c>
    </row>
    <row r="155" spans="2:65" s="1" customFormat="1" ht="33" customHeight="1">
      <c r="B155" s="132"/>
      <c r="C155" s="133" t="s">
        <v>213</v>
      </c>
      <c r="D155" s="133" t="s">
        <v>137</v>
      </c>
      <c r="E155" s="134" t="s">
        <v>205</v>
      </c>
      <c r="F155" s="135" t="s">
        <v>206</v>
      </c>
      <c r="G155" s="136" t="s">
        <v>176</v>
      </c>
      <c r="H155" s="137">
        <v>62.24</v>
      </c>
      <c r="I155" s="138"/>
      <c r="J155" s="139">
        <f>ROUND(I155*H155,2)</f>
        <v>0</v>
      </c>
      <c r="K155" s="140"/>
      <c r="L155" s="31"/>
      <c r="M155" s="141" t="s">
        <v>1</v>
      </c>
      <c r="N155" s="142" t="s">
        <v>39</v>
      </c>
      <c r="P155" s="143">
        <f>O155*H155</f>
        <v>0</v>
      </c>
      <c r="Q155" s="143">
        <v>0</v>
      </c>
      <c r="R155" s="143">
        <f>Q155*H155</f>
        <v>0</v>
      </c>
      <c r="S155" s="143">
        <v>0</v>
      </c>
      <c r="T155" s="144">
        <f>S155*H155</f>
        <v>0</v>
      </c>
      <c r="AR155" s="145" t="s">
        <v>141</v>
      </c>
      <c r="AT155" s="145" t="s">
        <v>137</v>
      </c>
      <c r="AU155" s="145" t="s">
        <v>84</v>
      </c>
      <c r="AY155" s="15" t="s">
        <v>135</v>
      </c>
      <c r="BE155" s="146">
        <f>IF(N155="základní",J155,0)</f>
        <v>0</v>
      </c>
      <c r="BF155" s="146">
        <f>IF(N155="snížená",J155,0)</f>
        <v>0</v>
      </c>
      <c r="BG155" s="146">
        <f>IF(N155="zákl. přenesená",J155,0)</f>
        <v>0</v>
      </c>
      <c r="BH155" s="146">
        <f>IF(N155="sníž. přenesená",J155,0)</f>
        <v>0</v>
      </c>
      <c r="BI155" s="146">
        <f>IF(N155="nulová",J155,0)</f>
        <v>0</v>
      </c>
      <c r="BJ155" s="15" t="s">
        <v>82</v>
      </c>
      <c r="BK155" s="146">
        <f>ROUND(I155*H155,2)</f>
        <v>0</v>
      </c>
      <c r="BL155" s="15" t="s">
        <v>141</v>
      </c>
      <c r="BM155" s="145" t="s">
        <v>736</v>
      </c>
    </row>
    <row r="156" spans="2:65" s="12" customFormat="1" ht="11.25">
      <c r="B156" s="151"/>
      <c r="D156" s="147" t="s">
        <v>160</v>
      </c>
      <c r="E156" s="152" t="s">
        <v>1</v>
      </c>
      <c r="F156" s="153" t="s">
        <v>737</v>
      </c>
      <c r="H156" s="154">
        <v>62.24</v>
      </c>
      <c r="I156" s="155"/>
      <c r="L156" s="151"/>
      <c r="M156" s="156"/>
      <c r="T156" s="157"/>
      <c r="AT156" s="152" t="s">
        <v>160</v>
      </c>
      <c r="AU156" s="152" t="s">
        <v>84</v>
      </c>
      <c r="AV156" s="12" t="s">
        <v>84</v>
      </c>
      <c r="AW156" s="12" t="s">
        <v>31</v>
      </c>
      <c r="AX156" s="12" t="s">
        <v>82</v>
      </c>
      <c r="AY156" s="152" t="s">
        <v>135</v>
      </c>
    </row>
    <row r="157" spans="2:65" s="1" customFormat="1" ht="44.25" customHeight="1">
      <c r="B157" s="132"/>
      <c r="C157" s="133" t="s">
        <v>218</v>
      </c>
      <c r="D157" s="133" t="s">
        <v>137</v>
      </c>
      <c r="E157" s="134" t="s">
        <v>738</v>
      </c>
      <c r="F157" s="135" t="s">
        <v>739</v>
      </c>
      <c r="G157" s="136" t="s">
        <v>165</v>
      </c>
      <c r="H157" s="137">
        <v>271</v>
      </c>
      <c r="I157" s="138"/>
      <c r="J157" s="139">
        <f>ROUND(I157*H157,2)</f>
        <v>0</v>
      </c>
      <c r="K157" s="140"/>
      <c r="L157" s="31"/>
      <c r="M157" s="141" t="s">
        <v>1</v>
      </c>
      <c r="N157" s="142" t="s">
        <v>39</v>
      </c>
      <c r="P157" s="143">
        <f>O157*H157</f>
        <v>0</v>
      </c>
      <c r="Q157" s="143">
        <v>5.3E-3</v>
      </c>
      <c r="R157" s="143">
        <f>Q157*H157</f>
        <v>1.4362999999999999</v>
      </c>
      <c r="S157" s="143">
        <v>0</v>
      </c>
      <c r="T157" s="144">
        <f>S157*H157</f>
        <v>0</v>
      </c>
      <c r="AR157" s="145" t="s">
        <v>141</v>
      </c>
      <c r="AT157" s="145" t="s">
        <v>137</v>
      </c>
      <c r="AU157" s="145" t="s">
        <v>84</v>
      </c>
      <c r="AY157" s="15" t="s">
        <v>135</v>
      </c>
      <c r="BE157" s="146">
        <f>IF(N157="základní",J157,0)</f>
        <v>0</v>
      </c>
      <c r="BF157" s="146">
        <f>IF(N157="snížená",J157,0)</f>
        <v>0</v>
      </c>
      <c r="BG157" s="146">
        <f>IF(N157="zákl. přenesená",J157,0)</f>
        <v>0</v>
      </c>
      <c r="BH157" s="146">
        <f>IF(N157="sníž. přenesená",J157,0)</f>
        <v>0</v>
      </c>
      <c r="BI157" s="146">
        <f>IF(N157="nulová",J157,0)</f>
        <v>0</v>
      </c>
      <c r="BJ157" s="15" t="s">
        <v>82</v>
      </c>
      <c r="BK157" s="146">
        <f>ROUND(I157*H157,2)</f>
        <v>0</v>
      </c>
      <c r="BL157" s="15" t="s">
        <v>141</v>
      </c>
      <c r="BM157" s="145" t="s">
        <v>740</v>
      </c>
    </row>
    <row r="158" spans="2:65" s="1" customFormat="1" ht="19.5">
      <c r="B158" s="31"/>
      <c r="D158" s="147" t="s">
        <v>146</v>
      </c>
      <c r="F158" s="148" t="s">
        <v>741</v>
      </c>
      <c r="I158" s="149"/>
      <c r="L158" s="31"/>
      <c r="M158" s="150"/>
      <c r="T158" s="55"/>
      <c r="AT158" s="15" t="s">
        <v>146</v>
      </c>
      <c r="AU158" s="15" t="s">
        <v>84</v>
      </c>
    </row>
    <row r="159" spans="2:65" s="1" customFormat="1" ht="44.25" customHeight="1">
      <c r="B159" s="132"/>
      <c r="C159" s="133" t="s">
        <v>223</v>
      </c>
      <c r="D159" s="133" t="s">
        <v>137</v>
      </c>
      <c r="E159" s="134" t="s">
        <v>742</v>
      </c>
      <c r="F159" s="135" t="s">
        <v>743</v>
      </c>
      <c r="G159" s="136" t="s">
        <v>165</v>
      </c>
      <c r="H159" s="137">
        <v>37</v>
      </c>
      <c r="I159" s="138"/>
      <c r="J159" s="139">
        <f>ROUND(I159*H159,2)</f>
        <v>0</v>
      </c>
      <c r="K159" s="140"/>
      <c r="L159" s="31"/>
      <c r="M159" s="141" t="s">
        <v>1</v>
      </c>
      <c r="N159" s="142" t="s">
        <v>39</v>
      </c>
      <c r="P159" s="143">
        <f>O159*H159</f>
        <v>0</v>
      </c>
      <c r="Q159" s="143">
        <v>1.2E-2</v>
      </c>
      <c r="R159" s="143">
        <f>Q159*H159</f>
        <v>0.44400000000000001</v>
      </c>
      <c r="S159" s="143">
        <v>0</v>
      </c>
      <c r="T159" s="144">
        <f>S159*H159</f>
        <v>0</v>
      </c>
      <c r="AR159" s="145" t="s">
        <v>141</v>
      </c>
      <c r="AT159" s="145" t="s">
        <v>137</v>
      </c>
      <c r="AU159" s="145" t="s">
        <v>84</v>
      </c>
      <c r="AY159" s="15" t="s">
        <v>135</v>
      </c>
      <c r="BE159" s="146">
        <f>IF(N159="základní",J159,0)</f>
        <v>0</v>
      </c>
      <c r="BF159" s="146">
        <f>IF(N159="snížená",J159,0)</f>
        <v>0</v>
      </c>
      <c r="BG159" s="146">
        <f>IF(N159="zákl. přenesená",J159,0)</f>
        <v>0</v>
      </c>
      <c r="BH159" s="146">
        <f>IF(N159="sníž. přenesená",J159,0)</f>
        <v>0</v>
      </c>
      <c r="BI159" s="146">
        <f>IF(N159="nulová",J159,0)</f>
        <v>0</v>
      </c>
      <c r="BJ159" s="15" t="s">
        <v>82</v>
      </c>
      <c r="BK159" s="146">
        <f>ROUND(I159*H159,2)</f>
        <v>0</v>
      </c>
      <c r="BL159" s="15" t="s">
        <v>141</v>
      </c>
      <c r="BM159" s="145" t="s">
        <v>744</v>
      </c>
    </row>
    <row r="160" spans="2:65" s="1" customFormat="1" ht="19.5">
      <c r="B160" s="31"/>
      <c r="D160" s="147" t="s">
        <v>146</v>
      </c>
      <c r="F160" s="148" t="s">
        <v>745</v>
      </c>
      <c r="I160" s="149"/>
      <c r="L160" s="31"/>
      <c r="M160" s="150"/>
      <c r="T160" s="55"/>
      <c r="AT160" s="15" t="s">
        <v>146</v>
      </c>
      <c r="AU160" s="15" t="s">
        <v>84</v>
      </c>
    </row>
    <row r="161" spans="2:65" s="1" customFormat="1" ht="16.5" customHeight="1">
      <c r="B161" s="132"/>
      <c r="C161" s="158" t="s">
        <v>228</v>
      </c>
      <c r="D161" s="158" t="s">
        <v>219</v>
      </c>
      <c r="E161" s="159" t="s">
        <v>746</v>
      </c>
      <c r="F161" s="160" t="s">
        <v>747</v>
      </c>
      <c r="G161" s="161" t="s">
        <v>165</v>
      </c>
      <c r="H161" s="162">
        <v>37</v>
      </c>
      <c r="I161" s="163"/>
      <c r="J161" s="164">
        <f>ROUND(I161*H161,2)</f>
        <v>0</v>
      </c>
      <c r="K161" s="165"/>
      <c r="L161" s="166"/>
      <c r="M161" s="167" t="s">
        <v>1</v>
      </c>
      <c r="N161" s="168" t="s">
        <v>39</v>
      </c>
      <c r="P161" s="143">
        <f>O161*H161</f>
        <v>0</v>
      </c>
      <c r="Q161" s="143">
        <v>6.2399999999999997E-2</v>
      </c>
      <c r="R161" s="143">
        <f>Q161*H161</f>
        <v>2.3087999999999997</v>
      </c>
      <c r="S161" s="143">
        <v>0</v>
      </c>
      <c r="T161" s="144">
        <f>S161*H161</f>
        <v>0</v>
      </c>
      <c r="AR161" s="145" t="s">
        <v>173</v>
      </c>
      <c r="AT161" s="145" t="s">
        <v>219</v>
      </c>
      <c r="AU161" s="145" t="s">
        <v>84</v>
      </c>
      <c r="AY161" s="15" t="s">
        <v>135</v>
      </c>
      <c r="BE161" s="146">
        <f>IF(N161="základní",J161,0)</f>
        <v>0</v>
      </c>
      <c r="BF161" s="146">
        <f>IF(N161="snížená",J161,0)</f>
        <v>0</v>
      </c>
      <c r="BG161" s="146">
        <f>IF(N161="zákl. přenesená",J161,0)</f>
        <v>0</v>
      </c>
      <c r="BH161" s="146">
        <f>IF(N161="sníž. přenesená",J161,0)</f>
        <v>0</v>
      </c>
      <c r="BI161" s="146">
        <f>IF(N161="nulová",J161,0)</f>
        <v>0</v>
      </c>
      <c r="BJ161" s="15" t="s">
        <v>82</v>
      </c>
      <c r="BK161" s="146">
        <f>ROUND(I161*H161,2)</f>
        <v>0</v>
      </c>
      <c r="BL161" s="15" t="s">
        <v>141</v>
      </c>
      <c r="BM161" s="145" t="s">
        <v>748</v>
      </c>
    </row>
    <row r="162" spans="2:65" s="1" customFormat="1" ht="16.5" customHeight="1">
      <c r="B162" s="132"/>
      <c r="C162" s="133" t="s">
        <v>232</v>
      </c>
      <c r="D162" s="133" t="s">
        <v>137</v>
      </c>
      <c r="E162" s="134" t="s">
        <v>224</v>
      </c>
      <c r="F162" s="135" t="s">
        <v>225</v>
      </c>
      <c r="G162" s="136" t="s">
        <v>226</v>
      </c>
      <c r="H162" s="137">
        <v>1</v>
      </c>
      <c r="I162" s="138"/>
      <c r="J162" s="139">
        <f>ROUND(I162*H162,2)</f>
        <v>0</v>
      </c>
      <c r="K162" s="140"/>
      <c r="L162" s="31"/>
      <c r="M162" s="141" t="s">
        <v>1</v>
      </c>
      <c r="N162" s="142" t="s">
        <v>39</v>
      </c>
      <c r="P162" s="143">
        <f>O162*H162</f>
        <v>0</v>
      </c>
      <c r="Q162" s="143">
        <v>0</v>
      </c>
      <c r="R162" s="143">
        <f>Q162*H162</f>
        <v>0</v>
      </c>
      <c r="S162" s="143">
        <v>0</v>
      </c>
      <c r="T162" s="144">
        <f>S162*H162</f>
        <v>0</v>
      </c>
      <c r="AR162" s="145" t="s">
        <v>141</v>
      </c>
      <c r="AT162" s="145" t="s">
        <v>137</v>
      </c>
      <c r="AU162" s="145" t="s">
        <v>84</v>
      </c>
      <c r="AY162" s="15" t="s">
        <v>135</v>
      </c>
      <c r="BE162" s="146">
        <f>IF(N162="základní",J162,0)</f>
        <v>0</v>
      </c>
      <c r="BF162" s="146">
        <f>IF(N162="snížená",J162,0)</f>
        <v>0</v>
      </c>
      <c r="BG162" s="146">
        <f>IF(N162="zákl. přenesená",J162,0)</f>
        <v>0</v>
      </c>
      <c r="BH162" s="146">
        <f>IF(N162="sníž. přenesená",J162,0)</f>
        <v>0</v>
      </c>
      <c r="BI162" s="146">
        <f>IF(N162="nulová",J162,0)</f>
        <v>0</v>
      </c>
      <c r="BJ162" s="15" t="s">
        <v>82</v>
      </c>
      <c r="BK162" s="146">
        <f>ROUND(I162*H162,2)</f>
        <v>0</v>
      </c>
      <c r="BL162" s="15" t="s">
        <v>141</v>
      </c>
      <c r="BM162" s="145" t="s">
        <v>749</v>
      </c>
    </row>
    <row r="163" spans="2:65" s="1" customFormat="1" ht="24.2" customHeight="1">
      <c r="B163" s="132"/>
      <c r="C163" s="133" t="s">
        <v>7</v>
      </c>
      <c r="D163" s="133" t="s">
        <v>137</v>
      </c>
      <c r="E163" s="134" t="s">
        <v>229</v>
      </c>
      <c r="F163" s="135" t="s">
        <v>750</v>
      </c>
      <c r="G163" s="136" t="s">
        <v>226</v>
      </c>
      <c r="H163" s="137">
        <v>3</v>
      </c>
      <c r="I163" s="138"/>
      <c r="J163" s="139">
        <f>ROUND(I163*H163,2)</f>
        <v>0</v>
      </c>
      <c r="K163" s="140"/>
      <c r="L163" s="31"/>
      <c r="M163" s="141" t="s">
        <v>1</v>
      </c>
      <c r="N163" s="142" t="s">
        <v>39</v>
      </c>
      <c r="P163" s="143">
        <f>O163*H163</f>
        <v>0</v>
      </c>
      <c r="Q163" s="143">
        <v>0</v>
      </c>
      <c r="R163" s="143">
        <f>Q163*H163</f>
        <v>0</v>
      </c>
      <c r="S163" s="143">
        <v>0</v>
      </c>
      <c r="T163" s="144">
        <f>S163*H163</f>
        <v>0</v>
      </c>
      <c r="AR163" s="145" t="s">
        <v>141</v>
      </c>
      <c r="AT163" s="145" t="s">
        <v>137</v>
      </c>
      <c r="AU163" s="145" t="s">
        <v>84</v>
      </c>
      <c r="AY163" s="15" t="s">
        <v>135</v>
      </c>
      <c r="BE163" s="146">
        <f>IF(N163="základní",J163,0)</f>
        <v>0</v>
      </c>
      <c r="BF163" s="146">
        <f>IF(N163="snížená",J163,0)</f>
        <v>0</v>
      </c>
      <c r="BG163" s="146">
        <f>IF(N163="zákl. přenesená",J163,0)</f>
        <v>0</v>
      </c>
      <c r="BH163" s="146">
        <f>IF(N163="sníž. přenesená",J163,0)</f>
        <v>0</v>
      </c>
      <c r="BI163" s="146">
        <f>IF(N163="nulová",J163,0)</f>
        <v>0</v>
      </c>
      <c r="BJ163" s="15" t="s">
        <v>82</v>
      </c>
      <c r="BK163" s="146">
        <f>ROUND(I163*H163,2)</f>
        <v>0</v>
      </c>
      <c r="BL163" s="15" t="s">
        <v>141</v>
      </c>
      <c r="BM163" s="145" t="s">
        <v>751</v>
      </c>
    </row>
    <row r="164" spans="2:65" s="1" customFormat="1" ht="21.75" customHeight="1">
      <c r="B164" s="132"/>
      <c r="C164" s="133" t="s">
        <v>239</v>
      </c>
      <c r="D164" s="133" t="s">
        <v>137</v>
      </c>
      <c r="E164" s="134" t="s">
        <v>233</v>
      </c>
      <c r="F164" s="135" t="s">
        <v>234</v>
      </c>
      <c r="G164" s="136" t="s">
        <v>140</v>
      </c>
      <c r="H164" s="137">
        <v>1244.8</v>
      </c>
      <c r="I164" s="138"/>
      <c r="J164" s="139">
        <f>ROUND(I164*H164,2)</f>
        <v>0</v>
      </c>
      <c r="K164" s="140"/>
      <c r="L164" s="31"/>
      <c r="M164" s="141" t="s">
        <v>1</v>
      </c>
      <c r="N164" s="142" t="s">
        <v>39</v>
      </c>
      <c r="P164" s="143">
        <f>O164*H164</f>
        <v>0</v>
      </c>
      <c r="Q164" s="143">
        <v>8.4000000000000003E-4</v>
      </c>
      <c r="R164" s="143">
        <f>Q164*H164</f>
        <v>1.0456319999999999</v>
      </c>
      <c r="S164" s="143">
        <v>0</v>
      </c>
      <c r="T164" s="144">
        <f>S164*H164</f>
        <v>0</v>
      </c>
      <c r="AR164" s="145" t="s">
        <v>141</v>
      </c>
      <c r="AT164" s="145" t="s">
        <v>137</v>
      </c>
      <c r="AU164" s="145" t="s">
        <v>84</v>
      </c>
      <c r="AY164" s="15" t="s">
        <v>135</v>
      </c>
      <c r="BE164" s="146">
        <f>IF(N164="základní",J164,0)</f>
        <v>0</v>
      </c>
      <c r="BF164" s="146">
        <f>IF(N164="snížená",J164,0)</f>
        <v>0</v>
      </c>
      <c r="BG164" s="146">
        <f>IF(N164="zákl. přenesená",J164,0)</f>
        <v>0</v>
      </c>
      <c r="BH164" s="146">
        <f>IF(N164="sníž. přenesená",J164,0)</f>
        <v>0</v>
      </c>
      <c r="BI164" s="146">
        <f>IF(N164="nulová",J164,0)</f>
        <v>0</v>
      </c>
      <c r="BJ164" s="15" t="s">
        <v>82</v>
      </c>
      <c r="BK164" s="146">
        <f>ROUND(I164*H164,2)</f>
        <v>0</v>
      </c>
      <c r="BL164" s="15" t="s">
        <v>141</v>
      </c>
      <c r="BM164" s="145" t="s">
        <v>752</v>
      </c>
    </row>
    <row r="165" spans="2:65" s="12" customFormat="1" ht="11.25">
      <c r="B165" s="151"/>
      <c r="D165" s="147" t="s">
        <v>160</v>
      </c>
      <c r="E165" s="152" t="s">
        <v>1</v>
      </c>
      <c r="F165" s="153" t="s">
        <v>753</v>
      </c>
      <c r="H165" s="154">
        <v>1244.8</v>
      </c>
      <c r="I165" s="155"/>
      <c r="L165" s="151"/>
      <c r="M165" s="156"/>
      <c r="T165" s="157"/>
      <c r="AT165" s="152" t="s">
        <v>160</v>
      </c>
      <c r="AU165" s="152" t="s">
        <v>84</v>
      </c>
      <c r="AV165" s="12" t="s">
        <v>84</v>
      </c>
      <c r="AW165" s="12" t="s">
        <v>31</v>
      </c>
      <c r="AX165" s="12" t="s">
        <v>82</v>
      </c>
      <c r="AY165" s="152" t="s">
        <v>135</v>
      </c>
    </row>
    <row r="166" spans="2:65" s="1" customFormat="1" ht="24.2" customHeight="1">
      <c r="B166" s="132"/>
      <c r="C166" s="133" t="s">
        <v>243</v>
      </c>
      <c r="D166" s="133" t="s">
        <v>137</v>
      </c>
      <c r="E166" s="134" t="s">
        <v>236</v>
      </c>
      <c r="F166" s="135" t="s">
        <v>237</v>
      </c>
      <c r="G166" s="136" t="s">
        <v>140</v>
      </c>
      <c r="H166" s="137">
        <v>745.4</v>
      </c>
      <c r="I166" s="138"/>
      <c r="J166" s="139">
        <f>ROUND(I166*H166,2)</f>
        <v>0</v>
      </c>
      <c r="K166" s="140"/>
      <c r="L166" s="31"/>
      <c r="M166" s="141" t="s">
        <v>1</v>
      </c>
      <c r="N166" s="142" t="s">
        <v>39</v>
      </c>
      <c r="P166" s="143">
        <f>O166*H166</f>
        <v>0</v>
      </c>
      <c r="Q166" s="143">
        <v>8.4999999999999995E-4</v>
      </c>
      <c r="R166" s="143">
        <f>Q166*H166</f>
        <v>0.63358999999999999</v>
      </c>
      <c r="S166" s="143">
        <v>0</v>
      </c>
      <c r="T166" s="144">
        <f>S166*H166</f>
        <v>0</v>
      </c>
      <c r="AR166" s="145" t="s">
        <v>141</v>
      </c>
      <c r="AT166" s="145" t="s">
        <v>137</v>
      </c>
      <c r="AU166" s="145" t="s">
        <v>84</v>
      </c>
      <c r="AY166" s="15" t="s">
        <v>135</v>
      </c>
      <c r="BE166" s="146">
        <f>IF(N166="základní",J166,0)</f>
        <v>0</v>
      </c>
      <c r="BF166" s="146">
        <f>IF(N166="snížená",J166,0)</f>
        <v>0</v>
      </c>
      <c r="BG166" s="146">
        <f>IF(N166="zákl. přenesená",J166,0)</f>
        <v>0</v>
      </c>
      <c r="BH166" s="146">
        <f>IF(N166="sníž. přenesená",J166,0)</f>
        <v>0</v>
      </c>
      <c r="BI166" s="146">
        <f>IF(N166="nulová",J166,0)</f>
        <v>0</v>
      </c>
      <c r="BJ166" s="15" t="s">
        <v>82</v>
      </c>
      <c r="BK166" s="146">
        <f>ROUND(I166*H166,2)</f>
        <v>0</v>
      </c>
      <c r="BL166" s="15" t="s">
        <v>141</v>
      </c>
      <c r="BM166" s="145" t="s">
        <v>754</v>
      </c>
    </row>
    <row r="167" spans="2:65" s="12" customFormat="1" ht="11.25">
      <c r="B167" s="151"/>
      <c r="D167" s="147" t="s">
        <v>160</v>
      </c>
      <c r="E167" s="152" t="s">
        <v>1</v>
      </c>
      <c r="F167" s="153" t="s">
        <v>755</v>
      </c>
      <c r="H167" s="154">
        <v>70</v>
      </c>
      <c r="I167" s="155"/>
      <c r="L167" s="151"/>
      <c r="M167" s="156"/>
      <c r="T167" s="157"/>
      <c r="AT167" s="152" t="s">
        <v>160</v>
      </c>
      <c r="AU167" s="152" t="s">
        <v>84</v>
      </c>
      <c r="AV167" s="12" t="s">
        <v>84</v>
      </c>
      <c r="AW167" s="12" t="s">
        <v>31</v>
      </c>
      <c r="AX167" s="12" t="s">
        <v>74</v>
      </c>
      <c r="AY167" s="152" t="s">
        <v>135</v>
      </c>
    </row>
    <row r="168" spans="2:65" s="12" customFormat="1" ht="11.25">
      <c r="B168" s="151"/>
      <c r="D168" s="147" t="s">
        <v>160</v>
      </c>
      <c r="E168" s="152" t="s">
        <v>1</v>
      </c>
      <c r="F168" s="153" t="s">
        <v>756</v>
      </c>
      <c r="H168" s="154">
        <v>55</v>
      </c>
      <c r="I168" s="155"/>
      <c r="L168" s="151"/>
      <c r="M168" s="156"/>
      <c r="T168" s="157"/>
      <c r="AT168" s="152" t="s">
        <v>160</v>
      </c>
      <c r="AU168" s="152" t="s">
        <v>84</v>
      </c>
      <c r="AV168" s="12" t="s">
        <v>84</v>
      </c>
      <c r="AW168" s="12" t="s">
        <v>31</v>
      </c>
      <c r="AX168" s="12" t="s">
        <v>74</v>
      </c>
      <c r="AY168" s="152" t="s">
        <v>135</v>
      </c>
    </row>
    <row r="169" spans="2:65" s="12" customFormat="1" ht="11.25">
      <c r="B169" s="151"/>
      <c r="D169" s="147" t="s">
        <v>160</v>
      </c>
      <c r="E169" s="152" t="s">
        <v>1</v>
      </c>
      <c r="F169" s="153" t="s">
        <v>757</v>
      </c>
      <c r="H169" s="154">
        <v>50</v>
      </c>
      <c r="I169" s="155"/>
      <c r="L169" s="151"/>
      <c r="M169" s="156"/>
      <c r="T169" s="157"/>
      <c r="AT169" s="152" t="s">
        <v>160</v>
      </c>
      <c r="AU169" s="152" t="s">
        <v>84</v>
      </c>
      <c r="AV169" s="12" t="s">
        <v>84</v>
      </c>
      <c r="AW169" s="12" t="s">
        <v>31</v>
      </c>
      <c r="AX169" s="12" t="s">
        <v>74</v>
      </c>
      <c r="AY169" s="152" t="s">
        <v>135</v>
      </c>
    </row>
    <row r="170" spans="2:65" s="12" customFormat="1" ht="11.25">
      <c r="B170" s="151"/>
      <c r="D170" s="147" t="s">
        <v>160</v>
      </c>
      <c r="E170" s="152" t="s">
        <v>1</v>
      </c>
      <c r="F170" s="153" t="s">
        <v>758</v>
      </c>
      <c r="H170" s="154">
        <v>90</v>
      </c>
      <c r="I170" s="155"/>
      <c r="L170" s="151"/>
      <c r="M170" s="156"/>
      <c r="T170" s="157"/>
      <c r="AT170" s="152" t="s">
        <v>160</v>
      </c>
      <c r="AU170" s="152" t="s">
        <v>84</v>
      </c>
      <c r="AV170" s="12" t="s">
        <v>84</v>
      </c>
      <c r="AW170" s="12" t="s">
        <v>31</v>
      </c>
      <c r="AX170" s="12" t="s">
        <v>74</v>
      </c>
      <c r="AY170" s="152" t="s">
        <v>135</v>
      </c>
    </row>
    <row r="171" spans="2:65" s="12" customFormat="1" ht="11.25">
      <c r="B171" s="151"/>
      <c r="D171" s="147" t="s">
        <v>160</v>
      </c>
      <c r="E171" s="152" t="s">
        <v>1</v>
      </c>
      <c r="F171" s="153" t="s">
        <v>759</v>
      </c>
      <c r="H171" s="154">
        <v>30</v>
      </c>
      <c r="I171" s="155"/>
      <c r="L171" s="151"/>
      <c r="M171" s="156"/>
      <c r="T171" s="157"/>
      <c r="AT171" s="152" t="s">
        <v>160</v>
      </c>
      <c r="AU171" s="152" t="s">
        <v>84</v>
      </c>
      <c r="AV171" s="12" t="s">
        <v>84</v>
      </c>
      <c r="AW171" s="12" t="s">
        <v>31</v>
      </c>
      <c r="AX171" s="12" t="s">
        <v>74</v>
      </c>
      <c r="AY171" s="152" t="s">
        <v>135</v>
      </c>
    </row>
    <row r="172" spans="2:65" s="12" customFormat="1" ht="11.25">
      <c r="B172" s="151"/>
      <c r="D172" s="147" t="s">
        <v>160</v>
      </c>
      <c r="E172" s="152" t="s">
        <v>1</v>
      </c>
      <c r="F172" s="153" t="s">
        <v>760</v>
      </c>
      <c r="H172" s="154">
        <v>25</v>
      </c>
      <c r="I172" s="155"/>
      <c r="L172" s="151"/>
      <c r="M172" s="156"/>
      <c r="T172" s="157"/>
      <c r="AT172" s="152" t="s">
        <v>160</v>
      </c>
      <c r="AU172" s="152" t="s">
        <v>84</v>
      </c>
      <c r="AV172" s="12" t="s">
        <v>84</v>
      </c>
      <c r="AW172" s="12" t="s">
        <v>31</v>
      </c>
      <c r="AX172" s="12" t="s">
        <v>74</v>
      </c>
      <c r="AY172" s="152" t="s">
        <v>135</v>
      </c>
    </row>
    <row r="173" spans="2:65" s="12" customFormat="1" ht="11.25">
      <c r="B173" s="151"/>
      <c r="D173" s="147" t="s">
        <v>160</v>
      </c>
      <c r="E173" s="152" t="s">
        <v>1</v>
      </c>
      <c r="F173" s="153" t="s">
        <v>761</v>
      </c>
      <c r="H173" s="154">
        <v>140.4</v>
      </c>
      <c r="I173" s="155"/>
      <c r="L173" s="151"/>
      <c r="M173" s="156"/>
      <c r="T173" s="157"/>
      <c r="AT173" s="152" t="s">
        <v>160</v>
      </c>
      <c r="AU173" s="152" t="s">
        <v>84</v>
      </c>
      <c r="AV173" s="12" t="s">
        <v>84</v>
      </c>
      <c r="AW173" s="12" t="s">
        <v>31</v>
      </c>
      <c r="AX173" s="12" t="s">
        <v>74</v>
      </c>
      <c r="AY173" s="152" t="s">
        <v>135</v>
      </c>
    </row>
    <row r="174" spans="2:65" s="12" customFormat="1" ht="11.25">
      <c r="B174" s="151"/>
      <c r="D174" s="147" t="s">
        <v>160</v>
      </c>
      <c r="E174" s="152" t="s">
        <v>1</v>
      </c>
      <c r="F174" s="153" t="s">
        <v>762</v>
      </c>
      <c r="H174" s="154">
        <v>285</v>
      </c>
      <c r="I174" s="155"/>
      <c r="L174" s="151"/>
      <c r="M174" s="156"/>
      <c r="T174" s="157"/>
      <c r="AT174" s="152" t="s">
        <v>160</v>
      </c>
      <c r="AU174" s="152" t="s">
        <v>84</v>
      </c>
      <c r="AV174" s="12" t="s">
        <v>84</v>
      </c>
      <c r="AW174" s="12" t="s">
        <v>31</v>
      </c>
      <c r="AX174" s="12" t="s">
        <v>74</v>
      </c>
      <c r="AY174" s="152" t="s">
        <v>135</v>
      </c>
    </row>
    <row r="175" spans="2:65" s="13" customFormat="1" ht="11.25">
      <c r="B175" s="169"/>
      <c r="D175" s="147" t="s">
        <v>160</v>
      </c>
      <c r="E175" s="170" t="s">
        <v>1</v>
      </c>
      <c r="F175" s="171" t="s">
        <v>253</v>
      </c>
      <c r="H175" s="172">
        <v>745.4</v>
      </c>
      <c r="I175" s="173"/>
      <c r="L175" s="169"/>
      <c r="M175" s="174"/>
      <c r="T175" s="175"/>
      <c r="AT175" s="170" t="s">
        <v>160</v>
      </c>
      <c r="AU175" s="170" t="s">
        <v>84</v>
      </c>
      <c r="AV175" s="13" t="s">
        <v>141</v>
      </c>
      <c r="AW175" s="13" t="s">
        <v>31</v>
      </c>
      <c r="AX175" s="13" t="s">
        <v>82</v>
      </c>
      <c r="AY175" s="170" t="s">
        <v>135</v>
      </c>
    </row>
    <row r="176" spans="2:65" s="1" customFormat="1" ht="24.2" customHeight="1">
      <c r="B176" s="132"/>
      <c r="C176" s="133" t="s">
        <v>247</v>
      </c>
      <c r="D176" s="133" t="s">
        <v>137</v>
      </c>
      <c r="E176" s="134" t="s">
        <v>763</v>
      </c>
      <c r="F176" s="135" t="s">
        <v>764</v>
      </c>
      <c r="G176" s="136" t="s">
        <v>140</v>
      </c>
      <c r="H176" s="137">
        <v>140</v>
      </c>
      <c r="I176" s="138"/>
      <c r="J176" s="139">
        <f>ROUND(I176*H176,2)</f>
        <v>0</v>
      </c>
      <c r="K176" s="140"/>
      <c r="L176" s="31"/>
      <c r="M176" s="141" t="s">
        <v>1</v>
      </c>
      <c r="N176" s="142" t="s">
        <v>39</v>
      </c>
      <c r="P176" s="143">
        <f>O176*H176</f>
        <v>0</v>
      </c>
      <c r="Q176" s="143">
        <v>1.1900000000000001E-3</v>
      </c>
      <c r="R176" s="143">
        <f>Q176*H176</f>
        <v>0.16660000000000003</v>
      </c>
      <c r="S176" s="143">
        <v>0</v>
      </c>
      <c r="T176" s="144">
        <f>S176*H176</f>
        <v>0</v>
      </c>
      <c r="AR176" s="145" t="s">
        <v>141</v>
      </c>
      <c r="AT176" s="145" t="s">
        <v>137</v>
      </c>
      <c r="AU176" s="145" t="s">
        <v>84</v>
      </c>
      <c r="AY176" s="15" t="s">
        <v>135</v>
      </c>
      <c r="BE176" s="146">
        <f>IF(N176="základní",J176,0)</f>
        <v>0</v>
      </c>
      <c r="BF176" s="146">
        <f>IF(N176="snížená",J176,0)</f>
        <v>0</v>
      </c>
      <c r="BG176" s="146">
        <f>IF(N176="zákl. přenesená",J176,0)</f>
        <v>0</v>
      </c>
      <c r="BH176" s="146">
        <f>IF(N176="sníž. přenesená",J176,0)</f>
        <v>0</v>
      </c>
      <c r="BI176" s="146">
        <f>IF(N176="nulová",J176,0)</f>
        <v>0</v>
      </c>
      <c r="BJ176" s="15" t="s">
        <v>82</v>
      </c>
      <c r="BK176" s="146">
        <f>ROUND(I176*H176,2)</f>
        <v>0</v>
      </c>
      <c r="BL176" s="15" t="s">
        <v>141</v>
      </c>
      <c r="BM176" s="145" t="s">
        <v>765</v>
      </c>
    </row>
    <row r="177" spans="2:65" s="12" customFormat="1" ht="11.25">
      <c r="B177" s="151"/>
      <c r="D177" s="147" t="s">
        <v>160</v>
      </c>
      <c r="E177" s="152" t="s">
        <v>1</v>
      </c>
      <c r="F177" s="153" t="s">
        <v>766</v>
      </c>
      <c r="H177" s="154">
        <v>89.6</v>
      </c>
      <c r="I177" s="155"/>
      <c r="L177" s="151"/>
      <c r="M177" s="156"/>
      <c r="T177" s="157"/>
      <c r="AT177" s="152" t="s">
        <v>160</v>
      </c>
      <c r="AU177" s="152" t="s">
        <v>84</v>
      </c>
      <c r="AV177" s="12" t="s">
        <v>84</v>
      </c>
      <c r="AW177" s="12" t="s">
        <v>31</v>
      </c>
      <c r="AX177" s="12" t="s">
        <v>74</v>
      </c>
      <c r="AY177" s="152" t="s">
        <v>135</v>
      </c>
    </row>
    <row r="178" spans="2:65" s="12" customFormat="1" ht="11.25">
      <c r="B178" s="151"/>
      <c r="D178" s="147" t="s">
        <v>160</v>
      </c>
      <c r="E178" s="152" t="s">
        <v>1</v>
      </c>
      <c r="F178" s="153" t="s">
        <v>767</v>
      </c>
      <c r="H178" s="154">
        <v>50.4</v>
      </c>
      <c r="I178" s="155"/>
      <c r="L178" s="151"/>
      <c r="M178" s="156"/>
      <c r="T178" s="157"/>
      <c r="AT178" s="152" t="s">
        <v>160</v>
      </c>
      <c r="AU178" s="152" t="s">
        <v>84</v>
      </c>
      <c r="AV178" s="12" t="s">
        <v>84</v>
      </c>
      <c r="AW178" s="12" t="s">
        <v>31</v>
      </c>
      <c r="AX178" s="12" t="s">
        <v>74</v>
      </c>
      <c r="AY178" s="152" t="s">
        <v>135</v>
      </c>
    </row>
    <row r="179" spans="2:65" s="13" customFormat="1" ht="11.25">
      <c r="B179" s="169"/>
      <c r="D179" s="147" t="s">
        <v>160</v>
      </c>
      <c r="E179" s="170" t="s">
        <v>1</v>
      </c>
      <c r="F179" s="171" t="s">
        <v>253</v>
      </c>
      <c r="H179" s="172">
        <v>140</v>
      </c>
      <c r="I179" s="173"/>
      <c r="L179" s="169"/>
      <c r="M179" s="174"/>
      <c r="T179" s="175"/>
      <c r="AT179" s="170" t="s">
        <v>160</v>
      </c>
      <c r="AU179" s="170" t="s">
        <v>84</v>
      </c>
      <c r="AV179" s="13" t="s">
        <v>141</v>
      </c>
      <c r="AW179" s="13" t="s">
        <v>31</v>
      </c>
      <c r="AX179" s="13" t="s">
        <v>82</v>
      </c>
      <c r="AY179" s="170" t="s">
        <v>135</v>
      </c>
    </row>
    <row r="180" spans="2:65" s="1" customFormat="1" ht="24.2" customHeight="1">
      <c r="B180" s="132"/>
      <c r="C180" s="133" t="s">
        <v>254</v>
      </c>
      <c r="D180" s="133" t="s">
        <v>137</v>
      </c>
      <c r="E180" s="134" t="s">
        <v>240</v>
      </c>
      <c r="F180" s="135" t="s">
        <v>241</v>
      </c>
      <c r="G180" s="136" t="s">
        <v>140</v>
      </c>
      <c r="H180" s="137">
        <v>1244.8</v>
      </c>
      <c r="I180" s="138"/>
      <c r="J180" s="139">
        <f>ROUND(I180*H180,2)</f>
        <v>0</v>
      </c>
      <c r="K180" s="140"/>
      <c r="L180" s="31"/>
      <c r="M180" s="141" t="s">
        <v>1</v>
      </c>
      <c r="N180" s="142" t="s">
        <v>39</v>
      </c>
      <c r="P180" s="143">
        <f>O180*H180</f>
        <v>0</v>
      </c>
      <c r="Q180" s="143">
        <v>0</v>
      </c>
      <c r="R180" s="143">
        <f>Q180*H180</f>
        <v>0</v>
      </c>
      <c r="S180" s="143">
        <v>0</v>
      </c>
      <c r="T180" s="144">
        <f>S180*H180</f>
        <v>0</v>
      </c>
      <c r="AR180" s="145" t="s">
        <v>141</v>
      </c>
      <c r="AT180" s="145" t="s">
        <v>137</v>
      </c>
      <c r="AU180" s="145" t="s">
        <v>84</v>
      </c>
      <c r="AY180" s="15" t="s">
        <v>135</v>
      </c>
      <c r="BE180" s="146">
        <f>IF(N180="základní",J180,0)</f>
        <v>0</v>
      </c>
      <c r="BF180" s="146">
        <f>IF(N180="snížená",J180,0)</f>
        <v>0</v>
      </c>
      <c r="BG180" s="146">
        <f>IF(N180="zákl. přenesená",J180,0)</f>
        <v>0</v>
      </c>
      <c r="BH180" s="146">
        <f>IF(N180="sníž. přenesená",J180,0)</f>
        <v>0</v>
      </c>
      <c r="BI180" s="146">
        <f>IF(N180="nulová",J180,0)</f>
        <v>0</v>
      </c>
      <c r="BJ180" s="15" t="s">
        <v>82</v>
      </c>
      <c r="BK180" s="146">
        <f>ROUND(I180*H180,2)</f>
        <v>0</v>
      </c>
      <c r="BL180" s="15" t="s">
        <v>141</v>
      </c>
      <c r="BM180" s="145" t="s">
        <v>768</v>
      </c>
    </row>
    <row r="181" spans="2:65" s="1" customFormat="1" ht="24.2" customHeight="1">
      <c r="B181" s="132"/>
      <c r="C181" s="133" t="s">
        <v>262</v>
      </c>
      <c r="D181" s="133" t="s">
        <v>137</v>
      </c>
      <c r="E181" s="134" t="s">
        <v>244</v>
      </c>
      <c r="F181" s="135" t="s">
        <v>245</v>
      </c>
      <c r="G181" s="136" t="s">
        <v>140</v>
      </c>
      <c r="H181" s="137">
        <v>745.4</v>
      </c>
      <c r="I181" s="138"/>
      <c r="J181" s="139">
        <f>ROUND(I181*H181,2)</f>
        <v>0</v>
      </c>
      <c r="K181" s="140"/>
      <c r="L181" s="31"/>
      <c r="M181" s="141" t="s">
        <v>1</v>
      </c>
      <c r="N181" s="142" t="s">
        <v>39</v>
      </c>
      <c r="P181" s="143">
        <f>O181*H181</f>
        <v>0</v>
      </c>
      <c r="Q181" s="143">
        <v>0</v>
      </c>
      <c r="R181" s="143">
        <f>Q181*H181</f>
        <v>0</v>
      </c>
      <c r="S181" s="143">
        <v>0</v>
      </c>
      <c r="T181" s="144">
        <f>S181*H181</f>
        <v>0</v>
      </c>
      <c r="AR181" s="145" t="s">
        <v>141</v>
      </c>
      <c r="AT181" s="145" t="s">
        <v>137</v>
      </c>
      <c r="AU181" s="145" t="s">
        <v>84</v>
      </c>
      <c r="AY181" s="15" t="s">
        <v>135</v>
      </c>
      <c r="BE181" s="146">
        <f>IF(N181="základní",J181,0)</f>
        <v>0</v>
      </c>
      <c r="BF181" s="146">
        <f>IF(N181="snížená",J181,0)</f>
        <v>0</v>
      </c>
      <c r="BG181" s="146">
        <f>IF(N181="zákl. přenesená",J181,0)</f>
        <v>0</v>
      </c>
      <c r="BH181" s="146">
        <f>IF(N181="sníž. přenesená",J181,0)</f>
        <v>0</v>
      </c>
      <c r="BI181" s="146">
        <f>IF(N181="nulová",J181,0)</f>
        <v>0</v>
      </c>
      <c r="BJ181" s="15" t="s">
        <v>82</v>
      </c>
      <c r="BK181" s="146">
        <f>ROUND(I181*H181,2)</f>
        <v>0</v>
      </c>
      <c r="BL181" s="15" t="s">
        <v>141</v>
      </c>
      <c r="BM181" s="145" t="s">
        <v>769</v>
      </c>
    </row>
    <row r="182" spans="2:65" s="1" customFormat="1" ht="24.2" customHeight="1">
      <c r="B182" s="132"/>
      <c r="C182" s="133" t="s">
        <v>268</v>
      </c>
      <c r="D182" s="133" t="s">
        <v>137</v>
      </c>
      <c r="E182" s="134" t="s">
        <v>770</v>
      </c>
      <c r="F182" s="135" t="s">
        <v>771</v>
      </c>
      <c r="G182" s="136" t="s">
        <v>140</v>
      </c>
      <c r="H182" s="137">
        <v>140</v>
      </c>
      <c r="I182" s="138"/>
      <c r="J182" s="139">
        <f>ROUND(I182*H182,2)</f>
        <v>0</v>
      </c>
      <c r="K182" s="140"/>
      <c r="L182" s="31"/>
      <c r="M182" s="141" t="s">
        <v>1</v>
      </c>
      <c r="N182" s="142" t="s">
        <v>39</v>
      </c>
      <c r="P182" s="143">
        <f>O182*H182</f>
        <v>0</v>
      </c>
      <c r="Q182" s="143">
        <v>0</v>
      </c>
      <c r="R182" s="143">
        <f>Q182*H182</f>
        <v>0</v>
      </c>
      <c r="S182" s="143">
        <v>0</v>
      </c>
      <c r="T182" s="144">
        <f>S182*H182</f>
        <v>0</v>
      </c>
      <c r="AR182" s="145" t="s">
        <v>141</v>
      </c>
      <c r="AT182" s="145" t="s">
        <v>137</v>
      </c>
      <c r="AU182" s="145" t="s">
        <v>84</v>
      </c>
      <c r="AY182" s="15" t="s">
        <v>135</v>
      </c>
      <c r="BE182" s="146">
        <f>IF(N182="základní",J182,0)</f>
        <v>0</v>
      </c>
      <c r="BF182" s="146">
        <f>IF(N182="snížená",J182,0)</f>
        <v>0</v>
      </c>
      <c r="BG182" s="146">
        <f>IF(N182="zákl. přenesená",J182,0)</f>
        <v>0</v>
      </c>
      <c r="BH182" s="146">
        <f>IF(N182="sníž. přenesená",J182,0)</f>
        <v>0</v>
      </c>
      <c r="BI182" s="146">
        <f>IF(N182="nulová",J182,0)</f>
        <v>0</v>
      </c>
      <c r="BJ182" s="15" t="s">
        <v>82</v>
      </c>
      <c r="BK182" s="146">
        <f>ROUND(I182*H182,2)</f>
        <v>0</v>
      </c>
      <c r="BL182" s="15" t="s">
        <v>141</v>
      </c>
      <c r="BM182" s="145" t="s">
        <v>772</v>
      </c>
    </row>
    <row r="183" spans="2:65" s="1" customFormat="1" ht="33" customHeight="1">
      <c r="B183" s="132"/>
      <c r="C183" s="133" t="s">
        <v>274</v>
      </c>
      <c r="D183" s="133" t="s">
        <v>137</v>
      </c>
      <c r="E183" s="134" t="s">
        <v>773</v>
      </c>
      <c r="F183" s="135" t="s">
        <v>774</v>
      </c>
      <c r="G183" s="136" t="s">
        <v>176</v>
      </c>
      <c r="H183" s="137">
        <v>116.2</v>
      </c>
      <c r="I183" s="138"/>
      <c r="J183" s="139">
        <f>ROUND(I183*H183,2)</f>
        <v>0</v>
      </c>
      <c r="K183" s="140"/>
      <c r="L183" s="31"/>
      <c r="M183" s="141" t="s">
        <v>1</v>
      </c>
      <c r="N183" s="142" t="s">
        <v>39</v>
      </c>
      <c r="P183" s="143">
        <f>O183*H183</f>
        <v>0</v>
      </c>
      <c r="Q183" s="143">
        <v>0</v>
      </c>
      <c r="R183" s="143">
        <f>Q183*H183</f>
        <v>0</v>
      </c>
      <c r="S183" s="143">
        <v>0</v>
      </c>
      <c r="T183" s="144">
        <f>S183*H183</f>
        <v>0</v>
      </c>
      <c r="AR183" s="145" t="s">
        <v>141</v>
      </c>
      <c r="AT183" s="145" t="s">
        <v>137</v>
      </c>
      <c r="AU183" s="145" t="s">
        <v>84</v>
      </c>
      <c r="AY183" s="15" t="s">
        <v>135</v>
      </c>
      <c r="BE183" s="146">
        <f>IF(N183="základní",J183,0)</f>
        <v>0</v>
      </c>
      <c r="BF183" s="146">
        <f>IF(N183="snížená",J183,0)</f>
        <v>0</v>
      </c>
      <c r="BG183" s="146">
        <f>IF(N183="zákl. přenesená",J183,0)</f>
        <v>0</v>
      </c>
      <c r="BH183" s="146">
        <f>IF(N183="sníž. přenesená",J183,0)</f>
        <v>0</v>
      </c>
      <c r="BI183" s="146">
        <f>IF(N183="nulová",J183,0)</f>
        <v>0</v>
      </c>
      <c r="BJ183" s="15" t="s">
        <v>82</v>
      </c>
      <c r="BK183" s="146">
        <f>ROUND(I183*H183,2)</f>
        <v>0</v>
      </c>
      <c r="BL183" s="15" t="s">
        <v>141</v>
      </c>
      <c r="BM183" s="145" t="s">
        <v>775</v>
      </c>
    </row>
    <row r="184" spans="2:65" s="1" customFormat="1" ht="37.9" customHeight="1">
      <c r="B184" s="132"/>
      <c r="C184" s="133" t="s">
        <v>279</v>
      </c>
      <c r="D184" s="133" t="s">
        <v>137</v>
      </c>
      <c r="E184" s="134" t="s">
        <v>248</v>
      </c>
      <c r="F184" s="135" t="s">
        <v>776</v>
      </c>
      <c r="G184" s="136" t="s">
        <v>176</v>
      </c>
      <c r="H184" s="137">
        <v>2569.5940000000001</v>
      </c>
      <c r="I184" s="138"/>
      <c r="J184" s="139">
        <f>ROUND(I184*H184,2)</f>
        <v>0</v>
      </c>
      <c r="K184" s="140"/>
      <c r="L184" s="31"/>
      <c r="M184" s="141" t="s">
        <v>1</v>
      </c>
      <c r="N184" s="142" t="s">
        <v>39</v>
      </c>
      <c r="P184" s="143">
        <f>O184*H184</f>
        <v>0</v>
      </c>
      <c r="Q184" s="143">
        <v>0</v>
      </c>
      <c r="R184" s="143">
        <f>Q184*H184</f>
        <v>0</v>
      </c>
      <c r="S184" s="143">
        <v>0</v>
      </c>
      <c r="T184" s="144">
        <f>S184*H184</f>
        <v>0</v>
      </c>
      <c r="AR184" s="145" t="s">
        <v>141</v>
      </c>
      <c r="AT184" s="145" t="s">
        <v>137</v>
      </c>
      <c r="AU184" s="145" t="s">
        <v>84</v>
      </c>
      <c r="AY184" s="15" t="s">
        <v>135</v>
      </c>
      <c r="BE184" s="146">
        <f>IF(N184="základní",J184,0)</f>
        <v>0</v>
      </c>
      <c r="BF184" s="146">
        <f>IF(N184="snížená",J184,0)</f>
        <v>0</v>
      </c>
      <c r="BG184" s="146">
        <f>IF(N184="zákl. přenesená",J184,0)</f>
        <v>0</v>
      </c>
      <c r="BH184" s="146">
        <f>IF(N184="sníž. přenesená",J184,0)</f>
        <v>0</v>
      </c>
      <c r="BI184" s="146">
        <f>IF(N184="nulová",J184,0)</f>
        <v>0</v>
      </c>
      <c r="BJ184" s="15" t="s">
        <v>82</v>
      </c>
      <c r="BK184" s="146">
        <f>ROUND(I184*H184,2)</f>
        <v>0</v>
      </c>
      <c r="BL184" s="15" t="s">
        <v>141</v>
      </c>
      <c r="BM184" s="145" t="s">
        <v>777</v>
      </c>
    </row>
    <row r="185" spans="2:65" s="12" customFormat="1" ht="22.5">
      <c r="B185" s="151"/>
      <c r="D185" s="147" t="s">
        <v>160</v>
      </c>
      <c r="E185" s="152" t="s">
        <v>1</v>
      </c>
      <c r="F185" s="153" t="s">
        <v>778</v>
      </c>
      <c r="H185" s="154">
        <v>1425.508</v>
      </c>
      <c r="I185" s="155"/>
      <c r="L185" s="151"/>
      <c r="M185" s="156"/>
      <c r="T185" s="157"/>
      <c r="AT185" s="152" t="s">
        <v>160</v>
      </c>
      <c r="AU185" s="152" t="s">
        <v>84</v>
      </c>
      <c r="AV185" s="12" t="s">
        <v>84</v>
      </c>
      <c r="AW185" s="12" t="s">
        <v>31</v>
      </c>
      <c r="AX185" s="12" t="s">
        <v>74</v>
      </c>
      <c r="AY185" s="152" t="s">
        <v>135</v>
      </c>
    </row>
    <row r="186" spans="2:65" s="12" customFormat="1" ht="11.25">
      <c r="B186" s="151"/>
      <c r="D186" s="147" t="s">
        <v>160</v>
      </c>
      <c r="E186" s="152" t="s">
        <v>1</v>
      </c>
      <c r="F186" s="153" t="s">
        <v>779</v>
      </c>
      <c r="H186" s="154">
        <v>1144.086</v>
      </c>
      <c r="I186" s="155"/>
      <c r="L186" s="151"/>
      <c r="M186" s="156"/>
      <c r="T186" s="157"/>
      <c r="AT186" s="152" t="s">
        <v>160</v>
      </c>
      <c r="AU186" s="152" t="s">
        <v>84</v>
      </c>
      <c r="AV186" s="12" t="s">
        <v>84</v>
      </c>
      <c r="AW186" s="12" t="s">
        <v>31</v>
      </c>
      <c r="AX186" s="12" t="s">
        <v>74</v>
      </c>
      <c r="AY186" s="152" t="s">
        <v>135</v>
      </c>
    </row>
    <row r="187" spans="2:65" s="13" customFormat="1" ht="11.25">
      <c r="B187" s="169"/>
      <c r="D187" s="147" t="s">
        <v>160</v>
      </c>
      <c r="E187" s="170" t="s">
        <v>1</v>
      </c>
      <c r="F187" s="171" t="s">
        <v>253</v>
      </c>
      <c r="H187" s="172">
        <v>2569.5940000000001</v>
      </c>
      <c r="I187" s="173"/>
      <c r="L187" s="169"/>
      <c r="M187" s="174"/>
      <c r="T187" s="175"/>
      <c r="AT187" s="170" t="s">
        <v>160</v>
      </c>
      <c r="AU187" s="170" t="s">
        <v>84</v>
      </c>
      <c r="AV187" s="13" t="s">
        <v>141</v>
      </c>
      <c r="AW187" s="13" t="s">
        <v>31</v>
      </c>
      <c r="AX187" s="13" t="s">
        <v>82</v>
      </c>
      <c r="AY187" s="170" t="s">
        <v>135</v>
      </c>
    </row>
    <row r="188" spans="2:65" s="1" customFormat="1" ht="37.9" customHeight="1">
      <c r="B188" s="132"/>
      <c r="C188" s="133" t="s">
        <v>285</v>
      </c>
      <c r="D188" s="133" t="s">
        <v>137</v>
      </c>
      <c r="E188" s="134" t="s">
        <v>255</v>
      </c>
      <c r="F188" s="135" t="s">
        <v>780</v>
      </c>
      <c r="G188" s="136" t="s">
        <v>176</v>
      </c>
      <c r="H188" s="137">
        <v>281.42200000000003</v>
      </c>
      <c r="I188" s="138"/>
      <c r="J188" s="139">
        <f>ROUND(I188*H188,2)</f>
        <v>0</v>
      </c>
      <c r="K188" s="140"/>
      <c r="L188" s="31"/>
      <c r="M188" s="141" t="s">
        <v>1</v>
      </c>
      <c r="N188" s="142" t="s">
        <v>39</v>
      </c>
      <c r="P188" s="143">
        <f>O188*H188</f>
        <v>0</v>
      </c>
      <c r="Q188" s="143">
        <v>0</v>
      </c>
      <c r="R188" s="143">
        <f>Q188*H188</f>
        <v>0</v>
      </c>
      <c r="S188" s="143">
        <v>0</v>
      </c>
      <c r="T188" s="144">
        <f>S188*H188</f>
        <v>0</v>
      </c>
      <c r="AR188" s="145" t="s">
        <v>141</v>
      </c>
      <c r="AT188" s="145" t="s">
        <v>137</v>
      </c>
      <c r="AU188" s="145" t="s">
        <v>84</v>
      </c>
      <c r="AY188" s="15" t="s">
        <v>135</v>
      </c>
      <c r="BE188" s="146">
        <f>IF(N188="základní",J188,0)</f>
        <v>0</v>
      </c>
      <c r="BF188" s="146">
        <f>IF(N188="snížená",J188,0)</f>
        <v>0</v>
      </c>
      <c r="BG188" s="146">
        <f>IF(N188="zákl. přenesená",J188,0)</f>
        <v>0</v>
      </c>
      <c r="BH188" s="146">
        <f>IF(N188="sníž. přenesená",J188,0)</f>
        <v>0</v>
      </c>
      <c r="BI188" s="146">
        <f>IF(N188="nulová",J188,0)</f>
        <v>0</v>
      </c>
      <c r="BJ188" s="15" t="s">
        <v>82</v>
      </c>
      <c r="BK188" s="146">
        <f>ROUND(I188*H188,2)</f>
        <v>0</v>
      </c>
      <c r="BL188" s="15" t="s">
        <v>141</v>
      </c>
      <c r="BM188" s="145" t="s">
        <v>781</v>
      </c>
    </row>
    <row r="189" spans="2:65" s="12" customFormat="1" ht="22.5">
      <c r="B189" s="151"/>
      <c r="D189" s="147" t="s">
        <v>160</v>
      </c>
      <c r="E189" s="152" t="s">
        <v>1</v>
      </c>
      <c r="F189" s="153" t="s">
        <v>782</v>
      </c>
      <c r="H189" s="154">
        <v>281.42200000000003</v>
      </c>
      <c r="I189" s="155"/>
      <c r="L189" s="151"/>
      <c r="M189" s="156"/>
      <c r="T189" s="157"/>
      <c r="AT189" s="152" t="s">
        <v>160</v>
      </c>
      <c r="AU189" s="152" t="s">
        <v>84</v>
      </c>
      <c r="AV189" s="12" t="s">
        <v>84</v>
      </c>
      <c r="AW189" s="12" t="s">
        <v>31</v>
      </c>
      <c r="AX189" s="12" t="s">
        <v>82</v>
      </c>
      <c r="AY189" s="152" t="s">
        <v>135</v>
      </c>
    </row>
    <row r="190" spans="2:65" s="1" customFormat="1" ht="24.2" customHeight="1">
      <c r="B190" s="132"/>
      <c r="C190" s="133" t="s">
        <v>291</v>
      </c>
      <c r="D190" s="133" t="s">
        <v>137</v>
      </c>
      <c r="E190" s="134" t="s">
        <v>263</v>
      </c>
      <c r="F190" s="135" t="s">
        <v>783</v>
      </c>
      <c r="G190" s="136" t="s">
        <v>176</v>
      </c>
      <c r="H190" s="137">
        <v>1425.508</v>
      </c>
      <c r="I190" s="138"/>
      <c r="J190" s="139">
        <f>ROUND(I190*H190,2)</f>
        <v>0</v>
      </c>
      <c r="K190" s="140"/>
      <c r="L190" s="31"/>
      <c r="M190" s="141" t="s">
        <v>1</v>
      </c>
      <c r="N190" s="142" t="s">
        <v>39</v>
      </c>
      <c r="P190" s="143">
        <f>O190*H190</f>
        <v>0</v>
      </c>
      <c r="Q190" s="143">
        <v>0</v>
      </c>
      <c r="R190" s="143">
        <f>Q190*H190</f>
        <v>0</v>
      </c>
      <c r="S190" s="143">
        <v>0</v>
      </c>
      <c r="T190" s="144">
        <f>S190*H190</f>
        <v>0</v>
      </c>
      <c r="AR190" s="145" t="s">
        <v>141</v>
      </c>
      <c r="AT190" s="145" t="s">
        <v>137</v>
      </c>
      <c r="AU190" s="145" t="s">
        <v>84</v>
      </c>
      <c r="AY190" s="15" t="s">
        <v>135</v>
      </c>
      <c r="BE190" s="146">
        <f>IF(N190="základní",J190,0)</f>
        <v>0</v>
      </c>
      <c r="BF190" s="146">
        <f>IF(N190="snížená",J190,0)</f>
        <v>0</v>
      </c>
      <c r="BG190" s="146">
        <f>IF(N190="zákl. přenesená",J190,0)</f>
        <v>0</v>
      </c>
      <c r="BH190" s="146">
        <f>IF(N190="sníž. přenesená",J190,0)</f>
        <v>0</v>
      </c>
      <c r="BI190" s="146">
        <f>IF(N190="nulová",J190,0)</f>
        <v>0</v>
      </c>
      <c r="BJ190" s="15" t="s">
        <v>82</v>
      </c>
      <c r="BK190" s="146">
        <f>ROUND(I190*H190,2)</f>
        <v>0</v>
      </c>
      <c r="BL190" s="15" t="s">
        <v>141</v>
      </c>
      <c r="BM190" s="145" t="s">
        <v>784</v>
      </c>
    </row>
    <row r="191" spans="2:65" s="12" customFormat="1" ht="11.25">
      <c r="B191" s="151"/>
      <c r="D191" s="147" t="s">
        <v>160</v>
      </c>
      <c r="E191" s="152" t="s">
        <v>1</v>
      </c>
      <c r="F191" s="153" t="s">
        <v>785</v>
      </c>
      <c r="H191" s="154">
        <v>1144.086</v>
      </c>
      <c r="I191" s="155"/>
      <c r="L191" s="151"/>
      <c r="M191" s="156"/>
      <c r="T191" s="157"/>
      <c r="AT191" s="152" t="s">
        <v>160</v>
      </c>
      <c r="AU191" s="152" t="s">
        <v>84</v>
      </c>
      <c r="AV191" s="12" t="s">
        <v>84</v>
      </c>
      <c r="AW191" s="12" t="s">
        <v>31</v>
      </c>
      <c r="AX191" s="12" t="s">
        <v>74</v>
      </c>
      <c r="AY191" s="152" t="s">
        <v>135</v>
      </c>
    </row>
    <row r="192" spans="2:65" s="12" customFormat="1" ht="11.25">
      <c r="B192" s="151"/>
      <c r="D192" s="147" t="s">
        <v>160</v>
      </c>
      <c r="E192" s="152" t="s">
        <v>1</v>
      </c>
      <c r="F192" s="153" t="s">
        <v>786</v>
      </c>
      <c r="H192" s="154">
        <v>281.42200000000003</v>
      </c>
      <c r="I192" s="155"/>
      <c r="L192" s="151"/>
      <c r="M192" s="156"/>
      <c r="T192" s="157"/>
      <c r="AT192" s="152" t="s">
        <v>160</v>
      </c>
      <c r="AU192" s="152" t="s">
        <v>84</v>
      </c>
      <c r="AV192" s="12" t="s">
        <v>84</v>
      </c>
      <c r="AW192" s="12" t="s">
        <v>31</v>
      </c>
      <c r="AX192" s="12" t="s">
        <v>74</v>
      </c>
      <c r="AY192" s="152" t="s">
        <v>135</v>
      </c>
    </row>
    <row r="193" spans="2:65" s="13" customFormat="1" ht="11.25">
      <c r="B193" s="169"/>
      <c r="D193" s="147" t="s">
        <v>160</v>
      </c>
      <c r="E193" s="170" t="s">
        <v>1</v>
      </c>
      <c r="F193" s="171" t="s">
        <v>253</v>
      </c>
      <c r="H193" s="172">
        <v>1425.508</v>
      </c>
      <c r="I193" s="173"/>
      <c r="L193" s="169"/>
      <c r="M193" s="174"/>
      <c r="T193" s="175"/>
      <c r="AT193" s="170" t="s">
        <v>160</v>
      </c>
      <c r="AU193" s="170" t="s">
        <v>84</v>
      </c>
      <c r="AV193" s="13" t="s">
        <v>141</v>
      </c>
      <c r="AW193" s="13" t="s">
        <v>31</v>
      </c>
      <c r="AX193" s="13" t="s">
        <v>82</v>
      </c>
      <c r="AY193" s="170" t="s">
        <v>135</v>
      </c>
    </row>
    <row r="194" spans="2:65" s="1" customFormat="1" ht="24.2" customHeight="1">
      <c r="B194" s="132"/>
      <c r="C194" s="133" t="s">
        <v>295</v>
      </c>
      <c r="D194" s="133" t="s">
        <v>137</v>
      </c>
      <c r="E194" s="134" t="s">
        <v>269</v>
      </c>
      <c r="F194" s="135" t="s">
        <v>787</v>
      </c>
      <c r="G194" s="136" t="s">
        <v>271</v>
      </c>
      <c r="H194" s="137">
        <v>506.56</v>
      </c>
      <c r="I194" s="138"/>
      <c r="J194" s="139">
        <f>ROUND(I194*H194,2)</f>
        <v>0</v>
      </c>
      <c r="K194" s="140"/>
      <c r="L194" s="31"/>
      <c r="M194" s="141" t="s">
        <v>1</v>
      </c>
      <c r="N194" s="142" t="s">
        <v>39</v>
      </c>
      <c r="P194" s="143">
        <f>O194*H194</f>
        <v>0</v>
      </c>
      <c r="Q194" s="143">
        <v>0</v>
      </c>
      <c r="R194" s="143">
        <f>Q194*H194</f>
        <v>0</v>
      </c>
      <c r="S194" s="143">
        <v>0</v>
      </c>
      <c r="T194" s="144">
        <f>S194*H194</f>
        <v>0</v>
      </c>
      <c r="AR194" s="145" t="s">
        <v>141</v>
      </c>
      <c r="AT194" s="145" t="s">
        <v>137</v>
      </c>
      <c r="AU194" s="145" t="s">
        <v>84</v>
      </c>
      <c r="AY194" s="15" t="s">
        <v>135</v>
      </c>
      <c r="BE194" s="146">
        <f>IF(N194="základní",J194,0)</f>
        <v>0</v>
      </c>
      <c r="BF194" s="146">
        <f>IF(N194="snížená",J194,0)</f>
        <v>0</v>
      </c>
      <c r="BG194" s="146">
        <f>IF(N194="zákl. přenesená",J194,0)</f>
        <v>0</v>
      </c>
      <c r="BH194" s="146">
        <f>IF(N194="sníž. přenesená",J194,0)</f>
        <v>0</v>
      </c>
      <c r="BI194" s="146">
        <f>IF(N194="nulová",J194,0)</f>
        <v>0</v>
      </c>
      <c r="BJ194" s="15" t="s">
        <v>82</v>
      </c>
      <c r="BK194" s="146">
        <f>ROUND(I194*H194,2)</f>
        <v>0</v>
      </c>
      <c r="BL194" s="15" t="s">
        <v>141</v>
      </c>
      <c r="BM194" s="145" t="s">
        <v>788</v>
      </c>
    </row>
    <row r="195" spans="2:65" s="12" customFormat="1" ht="11.25">
      <c r="B195" s="151"/>
      <c r="D195" s="147" t="s">
        <v>160</v>
      </c>
      <c r="E195" s="152" t="s">
        <v>1</v>
      </c>
      <c r="F195" s="153" t="s">
        <v>789</v>
      </c>
      <c r="H195" s="154">
        <v>506.56</v>
      </c>
      <c r="I195" s="155"/>
      <c r="L195" s="151"/>
      <c r="M195" s="156"/>
      <c r="T195" s="157"/>
      <c r="AT195" s="152" t="s">
        <v>160</v>
      </c>
      <c r="AU195" s="152" t="s">
        <v>84</v>
      </c>
      <c r="AV195" s="12" t="s">
        <v>84</v>
      </c>
      <c r="AW195" s="12" t="s">
        <v>31</v>
      </c>
      <c r="AX195" s="12" t="s">
        <v>82</v>
      </c>
      <c r="AY195" s="152" t="s">
        <v>135</v>
      </c>
    </row>
    <row r="196" spans="2:65" s="1" customFormat="1" ht="16.5" customHeight="1">
      <c r="B196" s="132"/>
      <c r="C196" s="133" t="s">
        <v>300</v>
      </c>
      <c r="D196" s="133" t="s">
        <v>137</v>
      </c>
      <c r="E196" s="134" t="s">
        <v>275</v>
      </c>
      <c r="F196" s="135" t="s">
        <v>276</v>
      </c>
      <c r="G196" s="136" t="s">
        <v>176</v>
      </c>
      <c r="H196" s="137">
        <v>319</v>
      </c>
      <c r="I196" s="138"/>
      <c r="J196" s="139">
        <f>ROUND(I196*H196,2)</f>
        <v>0</v>
      </c>
      <c r="K196" s="140"/>
      <c r="L196" s="31"/>
      <c r="M196" s="141" t="s">
        <v>1</v>
      </c>
      <c r="N196" s="142" t="s">
        <v>39</v>
      </c>
      <c r="P196" s="143">
        <f>O196*H196</f>
        <v>0</v>
      </c>
      <c r="Q196" s="143">
        <v>0</v>
      </c>
      <c r="R196" s="143">
        <f>Q196*H196</f>
        <v>0</v>
      </c>
      <c r="S196" s="143">
        <v>0</v>
      </c>
      <c r="T196" s="144">
        <f>S196*H196</f>
        <v>0</v>
      </c>
      <c r="AR196" s="145" t="s">
        <v>141</v>
      </c>
      <c r="AT196" s="145" t="s">
        <v>137</v>
      </c>
      <c r="AU196" s="145" t="s">
        <v>84</v>
      </c>
      <c r="AY196" s="15" t="s">
        <v>135</v>
      </c>
      <c r="BE196" s="146">
        <f>IF(N196="základní",J196,0)</f>
        <v>0</v>
      </c>
      <c r="BF196" s="146">
        <f>IF(N196="snížená",J196,0)</f>
        <v>0</v>
      </c>
      <c r="BG196" s="146">
        <f>IF(N196="zákl. přenesená",J196,0)</f>
        <v>0</v>
      </c>
      <c r="BH196" s="146">
        <f>IF(N196="sníž. přenesená",J196,0)</f>
        <v>0</v>
      </c>
      <c r="BI196" s="146">
        <f>IF(N196="nulová",J196,0)</f>
        <v>0</v>
      </c>
      <c r="BJ196" s="15" t="s">
        <v>82</v>
      </c>
      <c r="BK196" s="146">
        <f>ROUND(I196*H196,2)</f>
        <v>0</v>
      </c>
      <c r="BL196" s="15" t="s">
        <v>141</v>
      </c>
      <c r="BM196" s="145" t="s">
        <v>790</v>
      </c>
    </row>
    <row r="197" spans="2:65" s="12" customFormat="1" ht="11.25">
      <c r="B197" s="151"/>
      <c r="D197" s="147" t="s">
        <v>160</v>
      </c>
      <c r="E197" s="152" t="s">
        <v>1</v>
      </c>
      <c r="F197" s="153" t="s">
        <v>791</v>
      </c>
      <c r="H197" s="154">
        <v>319</v>
      </c>
      <c r="I197" s="155"/>
      <c r="L197" s="151"/>
      <c r="M197" s="156"/>
      <c r="T197" s="157"/>
      <c r="AT197" s="152" t="s">
        <v>160</v>
      </c>
      <c r="AU197" s="152" t="s">
        <v>84</v>
      </c>
      <c r="AV197" s="12" t="s">
        <v>84</v>
      </c>
      <c r="AW197" s="12" t="s">
        <v>31</v>
      </c>
      <c r="AX197" s="12" t="s">
        <v>82</v>
      </c>
      <c r="AY197" s="152" t="s">
        <v>135</v>
      </c>
    </row>
    <row r="198" spans="2:65" s="1" customFormat="1" ht="16.5" customHeight="1">
      <c r="B198" s="132"/>
      <c r="C198" s="133" t="s">
        <v>304</v>
      </c>
      <c r="D198" s="133" t="s">
        <v>137</v>
      </c>
      <c r="E198" s="134" t="s">
        <v>280</v>
      </c>
      <c r="F198" s="135" t="s">
        <v>281</v>
      </c>
      <c r="G198" s="136" t="s">
        <v>176</v>
      </c>
      <c r="H198" s="137">
        <v>1706.93</v>
      </c>
      <c r="I198" s="138"/>
      <c r="J198" s="139">
        <f>ROUND(I198*H198,2)</f>
        <v>0</v>
      </c>
      <c r="K198" s="140"/>
      <c r="L198" s="31"/>
      <c r="M198" s="141" t="s">
        <v>1</v>
      </c>
      <c r="N198" s="142" t="s">
        <v>39</v>
      </c>
      <c r="P198" s="143">
        <f>O198*H198</f>
        <v>0</v>
      </c>
      <c r="Q198" s="143">
        <v>0</v>
      </c>
      <c r="R198" s="143">
        <f>Q198*H198</f>
        <v>0</v>
      </c>
      <c r="S198" s="143">
        <v>0</v>
      </c>
      <c r="T198" s="144">
        <f>S198*H198</f>
        <v>0</v>
      </c>
      <c r="AR198" s="145" t="s">
        <v>141</v>
      </c>
      <c r="AT198" s="145" t="s">
        <v>137</v>
      </c>
      <c r="AU198" s="145" t="s">
        <v>84</v>
      </c>
      <c r="AY198" s="15" t="s">
        <v>135</v>
      </c>
      <c r="BE198" s="146">
        <f>IF(N198="základní",J198,0)</f>
        <v>0</v>
      </c>
      <c r="BF198" s="146">
        <f>IF(N198="snížená",J198,0)</f>
        <v>0</v>
      </c>
      <c r="BG198" s="146">
        <f>IF(N198="zákl. přenesená",J198,0)</f>
        <v>0</v>
      </c>
      <c r="BH198" s="146">
        <f>IF(N198="sníž. přenesená",J198,0)</f>
        <v>0</v>
      </c>
      <c r="BI198" s="146">
        <f>IF(N198="nulová",J198,0)</f>
        <v>0</v>
      </c>
      <c r="BJ198" s="15" t="s">
        <v>82</v>
      </c>
      <c r="BK198" s="146">
        <f>ROUND(I198*H198,2)</f>
        <v>0</v>
      </c>
      <c r="BL198" s="15" t="s">
        <v>141</v>
      </c>
      <c r="BM198" s="145" t="s">
        <v>792</v>
      </c>
    </row>
    <row r="199" spans="2:65" s="12" customFormat="1" ht="11.25">
      <c r="B199" s="151"/>
      <c r="D199" s="147" t="s">
        <v>160</v>
      </c>
      <c r="E199" s="152" t="s">
        <v>1</v>
      </c>
      <c r="F199" s="153" t="s">
        <v>793</v>
      </c>
      <c r="H199" s="154">
        <v>1425.508</v>
      </c>
      <c r="I199" s="155"/>
      <c r="L199" s="151"/>
      <c r="M199" s="156"/>
      <c r="T199" s="157"/>
      <c r="AT199" s="152" t="s">
        <v>160</v>
      </c>
      <c r="AU199" s="152" t="s">
        <v>84</v>
      </c>
      <c r="AV199" s="12" t="s">
        <v>84</v>
      </c>
      <c r="AW199" s="12" t="s">
        <v>31</v>
      </c>
      <c r="AX199" s="12" t="s">
        <v>74</v>
      </c>
      <c r="AY199" s="152" t="s">
        <v>135</v>
      </c>
    </row>
    <row r="200" spans="2:65" s="12" customFormat="1" ht="11.25">
      <c r="B200" s="151"/>
      <c r="D200" s="147" t="s">
        <v>160</v>
      </c>
      <c r="E200" s="152" t="s">
        <v>1</v>
      </c>
      <c r="F200" s="153" t="s">
        <v>794</v>
      </c>
      <c r="H200" s="154">
        <v>281.42200000000003</v>
      </c>
      <c r="I200" s="155"/>
      <c r="L200" s="151"/>
      <c r="M200" s="156"/>
      <c r="T200" s="157"/>
      <c r="AT200" s="152" t="s">
        <v>160</v>
      </c>
      <c r="AU200" s="152" t="s">
        <v>84</v>
      </c>
      <c r="AV200" s="12" t="s">
        <v>84</v>
      </c>
      <c r="AW200" s="12" t="s">
        <v>31</v>
      </c>
      <c r="AX200" s="12" t="s">
        <v>74</v>
      </c>
      <c r="AY200" s="152" t="s">
        <v>135</v>
      </c>
    </row>
    <row r="201" spans="2:65" s="13" customFormat="1" ht="11.25">
      <c r="B201" s="169"/>
      <c r="D201" s="147" t="s">
        <v>160</v>
      </c>
      <c r="E201" s="170" t="s">
        <v>1</v>
      </c>
      <c r="F201" s="171" t="s">
        <v>253</v>
      </c>
      <c r="H201" s="172">
        <v>1706.93</v>
      </c>
      <c r="I201" s="173"/>
      <c r="L201" s="169"/>
      <c r="M201" s="174"/>
      <c r="T201" s="175"/>
      <c r="AT201" s="170" t="s">
        <v>160</v>
      </c>
      <c r="AU201" s="170" t="s">
        <v>84</v>
      </c>
      <c r="AV201" s="13" t="s">
        <v>141</v>
      </c>
      <c r="AW201" s="13" t="s">
        <v>31</v>
      </c>
      <c r="AX201" s="13" t="s">
        <v>82</v>
      </c>
      <c r="AY201" s="170" t="s">
        <v>135</v>
      </c>
    </row>
    <row r="202" spans="2:65" s="1" customFormat="1" ht="24.2" customHeight="1">
      <c r="B202" s="132"/>
      <c r="C202" s="133" t="s">
        <v>308</v>
      </c>
      <c r="D202" s="133" t="s">
        <v>137</v>
      </c>
      <c r="E202" s="134" t="s">
        <v>286</v>
      </c>
      <c r="F202" s="135" t="s">
        <v>287</v>
      </c>
      <c r="G202" s="136" t="s">
        <v>176</v>
      </c>
      <c r="H202" s="137">
        <v>1144.086</v>
      </c>
      <c r="I202" s="138"/>
      <c r="J202" s="139">
        <f>ROUND(I202*H202,2)</f>
        <v>0</v>
      </c>
      <c r="K202" s="140"/>
      <c r="L202" s="31"/>
      <c r="M202" s="141" t="s">
        <v>1</v>
      </c>
      <c r="N202" s="142" t="s">
        <v>39</v>
      </c>
      <c r="P202" s="143">
        <f>O202*H202</f>
        <v>0</v>
      </c>
      <c r="Q202" s="143">
        <v>0</v>
      </c>
      <c r="R202" s="143">
        <f>Q202*H202</f>
        <v>0</v>
      </c>
      <c r="S202" s="143">
        <v>0</v>
      </c>
      <c r="T202" s="144">
        <f>S202*H202</f>
        <v>0</v>
      </c>
      <c r="AR202" s="145" t="s">
        <v>141</v>
      </c>
      <c r="AT202" s="145" t="s">
        <v>137</v>
      </c>
      <c r="AU202" s="145" t="s">
        <v>84</v>
      </c>
      <c r="AY202" s="15" t="s">
        <v>135</v>
      </c>
      <c r="BE202" s="146">
        <f>IF(N202="základní",J202,0)</f>
        <v>0</v>
      </c>
      <c r="BF202" s="146">
        <f>IF(N202="snížená",J202,0)</f>
        <v>0</v>
      </c>
      <c r="BG202" s="146">
        <f>IF(N202="zákl. přenesená",J202,0)</f>
        <v>0</v>
      </c>
      <c r="BH202" s="146">
        <f>IF(N202="sníž. přenesená",J202,0)</f>
        <v>0</v>
      </c>
      <c r="BI202" s="146">
        <f>IF(N202="nulová",J202,0)</f>
        <v>0</v>
      </c>
      <c r="BJ202" s="15" t="s">
        <v>82</v>
      </c>
      <c r="BK202" s="146">
        <f>ROUND(I202*H202,2)</f>
        <v>0</v>
      </c>
      <c r="BL202" s="15" t="s">
        <v>141</v>
      </c>
      <c r="BM202" s="145" t="s">
        <v>795</v>
      </c>
    </row>
    <row r="203" spans="2:65" s="12" customFormat="1" ht="11.25">
      <c r="B203" s="151"/>
      <c r="D203" s="147" t="s">
        <v>160</v>
      </c>
      <c r="E203" s="152" t="s">
        <v>1</v>
      </c>
      <c r="F203" s="153" t="s">
        <v>796</v>
      </c>
      <c r="H203" s="154">
        <v>369.55</v>
      </c>
      <c r="I203" s="155"/>
      <c r="L203" s="151"/>
      <c r="M203" s="156"/>
      <c r="T203" s="157"/>
      <c r="AT203" s="152" t="s">
        <v>160</v>
      </c>
      <c r="AU203" s="152" t="s">
        <v>84</v>
      </c>
      <c r="AV203" s="12" t="s">
        <v>84</v>
      </c>
      <c r="AW203" s="12" t="s">
        <v>31</v>
      </c>
      <c r="AX203" s="12" t="s">
        <v>74</v>
      </c>
      <c r="AY203" s="152" t="s">
        <v>135</v>
      </c>
    </row>
    <row r="204" spans="2:65" s="12" customFormat="1" ht="11.25">
      <c r="B204" s="151"/>
      <c r="D204" s="147" t="s">
        <v>160</v>
      </c>
      <c r="E204" s="152" t="s">
        <v>1</v>
      </c>
      <c r="F204" s="153" t="s">
        <v>797</v>
      </c>
      <c r="H204" s="154">
        <v>774.53599999999994</v>
      </c>
      <c r="I204" s="155"/>
      <c r="L204" s="151"/>
      <c r="M204" s="156"/>
      <c r="T204" s="157"/>
      <c r="AT204" s="152" t="s">
        <v>160</v>
      </c>
      <c r="AU204" s="152" t="s">
        <v>84</v>
      </c>
      <c r="AV204" s="12" t="s">
        <v>84</v>
      </c>
      <c r="AW204" s="12" t="s">
        <v>31</v>
      </c>
      <c r="AX204" s="12" t="s">
        <v>74</v>
      </c>
      <c r="AY204" s="152" t="s">
        <v>135</v>
      </c>
    </row>
    <row r="205" spans="2:65" s="13" customFormat="1" ht="11.25">
      <c r="B205" s="169"/>
      <c r="D205" s="147" t="s">
        <v>160</v>
      </c>
      <c r="E205" s="170" t="s">
        <v>1</v>
      </c>
      <c r="F205" s="171" t="s">
        <v>253</v>
      </c>
      <c r="H205" s="172">
        <v>1144.086</v>
      </c>
      <c r="I205" s="173"/>
      <c r="L205" s="169"/>
      <c r="M205" s="174"/>
      <c r="T205" s="175"/>
      <c r="AT205" s="170" t="s">
        <v>160</v>
      </c>
      <c r="AU205" s="170" t="s">
        <v>84</v>
      </c>
      <c r="AV205" s="13" t="s">
        <v>141</v>
      </c>
      <c r="AW205" s="13" t="s">
        <v>31</v>
      </c>
      <c r="AX205" s="13" t="s">
        <v>82</v>
      </c>
      <c r="AY205" s="170" t="s">
        <v>135</v>
      </c>
    </row>
    <row r="206" spans="2:65" s="1" customFormat="1" ht="24.2" customHeight="1">
      <c r="B206" s="132"/>
      <c r="C206" s="133" t="s">
        <v>314</v>
      </c>
      <c r="D206" s="133" t="s">
        <v>137</v>
      </c>
      <c r="E206" s="134" t="s">
        <v>292</v>
      </c>
      <c r="F206" s="135" t="s">
        <v>293</v>
      </c>
      <c r="G206" s="136" t="s">
        <v>176</v>
      </c>
      <c r="H206" s="137">
        <v>190.61</v>
      </c>
      <c r="I206" s="138"/>
      <c r="J206" s="139">
        <f>ROUND(I206*H206,2)</f>
        <v>0</v>
      </c>
      <c r="K206" s="140"/>
      <c r="L206" s="31"/>
      <c r="M206" s="141" t="s">
        <v>1</v>
      </c>
      <c r="N206" s="142" t="s">
        <v>39</v>
      </c>
      <c r="P206" s="143">
        <f>O206*H206</f>
        <v>0</v>
      </c>
      <c r="Q206" s="143">
        <v>0</v>
      </c>
      <c r="R206" s="143">
        <f>Q206*H206</f>
        <v>0</v>
      </c>
      <c r="S206" s="143">
        <v>0</v>
      </c>
      <c r="T206" s="144">
        <f>S206*H206</f>
        <v>0</v>
      </c>
      <c r="AR206" s="145" t="s">
        <v>141</v>
      </c>
      <c r="AT206" s="145" t="s">
        <v>137</v>
      </c>
      <c r="AU206" s="145" t="s">
        <v>84</v>
      </c>
      <c r="AY206" s="15" t="s">
        <v>135</v>
      </c>
      <c r="BE206" s="146">
        <f>IF(N206="základní",J206,0)</f>
        <v>0</v>
      </c>
      <c r="BF206" s="146">
        <f>IF(N206="snížená",J206,0)</f>
        <v>0</v>
      </c>
      <c r="BG206" s="146">
        <f>IF(N206="zákl. přenesená",J206,0)</f>
        <v>0</v>
      </c>
      <c r="BH206" s="146">
        <f>IF(N206="sníž. přenesená",J206,0)</f>
        <v>0</v>
      </c>
      <c r="BI206" s="146">
        <f>IF(N206="nulová",J206,0)</f>
        <v>0</v>
      </c>
      <c r="BJ206" s="15" t="s">
        <v>82</v>
      </c>
      <c r="BK206" s="146">
        <f>ROUND(I206*H206,2)</f>
        <v>0</v>
      </c>
      <c r="BL206" s="15" t="s">
        <v>141</v>
      </c>
      <c r="BM206" s="145" t="s">
        <v>798</v>
      </c>
    </row>
    <row r="207" spans="2:65" s="1" customFormat="1" ht="16.5" customHeight="1">
      <c r="B207" s="132"/>
      <c r="C207" s="158" t="s">
        <v>319</v>
      </c>
      <c r="D207" s="158" t="s">
        <v>219</v>
      </c>
      <c r="E207" s="159" t="s">
        <v>296</v>
      </c>
      <c r="F207" s="160" t="s">
        <v>297</v>
      </c>
      <c r="G207" s="161" t="s">
        <v>271</v>
      </c>
      <c r="H207" s="162">
        <v>381.22</v>
      </c>
      <c r="I207" s="163"/>
      <c r="J207" s="164">
        <f>ROUND(I207*H207,2)</f>
        <v>0</v>
      </c>
      <c r="K207" s="165"/>
      <c r="L207" s="166"/>
      <c r="M207" s="167" t="s">
        <v>1</v>
      </c>
      <c r="N207" s="168" t="s">
        <v>39</v>
      </c>
      <c r="P207" s="143">
        <f>O207*H207</f>
        <v>0</v>
      </c>
      <c r="Q207" s="143">
        <v>1</v>
      </c>
      <c r="R207" s="143">
        <f>Q207*H207</f>
        <v>381.22</v>
      </c>
      <c r="S207" s="143">
        <v>0</v>
      </c>
      <c r="T207" s="144">
        <f>S207*H207</f>
        <v>0</v>
      </c>
      <c r="AR207" s="145" t="s">
        <v>173</v>
      </c>
      <c r="AT207" s="145" t="s">
        <v>219</v>
      </c>
      <c r="AU207" s="145" t="s">
        <v>84</v>
      </c>
      <c r="AY207" s="15" t="s">
        <v>135</v>
      </c>
      <c r="BE207" s="146">
        <f>IF(N207="základní",J207,0)</f>
        <v>0</v>
      </c>
      <c r="BF207" s="146">
        <f>IF(N207="snížená",J207,0)</f>
        <v>0</v>
      </c>
      <c r="BG207" s="146">
        <f>IF(N207="zákl. přenesená",J207,0)</f>
        <v>0</v>
      </c>
      <c r="BH207" s="146">
        <f>IF(N207="sníž. přenesená",J207,0)</f>
        <v>0</v>
      </c>
      <c r="BI207" s="146">
        <f>IF(N207="nulová",J207,0)</f>
        <v>0</v>
      </c>
      <c r="BJ207" s="15" t="s">
        <v>82</v>
      </c>
      <c r="BK207" s="146">
        <f>ROUND(I207*H207,2)</f>
        <v>0</v>
      </c>
      <c r="BL207" s="15" t="s">
        <v>141</v>
      </c>
      <c r="BM207" s="145" t="s">
        <v>799</v>
      </c>
    </row>
    <row r="208" spans="2:65" s="12" customFormat="1" ht="11.25">
      <c r="B208" s="151"/>
      <c r="D208" s="147" t="s">
        <v>160</v>
      </c>
      <c r="F208" s="153" t="s">
        <v>800</v>
      </c>
      <c r="H208" s="154">
        <v>381.22</v>
      </c>
      <c r="I208" s="155"/>
      <c r="L208" s="151"/>
      <c r="M208" s="156"/>
      <c r="T208" s="157"/>
      <c r="AT208" s="152" t="s">
        <v>160</v>
      </c>
      <c r="AU208" s="152" t="s">
        <v>84</v>
      </c>
      <c r="AV208" s="12" t="s">
        <v>84</v>
      </c>
      <c r="AW208" s="12" t="s">
        <v>3</v>
      </c>
      <c r="AX208" s="12" t="s">
        <v>82</v>
      </c>
      <c r="AY208" s="152" t="s">
        <v>135</v>
      </c>
    </row>
    <row r="209" spans="2:65" s="1" customFormat="1" ht="33" customHeight="1">
      <c r="B209" s="132"/>
      <c r="C209" s="133" t="s">
        <v>324</v>
      </c>
      <c r="D209" s="133" t="s">
        <v>137</v>
      </c>
      <c r="E209" s="134" t="s">
        <v>301</v>
      </c>
      <c r="F209" s="135" t="s">
        <v>302</v>
      </c>
      <c r="G209" s="136" t="s">
        <v>140</v>
      </c>
      <c r="H209" s="137">
        <v>1595</v>
      </c>
      <c r="I209" s="138"/>
      <c r="J209" s="139">
        <f>ROUND(I209*H209,2)</f>
        <v>0</v>
      </c>
      <c r="K209" s="140"/>
      <c r="L209" s="31"/>
      <c r="M209" s="141" t="s">
        <v>1</v>
      </c>
      <c r="N209" s="142" t="s">
        <v>39</v>
      </c>
      <c r="P209" s="143">
        <f>O209*H209</f>
        <v>0</v>
      </c>
      <c r="Q209" s="143">
        <v>0</v>
      </c>
      <c r="R209" s="143">
        <f>Q209*H209</f>
        <v>0</v>
      </c>
      <c r="S209" s="143">
        <v>0</v>
      </c>
      <c r="T209" s="144">
        <f>S209*H209</f>
        <v>0</v>
      </c>
      <c r="AR209" s="145" t="s">
        <v>141</v>
      </c>
      <c r="AT209" s="145" t="s">
        <v>137</v>
      </c>
      <c r="AU209" s="145" t="s">
        <v>84</v>
      </c>
      <c r="AY209" s="15" t="s">
        <v>135</v>
      </c>
      <c r="BE209" s="146">
        <f>IF(N209="základní",J209,0)</f>
        <v>0</v>
      </c>
      <c r="BF209" s="146">
        <f>IF(N209="snížená",J209,0)</f>
        <v>0</v>
      </c>
      <c r="BG209" s="146">
        <f>IF(N209="zákl. přenesená",J209,0)</f>
        <v>0</v>
      </c>
      <c r="BH209" s="146">
        <f>IF(N209="sníž. přenesená",J209,0)</f>
        <v>0</v>
      </c>
      <c r="BI209" s="146">
        <f>IF(N209="nulová",J209,0)</f>
        <v>0</v>
      </c>
      <c r="BJ209" s="15" t="s">
        <v>82</v>
      </c>
      <c r="BK209" s="146">
        <f>ROUND(I209*H209,2)</f>
        <v>0</v>
      </c>
      <c r="BL209" s="15" t="s">
        <v>141</v>
      </c>
      <c r="BM209" s="145" t="s">
        <v>801</v>
      </c>
    </row>
    <row r="210" spans="2:65" s="1" customFormat="1" ht="19.5">
      <c r="B210" s="31"/>
      <c r="D210" s="147" t="s">
        <v>146</v>
      </c>
      <c r="F210" s="148" t="s">
        <v>172</v>
      </c>
      <c r="I210" s="149"/>
      <c r="L210" s="31"/>
      <c r="M210" s="150"/>
      <c r="T210" s="55"/>
      <c r="AT210" s="15" t="s">
        <v>146</v>
      </c>
      <c r="AU210" s="15" t="s">
        <v>84</v>
      </c>
    </row>
    <row r="211" spans="2:65" s="1" customFormat="1" ht="24.2" customHeight="1">
      <c r="B211" s="132"/>
      <c r="C211" s="133" t="s">
        <v>329</v>
      </c>
      <c r="D211" s="133" t="s">
        <v>137</v>
      </c>
      <c r="E211" s="134" t="s">
        <v>305</v>
      </c>
      <c r="F211" s="135" t="s">
        <v>306</v>
      </c>
      <c r="G211" s="136" t="s">
        <v>140</v>
      </c>
      <c r="H211" s="137">
        <v>1595</v>
      </c>
      <c r="I211" s="138"/>
      <c r="J211" s="139">
        <f>ROUND(I211*H211,2)</f>
        <v>0</v>
      </c>
      <c r="K211" s="140"/>
      <c r="L211" s="31"/>
      <c r="M211" s="141" t="s">
        <v>1</v>
      </c>
      <c r="N211" s="142" t="s">
        <v>39</v>
      </c>
      <c r="P211" s="143">
        <f>O211*H211</f>
        <v>0</v>
      </c>
      <c r="Q211" s="143">
        <v>0</v>
      </c>
      <c r="R211" s="143">
        <f>Q211*H211</f>
        <v>0</v>
      </c>
      <c r="S211" s="143">
        <v>0</v>
      </c>
      <c r="T211" s="144">
        <f>S211*H211</f>
        <v>0</v>
      </c>
      <c r="AR211" s="145" t="s">
        <v>141</v>
      </c>
      <c r="AT211" s="145" t="s">
        <v>137</v>
      </c>
      <c r="AU211" s="145" t="s">
        <v>84</v>
      </c>
      <c r="AY211" s="15" t="s">
        <v>135</v>
      </c>
      <c r="BE211" s="146">
        <f>IF(N211="základní",J211,0)</f>
        <v>0</v>
      </c>
      <c r="BF211" s="146">
        <f>IF(N211="snížená",J211,0)</f>
        <v>0</v>
      </c>
      <c r="BG211" s="146">
        <f>IF(N211="zákl. přenesená",J211,0)</f>
        <v>0</v>
      </c>
      <c r="BH211" s="146">
        <f>IF(N211="sníž. přenesená",J211,0)</f>
        <v>0</v>
      </c>
      <c r="BI211" s="146">
        <f>IF(N211="nulová",J211,0)</f>
        <v>0</v>
      </c>
      <c r="BJ211" s="15" t="s">
        <v>82</v>
      </c>
      <c r="BK211" s="146">
        <f>ROUND(I211*H211,2)</f>
        <v>0</v>
      </c>
      <c r="BL211" s="15" t="s">
        <v>141</v>
      </c>
      <c r="BM211" s="145" t="s">
        <v>802</v>
      </c>
    </row>
    <row r="212" spans="2:65" s="1" customFormat="1" ht="16.5" customHeight="1">
      <c r="B212" s="132"/>
      <c r="C212" s="158" t="s">
        <v>335</v>
      </c>
      <c r="D212" s="158" t="s">
        <v>219</v>
      </c>
      <c r="E212" s="159" t="s">
        <v>309</v>
      </c>
      <c r="F212" s="160" t="s">
        <v>310</v>
      </c>
      <c r="G212" s="161" t="s">
        <v>311</v>
      </c>
      <c r="H212" s="162">
        <v>47.85</v>
      </c>
      <c r="I212" s="163"/>
      <c r="J212" s="164">
        <f>ROUND(I212*H212,2)</f>
        <v>0</v>
      </c>
      <c r="K212" s="165"/>
      <c r="L212" s="166"/>
      <c r="M212" s="167" t="s">
        <v>1</v>
      </c>
      <c r="N212" s="168" t="s">
        <v>39</v>
      </c>
      <c r="P212" s="143">
        <f>O212*H212</f>
        <v>0</v>
      </c>
      <c r="Q212" s="143">
        <v>1E-3</v>
      </c>
      <c r="R212" s="143">
        <f>Q212*H212</f>
        <v>4.7850000000000004E-2</v>
      </c>
      <c r="S212" s="143">
        <v>0</v>
      </c>
      <c r="T212" s="144">
        <f>S212*H212</f>
        <v>0</v>
      </c>
      <c r="AR212" s="145" t="s">
        <v>173</v>
      </c>
      <c r="AT212" s="145" t="s">
        <v>219</v>
      </c>
      <c r="AU212" s="145" t="s">
        <v>84</v>
      </c>
      <c r="AY212" s="15" t="s">
        <v>135</v>
      </c>
      <c r="BE212" s="146">
        <f>IF(N212="základní",J212,0)</f>
        <v>0</v>
      </c>
      <c r="BF212" s="146">
        <f>IF(N212="snížená",J212,0)</f>
        <v>0</v>
      </c>
      <c r="BG212" s="146">
        <f>IF(N212="zákl. přenesená",J212,0)</f>
        <v>0</v>
      </c>
      <c r="BH212" s="146">
        <f>IF(N212="sníž. přenesená",J212,0)</f>
        <v>0</v>
      </c>
      <c r="BI212" s="146">
        <f>IF(N212="nulová",J212,0)</f>
        <v>0</v>
      </c>
      <c r="BJ212" s="15" t="s">
        <v>82</v>
      </c>
      <c r="BK212" s="146">
        <f>ROUND(I212*H212,2)</f>
        <v>0</v>
      </c>
      <c r="BL212" s="15" t="s">
        <v>141</v>
      </c>
      <c r="BM212" s="145" t="s">
        <v>803</v>
      </c>
    </row>
    <row r="213" spans="2:65" s="12" customFormat="1" ht="11.25">
      <c r="B213" s="151"/>
      <c r="D213" s="147" t="s">
        <v>160</v>
      </c>
      <c r="F213" s="153" t="s">
        <v>804</v>
      </c>
      <c r="H213" s="154">
        <v>47.85</v>
      </c>
      <c r="I213" s="155"/>
      <c r="L213" s="151"/>
      <c r="M213" s="156"/>
      <c r="T213" s="157"/>
      <c r="AT213" s="152" t="s">
        <v>160</v>
      </c>
      <c r="AU213" s="152" t="s">
        <v>84</v>
      </c>
      <c r="AV213" s="12" t="s">
        <v>84</v>
      </c>
      <c r="AW213" s="12" t="s">
        <v>3</v>
      </c>
      <c r="AX213" s="12" t="s">
        <v>82</v>
      </c>
      <c r="AY213" s="152" t="s">
        <v>135</v>
      </c>
    </row>
    <row r="214" spans="2:65" s="1" customFormat="1" ht="16.5" customHeight="1">
      <c r="B214" s="132"/>
      <c r="C214" s="133" t="s">
        <v>340</v>
      </c>
      <c r="D214" s="133" t="s">
        <v>137</v>
      </c>
      <c r="E214" s="134" t="s">
        <v>805</v>
      </c>
      <c r="F214" s="135" t="s">
        <v>316</v>
      </c>
      <c r="G214" s="136" t="s">
        <v>140</v>
      </c>
      <c r="H214" s="137">
        <v>200</v>
      </c>
      <c r="I214" s="138"/>
      <c r="J214" s="139">
        <f>ROUND(I214*H214,2)</f>
        <v>0</v>
      </c>
      <c r="K214" s="140"/>
      <c r="L214" s="31"/>
      <c r="M214" s="141" t="s">
        <v>1</v>
      </c>
      <c r="N214" s="142" t="s">
        <v>39</v>
      </c>
      <c r="P214" s="143">
        <f>O214*H214</f>
        <v>0</v>
      </c>
      <c r="Q214" s="143">
        <v>0</v>
      </c>
      <c r="R214" s="143">
        <f>Q214*H214</f>
        <v>0</v>
      </c>
      <c r="S214" s="143">
        <v>0</v>
      </c>
      <c r="T214" s="144">
        <f>S214*H214</f>
        <v>0</v>
      </c>
      <c r="AR214" s="145" t="s">
        <v>141</v>
      </c>
      <c r="AT214" s="145" t="s">
        <v>137</v>
      </c>
      <c r="AU214" s="145" t="s">
        <v>84</v>
      </c>
      <c r="AY214" s="15" t="s">
        <v>135</v>
      </c>
      <c r="BE214" s="146">
        <f>IF(N214="základní",J214,0)</f>
        <v>0</v>
      </c>
      <c r="BF214" s="146">
        <f>IF(N214="snížená",J214,0)</f>
        <v>0</v>
      </c>
      <c r="BG214" s="146">
        <f>IF(N214="zákl. přenesená",J214,0)</f>
        <v>0</v>
      </c>
      <c r="BH214" s="146">
        <f>IF(N214="sníž. přenesená",J214,0)</f>
        <v>0</v>
      </c>
      <c r="BI214" s="146">
        <f>IF(N214="nulová",J214,0)</f>
        <v>0</v>
      </c>
      <c r="BJ214" s="15" t="s">
        <v>82</v>
      </c>
      <c r="BK214" s="146">
        <f>ROUND(I214*H214,2)</f>
        <v>0</v>
      </c>
      <c r="BL214" s="15" t="s">
        <v>141</v>
      </c>
      <c r="BM214" s="145" t="s">
        <v>806</v>
      </c>
    </row>
    <row r="215" spans="2:65" s="11" customFormat="1" ht="22.9" customHeight="1">
      <c r="B215" s="120"/>
      <c r="D215" s="121" t="s">
        <v>73</v>
      </c>
      <c r="E215" s="130" t="s">
        <v>84</v>
      </c>
      <c r="F215" s="130" t="s">
        <v>318</v>
      </c>
      <c r="I215" s="123"/>
      <c r="J215" s="131">
        <f>BK215</f>
        <v>0</v>
      </c>
      <c r="L215" s="120"/>
      <c r="M215" s="125"/>
      <c r="P215" s="126">
        <f>SUM(P216:P221)</f>
        <v>0</v>
      </c>
      <c r="R215" s="126">
        <f>SUM(R216:R221)</f>
        <v>89.984610000000004</v>
      </c>
      <c r="T215" s="127">
        <f>SUM(T216:T221)</f>
        <v>0</v>
      </c>
      <c r="AR215" s="121" t="s">
        <v>82</v>
      </c>
      <c r="AT215" s="128" t="s">
        <v>73</v>
      </c>
      <c r="AU215" s="128" t="s">
        <v>82</v>
      </c>
      <c r="AY215" s="121" t="s">
        <v>135</v>
      </c>
      <c r="BK215" s="129">
        <f>SUM(BK216:BK221)</f>
        <v>0</v>
      </c>
    </row>
    <row r="216" spans="2:65" s="1" customFormat="1" ht="24.2" customHeight="1">
      <c r="B216" s="132"/>
      <c r="C216" s="133" t="s">
        <v>346</v>
      </c>
      <c r="D216" s="133" t="s">
        <v>137</v>
      </c>
      <c r="E216" s="134" t="s">
        <v>320</v>
      </c>
      <c r="F216" s="135" t="s">
        <v>807</v>
      </c>
      <c r="G216" s="136" t="s">
        <v>165</v>
      </c>
      <c r="H216" s="137">
        <v>389</v>
      </c>
      <c r="I216" s="138"/>
      <c r="J216" s="139">
        <f>ROUND(I216*H216,2)</f>
        <v>0</v>
      </c>
      <c r="K216" s="140"/>
      <c r="L216" s="31"/>
      <c r="M216" s="141" t="s">
        <v>1</v>
      </c>
      <c r="N216" s="142" t="s">
        <v>39</v>
      </c>
      <c r="P216" s="143">
        <f>O216*H216</f>
        <v>0</v>
      </c>
      <c r="Q216" s="143">
        <v>0.20449000000000001</v>
      </c>
      <c r="R216" s="143">
        <f>Q216*H216</f>
        <v>79.546610000000001</v>
      </c>
      <c r="S216" s="143">
        <v>0</v>
      </c>
      <c r="T216" s="144">
        <f>S216*H216</f>
        <v>0</v>
      </c>
      <c r="AR216" s="145" t="s">
        <v>141</v>
      </c>
      <c r="AT216" s="145" t="s">
        <v>137</v>
      </c>
      <c r="AU216" s="145" t="s">
        <v>84</v>
      </c>
      <c r="AY216" s="15" t="s">
        <v>135</v>
      </c>
      <c r="BE216" s="146">
        <f>IF(N216="základní",J216,0)</f>
        <v>0</v>
      </c>
      <c r="BF216" s="146">
        <f>IF(N216="snížená",J216,0)</f>
        <v>0</v>
      </c>
      <c r="BG216" s="146">
        <f>IF(N216="zákl. přenesená",J216,0)</f>
        <v>0</v>
      </c>
      <c r="BH216" s="146">
        <f>IF(N216="sníž. přenesená",J216,0)</f>
        <v>0</v>
      </c>
      <c r="BI216" s="146">
        <f>IF(N216="nulová",J216,0)</f>
        <v>0</v>
      </c>
      <c r="BJ216" s="15" t="s">
        <v>82</v>
      </c>
      <c r="BK216" s="146">
        <f>ROUND(I216*H216,2)</f>
        <v>0</v>
      </c>
      <c r="BL216" s="15" t="s">
        <v>141</v>
      </c>
      <c r="BM216" s="145" t="s">
        <v>808</v>
      </c>
    </row>
    <row r="217" spans="2:65" s="1" customFormat="1" ht="19.5">
      <c r="B217" s="31"/>
      <c r="D217" s="147" t="s">
        <v>146</v>
      </c>
      <c r="F217" s="148" t="s">
        <v>809</v>
      </c>
      <c r="I217" s="149"/>
      <c r="L217" s="31"/>
      <c r="M217" s="150"/>
      <c r="T217" s="55"/>
      <c r="AT217" s="15" t="s">
        <v>146</v>
      </c>
      <c r="AU217" s="15" t="s">
        <v>84</v>
      </c>
    </row>
    <row r="218" spans="2:65" s="1" customFormat="1" ht="24.2" customHeight="1">
      <c r="B218" s="132"/>
      <c r="C218" s="133" t="s">
        <v>351</v>
      </c>
      <c r="D218" s="133" t="s">
        <v>137</v>
      </c>
      <c r="E218" s="134" t="s">
        <v>325</v>
      </c>
      <c r="F218" s="135" t="s">
        <v>326</v>
      </c>
      <c r="G218" s="136" t="s">
        <v>140</v>
      </c>
      <c r="H218" s="137">
        <v>36</v>
      </c>
      <c r="I218" s="138"/>
      <c r="J218" s="139">
        <f>ROUND(I218*H218,2)</f>
        <v>0</v>
      </c>
      <c r="K218" s="140"/>
      <c r="L218" s="31"/>
      <c r="M218" s="141" t="s">
        <v>1</v>
      </c>
      <c r="N218" s="142" t="s">
        <v>39</v>
      </c>
      <c r="P218" s="143">
        <f>O218*H218</f>
        <v>0</v>
      </c>
      <c r="Q218" s="143">
        <v>0.108</v>
      </c>
      <c r="R218" s="143">
        <f>Q218*H218</f>
        <v>3.8879999999999999</v>
      </c>
      <c r="S218" s="143">
        <v>0</v>
      </c>
      <c r="T218" s="144">
        <f>S218*H218</f>
        <v>0</v>
      </c>
      <c r="AR218" s="145" t="s">
        <v>141</v>
      </c>
      <c r="AT218" s="145" t="s">
        <v>137</v>
      </c>
      <c r="AU218" s="145" t="s">
        <v>84</v>
      </c>
      <c r="AY218" s="15" t="s">
        <v>135</v>
      </c>
      <c r="BE218" s="146">
        <f>IF(N218="základní",J218,0)</f>
        <v>0</v>
      </c>
      <c r="BF218" s="146">
        <f>IF(N218="snížená",J218,0)</f>
        <v>0</v>
      </c>
      <c r="BG218" s="146">
        <f>IF(N218="zákl. přenesená",J218,0)</f>
        <v>0</v>
      </c>
      <c r="BH218" s="146">
        <f>IF(N218="sníž. přenesená",J218,0)</f>
        <v>0</v>
      </c>
      <c r="BI218" s="146">
        <f>IF(N218="nulová",J218,0)</f>
        <v>0</v>
      </c>
      <c r="BJ218" s="15" t="s">
        <v>82</v>
      </c>
      <c r="BK218" s="146">
        <f>ROUND(I218*H218,2)</f>
        <v>0</v>
      </c>
      <c r="BL218" s="15" t="s">
        <v>141</v>
      </c>
      <c r="BM218" s="145" t="s">
        <v>810</v>
      </c>
    </row>
    <row r="219" spans="2:65" s="1" customFormat="1" ht="19.5">
      <c r="B219" s="31"/>
      <c r="D219" s="147" t="s">
        <v>146</v>
      </c>
      <c r="F219" s="148" t="s">
        <v>328</v>
      </c>
      <c r="I219" s="149"/>
      <c r="L219" s="31"/>
      <c r="M219" s="150"/>
      <c r="T219" s="55"/>
      <c r="AT219" s="15" t="s">
        <v>146</v>
      </c>
      <c r="AU219" s="15" t="s">
        <v>84</v>
      </c>
    </row>
    <row r="220" spans="2:65" s="1" customFormat="1" ht="16.5" customHeight="1">
      <c r="B220" s="132"/>
      <c r="C220" s="158" t="s">
        <v>356</v>
      </c>
      <c r="D220" s="158" t="s">
        <v>219</v>
      </c>
      <c r="E220" s="159" t="s">
        <v>330</v>
      </c>
      <c r="F220" s="160" t="s">
        <v>331</v>
      </c>
      <c r="G220" s="161" t="s">
        <v>332</v>
      </c>
      <c r="H220" s="162">
        <v>5</v>
      </c>
      <c r="I220" s="163"/>
      <c r="J220" s="164">
        <f>ROUND(I220*H220,2)</f>
        <v>0</v>
      </c>
      <c r="K220" s="165"/>
      <c r="L220" s="166"/>
      <c r="M220" s="167" t="s">
        <v>1</v>
      </c>
      <c r="N220" s="168" t="s">
        <v>39</v>
      </c>
      <c r="P220" s="143">
        <f>O220*H220</f>
        <v>0</v>
      </c>
      <c r="Q220" s="143">
        <v>1.31</v>
      </c>
      <c r="R220" s="143">
        <f>Q220*H220</f>
        <v>6.5500000000000007</v>
      </c>
      <c r="S220" s="143">
        <v>0</v>
      </c>
      <c r="T220" s="144">
        <f>S220*H220</f>
        <v>0</v>
      </c>
      <c r="AR220" s="145" t="s">
        <v>173</v>
      </c>
      <c r="AT220" s="145" t="s">
        <v>219</v>
      </c>
      <c r="AU220" s="145" t="s">
        <v>84</v>
      </c>
      <c r="AY220" s="15" t="s">
        <v>135</v>
      </c>
      <c r="BE220" s="146">
        <f>IF(N220="základní",J220,0)</f>
        <v>0</v>
      </c>
      <c r="BF220" s="146">
        <f>IF(N220="snížená",J220,0)</f>
        <v>0</v>
      </c>
      <c r="BG220" s="146">
        <f>IF(N220="zákl. přenesená",J220,0)</f>
        <v>0</v>
      </c>
      <c r="BH220" s="146">
        <f>IF(N220="sníž. přenesená",J220,0)</f>
        <v>0</v>
      </c>
      <c r="BI220" s="146">
        <f>IF(N220="nulová",J220,0)</f>
        <v>0</v>
      </c>
      <c r="BJ220" s="15" t="s">
        <v>82</v>
      </c>
      <c r="BK220" s="146">
        <f>ROUND(I220*H220,2)</f>
        <v>0</v>
      </c>
      <c r="BL220" s="15" t="s">
        <v>141</v>
      </c>
      <c r="BM220" s="145" t="s">
        <v>811</v>
      </c>
    </row>
    <row r="221" spans="2:65" s="12" customFormat="1" ht="11.25">
      <c r="B221" s="151"/>
      <c r="D221" s="147" t="s">
        <v>160</v>
      </c>
      <c r="F221" s="153" t="s">
        <v>812</v>
      </c>
      <c r="H221" s="154">
        <v>5</v>
      </c>
      <c r="I221" s="155"/>
      <c r="L221" s="151"/>
      <c r="M221" s="156"/>
      <c r="T221" s="157"/>
      <c r="AT221" s="152" t="s">
        <v>160</v>
      </c>
      <c r="AU221" s="152" t="s">
        <v>84</v>
      </c>
      <c r="AV221" s="12" t="s">
        <v>84</v>
      </c>
      <c r="AW221" s="12" t="s">
        <v>3</v>
      </c>
      <c r="AX221" s="12" t="s">
        <v>82</v>
      </c>
      <c r="AY221" s="152" t="s">
        <v>135</v>
      </c>
    </row>
    <row r="222" spans="2:65" s="11" customFormat="1" ht="22.9" customHeight="1">
      <c r="B222" s="120"/>
      <c r="D222" s="121" t="s">
        <v>73</v>
      </c>
      <c r="E222" s="130" t="s">
        <v>141</v>
      </c>
      <c r="F222" s="130" t="s">
        <v>334</v>
      </c>
      <c r="I222" s="123"/>
      <c r="J222" s="131">
        <f>BK222</f>
        <v>0</v>
      </c>
      <c r="L222" s="120"/>
      <c r="M222" s="125"/>
      <c r="P222" s="126">
        <f>SUM(P223:P226)</f>
        <v>0</v>
      </c>
      <c r="R222" s="126">
        <f>SUM(R223:R226)</f>
        <v>0</v>
      </c>
      <c r="T222" s="127">
        <f>SUM(T223:T226)</f>
        <v>0</v>
      </c>
      <c r="AR222" s="121" t="s">
        <v>82</v>
      </c>
      <c r="AT222" s="128" t="s">
        <v>73</v>
      </c>
      <c r="AU222" s="128" t="s">
        <v>82</v>
      </c>
      <c r="AY222" s="121" t="s">
        <v>135</v>
      </c>
      <c r="BK222" s="129">
        <f>SUM(BK223:BK226)</f>
        <v>0</v>
      </c>
    </row>
    <row r="223" spans="2:65" s="1" customFormat="1" ht="21.75" customHeight="1">
      <c r="B223" s="132"/>
      <c r="C223" s="133" t="s">
        <v>360</v>
      </c>
      <c r="D223" s="133" t="s">
        <v>137</v>
      </c>
      <c r="E223" s="134" t="s">
        <v>336</v>
      </c>
      <c r="F223" s="135" t="s">
        <v>337</v>
      </c>
      <c r="G223" s="136" t="s">
        <v>176</v>
      </c>
      <c r="H223" s="137">
        <v>38.9</v>
      </c>
      <c r="I223" s="138"/>
      <c r="J223" s="139">
        <f>ROUND(I223*H223,2)</f>
        <v>0</v>
      </c>
      <c r="K223" s="140"/>
      <c r="L223" s="31"/>
      <c r="M223" s="141" t="s">
        <v>1</v>
      </c>
      <c r="N223" s="142" t="s">
        <v>39</v>
      </c>
      <c r="P223" s="143">
        <f>O223*H223</f>
        <v>0</v>
      </c>
      <c r="Q223" s="143">
        <v>0</v>
      </c>
      <c r="R223" s="143">
        <f>Q223*H223</f>
        <v>0</v>
      </c>
      <c r="S223" s="143">
        <v>0</v>
      </c>
      <c r="T223" s="144">
        <f>S223*H223</f>
        <v>0</v>
      </c>
      <c r="AR223" s="145" t="s">
        <v>141</v>
      </c>
      <c r="AT223" s="145" t="s">
        <v>137</v>
      </c>
      <c r="AU223" s="145" t="s">
        <v>84</v>
      </c>
      <c r="AY223" s="15" t="s">
        <v>135</v>
      </c>
      <c r="BE223" s="146">
        <f>IF(N223="základní",J223,0)</f>
        <v>0</v>
      </c>
      <c r="BF223" s="146">
        <f>IF(N223="snížená",J223,0)</f>
        <v>0</v>
      </c>
      <c r="BG223" s="146">
        <f>IF(N223="zákl. přenesená",J223,0)</f>
        <v>0</v>
      </c>
      <c r="BH223" s="146">
        <f>IF(N223="sníž. přenesená",J223,0)</f>
        <v>0</v>
      </c>
      <c r="BI223" s="146">
        <f>IF(N223="nulová",J223,0)</f>
        <v>0</v>
      </c>
      <c r="BJ223" s="15" t="s">
        <v>82</v>
      </c>
      <c r="BK223" s="146">
        <f>ROUND(I223*H223,2)</f>
        <v>0</v>
      </c>
      <c r="BL223" s="15" t="s">
        <v>141</v>
      </c>
      <c r="BM223" s="145" t="s">
        <v>813</v>
      </c>
    </row>
    <row r="224" spans="2:65" s="12" customFormat="1" ht="11.25">
      <c r="B224" s="151"/>
      <c r="D224" s="147" t="s">
        <v>160</v>
      </c>
      <c r="E224" s="152" t="s">
        <v>1</v>
      </c>
      <c r="F224" s="153" t="s">
        <v>814</v>
      </c>
      <c r="H224" s="154">
        <v>38.9</v>
      </c>
      <c r="I224" s="155"/>
      <c r="L224" s="151"/>
      <c r="M224" s="156"/>
      <c r="T224" s="157"/>
      <c r="AT224" s="152" t="s">
        <v>160</v>
      </c>
      <c r="AU224" s="152" t="s">
        <v>84</v>
      </c>
      <c r="AV224" s="12" t="s">
        <v>84</v>
      </c>
      <c r="AW224" s="12" t="s">
        <v>31</v>
      </c>
      <c r="AX224" s="12" t="s">
        <v>82</v>
      </c>
      <c r="AY224" s="152" t="s">
        <v>135</v>
      </c>
    </row>
    <row r="225" spans="2:65" s="1" customFormat="1" ht="24.2" customHeight="1">
      <c r="B225" s="132"/>
      <c r="C225" s="133" t="s">
        <v>364</v>
      </c>
      <c r="D225" s="133" t="s">
        <v>137</v>
      </c>
      <c r="E225" s="134" t="s">
        <v>815</v>
      </c>
      <c r="F225" s="135" t="s">
        <v>816</v>
      </c>
      <c r="G225" s="136" t="s">
        <v>176</v>
      </c>
      <c r="H225" s="137">
        <v>4.75</v>
      </c>
      <c r="I225" s="138"/>
      <c r="J225" s="139">
        <f>ROUND(I225*H225,2)</f>
        <v>0</v>
      </c>
      <c r="K225" s="140"/>
      <c r="L225" s="31"/>
      <c r="M225" s="141" t="s">
        <v>1</v>
      </c>
      <c r="N225" s="142" t="s">
        <v>39</v>
      </c>
      <c r="P225" s="143">
        <f>O225*H225</f>
        <v>0</v>
      </c>
      <c r="Q225" s="143">
        <v>0</v>
      </c>
      <c r="R225" s="143">
        <f>Q225*H225</f>
        <v>0</v>
      </c>
      <c r="S225" s="143">
        <v>0</v>
      </c>
      <c r="T225" s="144">
        <f>S225*H225</f>
        <v>0</v>
      </c>
      <c r="AR225" s="145" t="s">
        <v>141</v>
      </c>
      <c r="AT225" s="145" t="s">
        <v>137</v>
      </c>
      <c r="AU225" s="145" t="s">
        <v>84</v>
      </c>
      <c r="AY225" s="15" t="s">
        <v>135</v>
      </c>
      <c r="BE225" s="146">
        <f>IF(N225="základní",J225,0)</f>
        <v>0</v>
      </c>
      <c r="BF225" s="146">
        <f>IF(N225="snížená",J225,0)</f>
        <v>0</v>
      </c>
      <c r="BG225" s="146">
        <f>IF(N225="zákl. přenesená",J225,0)</f>
        <v>0</v>
      </c>
      <c r="BH225" s="146">
        <f>IF(N225="sníž. přenesená",J225,0)</f>
        <v>0</v>
      </c>
      <c r="BI225" s="146">
        <f>IF(N225="nulová",J225,0)</f>
        <v>0</v>
      </c>
      <c r="BJ225" s="15" t="s">
        <v>82</v>
      </c>
      <c r="BK225" s="146">
        <f>ROUND(I225*H225,2)</f>
        <v>0</v>
      </c>
      <c r="BL225" s="15" t="s">
        <v>141</v>
      </c>
      <c r="BM225" s="145" t="s">
        <v>817</v>
      </c>
    </row>
    <row r="226" spans="2:65" s="12" customFormat="1" ht="11.25">
      <c r="B226" s="151"/>
      <c r="D226" s="147" t="s">
        <v>160</v>
      </c>
      <c r="E226" s="152" t="s">
        <v>1</v>
      </c>
      <c r="F226" s="153" t="s">
        <v>818</v>
      </c>
      <c r="H226" s="154">
        <v>4.75</v>
      </c>
      <c r="I226" s="155"/>
      <c r="L226" s="151"/>
      <c r="M226" s="156"/>
      <c r="T226" s="157"/>
      <c r="AT226" s="152" t="s">
        <v>160</v>
      </c>
      <c r="AU226" s="152" t="s">
        <v>84</v>
      </c>
      <c r="AV226" s="12" t="s">
        <v>84</v>
      </c>
      <c r="AW226" s="12" t="s">
        <v>31</v>
      </c>
      <c r="AX226" s="12" t="s">
        <v>82</v>
      </c>
      <c r="AY226" s="152" t="s">
        <v>135</v>
      </c>
    </row>
    <row r="227" spans="2:65" s="11" customFormat="1" ht="22.9" customHeight="1">
      <c r="B227" s="120"/>
      <c r="D227" s="121" t="s">
        <v>73</v>
      </c>
      <c r="E227" s="130" t="s">
        <v>156</v>
      </c>
      <c r="F227" s="130" t="s">
        <v>345</v>
      </c>
      <c r="I227" s="123"/>
      <c r="J227" s="131">
        <f>BK227</f>
        <v>0</v>
      </c>
      <c r="L227" s="120"/>
      <c r="M227" s="125"/>
      <c r="P227" s="126">
        <f>SUM(P228:P239)</f>
        <v>0</v>
      </c>
      <c r="R227" s="126">
        <f>SUM(R228:R239)</f>
        <v>4.7619000000000007</v>
      </c>
      <c r="T227" s="127">
        <f>SUM(T228:T239)</f>
        <v>0</v>
      </c>
      <c r="AR227" s="121" t="s">
        <v>82</v>
      </c>
      <c r="AT227" s="128" t="s">
        <v>73</v>
      </c>
      <c r="AU227" s="128" t="s">
        <v>82</v>
      </c>
      <c r="AY227" s="121" t="s">
        <v>135</v>
      </c>
      <c r="BK227" s="129">
        <f>SUM(BK228:BK239)</f>
        <v>0</v>
      </c>
    </row>
    <row r="228" spans="2:65" s="1" customFormat="1" ht="24.2" customHeight="1">
      <c r="B228" s="132"/>
      <c r="C228" s="133" t="s">
        <v>368</v>
      </c>
      <c r="D228" s="133" t="s">
        <v>137</v>
      </c>
      <c r="E228" s="134" t="s">
        <v>347</v>
      </c>
      <c r="F228" s="135" t="s">
        <v>348</v>
      </c>
      <c r="G228" s="136" t="s">
        <v>140</v>
      </c>
      <c r="H228" s="137">
        <v>110</v>
      </c>
      <c r="I228" s="138"/>
      <c r="J228" s="139">
        <f>ROUND(I228*H228,2)</f>
        <v>0</v>
      </c>
      <c r="K228" s="140"/>
      <c r="L228" s="31"/>
      <c r="M228" s="141" t="s">
        <v>1</v>
      </c>
      <c r="N228" s="142" t="s">
        <v>39</v>
      </c>
      <c r="P228" s="143">
        <f>O228*H228</f>
        <v>0</v>
      </c>
      <c r="Q228" s="143">
        <v>0</v>
      </c>
      <c r="R228" s="143">
        <f>Q228*H228</f>
        <v>0</v>
      </c>
      <c r="S228" s="143">
        <v>0</v>
      </c>
      <c r="T228" s="144">
        <f>S228*H228</f>
        <v>0</v>
      </c>
      <c r="AR228" s="145" t="s">
        <v>141</v>
      </c>
      <c r="AT228" s="145" t="s">
        <v>137</v>
      </c>
      <c r="AU228" s="145" t="s">
        <v>84</v>
      </c>
      <c r="AY228" s="15" t="s">
        <v>135</v>
      </c>
      <c r="BE228" s="146">
        <f>IF(N228="základní",J228,0)</f>
        <v>0</v>
      </c>
      <c r="BF228" s="146">
        <f>IF(N228="snížená",J228,0)</f>
        <v>0</v>
      </c>
      <c r="BG228" s="146">
        <f>IF(N228="zákl. přenesená",J228,0)</f>
        <v>0</v>
      </c>
      <c r="BH228" s="146">
        <f>IF(N228="sníž. přenesená",J228,0)</f>
        <v>0</v>
      </c>
      <c r="BI228" s="146">
        <f>IF(N228="nulová",J228,0)</f>
        <v>0</v>
      </c>
      <c r="BJ228" s="15" t="s">
        <v>82</v>
      </c>
      <c r="BK228" s="146">
        <f>ROUND(I228*H228,2)</f>
        <v>0</v>
      </c>
      <c r="BL228" s="15" t="s">
        <v>141</v>
      </c>
      <c r="BM228" s="145" t="s">
        <v>819</v>
      </c>
    </row>
    <row r="229" spans="2:65" s="12" customFormat="1" ht="11.25">
      <c r="B229" s="151"/>
      <c r="D229" s="147" t="s">
        <v>160</v>
      </c>
      <c r="E229" s="152" t="s">
        <v>1</v>
      </c>
      <c r="F229" s="153" t="s">
        <v>820</v>
      </c>
      <c r="H229" s="154">
        <v>110</v>
      </c>
      <c r="I229" s="155"/>
      <c r="L229" s="151"/>
      <c r="M229" s="156"/>
      <c r="T229" s="157"/>
      <c r="AT229" s="152" t="s">
        <v>160</v>
      </c>
      <c r="AU229" s="152" t="s">
        <v>84</v>
      </c>
      <c r="AV229" s="12" t="s">
        <v>84</v>
      </c>
      <c r="AW229" s="12" t="s">
        <v>31</v>
      </c>
      <c r="AX229" s="12" t="s">
        <v>82</v>
      </c>
      <c r="AY229" s="152" t="s">
        <v>135</v>
      </c>
    </row>
    <row r="230" spans="2:65" s="1" customFormat="1" ht="24.2" customHeight="1">
      <c r="B230" s="132"/>
      <c r="C230" s="133" t="s">
        <v>372</v>
      </c>
      <c r="D230" s="133" t="s">
        <v>137</v>
      </c>
      <c r="E230" s="134" t="s">
        <v>352</v>
      </c>
      <c r="F230" s="135" t="s">
        <v>353</v>
      </c>
      <c r="G230" s="136" t="s">
        <v>140</v>
      </c>
      <c r="H230" s="137">
        <v>45</v>
      </c>
      <c r="I230" s="138"/>
      <c r="J230" s="139">
        <f>ROUND(I230*H230,2)</f>
        <v>0</v>
      </c>
      <c r="K230" s="140"/>
      <c r="L230" s="31"/>
      <c r="M230" s="141" t="s">
        <v>1</v>
      </c>
      <c r="N230" s="142" t="s">
        <v>39</v>
      </c>
      <c r="P230" s="143">
        <f>O230*H230</f>
        <v>0</v>
      </c>
      <c r="Q230" s="143">
        <v>0</v>
      </c>
      <c r="R230" s="143">
        <f>Q230*H230</f>
        <v>0</v>
      </c>
      <c r="S230" s="143">
        <v>0</v>
      </c>
      <c r="T230" s="144">
        <f>S230*H230</f>
        <v>0</v>
      </c>
      <c r="AR230" s="145" t="s">
        <v>141</v>
      </c>
      <c r="AT230" s="145" t="s">
        <v>137</v>
      </c>
      <c r="AU230" s="145" t="s">
        <v>84</v>
      </c>
      <c r="AY230" s="15" t="s">
        <v>135</v>
      </c>
      <c r="BE230" s="146">
        <f>IF(N230="základní",J230,0)</f>
        <v>0</v>
      </c>
      <c r="BF230" s="146">
        <f>IF(N230="snížená",J230,0)</f>
        <v>0</v>
      </c>
      <c r="BG230" s="146">
        <f>IF(N230="zákl. přenesená",J230,0)</f>
        <v>0</v>
      </c>
      <c r="BH230" s="146">
        <f>IF(N230="sníž. přenesená",J230,0)</f>
        <v>0</v>
      </c>
      <c r="BI230" s="146">
        <f>IF(N230="nulová",J230,0)</f>
        <v>0</v>
      </c>
      <c r="BJ230" s="15" t="s">
        <v>82</v>
      </c>
      <c r="BK230" s="146">
        <f>ROUND(I230*H230,2)</f>
        <v>0</v>
      </c>
      <c r="BL230" s="15" t="s">
        <v>141</v>
      </c>
      <c r="BM230" s="145" t="s">
        <v>821</v>
      </c>
    </row>
    <row r="231" spans="2:65" s="1" customFormat="1" ht="19.5">
      <c r="B231" s="31"/>
      <c r="D231" s="147" t="s">
        <v>146</v>
      </c>
      <c r="F231" s="148" t="s">
        <v>355</v>
      </c>
      <c r="I231" s="149"/>
      <c r="L231" s="31"/>
      <c r="M231" s="150"/>
      <c r="T231" s="55"/>
      <c r="AT231" s="15" t="s">
        <v>146</v>
      </c>
      <c r="AU231" s="15" t="s">
        <v>84</v>
      </c>
    </row>
    <row r="232" spans="2:65" s="1" customFormat="1" ht="33" customHeight="1">
      <c r="B232" s="132"/>
      <c r="C232" s="133" t="s">
        <v>376</v>
      </c>
      <c r="D232" s="133" t="s">
        <v>137</v>
      </c>
      <c r="E232" s="134" t="s">
        <v>357</v>
      </c>
      <c r="F232" s="135" t="s">
        <v>358</v>
      </c>
      <c r="G232" s="136" t="s">
        <v>140</v>
      </c>
      <c r="H232" s="137">
        <v>55</v>
      </c>
      <c r="I232" s="138"/>
      <c r="J232" s="139">
        <f t="shared" ref="J232:J238" si="0">ROUND(I232*H232,2)</f>
        <v>0</v>
      </c>
      <c r="K232" s="140"/>
      <c r="L232" s="31"/>
      <c r="M232" s="141" t="s">
        <v>1</v>
      </c>
      <c r="N232" s="142" t="s">
        <v>39</v>
      </c>
      <c r="P232" s="143">
        <f t="shared" ref="P232:P238" si="1">O232*H232</f>
        <v>0</v>
      </c>
      <c r="Q232" s="143">
        <v>0</v>
      </c>
      <c r="R232" s="143">
        <f t="shared" ref="R232:R238" si="2">Q232*H232</f>
        <v>0</v>
      </c>
      <c r="S232" s="143">
        <v>0</v>
      </c>
      <c r="T232" s="144">
        <f t="shared" ref="T232:T238" si="3">S232*H232</f>
        <v>0</v>
      </c>
      <c r="AR232" s="145" t="s">
        <v>141</v>
      </c>
      <c r="AT232" s="145" t="s">
        <v>137</v>
      </c>
      <c r="AU232" s="145" t="s">
        <v>84</v>
      </c>
      <c r="AY232" s="15" t="s">
        <v>135</v>
      </c>
      <c r="BE232" s="146">
        <f t="shared" ref="BE232:BE238" si="4">IF(N232="základní",J232,0)</f>
        <v>0</v>
      </c>
      <c r="BF232" s="146">
        <f t="shared" ref="BF232:BF238" si="5">IF(N232="snížená",J232,0)</f>
        <v>0</v>
      </c>
      <c r="BG232" s="146">
        <f t="shared" ref="BG232:BG238" si="6">IF(N232="zákl. přenesená",J232,0)</f>
        <v>0</v>
      </c>
      <c r="BH232" s="146">
        <f t="shared" ref="BH232:BH238" si="7">IF(N232="sníž. přenesená",J232,0)</f>
        <v>0</v>
      </c>
      <c r="BI232" s="146">
        <f t="shared" ref="BI232:BI238" si="8">IF(N232="nulová",J232,0)</f>
        <v>0</v>
      </c>
      <c r="BJ232" s="15" t="s">
        <v>82</v>
      </c>
      <c r="BK232" s="146">
        <f t="shared" ref="BK232:BK238" si="9">ROUND(I232*H232,2)</f>
        <v>0</v>
      </c>
      <c r="BL232" s="15" t="s">
        <v>141</v>
      </c>
      <c r="BM232" s="145" t="s">
        <v>822</v>
      </c>
    </row>
    <row r="233" spans="2:65" s="1" customFormat="1" ht="24.2" customHeight="1">
      <c r="B233" s="132"/>
      <c r="C233" s="133" t="s">
        <v>380</v>
      </c>
      <c r="D233" s="133" t="s">
        <v>137</v>
      </c>
      <c r="E233" s="134" t="s">
        <v>361</v>
      </c>
      <c r="F233" s="135" t="s">
        <v>362</v>
      </c>
      <c r="G233" s="136" t="s">
        <v>140</v>
      </c>
      <c r="H233" s="137">
        <v>55</v>
      </c>
      <c r="I233" s="138"/>
      <c r="J233" s="139">
        <f t="shared" si="0"/>
        <v>0</v>
      </c>
      <c r="K233" s="140"/>
      <c r="L233" s="31"/>
      <c r="M233" s="141" t="s">
        <v>1</v>
      </c>
      <c r="N233" s="142" t="s">
        <v>39</v>
      </c>
      <c r="P233" s="143">
        <f t="shared" si="1"/>
        <v>0</v>
      </c>
      <c r="Q233" s="143">
        <v>0</v>
      </c>
      <c r="R233" s="143">
        <f t="shared" si="2"/>
        <v>0</v>
      </c>
      <c r="S233" s="143">
        <v>0</v>
      </c>
      <c r="T233" s="144">
        <f t="shared" si="3"/>
        <v>0</v>
      </c>
      <c r="AR233" s="145" t="s">
        <v>141</v>
      </c>
      <c r="AT233" s="145" t="s">
        <v>137</v>
      </c>
      <c r="AU233" s="145" t="s">
        <v>84</v>
      </c>
      <c r="AY233" s="15" t="s">
        <v>135</v>
      </c>
      <c r="BE233" s="146">
        <f t="shared" si="4"/>
        <v>0</v>
      </c>
      <c r="BF233" s="146">
        <f t="shared" si="5"/>
        <v>0</v>
      </c>
      <c r="BG233" s="146">
        <f t="shared" si="6"/>
        <v>0</v>
      </c>
      <c r="BH233" s="146">
        <f t="shared" si="7"/>
        <v>0</v>
      </c>
      <c r="BI233" s="146">
        <f t="shared" si="8"/>
        <v>0</v>
      </c>
      <c r="BJ233" s="15" t="s">
        <v>82</v>
      </c>
      <c r="BK233" s="146">
        <f t="shared" si="9"/>
        <v>0</v>
      </c>
      <c r="BL233" s="15" t="s">
        <v>141</v>
      </c>
      <c r="BM233" s="145" t="s">
        <v>823</v>
      </c>
    </row>
    <row r="234" spans="2:65" s="1" customFormat="1" ht="21.75" customHeight="1">
      <c r="B234" s="132"/>
      <c r="C234" s="133" t="s">
        <v>386</v>
      </c>
      <c r="D234" s="133" t="s">
        <v>137</v>
      </c>
      <c r="E234" s="134" t="s">
        <v>365</v>
      </c>
      <c r="F234" s="135" t="s">
        <v>366</v>
      </c>
      <c r="G234" s="136" t="s">
        <v>140</v>
      </c>
      <c r="H234" s="137">
        <v>59</v>
      </c>
      <c r="I234" s="138"/>
      <c r="J234" s="139">
        <f t="shared" si="0"/>
        <v>0</v>
      </c>
      <c r="K234" s="140"/>
      <c r="L234" s="31"/>
      <c r="M234" s="141" t="s">
        <v>1</v>
      </c>
      <c r="N234" s="142" t="s">
        <v>39</v>
      </c>
      <c r="P234" s="143">
        <f t="shared" si="1"/>
        <v>0</v>
      </c>
      <c r="Q234" s="143">
        <v>0</v>
      </c>
      <c r="R234" s="143">
        <f t="shared" si="2"/>
        <v>0</v>
      </c>
      <c r="S234" s="143">
        <v>0</v>
      </c>
      <c r="T234" s="144">
        <f t="shared" si="3"/>
        <v>0</v>
      </c>
      <c r="AR234" s="145" t="s">
        <v>141</v>
      </c>
      <c r="AT234" s="145" t="s">
        <v>137</v>
      </c>
      <c r="AU234" s="145" t="s">
        <v>84</v>
      </c>
      <c r="AY234" s="15" t="s">
        <v>135</v>
      </c>
      <c r="BE234" s="146">
        <f t="shared" si="4"/>
        <v>0</v>
      </c>
      <c r="BF234" s="146">
        <f t="shared" si="5"/>
        <v>0</v>
      </c>
      <c r="BG234" s="146">
        <f t="shared" si="6"/>
        <v>0</v>
      </c>
      <c r="BH234" s="146">
        <f t="shared" si="7"/>
        <v>0</v>
      </c>
      <c r="BI234" s="146">
        <f t="shared" si="8"/>
        <v>0</v>
      </c>
      <c r="BJ234" s="15" t="s">
        <v>82</v>
      </c>
      <c r="BK234" s="146">
        <f t="shared" si="9"/>
        <v>0</v>
      </c>
      <c r="BL234" s="15" t="s">
        <v>141</v>
      </c>
      <c r="BM234" s="145" t="s">
        <v>824</v>
      </c>
    </row>
    <row r="235" spans="2:65" s="1" customFormat="1" ht="33" customHeight="1">
      <c r="B235" s="132"/>
      <c r="C235" s="133" t="s">
        <v>390</v>
      </c>
      <c r="D235" s="133" t="s">
        <v>137</v>
      </c>
      <c r="E235" s="134" t="s">
        <v>369</v>
      </c>
      <c r="F235" s="135" t="s">
        <v>370</v>
      </c>
      <c r="G235" s="136" t="s">
        <v>140</v>
      </c>
      <c r="H235" s="137">
        <v>59</v>
      </c>
      <c r="I235" s="138"/>
      <c r="J235" s="139">
        <f t="shared" si="0"/>
        <v>0</v>
      </c>
      <c r="K235" s="140"/>
      <c r="L235" s="31"/>
      <c r="M235" s="141" t="s">
        <v>1</v>
      </c>
      <c r="N235" s="142" t="s">
        <v>39</v>
      </c>
      <c r="P235" s="143">
        <f t="shared" si="1"/>
        <v>0</v>
      </c>
      <c r="Q235" s="143">
        <v>0</v>
      </c>
      <c r="R235" s="143">
        <f t="shared" si="2"/>
        <v>0</v>
      </c>
      <c r="S235" s="143">
        <v>0</v>
      </c>
      <c r="T235" s="144">
        <f t="shared" si="3"/>
        <v>0</v>
      </c>
      <c r="AR235" s="145" t="s">
        <v>141</v>
      </c>
      <c r="AT235" s="145" t="s">
        <v>137</v>
      </c>
      <c r="AU235" s="145" t="s">
        <v>84</v>
      </c>
      <c r="AY235" s="15" t="s">
        <v>135</v>
      </c>
      <c r="BE235" s="146">
        <f t="shared" si="4"/>
        <v>0</v>
      </c>
      <c r="BF235" s="146">
        <f t="shared" si="5"/>
        <v>0</v>
      </c>
      <c r="BG235" s="146">
        <f t="shared" si="6"/>
        <v>0</v>
      </c>
      <c r="BH235" s="146">
        <f t="shared" si="7"/>
        <v>0</v>
      </c>
      <c r="BI235" s="146">
        <f t="shared" si="8"/>
        <v>0</v>
      </c>
      <c r="BJ235" s="15" t="s">
        <v>82</v>
      </c>
      <c r="BK235" s="146">
        <f t="shared" si="9"/>
        <v>0</v>
      </c>
      <c r="BL235" s="15" t="s">
        <v>141</v>
      </c>
      <c r="BM235" s="145" t="s">
        <v>825</v>
      </c>
    </row>
    <row r="236" spans="2:65" s="1" customFormat="1" ht="24.2" customHeight="1">
      <c r="B236" s="132"/>
      <c r="C236" s="133" t="s">
        <v>394</v>
      </c>
      <c r="D236" s="133" t="s">
        <v>137</v>
      </c>
      <c r="E236" s="134" t="s">
        <v>373</v>
      </c>
      <c r="F236" s="135" t="s">
        <v>374</v>
      </c>
      <c r="G236" s="136" t="s">
        <v>140</v>
      </c>
      <c r="H236" s="137">
        <v>59</v>
      </c>
      <c r="I236" s="138"/>
      <c r="J236" s="139">
        <f t="shared" si="0"/>
        <v>0</v>
      </c>
      <c r="K236" s="140"/>
      <c r="L236" s="31"/>
      <c r="M236" s="141" t="s">
        <v>1</v>
      </c>
      <c r="N236" s="142" t="s">
        <v>39</v>
      </c>
      <c r="P236" s="143">
        <f t="shared" si="1"/>
        <v>0</v>
      </c>
      <c r="Q236" s="143">
        <v>0</v>
      </c>
      <c r="R236" s="143">
        <f t="shared" si="2"/>
        <v>0</v>
      </c>
      <c r="S236" s="143">
        <v>0</v>
      </c>
      <c r="T236" s="144">
        <f t="shared" si="3"/>
        <v>0</v>
      </c>
      <c r="AR236" s="145" t="s">
        <v>141</v>
      </c>
      <c r="AT236" s="145" t="s">
        <v>137</v>
      </c>
      <c r="AU236" s="145" t="s">
        <v>84</v>
      </c>
      <c r="AY236" s="15" t="s">
        <v>135</v>
      </c>
      <c r="BE236" s="146">
        <f t="shared" si="4"/>
        <v>0</v>
      </c>
      <c r="BF236" s="146">
        <f t="shared" si="5"/>
        <v>0</v>
      </c>
      <c r="BG236" s="146">
        <f t="shared" si="6"/>
        <v>0</v>
      </c>
      <c r="BH236" s="146">
        <f t="shared" si="7"/>
        <v>0</v>
      </c>
      <c r="BI236" s="146">
        <f t="shared" si="8"/>
        <v>0</v>
      </c>
      <c r="BJ236" s="15" t="s">
        <v>82</v>
      </c>
      <c r="BK236" s="146">
        <f t="shared" si="9"/>
        <v>0</v>
      </c>
      <c r="BL236" s="15" t="s">
        <v>141</v>
      </c>
      <c r="BM236" s="145" t="s">
        <v>826</v>
      </c>
    </row>
    <row r="237" spans="2:65" s="1" customFormat="1" ht="24.2" customHeight="1">
      <c r="B237" s="132"/>
      <c r="C237" s="133" t="s">
        <v>398</v>
      </c>
      <c r="D237" s="133" t="s">
        <v>137</v>
      </c>
      <c r="E237" s="134" t="s">
        <v>827</v>
      </c>
      <c r="F237" s="135" t="s">
        <v>828</v>
      </c>
      <c r="G237" s="136" t="s">
        <v>140</v>
      </c>
      <c r="H237" s="137">
        <v>45</v>
      </c>
      <c r="I237" s="138"/>
      <c r="J237" s="139">
        <f t="shared" si="0"/>
        <v>0</v>
      </c>
      <c r="K237" s="140"/>
      <c r="L237" s="31"/>
      <c r="M237" s="141" t="s">
        <v>1</v>
      </c>
      <c r="N237" s="142" t="s">
        <v>39</v>
      </c>
      <c r="P237" s="143">
        <f t="shared" si="1"/>
        <v>0</v>
      </c>
      <c r="Q237" s="143">
        <v>9.0620000000000006E-2</v>
      </c>
      <c r="R237" s="143">
        <f t="shared" si="2"/>
        <v>4.0779000000000005</v>
      </c>
      <c r="S237" s="143">
        <v>0</v>
      </c>
      <c r="T237" s="144">
        <f t="shared" si="3"/>
        <v>0</v>
      </c>
      <c r="AR237" s="145" t="s">
        <v>141</v>
      </c>
      <c r="AT237" s="145" t="s">
        <v>137</v>
      </c>
      <c r="AU237" s="145" t="s">
        <v>84</v>
      </c>
      <c r="AY237" s="15" t="s">
        <v>135</v>
      </c>
      <c r="BE237" s="146">
        <f t="shared" si="4"/>
        <v>0</v>
      </c>
      <c r="BF237" s="146">
        <f t="shared" si="5"/>
        <v>0</v>
      </c>
      <c r="BG237" s="146">
        <f t="shared" si="6"/>
        <v>0</v>
      </c>
      <c r="BH237" s="146">
        <f t="shared" si="7"/>
        <v>0</v>
      </c>
      <c r="BI237" s="146">
        <f t="shared" si="8"/>
        <v>0</v>
      </c>
      <c r="BJ237" s="15" t="s">
        <v>82</v>
      </c>
      <c r="BK237" s="146">
        <f t="shared" si="9"/>
        <v>0</v>
      </c>
      <c r="BL237" s="15" t="s">
        <v>141</v>
      </c>
      <c r="BM237" s="145" t="s">
        <v>829</v>
      </c>
    </row>
    <row r="238" spans="2:65" s="1" customFormat="1" ht="16.5" customHeight="1">
      <c r="B238" s="132"/>
      <c r="C238" s="158" t="s">
        <v>402</v>
      </c>
      <c r="D238" s="158" t="s">
        <v>219</v>
      </c>
      <c r="E238" s="159" t="s">
        <v>381</v>
      </c>
      <c r="F238" s="160" t="s">
        <v>830</v>
      </c>
      <c r="G238" s="161" t="s">
        <v>140</v>
      </c>
      <c r="H238" s="162">
        <v>4.5</v>
      </c>
      <c r="I238" s="163"/>
      <c r="J238" s="164">
        <f t="shared" si="0"/>
        <v>0</v>
      </c>
      <c r="K238" s="165"/>
      <c r="L238" s="166"/>
      <c r="M238" s="167" t="s">
        <v>1</v>
      </c>
      <c r="N238" s="168" t="s">
        <v>39</v>
      </c>
      <c r="P238" s="143">
        <f t="shared" si="1"/>
        <v>0</v>
      </c>
      <c r="Q238" s="143">
        <v>0.152</v>
      </c>
      <c r="R238" s="143">
        <f t="shared" si="2"/>
        <v>0.68399999999999994</v>
      </c>
      <c r="S238" s="143">
        <v>0</v>
      </c>
      <c r="T238" s="144">
        <f t="shared" si="3"/>
        <v>0</v>
      </c>
      <c r="AR238" s="145" t="s">
        <v>173</v>
      </c>
      <c r="AT238" s="145" t="s">
        <v>219</v>
      </c>
      <c r="AU238" s="145" t="s">
        <v>84</v>
      </c>
      <c r="AY238" s="15" t="s">
        <v>135</v>
      </c>
      <c r="BE238" s="146">
        <f t="shared" si="4"/>
        <v>0</v>
      </c>
      <c r="BF238" s="146">
        <f t="shared" si="5"/>
        <v>0</v>
      </c>
      <c r="BG238" s="146">
        <f t="shared" si="6"/>
        <v>0</v>
      </c>
      <c r="BH238" s="146">
        <f t="shared" si="7"/>
        <v>0</v>
      </c>
      <c r="BI238" s="146">
        <f t="shared" si="8"/>
        <v>0</v>
      </c>
      <c r="BJ238" s="15" t="s">
        <v>82</v>
      </c>
      <c r="BK238" s="146">
        <f t="shared" si="9"/>
        <v>0</v>
      </c>
      <c r="BL238" s="15" t="s">
        <v>141</v>
      </c>
      <c r="BM238" s="145" t="s">
        <v>831</v>
      </c>
    </row>
    <row r="239" spans="2:65" s="12" customFormat="1" ht="11.25">
      <c r="B239" s="151"/>
      <c r="D239" s="147" t="s">
        <v>160</v>
      </c>
      <c r="E239" s="152" t="s">
        <v>1</v>
      </c>
      <c r="F239" s="153" t="s">
        <v>832</v>
      </c>
      <c r="H239" s="154">
        <v>4.5</v>
      </c>
      <c r="I239" s="155"/>
      <c r="L239" s="151"/>
      <c r="M239" s="156"/>
      <c r="T239" s="157"/>
      <c r="AT239" s="152" t="s">
        <v>160</v>
      </c>
      <c r="AU239" s="152" t="s">
        <v>84</v>
      </c>
      <c r="AV239" s="12" t="s">
        <v>84</v>
      </c>
      <c r="AW239" s="12" t="s">
        <v>31</v>
      </c>
      <c r="AX239" s="12" t="s">
        <v>82</v>
      </c>
      <c r="AY239" s="152" t="s">
        <v>135</v>
      </c>
    </row>
    <row r="240" spans="2:65" s="11" customFormat="1" ht="22.9" customHeight="1">
      <c r="B240" s="120"/>
      <c r="D240" s="121" t="s">
        <v>73</v>
      </c>
      <c r="E240" s="130" t="s">
        <v>173</v>
      </c>
      <c r="F240" s="130" t="s">
        <v>385</v>
      </c>
      <c r="I240" s="123"/>
      <c r="J240" s="131">
        <f>BK240</f>
        <v>0</v>
      </c>
      <c r="L240" s="120"/>
      <c r="M240" s="125"/>
      <c r="P240" s="126">
        <f>SUM(P241:P286)</f>
        <v>0</v>
      </c>
      <c r="R240" s="126">
        <f>SUM(R241:R286)</f>
        <v>58.26077100000002</v>
      </c>
      <c r="T240" s="127">
        <f>SUM(T241:T286)</f>
        <v>7.1599999999999993</v>
      </c>
      <c r="AR240" s="121" t="s">
        <v>82</v>
      </c>
      <c r="AT240" s="128" t="s">
        <v>73</v>
      </c>
      <c r="AU240" s="128" t="s">
        <v>82</v>
      </c>
      <c r="AY240" s="121" t="s">
        <v>135</v>
      </c>
      <c r="BK240" s="129">
        <f>SUM(BK241:BK286)</f>
        <v>0</v>
      </c>
    </row>
    <row r="241" spans="2:65" s="1" customFormat="1" ht="16.5" customHeight="1">
      <c r="B241" s="132"/>
      <c r="C241" s="133" t="s">
        <v>406</v>
      </c>
      <c r="D241" s="133" t="s">
        <v>137</v>
      </c>
      <c r="E241" s="134" t="s">
        <v>833</v>
      </c>
      <c r="F241" s="135" t="s">
        <v>834</v>
      </c>
      <c r="G241" s="136" t="s">
        <v>165</v>
      </c>
      <c r="H241" s="137">
        <v>30</v>
      </c>
      <c r="I241" s="138"/>
      <c r="J241" s="139">
        <f>ROUND(I241*H241,2)</f>
        <v>0</v>
      </c>
      <c r="K241" s="140"/>
      <c r="L241" s="31"/>
      <c r="M241" s="141" t="s">
        <v>1</v>
      </c>
      <c r="N241" s="142" t="s">
        <v>39</v>
      </c>
      <c r="P241" s="143">
        <f>O241*H241</f>
        <v>0</v>
      </c>
      <c r="Q241" s="143">
        <v>0</v>
      </c>
      <c r="R241" s="143">
        <f>Q241*H241</f>
        <v>0</v>
      </c>
      <c r="S241" s="143">
        <v>0.18</v>
      </c>
      <c r="T241" s="144">
        <f>S241*H241</f>
        <v>5.3999999999999995</v>
      </c>
      <c r="AR241" s="145" t="s">
        <v>141</v>
      </c>
      <c r="AT241" s="145" t="s">
        <v>137</v>
      </c>
      <c r="AU241" s="145" t="s">
        <v>84</v>
      </c>
      <c r="AY241" s="15" t="s">
        <v>135</v>
      </c>
      <c r="BE241" s="146">
        <f>IF(N241="základní",J241,0)</f>
        <v>0</v>
      </c>
      <c r="BF241" s="146">
        <f>IF(N241="snížená",J241,0)</f>
        <v>0</v>
      </c>
      <c r="BG241" s="146">
        <f>IF(N241="zákl. přenesená",J241,0)</f>
        <v>0</v>
      </c>
      <c r="BH241" s="146">
        <f>IF(N241="sníž. přenesená",J241,0)</f>
        <v>0</v>
      </c>
      <c r="BI241" s="146">
        <f>IF(N241="nulová",J241,0)</f>
        <v>0</v>
      </c>
      <c r="BJ241" s="15" t="s">
        <v>82</v>
      </c>
      <c r="BK241" s="146">
        <f>ROUND(I241*H241,2)</f>
        <v>0</v>
      </c>
      <c r="BL241" s="15" t="s">
        <v>141</v>
      </c>
      <c r="BM241" s="145" t="s">
        <v>835</v>
      </c>
    </row>
    <row r="242" spans="2:65" s="1" customFormat="1" ht="21.75" customHeight="1">
      <c r="B242" s="132"/>
      <c r="C242" s="133" t="s">
        <v>410</v>
      </c>
      <c r="D242" s="133" t="s">
        <v>137</v>
      </c>
      <c r="E242" s="134" t="s">
        <v>836</v>
      </c>
      <c r="F242" s="135" t="s">
        <v>837</v>
      </c>
      <c r="G242" s="136" t="s">
        <v>332</v>
      </c>
      <c r="H242" s="137">
        <v>2</v>
      </c>
      <c r="I242" s="138"/>
      <c r="J242" s="139">
        <f>ROUND(I242*H242,2)</f>
        <v>0</v>
      </c>
      <c r="K242" s="140"/>
      <c r="L242" s="31"/>
      <c r="M242" s="141" t="s">
        <v>1</v>
      </c>
      <c r="N242" s="142" t="s">
        <v>39</v>
      </c>
      <c r="P242" s="143">
        <f>O242*H242</f>
        <v>0</v>
      </c>
      <c r="Q242" s="143">
        <v>0.29558000000000001</v>
      </c>
      <c r="R242" s="143">
        <f>Q242*H242</f>
        <v>0.59116000000000002</v>
      </c>
      <c r="S242" s="143">
        <v>0</v>
      </c>
      <c r="T242" s="144">
        <f>S242*H242</f>
        <v>0</v>
      </c>
      <c r="AR242" s="145" t="s">
        <v>141</v>
      </c>
      <c r="AT242" s="145" t="s">
        <v>137</v>
      </c>
      <c r="AU242" s="145" t="s">
        <v>84</v>
      </c>
      <c r="AY242" s="15" t="s">
        <v>135</v>
      </c>
      <c r="BE242" s="146">
        <f>IF(N242="základní",J242,0)</f>
        <v>0</v>
      </c>
      <c r="BF242" s="146">
        <f>IF(N242="snížená",J242,0)</f>
        <v>0</v>
      </c>
      <c r="BG242" s="146">
        <f>IF(N242="zákl. přenesená",J242,0)</f>
        <v>0</v>
      </c>
      <c r="BH242" s="146">
        <f>IF(N242="sníž. přenesená",J242,0)</f>
        <v>0</v>
      </c>
      <c r="BI242" s="146">
        <f>IF(N242="nulová",J242,0)</f>
        <v>0</v>
      </c>
      <c r="BJ242" s="15" t="s">
        <v>82</v>
      </c>
      <c r="BK242" s="146">
        <f>ROUND(I242*H242,2)</f>
        <v>0</v>
      </c>
      <c r="BL242" s="15" t="s">
        <v>141</v>
      </c>
      <c r="BM242" s="145" t="s">
        <v>838</v>
      </c>
    </row>
    <row r="243" spans="2:65" s="1" customFormat="1" ht="33" customHeight="1">
      <c r="B243" s="132"/>
      <c r="C243" s="133" t="s">
        <v>414</v>
      </c>
      <c r="D243" s="133" t="s">
        <v>137</v>
      </c>
      <c r="E243" s="134" t="s">
        <v>839</v>
      </c>
      <c r="F243" s="135" t="s">
        <v>840</v>
      </c>
      <c r="G243" s="136" t="s">
        <v>165</v>
      </c>
      <c r="H243" s="137">
        <v>426</v>
      </c>
      <c r="I243" s="138"/>
      <c r="J243" s="139">
        <f>ROUND(I243*H243,2)</f>
        <v>0</v>
      </c>
      <c r="K243" s="140"/>
      <c r="L243" s="31"/>
      <c r="M243" s="141" t="s">
        <v>1</v>
      </c>
      <c r="N243" s="142" t="s">
        <v>39</v>
      </c>
      <c r="P243" s="143">
        <f>O243*H243</f>
        <v>0</v>
      </c>
      <c r="Q243" s="143">
        <v>2.0000000000000002E-5</v>
      </c>
      <c r="R243" s="143">
        <f>Q243*H243</f>
        <v>8.5200000000000015E-3</v>
      </c>
      <c r="S243" s="143">
        <v>0</v>
      </c>
      <c r="T243" s="144">
        <f>S243*H243</f>
        <v>0</v>
      </c>
      <c r="AR243" s="145" t="s">
        <v>141</v>
      </c>
      <c r="AT243" s="145" t="s">
        <v>137</v>
      </c>
      <c r="AU243" s="145" t="s">
        <v>84</v>
      </c>
      <c r="AY243" s="15" t="s">
        <v>135</v>
      </c>
      <c r="BE243" s="146">
        <f>IF(N243="základní",J243,0)</f>
        <v>0</v>
      </c>
      <c r="BF243" s="146">
        <f>IF(N243="snížená",J243,0)</f>
        <v>0</v>
      </c>
      <c r="BG243" s="146">
        <f>IF(N243="zákl. přenesená",J243,0)</f>
        <v>0</v>
      </c>
      <c r="BH243" s="146">
        <f>IF(N243="sníž. přenesená",J243,0)</f>
        <v>0</v>
      </c>
      <c r="BI243" s="146">
        <f>IF(N243="nulová",J243,0)</f>
        <v>0</v>
      </c>
      <c r="BJ243" s="15" t="s">
        <v>82</v>
      </c>
      <c r="BK243" s="146">
        <f>ROUND(I243*H243,2)</f>
        <v>0</v>
      </c>
      <c r="BL243" s="15" t="s">
        <v>141</v>
      </c>
      <c r="BM243" s="145" t="s">
        <v>841</v>
      </c>
    </row>
    <row r="244" spans="2:65" s="1" customFormat="1" ht="21.75" customHeight="1">
      <c r="B244" s="132"/>
      <c r="C244" s="158" t="s">
        <v>418</v>
      </c>
      <c r="D244" s="158" t="s">
        <v>219</v>
      </c>
      <c r="E244" s="159" t="s">
        <v>842</v>
      </c>
      <c r="F244" s="160" t="s">
        <v>843</v>
      </c>
      <c r="G244" s="161" t="s">
        <v>165</v>
      </c>
      <c r="H244" s="162">
        <v>426</v>
      </c>
      <c r="I244" s="163"/>
      <c r="J244" s="164">
        <f>ROUND(I244*H244,2)</f>
        <v>0</v>
      </c>
      <c r="K244" s="165"/>
      <c r="L244" s="166"/>
      <c r="M244" s="167" t="s">
        <v>1</v>
      </c>
      <c r="N244" s="168" t="s">
        <v>39</v>
      </c>
      <c r="P244" s="143">
        <f>O244*H244</f>
        <v>0</v>
      </c>
      <c r="Q244" s="143">
        <v>1.3129999999999999E-2</v>
      </c>
      <c r="R244" s="143">
        <f>Q244*H244</f>
        <v>5.5933799999999998</v>
      </c>
      <c r="S244" s="143">
        <v>0</v>
      </c>
      <c r="T244" s="144">
        <f>S244*H244</f>
        <v>0</v>
      </c>
      <c r="AR244" s="145" t="s">
        <v>173</v>
      </c>
      <c r="AT244" s="145" t="s">
        <v>219</v>
      </c>
      <c r="AU244" s="145" t="s">
        <v>84</v>
      </c>
      <c r="AY244" s="15" t="s">
        <v>135</v>
      </c>
      <c r="BE244" s="146">
        <f>IF(N244="základní",J244,0)</f>
        <v>0</v>
      </c>
      <c r="BF244" s="146">
        <f>IF(N244="snížená",J244,0)</f>
        <v>0</v>
      </c>
      <c r="BG244" s="146">
        <f>IF(N244="zákl. přenesená",J244,0)</f>
        <v>0</v>
      </c>
      <c r="BH244" s="146">
        <f>IF(N244="sníž. přenesená",J244,0)</f>
        <v>0</v>
      </c>
      <c r="BI244" s="146">
        <f>IF(N244="nulová",J244,0)</f>
        <v>0</v>
      </c>
      <c r="BJ244" s="15" t="s">
        <v>82</v>
      </c>
      <c r="BK244" s="146">
        <f>ROUND(I244*H244,2)</f>
        <v>0</v>
      </c>
      <c r="BL244" s="15" t="s">
        <v>141</v>
      </c>
      <c r="BM244" s="145" t="s">
        <v>844</v>
      </c>
    </row>
    <row r="245" spans="2:65" s="1" customFormat="1" ht="39">
      <c r="B245" s="31"/>
      <c r="D245" s="147" t="s">
        <v>146</v>
      </c>
      <c r="F245" s="148" t="s">
        <v>845</v>
      </c>
      <c r="I245" s="149"/>
      <c r="L245" s="31"/>
      <c r="M245" s="150"/>
      <c r="T245" s="55"/>
      <c r="AT245" s="15" t="s">
        <v>146</v>
      </c>
      <c r="AU245" s="15" t="s">
        <v>84</v>
      </c>
    </row>
    <row r="246" spans="2:65" s="1" customFormat="1" ht="37.9" customHeight="1">
      <c r="B246" s="132"/>
      <c r="C246" s="133" t="s">
        <v>422</v>
      </c>
      <c r="D246" s="133" t="s">
        <v>137</v>
      </c>
      <c r="E246" s="134" t="s">
        <v>846</v>
      </c>
      <c r="F246" s="135" t="s">
        <v>847</v>
      </c>
      <c r="G246" s="136" t="s">
        <v>165</v>
      </c>
      <c r="H246" s="137">
        <v>271</v>
      </c>
      <c r="I246" s="138"/>
      <c r="J246" s="139">
        <f>ROUND(I246*H246,2)</f>
        <v>0</v>
      </c>
      <c r="K246" s="140"/>
      <c r="L246" s="31"/>
      <c r="M246" s="141" t="s">
        <v>1</v>
      </c>
      <c r="N246" s="142" t="s">
        <v>39</v>
      </c>
      <c r="P246" s="143">
        <f>O246*H246</f>
        <v>0</v>
      </c>
      <c r="Q246" s="143">
        <v>0</v>
      </c>
      <c r="R246" s="143">
        <f>Q246*H246</f>
        <v>0</v>
      </c>
      <c r="S246" s="143">
        <v>0</v>
      </c>
      <c r="T246" s="144">
        <f>S246*H246</f>
        <v>0</v>
      </c>
      <c r="AR246" s="145" t="s">
        <v>141</v>
      </c>
      <c r="AT246" s="145" t="s">
        <v>137</v>
      </c>
      <c r="AU246" s="145" t="s">
        <v>84</v>
      </c>
      <c r="AY246" s="15" t="s">
        <v>135</v>
      </c>
      <c r="BE246" s="146">
        <f>IF(N246="základní",J246,0)</f>
        <v>0</v>
      </c>
      <c r="BF246" s="146">
        <f>IF(N246="snížená",J246,0)</f>
        <v>0</v>
      </c>
      <c r="BG246" s="146">
        <f>IF(N246="zákl. přenesená",J246,0)</f>
        <v>0</v>
      </c>
      <c r="BH246" s="146">
        <f>IF(N246="sníž. přenesená",J246,0)</f>
        <v>0</v>
      </c>
      <c r="BI246" s="146">
        <f>IF(N246="nulová",J246,0)</f>
        <v>0</v>
      </c>
      <c r="BJ246" s="15" t="s">
        <v>82</v>
      </c>
      <c r="BK246" s="146">
        <f>ROUND(I246*H246,2)</f>
        <v>0</v>
      </c>
      <c r="BL246" s="15" t="s">
        <v>141</v>
      </c>
      <c r="BM246" s="145" t="s">
        <v>848</v>
      </c>
    </row>
    <row r="247" spans="2:65" s="1" customFormat="1" ht="24.2" customHeight="1">
      <c r="B247" s="132"/>
      <c r="C247" s="158" t="s">
        <v>426</v>
      </c>
      <c r="D247" s="158" t="s">
        <v>219</v>
      </c>
      <c r="E247" s="159" t="s">
        <v>849</v>
      </c>
      <c r="F247" s="160" t="s">
        <v>850</v>
      </c>
      <c r="G247" s="161" t="s">
        <v>165</v>
      </c>
      <c r="H247" s="162">
        <v>271</v>
      </c>
      <c r="I247" s="163"/>
      <c r="J247" s="164">
        <f>ROUND(I247*H247,2)</f>
        <v>0</v>
      </c>
      <c r="K247" s="165"/>
      <c r="L247" s="166"/>
      <c r="M247" s="167" t="s">
        <v>1</v>
      </c>
      <c r="N247" s="168" t="s">
        <v>39</v>
      </c>
      <c r="P247" s="143">
        <f>O247*H247</f>
        <v>0</v>
      </c>
      <c r="Q247" s="143">
        <v>1.389E-2</v>
      </c>
      <c r="R247" s="143">
        <f>Q247*H247</f>
        <v>3.7641899999999997</v>
      </c>
      <c r="S247" s="143">
        <v>0</v>
      </c>
      <c r="T247" s="144">
        <f>S247*H247</f>
        <v>0</v>
      </c>
      <c r="AR247" s="145" t="s">
        <v>173</v>
      </c>
      <c r="AT247" s="145" t="s">
        <v>219</v>
      </c>
      <c r="AU247" s="145" t="s">
        <v>84</v>
      </c>
      <c r="AY247" s="15" t="s">
        <v>135</v>
      </c>
      <c r="BE247" s="146">
        <f>IF(N247="základní",J247,0)</f>
        <v>0</v>
      </c>
      <c r="BF247" s="146">
        <f>IF(N247="snížená",J247,0)</f>
        <v>0</v>
      </c>
      <c r="BG247" s="146">
        <f>IF(N247="zákl. přenesená",J247,0)</f>
        <v>0</v>
      </c>
      <c r="BH247" s="146">
        <f>IF(N247="sníž. přenesená",J247,0)</f>
        <v>0</v>
      </c>
      <c r="BI247" s="146">
        <f>IF(N247="nulová",J247,0)</f>
        <v>0</v>
      </c>
      <c r="BJ247" s="15" t="s">
        <v>82</v>
      </c>
      <c r="BK247" s="146">
        <f>ROUND(I247*H247,2)</f>
        <v>0</v>
      </c>
      <c r="BL247" s="15" t="s">
        <v>141</v>
      </c>
      <c r="BM247" s="145" t="s">
        <v>851</v>
      </c>
    </row>
    <row r="248" spans="2:65" s="1" customFormat="1" ht="29.25">
      <c r="B248" s="31"/>
      <c r="D248" s="147" t="s">
        <v>146</v>
      </c>
      <c r="F248" s="148" t="s">
        <v>852</v>
      </c>
      <c r="I248" s="149"/>
      <c r="L248" s="31"/>
      <c r="M248" s="150"/>
      <c r="T248" s="55"/>
      <c r="AT248" s="15" t="s">
        <v>146</v>
      </c>
      <c r="AU248" s="15" t="s">
        <v>84</v>
      </c>
    </row>
    <row r="249" spans="2:65" s="1" customFormat="1" ht="16.5" customHeight="1">
      <c r="B249" s="132"/>
      <c r="C249" s="133" t="s">
        <v>430</v>
      </c>
      <c r="D249" s="133" t="s">
        <v>137</v>
      </c>
      <c r="E249" s="134" t="s">
        <v>853</v>
      </c>
      <c r="F249" s="135" t="s">
        <v>854</v>
      </c>
      <c r="G249" s="136" t="s">
        <v>165</v>
      </c>
      <c r="H249" s="137">
        <v>271</v>
      </c>
      <c r="I249" s="138"/>
      <c r="J249" s="139">
        <f>ROUND(I249*H249,2)</f>
        <v>0</v>
      </c>
      <c r="K249" s="140"/>
      <c r="L249" s="31"/>
      <c r="M249" s="141" t="s">
        <v>1</v>
      </c>
      <c r="N249" s="142" t="s">
        <v>39</v>
      </c>
      <c r="P249" s="143">
        <f>O249*H249</f>
        <v>0</v>
      </c>
      <c r="Q249" s="143">
        <v>0</v>
      </c>
      <c r="R249" s="143">
        <f>Q249*H249</f>
        <v>0</v>
      </c>
      <c r="S249" s="143">
        <v>0</v>
      </c>
      <c r="T249" s="144">
        <f>S249*H249</f>
        <v>0</v>
      </c>
      <c r="AR249" s="145" t="s">
        <v>141</v>
      </c>
      <c r="AT249" s="145" t="s">
        <v>137</v>
      </c>
      <c r="AU249" s="145" t="s">
        <v>84</v>
      </c>
      <c r="AY249" s="15" t="s">
        <v>135</v>
      </c>
      <c r="BE249" s="146">
        <f>IF(N249="základní",J249,0)</f>
        <v>0</v>
      </c>
      <c r="BF249" s="146">
        <f>IF(N249="snížená",J249,0)</f>
        <v>0</v>
      </c>
      <c r="BG249" s="146">
        <f>IF(N249="zákl. přenesená",J249,0)</f>
        <v>0</v>
      </c>
      <c r="BH249" s="146">
        <f>IF(N249="sníž. přenesená",J249,0)</f>
        <v>0</v>
      </c>
      <c r="BI249" s="146">
        <f>IF(N249="nulová",J249,0)</f>
        <v>0</v>
      </c>
      <c r="BJ249" s="15" t="s">
        <v>82</v>
      </c>
      <c r="BK249" s="146">
        <f>ROUND(I249*H249,2)</f>
        <v>0</v>
      </c>
      <c r="BL249" s="15" t="s">
        <v>141</v>
      </c>
      <c r="BM249" s="145" t="s">
        <v>855</v>
      </c>
    </row>
    <row r="250" spans="2:65" s="1" customFormat="1" ht="19.5">
      <c r="B250" s="31"/>
      <c r="D250" s="147" t="s">
        <v>146</v>
      </c>
      <c r="F250" s="148" t="s">
        <v>856</v>
      </c>
      <c r="I250" s="149"/>
      <c r="L250" s="31"/>
      <c r="M250" s="150"/>
      <c r="T250" s="55"/>
      <c r="AT250" s="15" t="s">
        <v>146</v>
      </c>
      <c r="AU250" s="15" t="s">
        <v>84</v>
      </c>
    </row>
    <row r="251" spans="2:65" s="1" customFormat="1" ht="24.2" customHeight="1">
      <c r="B251" s="132"/>
      <c r="C251" s="133" t="s">
        <v>435</v>
      </c>
      <c r="D251" s="133" t="s">
        <v>137</v>
      </c>
      <c r="E251" s="134" t="s">
        <v>857</v>
      </c>
      <c r="F251" s="135" t="s">
        <v>858</v>
      </c>
      <c r="G251" s="136" t="s">
        <v>332</v>
      </c>
      <c r="H251" s="137">
        <v>3</v>
      </c>
      <c r="I251" s="138"/>
      <c r="J251" s="139">
        <f t="shared" ref="J251:J256" si="10">ROUND(I251*H251,2)</f>
        <v>0</v>
      </c>
      <c r="K251" s="140"/>
      <c r="L251" s="31"/>
      <c r="M251" s="141" t="s">
        <v>1</v>
      </c>
      <c r="N251" s="142" t="s">
        <v>39</v>
      </c>
      <c r="P251" s="143">
        <f t="shared" ref="P251:P256" si="11">O251*H251</f>
        <v>0</v>
      </c>
      <c r="Q251" s="143">
        <v>6.9999999999999994E-5</v>
      </c>
      <c r="R251" s="143">
        <f t="shared" ref="R251:R256" si="12">Q251*H251</f>
        <v>2.0999999999999998E-4</v>
      </c>
      <c r="S251" s="143">
        <v>0</v>
      </c>
      <c r="T251" s="144">
        <f t="shared" ref="T251:T256" si="13">S251*H251</f>
        <v>0</v>
      </c>
      <c r="AR251" s="145" t="s">
        <v>141</v>
      </c>
      <c r="AT251" s="145" t="s">
        <v>137</v>
      </c>
      <c r="AU251" s="145" t="s">
        <v>84</v>
      </c>
      <c r="AY251" s="15" t="s">
        <v>135</v>
      </c>
      <c r="BE251" s="146">
        <f t="shared" ref="BE251:BE256" si="14">IF(N251="základní",J251,0)</f>
        <v>0</v>
      </c>
      <c r="BF251" s="146">
        <f t="shared" ref="BF251:BF256" si="15">IF(N251="snížená",J251,0)</f>
        <v>0</v>
      </c>
      <c r="BG251" s="146">
        <f t="shared" ref="BG251:BG256" si="16">IF(N251="zákl. přenesená",J251,0)</f>
        <v>0</v>
      </c>
      <c r="BH251" s="146">
        <f t="shared" ref="BH251:BH256" si="17">IF(N251="sníž. přenesená",J251,0)</f>
        <v>0</v>
      </c>
      <c r="BI251" s="146">
        <f t="shared" ref="BI251:BI256" si="18">IF(N251="nulová",J251,0)</f>
        <v>0</v>
      </c>
      <c r="BJ251" s="15" t="s">
        <v>82</v>
      </c>
      <c r="BK251" s="146">
        <f t="shared" ref="BK251:BK256" si="19">ROUND(I251*H251,2)</f>
        <v>0</v>
      </c>
      <c r="BL251" s="15" t="s">
        <v>141</v>
      </c>
      <c r="BM251" s="145" t="s">
        <v>859</v>
      </c>
    </row>
    <row r="252" spans="2:65" s="1" customFormat="1" ht="16.5" customHeight="1">
      <c r="B252" s="132"/>
      <c r="C252" s="133" t="s">
        <v>439</v>
      </c>
      <c r="D252" s="133" t="s">
        <v>137</v>
      </c>
      <c r="E252" s="134" t="s">
        <v>860</v>
      </c>
      <c r="F252" s="135" t="s">
        <v>861</v>
      </c>
      <c r="G252" s="136" t="s">
        <v>332</v>
      </c>
      <c r="H252" s="137">
        <v>14</v>
      </c>
      <c r="I252" s="138"/>
      <c r="J252" s="139">
        <f t="shared" si="10"/>
        <v>0</v>
      </c>
      <c r="K252" s="140"/>
      <c r="L252" s="31"/>
      <c r="M252" s="141" t="s">
        <v>1</v>
      </c>
      <c r="N252" s="142" t="s">
        <v>39</v>
      </c>
      <c r="P252" s="143">
        <f t="shared" si="11"/>
        <v>0</v>
      </c>
      <c r="Q252" s="143">
        <v>2.0000000000000002E-5</v>
      </c>
      <c r="R252" s="143">
        <f t="shared" si="12"/>
        <v>2.8000000000000003E-4</v>
      </c>
      <c r="S252" s="143">
        <v>0</v>
      </c>
      <c r="T252" s="144">
        <f t="shared" si="13"/>
        <v>0</v>
      </c>
      <c r="AR252" s="145" t="s">
        <v>141</v>
      </c>
      <c r="AT252" s="145" t="s">
        <v>137</v>
      </c>
      <c r="AU252" s="145" t="s">
        <v>84</v>
      </c>
      <c r="AY252" s="15" t="s">
        <v>135</v>
      </c>
      <c r="BE252" s="146">
        <f t="shared" si="14"/>
        <v>0</v>
      </c>
      <c r="BF252" s="146">
        <f t="shared" si="15"/>
        <v>0</v>
      </c>
      <c r="BG252" s="146">
        <f t="shared" si="16"/>
        <v>0</v>
      </c>
      <c r="BH252" s="146">
        <f t="shared" si="17"/>
        <v>0</v>
      </c>
      <c r="BI252" s="146">
        <f t="shared" si="18"/>
        <v>0</v>
      </c>
      <c r="BJ252" s="15" t="s">
        <v>82</v>
      </c>
      <c r="BK252" s="146">
        <f t="shared" si="19"/>
        <v>0</v>
      </c>
      <c r="BL252" s="15" t="s">
        <v>141</v>
      </c>
      <c r="BM252" s="145" t="s">
        <v>862</v>
      </c>
    </row>
    <row r="253" spans="2:65" s="1" customFormat="1" ht="16.5" customHeight="1">
      <c r="B253" s="132"/>
      <c r="C253" s="158" t="s">
        <v>444</v>
      </c>
      <c r="D253" s="158" t="s">
        <v>219</v>
      </c>
      <c r="E253" s="159" t="s">
        <v>863</v>
      </c>
      <c r="F253" s="160" t="s">
        <v>864</v>
      </c>
      <c r="G253" s="161" t="s">
        <v>332</v>
      </c>
      <c r="H253" s="162">
        <v>14</v>
      </c>
      <c r="I253" s="163"/>
      <c r="J253" s="164">
        <f t="shared" si="10"/>
        <v>0</v>
      </c>
      <c r="K253" s="165"/>
      <c r="L253" s="166"/>
      <c r="M253" s="167" t="s">
        <v>1</v>
      </c>
      <c r="N253" s="168" t="s">
        <v>39</v>
      </c>
      <c r="P253" s="143">
        <f t="shared" si="11"/>
        <v>0</v>
      </c>
      <c r="Q253" s="143">
        <v>2.5999999999999999E-3</v>
      </c>
      <c r="R253" s="143">
        <f t="shared" si="12"/>
        <v>3.6400000000000002E-2</v>
      </c>
      <c r="S253" s="143">
        <v>0</v>
      </c>
      <c r="T253" s="144">
        <f t="shared" si="13"/>
        <v>0</v>
      </c>
      <c r="AR253" s="145" t="s">
        <v>173</v>
      </c>
      <c r="AT253" s="145" t="s">
        <v>219</v>
      </c>
      <c r="AU253" s="145" t="s">
        <v>84</v>
      </c>
      <c r="AY253" s="15" t="s">
        <v>135</v>
      </c>
      <c r="BE253" s="146">
        <f t="shared" si="14"/>
        <v>0</v>
      </c>
      <c r="BF253" s="146">
        <f t="shared" si="15"/>
        <v>0</v>
      </c>
      <c r="BG253" s="146">
        <f t="shared" si="16"/>
        <v>0</v>
      </c>
      <c r="BH253" s="146">
        <f t="shared" si="17"/>
        <v>0</v>
      </c>
      <c r="BI253" s="146">
        <f t="shared" si="18"/>
        <v>0</v>
      </c>
      <c r="BJ253" s="15" t="s">
        <v>82</v>
      </c>
      <c r="BK253" s="146">
        <f t="shared" si="19"/>
        <v>0</v>
      </c>
      <c r="BL253" s="15" t="s">
        <v>141</v>
      </c>
      <c r="BM253" s="145" t="s">
        <v>865</v>
      </c>
    </row>
    <row r="254" spans="2:65" s="1" customFormat="1" ht="16.5" customHeight="1">
      <c r="B254" s="132"/>
      <c r="C254" s="133" t="s">
        <v>448</v>
      </c>
      <c r="D254" s="133" t="s">
        <v>137</v>
      </c>
      <c r="E254" s="134" t="s">
        <v>866</v>
      </c>
      <c r="F254" s="135" t="s">
        <v>867</v>
      </c>
      <c r="G254" s="136" t="s">
        <v>332</v>
      </c>
      <c r="H254" s="137">
        <v>3</v>
      </c>
      <c r="I254" s="138"/>
      <c r="J254" s="139">
        <f t="shared" si="10"/>
        <v>0</v>
      </c>
      <c r="K254" s="140"/>
      <c r="L254" s="31"/>
      <c r="M254" s="141" t="s">
        <v>1</v>
      </c>
      <c r="N254" s="142" t="s">
        <v>39</v>
      </c>
      <c r="P254" s="143">
        <f t="shared" si="11"/>
        <v>0</v>
      </c>
      <c r="Q254" s="143">
        <v>1.2E-4</v>
      </c>
      <c r="R254" s="143">
        <f t="shared" si="12"/>
        <v>3.6000000000000002E-4</v>
      </c>
      <c r="S254" s="143">
        <v>0</v>
      </c>
      <c r="T254" s="144">
        <f t="shared" si="13"/>
        <v>0</v>
      </c>
      <c r="AR254" s="145" t="s">
        <v>141</v>
      </c>
      <c r="AT254" s="145" t="s">
        <v>137</v>
      </c>
      <c r="AU254" s="145" t="s">
        <v>84</v>
      </c>
      <c r="AY254" s="15" t="s">
        <v>135</v>
      </c>
      <c r="BE254" s="146">
        <f t="shared" si="14"/>
        <v>0</v>
      </c>
      <c r="BF254" s="146">
        <f t="shared" si="15"/>
        <v>0</v>
      </c>
      <c r="BG254" s="146">
        <f t="shared" si="16"/>
        <v>0</v>
      </c>
      <c r="BH254" s="146">
        <f t="shared" si="17"/>
        <v>0</v>
      </c>
      <c r="BI254" s="146">
        <f t="shared" si="18"/>
        <v>0</v>
      </c>
      <c r="BJ254" s="15" t="s">
        <v>82</v>
      </c>
      <c r="BK254" s="146">
        <f t="shared" si="19"/>
        <v>0</v>
      </c>
      <c r="BL254" s="15" t="s">
        <v>141</v>
      </c>
      <c r="BM254" s="145" t="s">
        <v>868</v>
      </c>
    </row>
    <row r="255" spans="2:65" s="1" customFormat="1" ht="16.5" customHeight="1">
      <c r="B255" s="132"/>
      <c r="C255" s="133" t="s">
        <v>452</v>
      </c>
      <c r="D255" s="133" t="s">
        <v>137</v>
      </c>
      <c r="E255" s="134" t="s">
        <v>869</v>
      </c>
      <c r="F255" s="135" t="s">
        <v>870</v>
      </c>
      <c r="G255" s="136" t="s">
        <v>226</v>
      </c>
      <c r="H255" s="137">
        <v>1</v>
      </c>
      <c r="I255" s="138"/>
      <c r="J255" s="139">
        <f t="shared" si="10"/>
        <v>0</v>
      </c>
      <c r="K255" s="140"/>
      <c r="L255" s="31"/>
      <c r="M255" s="141" t="s">
        <v>1</v>
      </c>
      <c r="N255" s="142" t="s">
        <v>39</v>
      </c>
      <c r="P255" s="143">
        <f t="shared" si="11"/>
        <v>0</v>
      </c>
      <c r="Q255" s="143">
        <v>0</v>
      </c>
      <c r="R255" s="143">
        <f t="shared" si="12"/>
        <v>0</v>
      </c>
      <c r="S255" s="143">
        <v>1.76</v>
      </c>
      <c r="T255" s="144">
        <f t="shared" si="13"/>
        <v>1.76</v>
      </c>
      <c r="AR255" s="145" t="s">
        <v>141</v>
      </c>
      <c r="AT255" s="145" t="s">
        <v>137</v>
      </c>
      <c r="AU255" s="145" t="s">
        <v>84</v>
      </c>
      <c r="AY255" s="15" t="s">
        <v>135</v>
      </c>
      <c r="BE255" s="146">
        <f t="shared" si="14"/>
        <v>0</v>
      </c>
      <c r="BF255" s="146">
        <f t="shared" si="15"/>
        <v>0</v>
      </c>
      <c r="BG255" s="146">
        <f t="shared" si="16"/>
        <v>0</v>
      </c>
      <c r="BH255" s="146">
        <f t="shared" si="17"/>
        <v>0</v>
      </c>
      <c r="BI255" s="146">
        <f t="shared" si="18"/>
        <v>0</v>
      </c>
      <c r="BJ255" s="15" t="s">
        <v>82</v>
      </c>
      <c r="BK255" s="146">
        <f t="shared" si="19"/>
        <v>0</v>
      </c>
      <c r="BL255" s="15" t="s">
        <v>141</v>
      </c>
      <c r="BM255" s="145" t="s">
        <v>871</v>
      </c>
    </row>
    <row r="256" spans="2:65" s="1" customFormat="1" ht="16.5" customHeight="1">
      <c r="B256" s="132"/>
      <c r="C256" s="133" t="s">
        <v>456</v>
      </c>
      <c r="D256" s="133" t="s">
        <v>137</v>
      </c>
      <c r="E256" s="134" t="s">
        <v>872</v>
      </c>
      <c r="F256" s="135" t="s">
        <v>873</v>
      </c>
      <c r="G256" s="136" t="s">
        <v>226</v>
      </c>
      <c r="H256" s="137">
        <v>1</v>
      </c>
      <c r="I256" s="138"/>
      <c r="J256" s="139">
        <f t="shared" si="10"/>
        <v>0</v>
      </c>
      <c r="K256" s="140"/>
      <c r="L256" s="31"/>
      <c r="M256" s="141" t="s">
        <v>1</v>
      </c>
      <c r="N256" s="142" t="s">
        <v>39</v>
      </c>
      <c r="P256" s="143">
        <f t="shared" si="11"/>
        <v>0</v>
      </c>
      <c r="Q256" s="143">
        <v>0.41488999999999998</v>
      </c>
      <c r="R256" s="143">
        <f t="shared" si="12"/>
        <v>0.41488999999999998</v>
      </c>
      <c r="S256" s="143">
        <v>0</v>
      </c>
      <c r="T256" s="144">
        <f t="shared" si="13"/>
        <v>0</v>
      </c>
      <c r="AR256" s="145" t="s">
        <v>141</v>
      </c>
      <c r="AT256" s="145" t="s">
        <v>137</v>
      </c>
      <c r="AU256" s="145" t="s">
        <v>84</v>
      </c>
      <c r="AY256" s="15" t="s">
        <v>135</v>
      </c>
      <c r="BE256" s="146">
        <f t="shared" si="14"/>
        <v>0</v>
      </c>
      <c r="BF256" s="146">
        <f t="shared" si="15"/>
        <v>0</v>
      </c>
      <c r="BG256" s="146">
        <f t="shared" si="16"/>
        <v>0</v>
      </c>
      <c r="BH256" s="146">
        <f t="shared" si="17"/>
        <v>0</v>
      </c>
      <c r="BI256" s="146">
        <f t="shared" si="18"/>
        <v>0</v>
      </c>
      <c r="BJ256" s="15" t="s">
        <v>82</v>
      </c>
      <c r="BK256" s="146">
        <f t="shared" si="19"/>
        <v>0</v>
      </c>
      <c r="BL256" s="15" t="s">
        <v>141</v>
      </c>
      <c r="BM256" s="145" t="s">
        <v>874</v>
      </c>
    </row>
    <row r="257" spans="2:65" s="1" customFormat="1" ht="29.25">
      <c r="B257" s="31"/>
      <c r="D257" s="147" t="s">
        <v>146</v>
      </c>
      <c r="F257" s="148" t="s">
        <v>875</v>
      </c>
      <c r="I257" s="149"/>
      <c r="L257" s="31"/>
      <c r="M257" s="150"/>
      <c r="T257" s="55"/>
      <c r="AT257" s="15" t="s">
        <v>146</v>
      </c>
      <c r="AU257" s="15" t="s">
        <v>84</v>
      </c>
    </row>
    <row r="258" spans="2:65" s="1" customFormat="1" ht="24.2" customHeight="1">
      <c r="B258" s="132"/>
      <c r="C258" s="158" t="s">
        <v>460</v>
      </c>
      <c r="D258" s="158" t="s">
        <v>219</v>
      </c>
      <c r="E258" s="159" t="s">
        <v>876</v>
      </c>
      <c r="F258" s="160" t="s">
        <v>877</v>
      </c>
      <c r="G258" s="161" t="s">
        <v>332</v>
      </c>
      <c r="H258" s="162">
        <v>1</v>
      </c>
      <c r="I258" s="163"/>
      <c r="J258" s="164">
        <f t="shared" ref="J258:J271" si="20">ROUND(I258*H258,2)</f>
        <v>0</v>
      </c>
      <c r="K258" s="165"/>
      <c r="L258" s="166"/>
      <c r="M258" s="167" t="s">
        <v>1</v>
      </c>
      <c r="N258" s="168" t="s">
        <v>39</v>
      </c>
      <c r="P258" s="143">
        <f t="shared" ref="P258:P271" si="21">O258*H258</f>
        <v>0</v>
      </c>
      <c r="Q258" s="143">
        <v>1.29</v>
      </c>
      <c r="R258" s="143">
        <f t="shared" ref="R258:R271" si="22">Q258*H258</f>
        <v>1.29</v>
      </c>
      <c r="S258" s="143">
        <v>0</v>
      </c>
      <c r="T258" s="144">
        <f t="shared" ref="T258:T271" si="23">S258*H258</f>
        <v>0</v>
      </c>
      <c r="AR258" s="145" t="s">
        <v>173</v>
      </c>
      <c r="AT258" s="145" t="s">
        <v>219</v>
      </c>
      <c r="AU258" s="145" t="s">
        <v>84</v>
      </c>
      <c r="AY258" s="15" t="s">
        <v>135</v>
      </c>
      <c r="BE258" s="146">
        <f t="shared" ref="BE258:BE271" si="24">IF(N258="základní",J258,0)</f>
        <v>0</v>
      </c>
      <c r="BF258" s="146">
        <f t="shared" ref="BF258:BF271" si="25">IF(N258="snížená",J258,0)</f>
        <v>0</v>
      </c>
      <c r="BG258" s="146">
        <f t="shared" ref="BG258:BG271" si="26">IF(N258="zákl. přenesená",J258,0)</f>
        <v>0</v>
      </c>
      <c r="BH258" s="146">
        <f t="shared" ref="BH258:BH271" si="27">IF(N258="sníž. přenesená",J258,0)</f>
        <v>0</v>
      </c>
      <c r="BI258" s="146">
        <f t="shared" ref="BI258:BI271" si="28">IF(N258="nulová",J258,0)</f>
        <v>0</v>
      </c>
      <c r="BJ258" s="15" t="s">
        <v>82</v>
      </c>
      <c r="BK258" s="146">
        <f t="shared" ref="BK258:BK271" si="29">ROUND(I258*H258,2)</f>
        <v>0</v>
      </c>
      <c r="BL258" s="15" t="s">
        <v>141</v>
      </c>
      <c r="BM258" s="145" t="s">
        <v>878</v>
      </c>
    </row>
    <row r="259" spans="2:65" s="1" customFormat="1" ht="24.2" customHeight="1">
      <c r="B259" s="132"/>
      <c r="C259" s="158" t="s">
        <v>464</v>
      </c>
      <c r="D259" s="158" t="s">
        <v>219</v>
      </c>
      <c r="E259" s="159" t="s">
        <v>879</v>
      </c>
      <c r="F259" s="160" t="s">
        <v>880</v>
      </c>
      <c r="G259" s="161" t="s">
        <v>332</v>
      </c>
      <c r="H259" s="162">
        <v>15</v>
      </c>
      <c r="I259" s="163"/>
      <c r="J259" s="164">
        <f t="shared" si="20"/>
        <v>0</v>
      </c>
      <c r="K259" s="165"/>
      <c r="L259" s="166"/>
      <c r="M259" s="167" t="s">
        <v>1</v>
      </c>
      <c r="N259" s="168" t="s">
        <v>39</v>
      </c>
      <c r="P259" s="143">
        <f t="shared" si="21"/>
        <v>0</v>
      </c>
      <c r="Q259" s="143">
        <v>1.27</v>
      </c>
      <c r="R259" s="143">
        <f t="shared" si="22"/>
        <v>19.05</v>
      </c>
      <c r="S259" s="143">
        <v>0</v>
      </c>
      <c r="T259" s="144">
        <f t="shared" si="23"/>
        <v>0</v>
      </c>
      <c r="AR259" s="145" t="s">
        <v>173</v>
      </c>
      <c r="AT259" s="145" t="s">
        <v>219</v>
      </c>
      <c r="AU259" s="145" t="s">
        <v>84</v>
      </c>
      <c r="AY259" s="15" t="s">
        <v>135</v>
      </c>
      <c r="BE259" s="146">
        <f t="shared" si="24"/>
        <v>0</v>
      </c>
      <c r="BF259" s="146">
        <f t="shared" si="25"/>
        <v>0</v>
      </c>
      <c r="BG259" s="146">
        <f t="shared" si="26"/>
        <v>0</v>
      </c>
      <c r="BH259" s="146">
        <f t="shared" si="27"/>
        <v>0</v>
      </c>
      <c r="BI259" s="146">
        <f t="shared" si="28"/>
        <v>0</v>
      </c>
      <c r="BJ259" s="15" t="s">
        <v>82</v>
      </c>
      <c r="BK259" s="146">
        <f t="shared" si="29"/>
        <v>0</v>
      </c>
      <c r="BL259" s="15" t="s">
        <v>141</v>
      </c>
      <c r="BM259" s="145" t="s">
        <v>881</v>
      </c>
    </row>
    <row r="260" spans="2:65" s="1" customFormat="1" ht="24.2" customHeight="1">
      <c r="B260" s="132"/>
      <c r="C260" s="158" t="s">
        <v>468</v>
      </c>
      <c r="D260" s="158" t="s">
        <v>219</v>
      </c>
      <c r="E260" s="159" t="s">
        <v>882</v>
      </c>
      <c r="F260" s="160" t="s">
        <v>883</v>
      </c>
      <c r="G260" s="161" t="s">
        <v>332</v>
      </c>
      <c r="H260" s="162">
        <v>9</v>
      </c>
      <c r="I260" s="163"/>
      <c r="J260" s="164">
        <f t="shared" si="20"/>
        <v>0</v>
      </c>
      <c r="K260" s="165"/>
      <c r="L260" s="166"/>
      <c r="M260" s="167" t="s">
        <v>1</v>
      </c>
      <c r="N260" s="168" t="s">
        <v>39</v>
      </c>
      <c r="P260" s="143">
        <f t="shared" si="21"/>
        <v>0</v>
      </c>
      <c r="Q260" s="143">
        <v>0.185</v>
      </c>
      <c r="R260" s="143">
        <f t="shared" si="22"/>
        <v>1.665</v>
      </c>
      <c r="S260" s="143">
        <v>0</v>
      </c>
      <c r="T260" s="144">
        <f t="shared" si="23"/>
        <v>0</v>
      </c>
      <c r="AR260" s="145" t="s">
        <v>173</v>
      </c>
      <c r="AT260" s="145" t="s">
        <v>219</v>
      </c>
      <c r="AU260" s="145" t="s">
        <v>84</v>
      </c>
      <c r="AY260" s="15" t="s">
        <v>135</v>
      </c>
      <c r="BE260" s="146">
        <f t="shared" si="24"/>
        <v>0</v>
      </c>
      <c r="BF260" s="146">
        <f t="shared" si="25"/>
        <v>0</v>
      </c>
      <c r="BG260" s="146">
        <f t="shared" si="26"/>
        <v>0</v>
      </c>
      <c r="BH260" s="146">
        <f t="shared" si="27"/>
        <v>0</v>
      </c>
      <c r="BI260" s="146">
        <f t="shared" si="28"/>
        <v>0</v>
      </c>
      <c r="BJ260" s="15" t="s">
        <v>82</v>
      </c>
      <c r="BK260" s="146">
        <f t="shared" si="29"/>
        <v>0</v>
      </c>
      <c r="BL260" s="15" t="s">
        <v>141</v>
      </c>
      <c r="BM260" s="145" t="s">
        <v>884</v>
      </c>
    </row>
    <row r="261" spans="2:65" s="1" customFormat="1" ht="24.2" customHeight="1">
      <c r="B261" s="132"/>
      <c r="C261" s="158" t="s">
        <v>472</v>
      </c>
      <c r="D261" s="158" t="s">
        <v>219</v>
      </c>
      <c r="E261" s="159" t="s">
        <v>885</v>
      </c>
      <c r="F261" s="160" t="s">
        <v>886</v>
      </c>
      <c r="G261" s="161" t="s">
        <v>332</v>
      </c>
      <c r="H261" s="162">
        <v>4</v>
      </c>
      <c r="I261" s="163"/>
      <c r="J261" s="164">
        <f t="shared" si="20"/>
        <v>0</v>
      </c>
      <c r="K261" s="165"/>
      <c r="L261" s="166"/>
      <c r="M261" s="167" t="s">
        <v>1</v>
      </c>
      <c r="N261" s="168" t="s">
        <v>39</v>
      </c>
      <c r="P261" s="143">
        <f t="shared" si="21"/>
        <v>0</v>
      </c>
      <c r="Q261" s="143">
        <v>0.37</v>
      </c>
      <c r="R261" s="143">
        <f t="shared" si="22"/>
        <v>1.48</v>
      </c>
      <c r="S261" s="143">
        <v>0</v>
      </c>
      <c r="T261" s="144">
        <f t="shared" si="23"/>
        <v>0</v>
      </c>
      <c r="AR261" s="145" t="s">
        <v>173</v>
      </c>
      <c r="AT261" s="145" t="s">
        <v>219</v>
      </c>
      <c r="AU261" s="145" t="s">
        <v>84</v>
      </c>
      <c r="AY261" s="15" t="s">
        <v>135</v>
      </c>
      <c r="BE261" s="146">
        <f t="shared" si="24"/>
        <v>0</v>
      </c>
      <c r="BF261" s="146">
        <f t="shared" si="25"/>
        <v>0</v>
      </c>
      <c r="BG261" s="146">
        <f t="shared" si="26"/>
        <v>0</v>
      </c>
      <c r="BH261" s="146">
        <f t="shared" si="27"/>
        <v>0</v>
      </c>
      <c r="BI261" s="146">
        <f t="shared" si="28"/>
        <v>0</v>
      </c>
      <c r="BJ261" s="15" t="s">
        <v>82</v>
      </c>
      <c r="BK261" s="146">
        <f t="shared" si="29"/>
        <v>0</v>
      </c>
      <c r="BL261" s="15" t="s">
        <v>141</v>
      </c>
      <c r="BM261" s="145" t="s">
        <v>887</v>
      </c>
    </row>
    <row r="262" spans="2:65" s="1" customFormat="1" ht="24.2" customHeight="1">
      <c r="B262" s="132"/>
      <c r="C262" s="158" t="s">
        <v>476</v>
      </c>
      <c r="D262" s="158" t="s">
        <v>219</v>
      </c>
      <c r="E262" s="159" t="s">
        <v>888</v>
      </c>
      <c r="F262" s="160" t="s">
        <v>889</v>
      </c>
      <c r="G262" s="161" t="s">
        <v>332</v>
      </c>
      <c r="H262" s="162">
        <v>7</v>
      </c>
      <c r="I262" s="163"/>
      <c r="J262" s="164">
        <f t="shared" si="20"/>
        <v>0</v>
      </c>
      <c r="K262" s="165"/>
      <c r="L262" s="166"/>
      <c r="M262" s="167" t="s">
        <v>1</v>
      </c>
      <c r="N262" s="168" t="s">
        <v>39</v>
      </c>
      <c r="P262" s="143">
        <f t="shared" si="21"/>
        <v>0</v>
      </c>
      <c r="Q262" s="143">
        <v>0.74</v>
      </c>
      <c r="R262" s="143">
        <f t="shared" si="22"/>
        <v>5.18</v>
      </c>
      <c r="S262" s="143">
        <v>0</v>
      </c>
      <c r="T262" s="144">
        <f t="shared" si="23"/>
        <v>0</v>
      </c>
      <c r="AR262" s="145" t="s">
        <v>173</v>
      </c>
      <c r="AT262" s="145" t="s">
        <v>219</v>
      </c>
      <c r="AU262" s="145" t="s">
        <v>84</v>
      </c>
      <c r="AY262" s="15" t="s">
        <v>135</v>
      </c>
      <c r="BE262" s="146">
        <f t="shared" si="24"/>
        <v>0</v>
      </c>
      <c r="BF262" s="146">
        <f t="shared" si="25"/>
        <v>0</v>
      </c>
      <c r="BG262" s="146">
        <f t="shared" si="26"/>
        <v>0</v>
      </c>
      <c r="BH262" s="146">
        <f t="shared" si="27"/>
        <v>0</v>
      </c>
      <c r="BI262" s="146">
        <f t="shared" si="28"/>
        <v>0</v>
      </c>
      <c r="BJ262" s="15" t="s">
        <v>82</v>
      </c>
      <c r="BK262" s="146">
        <f t="shared" si="29"/>
        <v>0</v>
      </c>
      <c r="BL262" s="15" t="s">
        <v>141</v>
      </c>
      <c r="BM262" s="145" t="s">
        <v>890</v>
      </c>
    </row>
    <row r="263" spans="2:65" s="1" customFormat="1" ht="24.2" customHeight="1">
      <c r="B263" s="132"/>
      <c r="C263" s="158" t="s">
        <v>480</v>
      </c>
      <c r="D263" s="158" t="s">
        <v>219</v>
      </c>
      <c r="E263" s="159" t="s">
        <v>891</v>
      </c>
      <c r="F263" s="160" t="s">
        <v>892</v>
      </c>
      <c r="G263" s="161" t="s">
        <v>332</v>
      </c>
      <c r="H263" s="162">
        <v>14</v>
      </c>
      <c r="I263" s="163"/>
      <c r="J263" s="164">
        <f t="shared" si="20"/>
        <v>0</v>
      </c>
      <c r="K263" s="165"/>
      <c r="L263" s="166"/>
      <c r="M263" s="167" t="s">
        <v>1</v>
      </c>
      <c r="N263" s="168" t="s">
        <v>39</v>
      </c>
      <c r="P263" s="143">
        <f t="shared" si="21"/>
        <v>0</v>
      </c>
      <c r="Q263" s="143">
        <v>0.58499999999999996</v>
      </c>
      <c r="R263" s="143">
        <f t="shared" si="22"/>
        <v>8.19</v>
      </c>
      <c r="S263" s="143">
        <v>0</v>
      </c>
      <c r="T263" s="144">
        <f t="shared" si="23"/>
        <v>0</v>
      </c>
      <c r="AR263" s="145" t="s">
        <v>173</v>
      </c>
      <c r="AT263" s="145" t="s">
        <v>219</v>
      </c>
      <c r="AU263" s="145" t="s">
        <v>84</v>
      </c>
      <c r="AY263" s="15" t="s">
        <v>135</v>
      </c>
      <c r="BE263" s="146">
        <f t="shared" si="24"/>
        <v>0</v>
      </c>
      <c r="BF263" s="146">
        <f t="shared" si="25"/>
        <v>0</v>
      </c>
      <c r="BG263" s="146">
        <f t="shared" si="26"/>
        <v>0</v>
      </c>
      <c r="BH263" s="146">
        <f t="shared" si="27"/>
        <v>0</v>
      </c>
      <c r="BI263" s="146">
        <f t="shared" si="28"/>
        <v>0</v>
      </c>
      <c r="BJ263" s="15" t="s">
        <v>82</v>
      </c>
      <c r="BK263" s="146">
        <f t="shared" si="29"/>
        <v>0</v>
      </c>
      <c r="BL263" s="15" t="s">
        <v>141</v>
      </c>
      <c r="BM263" s="145" t="s">
        <v>893</v>
      </c>
    </row>
    <row r="264" spans="2:65" s="1" customFormat="1" ht="24.2" customHeight="1">
      <c r="B264" s="132"/>
      <c r="C264" s="158" t="s">
        <v>485</v>
      </c>
      <c r="D264" s="158" t="s">
        <v>219</v>
      </c>
      <c r="E264" s="159" t="s">
        <v>894</v>
      </c>
      <c r="F264" s="160" t="s">
        <v>895</v>
      </c>
      <c r="G264" s="161" t="s">
        <v>332</v>
      </c>
      <c r="H264" s="162">
        <v>5</v>
      </c>
      <c r="I264" s="163"/>
      <c r="J264" s="164">
        <f t="shared" si="20"/>
        <v>0</v>
      </c>
      <c r="K264" s="165"/>
      <c r="L264" s="166"/>
      <c r="M264" s="167" t="s">
        <v>1</v>
      </c>
      <c r="N264" s="168" t="s">
        <v>39</v>
      </c>
      <c r="P264" s="143">
        <f t="shared" si="21"/>
        <v>0</v>
      </c>
      <c r="Q264" s="143">
        <v>0.04</v>
      </c>
      <c r="R264" s="143">
        <f t="shared" si="22"/>
        <v>0.2</v>
      </c>
      <c r="S264" s="143">
        <v>0</v>
      </c>
      <c r="T264" s="144">
        <f t="shared" si="23"/>
        <v>0</v>
      </c>
      <c r="AR264" s="145" t="s">
        <v>173</v>
      </c>
      <c r="AT264" s="145" t="s">
        <v>219</v>
      </c>
      <c r="AU264" s="145" t="s">
        <v>84</v>
      </c>
      <c r="AY264" s="15" t="s">
        <v>135</v>
      </c>
      <c r="BE264" s="146">
        <f t="shared" si="24"/>
        <v>0</v>
      </c>
      <c r="BF264" s="146">
        <f t="shared" si="25"/>
        <v>0</v>
      </c>
      <c r="BG264" s="146">
        <f t="shared" si="26"/>
        <v>0</v>
      </c>
      <c r="BH264" s="146">
        <f t="shared" si="27"/>
        <v>0</v>
      </c>
      <c r="BI264" s="146">
        <f t="shared" si="28"/>
        <v>0</v>
      </c>
      <c r="BJ264" s="15" t="s">
        <v>82</v>
      </c>
      <c r="BK264" s="146">
        <f t="shared" si="29"/>
        <v>0</v>
      </c>
      <c r="BL264" s="15" t="s">
        <v>141</v>
      </c>
      <c r="BM264" s="145" t="s">
        <v>896</v>
      </c>
    </row>
    <row r="265" spans="2:65" s="1" customFormat="1" ht="24.2" customHeight="1">
      <c r="B265" s="132"/>
      <c r="C265" s="158" t="s">
        <v>489</v>
      </c>
      <c r="D265" s="158" t="s">
        <v>219</v>
      </c>
      <c r="E265" s="159" t="s">
        <v>897</v>
      </c>
      <c r="F265" s="160" t="s">
        <v>898</v>
      </c>
      <c r="G265" s="161" t="s">
        <v>332</v>
      </c>
      <c r="H265" s="162">
        <v>8</v>
      </c>
      <c r="I265" s="163"/>
      <c r="J265" s="164">
        <f t="shared" si="20"/>
        <v>0</v>
      </c>
      <c r="K265" s="165"/>
      <c r="L265" s="166"/>
      <c r="M265" s="167" t="s">
        <v>1</v>
      </c>
      <c r="N265" s="168" t="s">
        <v>39</v>
      </c>
      <c r="P265" s="143">
        <f t="shared" si="21"/>
        <v>0</v>
      </c>
      <c r="Q265" s="143">
        <v>5.0999999999999997E-2</v>
      </c>
      <c r="R265" s="143">
        <f t="shared" si="22"/>
        <v>0.40799999999999997</v>
      </c>
      <c r="S265" s="143">
        <v>0</v>
      </c>
      <c r="T265" s="144">
        <f t="shared" si="23"/>
        <v>0</v>
      </c>
      <c r="AR265" s="145" t="s">
        <v>173</v>
      </c>
      <c r="AT265" s="145" t="s">
        <v>219</v>
      </c>
      <c r="AU265" s="145" t="s">
        <v>84</v>
      </c>
      <c r="AY265" s="15" t="s">
        <v>135</v>
      </c>
      <c r="BE265" s="146">
        <f t="shared" si="24"/>
        <v>0</v>
      </c>
      <c r="BF265" s="146">
        <f t="shared" si="25"/>
        <v>0</v>
      </c>
      <c r="BG265" s="146">
        <f t="shared" si="26"/>
        <v>0</v>
      </c>
      <c r="BH265" s="146">
        <f t="shared" si="27"/>
        <v>0</v>
      </c>
      <c r="BI265" s="146">
        <f t="shared" si="28"/>
        <v>0</v>
      </c>
      <c r="BJ265" s="15" t="s">
        <v>82</v>
      </c>
      <c r="BK265" s="146">
        <f t="shared" si="29"/>
        <v>0</v>
      </c>
      <c r="BL265" s="15" t="s">
        <v>141</v>
      </c>
      <c r="BM265" s="145" t="s">
        <v>899</v>
      </c>
    </row>
    <row r="266" spans="2:65" s="1" customFormat="1" ht="24.2" customHeight="1">
      <c r="B266" s="132"/>
      <c r="C266" s="158" t="s">
        <v>493</v>
      </c>
      <c r="D266" s="158" t="s">
        <v>219</v>
      </c>
      <c r="E266" s="159" t="s">
        <v>900</v>
      </c>
      <c r="F266" s="160" t="s">
        <v>901</v>
      </c>
      <c r="G266" s="161" t="s">
        <v>332</v>
      </c>
      <c r="H266" s="162">
        <v>5</v>
      </c>
      <c r="I266" s="163"/>
      <c r="J266" s="164">
        <f t="shared" si="20"/>
        <v>0</v>
      </c>
      <c r="K266" s="165"/>
      <c r="L266" s="166"/>
      <c r="M266" s="167" t="s">
        <v>1</v>
      </c>
      <c r="N266" s="168" t="s">
        <v>39</v>
      </c>
      <c r="P266" s="143">
        <f t="shared" si="21"/>
        <v>0</v>
      </c>
      <c r="Q266" s="143">
        <v>6.8000000000000005E-2</v>
      </c>
      <c r="R266" s="143">
        <f t="shared" si="22"/>
        <v>0.34</v>
      </c>
      <c r="S266" s="143">
        <v>0</v>
      </c>
      <c r="T266" s="144">
        <f t="shared" si="23"/>
        <v>0</v>
      </c>
      <c r="AR266" s="145" t="s">
        <v>173</v>
      </c>
      <c r="AT266" s="145" t="s">
        <v>219</v>
      </c>
      <c r="AU266" s="145" t="s">
        <v>84</v>
      </c>
      <c r="AY266" s="15" t="s">
        <v>135</v>
      </c>
      <c r="BE266" s="146">
        <f t="shared" si="24"/>
        <v>0</v>
      </c>
      <c r="BF266" s="146">
        <f t="shared" si="25"/>
        <v>0</v>
      </c>
      <c r="BG266" s="146">
        <f t="shared" si="26"/>
        <v>0</v>
      </c>
      <c r="BH266" s="146">
        <f t="shared" si="27"/>
        <v>0</v>
      </c>
      <c r="BI266" s="146">
        <f t="shared" si="28"/>
        <v>0</v>
      </c>
      <c r="BJ266" s="15" t="s">
        <v>82</v>
      </c>
      <c r="BK266" s="146">
        <f t="shared" si="29"/>
        <v>0</v>
      </c>
      <c r="BL266" s="15" t="s">
        <v>141</v>
      </c>
      <c r="BM266" s="145" t="s">
        <v>902</v>
      </c>
    </row>
    <row r="267" spans="2:65" s="1" customFormat="1" ht="24.2" customHeight="1">
      <c r="B267" s="132"/>
      <c r="C267" s="158" t="s">
        <v>497</v>
      </c>
      <c r="D267" s="158" t="s">
        <v>219</v>
      </c>
      <c r="E267" s="159" t="s">
        <v>903</v>
      </c>
      <c r="F267" s="160" t="s">
        <v>904</v>
      </c>
      <c r="G267" s="161" t="s">
        <v>332</v>
      </c>
      <c r="H267" s="162">
        <v>5</v>
      </c>
      <c r="I267" s="163"/>
      <c r="J267" s="164">
        <f t="shared" si="20"/>
        <v>0</v>
      </c>
      <c r="K267" s="165"/>
      <c r="L267" s="166"/>
      <c r="M267" s="167" t="s">
        <v>1</v>
      </c>
      <c r="N267" s="168" t="s">
        <v>39</v>
      </c>
      <c r="P267" s="143">
        <f t="shared" si="21"/>
        <v>0</v>
      </c>
      <c r="Q267" s="143">
        <v>8.1000000000000003E-2</v>
      </c>
      <c r="R267" s="143">
        <f t="shared" si="22"/>
        <v>0.40500000000000003</v>
      </c>
      <c r="S267" s="143">
        <v>0</v>
      </c>
      <c r="T267" s="144">
        <f t="shared" si="23"/>
        <v>0</v>
      </c>
      <c r="AR267" s="145" t="s">
        <v>173</v>
      </c>
      <c r="AT267" s="145" t="s">
        <v>219</v>
      </c>
      <c r="AU267" s="145" t="s">
        <v>84</v>
      </c>
      <c r="AY267" s="15" t="s">
        <v>135</v>
      </c>
      <c r="BE267" s="146">
        <f t="shared" si="24"/>
        <v>0</v>
      </c>
      <c r="BF267" s="146">
        <f t="shared" si="25"/>
        <v>0</v>
      </c>
      <c r="BG267" s="146">
        <f t="shared" si="26"/>
        <v>0</v>
      </c>
      <c r="BH267" s="146">
        <f t="shared" si="27"/>
        <v>0</v>
      </c>
      <c r="BI267" s="146">
        <f t="shared" si="28"/>
        <v>0</v>
      </c>
      <c r="BJ267" s="15" t="s">
        <v>82</v>
      </c>
      <c r="BK267" s="146">
        <f t="shared" si="29"/>
        <v>0</v>
      </c>
      <c r="BL267" s="15" t="s">
        <v>141</v>
      </c>
      <c r="BM267" s="145" t="s">
        <v>905</v>
      </c>
    </row>
    <row r="268" spans="2:65" s="1" customFormat="1" ht="24.2" customHeight="1">
      <c r="B268" s="132"/>
      <c r="C268" s="158" t="s">
        <v>501</v>
      </c>
      <c r="D268" s="158" t="s">
        <v>219</v>
      </c>
      <c r="E268" s="159" t="s">
        <v>906</v>
      </c>
      <c r="F268" s="160" t="s">
        <v>907</v>
      </c>
      <c r="G268" s="161" t="s">
        <v>332</v>
      </c>
      <c r="H268" s="162">
        <v>36</v>
      </c>
      <c r="I268" s="163"/>
      <c r="J268" s="164">
        <f t="shared" si="20"/>
        <v>0</v>
      </c>
      <c r="K268" s="165"/>
      <c r="L268" s="166"/>
      <c r="M268" s="167" t="s">
        <v>1</v>
      </c>
      <c r="N268" s="168" t="s">
        <v>39</v>
      </c>
      <c r="P268" s="143">
        <f t="shared" si="21"/>
        <v>0</v>
      </c>
      <c r="Q268" s="143">
        <v>2E-3</v>
      </c>
      <c r="R268" s="143">
        <f t="shared" si="22"/>
        <v>7.2000000000000008E-2</v>
      </c>
      <c r="S268" s="143">
        <v>0</v>
      </c>
      <c r="T268" s="144">
        <f t="shared" si="23"/>
        <v>0</v>
      </c>
      <c r="AR268" s="145" t="s">
        <v>173</v>
      </c>
      <c r="AT268" s="145" t="s">
        <v>219</v>
      </c>
      <c r="AU268" s="145" t="s">
        <v>84</v>
      </c>
      <c r="AY268" s="15" t="s">
        <v>135</v>
      </c>
      <c r="BE268" s="146">
        <f t="shared" si="24"/>
        <v>0</v>
      </c>
      <c r="BF268" s="146">
        <f t="shared" si="25"/>
        <v>0</v>
      </c>
      <c r="BG268" s="146">
        <f t="shared" si="26"/>
        <v>0</v>
      </c>
      <c r="BH268" s="146">
        <f t="shared" si="27"/>
        <v>0</v>
      </c>
      <c r="BI268" s="146">
        <f t="shared" si="28"/>
        <v>0</v>
      </c>
      <c r="BJ268" s="15" t="s">
        <v>82</v>
      </c>
      <c r="BK268" s="146">
        <f t="shared" si="29"/>
        <v>0</v>
      </c>
      <c r="BL268" s="15" t="s">
        <v>141</v>
      </c>
      <c r="BM268" s="145" t="s">
        <v>908</v>
      </c>
    </row>
    <row r="269" spans="2:65" s="1" customFormat="1" ht="24.2" customHeight="1">
      <c r="B269" s="132"/>
      <c r="C269" s="158" t="s">
        <v>505</v>
      </c>
      <c r="D269" s="158" t="s">
        <v>219</v>
      </c>
      <c r="E269" s="159" t="s">
        <v>909</v>
      </c>
      <c r="F269" s="160" t="s">
        <v>910</v>
      </c>
      <c r="G269" s="161" t="s">
        <v>332</v>
      </c>
      <c r="H269" s="162">
        <v>16</v>
      </c>
      <c r="I269" s="163"/>
      <c r="J269" s="164">
        <f t="shared" si="20"/>
        <v>0</v>
      </c>
      <c r="K269" s="165"/>
      <c r="L269" s="166"/>
      <c r="M269" s="167" t="s">
        <v>1</v>
      </c>
      <c r="N269" s="168" t="s">
        <v>39</v>
      </c>
      <c r="P269" s="143">
        <f t="shared" si="21"/>
        <v>0</v>
      </c>
      <c r="Q269" s="143">
        <v>5.4600000000000003E-2</v>
      </c>
      <c r="R269" s="143">
        <f t="shared" si="22"/>
        <v>0.87360000000000004</v>
      </c>
      <c r="S269" s="143">
        <v>0</v>
      </c>
      <c r="T269" s="144">
        <f t="shared" si="23"/>
        <v>0</v>
      </c>
      <c r="AR269" s="145" t="s">
        <v>173</v>
      </c>
      <c r="AT269" s="145" t="s">
        <v>219</v>
      </c>
      <c r="AU269" s="145" t="s">
        <v>84</v>
      </c>
      <c r="AY269" s="15" t="s">
        <v>135</v>
      </c>
      <c r="BE269" s="146">
        <f t="shared" si="24"/>
        <v>0</v>
      </c>
      <c r="BF269" s="146">
        <f t="shared" si="25"/>
        <v>0</v>
      </c>
      <c r="BG269" s="146">
        <f t="shared" si="26"/>
        <v>0</v>
      </c>
      <c r="BH269" s="146">
        <f t="shared" si="27"/>
        <v>0</v>
      </c>
      <c r="BI269" s="146">
        <f t="shared" si="28"/>
        <v>0</v>
      </c>
      <c r="BJ269" s="15" t="s">
        <v>82</v>
      </c>
      <c r="BK269" s="146">
        <f t="shared" si="29"/>
        <v>0</v>
      </c>
      <c r="BL269" s="15" t="s">
        <v>141</v>
      </c>
      <c r="BM269" s="145" t="s">
        <v>911</v>
      </c>
    </row>
    <row r="270" spans="2:65" s="1" customFormat="1" ht="16.5" customHeight="1">
      <c r="B270" s="132"/>
      <c r="C270" s="158" t="s">
        <v>509</v>
      </c>
      <c r="D270" s="158" t="s">
        <v>219</v>
      </c>
      <c r="E270" s="159" t="s">
        <v>912</v>
      </c>
      <c r="F270" s="160" t="s">
        <v>913</v>
      </c>
      <c r="G270" s="161" t="s">
        <v>332</v>
      </c>
      <c r="H270" s="162">
        <v>16</v>
      </c>
      <c r="I270" s="163"/>
      <c r="J270" s="164">
        <f t="shared" si="20"/>
        <v>0</v>
      </c>
      <c r="K270" s="165"/>
      <c r="L270" s="166"/>
      <c r="M270" s="167" t="s">
        <v>1</v>
      </c>
      <c r="N270" s="168" t="s">
        <v>39</v>
      </c>
      <c r="P270" s="143">
        <f t="shared" si="21"/>
        <v>0</v>
      </c>
      <c r="Q270" s="143">
        <v>0.52100000000000002</v>
      </c>
      <c r="R270" s="143">
        <f t="shared" si="22"/>
        <v>8.3360000000000003</v>
      </c>
      <c r="S270" s="143">
        <v>0</v>
      </c>
      <c r="T270" s="144">
        <f t="shared" si="23"/>
        <v>0</v>
      </c>
      <c r="AR270" s="145" t="s">
        <v>173</v>
      </c>
      <c r="AT270" s="145" t="s">
        <v>219</v>
      </c>
      <c r="AU270" s="145" t="s">
        <v>84</v>
      </c>
      <c r="AY270" s="15" t="s">
        <v>135</v>
      </c>
      <c r="BE270" s="146">
        <f t="shared" si="24"/>
        <v>0</v>
      </c>
      <c r="BF270" s="146">
        <f t="shared" si="25"/>
        <v>0</v>
      </c>
      <c r="BG270" s="146">
        <f t="shared" si="26"/>
        <v>0</v>
      </c>
      <c r="BH270" s="146">
        <f t="shared" si="27"/>
        <v>0</v>
      </c>
      <c r="BI270" s="146">
        <f t="shared" si="28"/>
        <v>0</v>
      </c>
      <c r="BJ270" s="15" t="s">
        <v>82</v>
      </c>
      <c r="BK270" s="146">
        <f t="shared" si="29"/>
        <v>0</v>
      </c>
      <c r="BL270" s="15" t="s">
        <v>141</v>
      </c>
      <c r="BM270" s="145" t="s">
        <v>914</v>
      </c>
    </row>
    <row r="271" spans="2:65" s="1" customFormat="1" ht="24.2" customHeight="1">
      <c r="B271" s="132"/>
      <c r="C271" s="133" t="s">
        <v>513</v>
      </c>
      <c r="D271" s="133" t="s">
        <v>137</v>
      </c>
      <c r="E271" s="134" t="s">
        <v>915</v>
      </c>
      <c r="F271" s="135" t="s">
        <v>916</v>
      </c>
      <c r="G271" s="136" t="s">
        <v>332</v>
      </c>
      <c r="H271" s="137">
        <v>1</v>
      </c>
      <c r="I271" s="138"/>
      <c r="J271" s="139">
        <f t="shared" si="20"/>
        <v>0</v>
      </c>
      <c r="K271" s="140"/>
      <c r="L271" s="31"/>
      <c r="M271" s="141" t="s">
        <v>1</v>
      </c>
      <c r="N271" s="142" t="s">
        <v>39</v>
      </c>
      <c r="P271" s="143">
        <f t="shared" si="21"/>
        <v>0</v>
      </c>
      <c r="Q271" s="143">
        <v>0.10661</v>
      </c>
      <c r="R271" s="143">
        <f t="shared" si="22"/>
        <v>0.10661</v>
      </c>
      <c r="S271" s="143">
        <v>0</v>
      </c>
      <c r="T271" s="144">
        <f t="shared" si="23"/>
        <v>0</v>
      </c>
      <c r="AR271" s="145" t="s">
        <v>141</v>
      </c>
      <c r="AT271" s="145" t="s">
        <v>137</v>
      </c>
      <c r="AU271" s="145" t="s">
        <v>84</v>
      </c>
      <c r="AY271" s="15" t="s">
        <v>135</v>
      </c>
      <c r="BE271" s="146">
        <f t="shared" si="24"/>
        <v>0</v>
      </c>
      <c r="BF271" s="146">
        <f t="shared" si="25"/>
        <v>0</v>
      </c>
      <c r="BG271" s="146">
        <f t="shared" si="26"/>
        <v>0</v>
      </c>
      <c r="BH271" s="146">
        <f t="shared" si="27"/>
        <v>0</v>
      </c>
      <c r="BI271" s="146">
        <f t="shared" si="28"/>
        <v>0</v>
      </c>
      <c r="BJ271" s="15" t="s">
        <v>82</v>
      </c>
      <c r="BK271" s="146">
        <f t="shared" si="29"/>
        <v>0</v>
      </c>
      <c r="BL271" s="15" t="s">
        <v>141</v>
      </c>
      <c r="BM271" s="145" t="s">
        <v>917</v>
      </c>
    </row>
    <row r="272" spans="2:65" s="1" customFormat="1" ht="78">
      <c r="B272" s="31"/>
      <c r="D272" s="147" t="s">
        <v>146</v>
      </c>
      <c r="F272" s="148" t="s">
        <v>918</v>
      </c>
      <c r="I272" s="149"/>
      <c r="L272" s="31"/>
      <c r="M272" s="150"/>
      <c r="T272" s="55"/>
      <c r="AT272" s="15" t="s">
        <v>146</v>
      </c>
      <c r="AU272" s="15" t="s">
        <v>84</v>
      </c>
    </row>
    <row r="273" spans="2:65" s="1" customFormat="1" ht="24.2" customHeight="1">
      <c r="B273" s="132"/>
      <c r="C273" s="133" t="s">
        <v>517</v>
      </c>
      <c r="D273" s="133" t="s">
        <v>137</v>
      </c>
      <c r="E273" s="134" t="s">
        <v>919</v>
      </c>
      <c r="F273" s="135" t="s">
        <v>920</v>
      </c>
      <c r="G273" s="136" t="s">
        <v>332</v>
      </c>
      <c r="H273" s="137">
        <v>1</v>
      </c>
      <c r="I273" s="138"/>
      <c r="J273" s="139">
        <f>ROUND(I273*H273,2)</f>
        <v>0</v>
      </c>
      <c r="K273" s="140"/>
      <c r="L273" s="31"/>
      <c r="M273" s="141" t="s">
        <v>1</v>
      </c>
      <c r="N273" s="142" t="s">
        <v>39</v>
      </c>
      <c r="P273" s="143">
        <f>O273*H273</f>
        <v>0</v>
      </c>
      <c r="Q273" s="143">
        <v>0.10833</v>
      </c>
      <c r="R273" s="143">
        <f>Q273*H273</f>
        <v>0.10833</v>
      </c>
      <c r="S273" s="143">
        <v>0</v>
      </c>
      <c r="T273" s="144">
        <f>S273*H273</f>
        <v>0</v>
      </c>
      <c r="AR273" s="145" t="s">
        <v>141</v>
      </c>
      <c r="AT273" s="145" t="s">
        <v>137</v>
      </c>
      <c r="AU273" s="145" t="s">
        <v>84</v>
      </c>
      <c r="AY273" s="15" t="s">
        <v>135</v>
      </c>
      <c r="BE273" s="146">
        <f>IF(N273="základní",J273,0)</f>
        <v>0</v>
      </c>
      <c r="BF273" s="146">
        <f>IF(N273="snížená",J273,0)</f>
        <v>0</v>
      </c>
      <c r="BG273" s="146">
        <f>IF(N273="zákl. přenesená",J273,0)</f>
        <v>0</v>
      </c>
      <c r="BH273" s="146">
        <f>IF(N273="sníž. přenesená",J273,0)</f>
        <v>0</v>
      </c>
      <c r="BI273" s="146">
        <f>IF(N273="nulová",J273,0)</f>
        <v>0</v>
      </c>
      <c r="BJ273" s="15" t="s">
        <v>82</v>
      </c>
      <c r="BK273" s="146">
        <f>ROUND(I273*H273,2)</f>
        <v>0</v>
      </c>
      <c r="BL273" s="15" t="s">
        <v>141</v>
      </c>
      <c r="BM273" s="145" t="s">
        <v>921</v>
      </c>
    </row>
    <row r="274" spans="2:65" s="1" customFormat="1" ht="78">
      <c r="B274" s="31"/>
      <c r="D274" s="147" t="s">
        <v>146</v>
      </c>
      <c r="F274" s="148" t="s">
        <v>922</v>
      </c>
      <c r="I274" s="149"/>
      <c r="L274" s="31"/>
      <c r="M274" s="150"/>
      <c r="T274" s="55"/>
      <c r="AT274" s="15" t="s">
        <v>146</v>
      </c>
      <c r="AU274" s="15" t="s">
        <v>84</v>
      </c>
    </row>
    <row r="275" spans="2:65" s="1" customFormat="1" ht="24.2" customHeight="1">
      <c r="B275" s="132"/>
      <c r="C275" s="133" t="s">
        <v>522</v>
      </c>
      <c r="D275" s="133" t="s">
        <v>137</v>
      </c>
      <c r="E275" s="134" t="s">
        <v>923</v>
      </c>
      <c r="F275" s="135" t="s">
        <v>924</v>
      </c>
      <c r="G275" s="136" t="s">
        <v>332</v>
      </c>
      <c r="H275" s="137">
        <v>1</v>
      </c>
      <c r="I275" s="138"/>
      <c r="J275" s="139">
        <f>ROUND(I275*H275,2)</f>
        <v>0</v>
      </c>
      <c r="K275" s="140"/>
      <c r="L275" s="31"/>
      <c r="M275" s="141" t="s">
        <v>1</v>
      </c>
      <c r="N275" s="142" t="s">
        <v>39</v>
      </c>
      <c r="P275" s="143">
        <f>O275*H275</f>
        <v>0</v>
      </c>
      <c r="Q275" s="143">
        <v>0.10833</v>
      </c>
      <c r="R275" s="143">
        <f>Q275*H275</f>
        <v>0.10833</v>
      </c>
      <c r="S275" s="143">
        <v>0</v>
      </c>
      <c r="T275" s="144">
        <f>S275*H275</f>
        <v>0</v>
      </c>
      <c r="AR275" s="145" t="s">
        <v>141</v>
      </c>
      <c r="AT275" s="145" t="s">
        <v>137</v>
      </c>
      <c r="AU275" s="145" t="s">
        <v>84</v>
      </c>
      <c r="AY275" s="15" t="s">
        <v>135</v>
      </c>
      <c r="BE275" s="146">
        <f>IF(N275="základní",J275,0)</f>
        <v>0</v>
      </c>
      <c r="BF275" s="146">
        <f>IF(N275="snížená",J275,0)</f>
        <v>0</v>
      </c>
      <c r="BG275" s="146">
        <f>IF(N275="zákl. přenesená",J275,0)</f>
        <v>0</v>
      </c>
      <c r="BH275" s="146">
        <f>IF(N275="sníž. přenesená",J275,0)</f>
        <v>0</v>
      </c>
      <c r="BI275" s="146">
        <f>IF(N275="nulová",J275,0)</f>
        <v>0</v>
      </c>
      <c r="BJ275" s="15" t="s">
        <v>82</v>
      </c>
      <c r="BK275" s="146">
        <f>ROUND(I275*H275,2)</f>
        <v>0</v>
      </c>
      <c r="BL275" s="15" t="s">
        <v>141</v>
      </c>
      <c r="BM275" s="145" t="s">
        <v>925</v>
      </c>
    </row>
    <row r="276" spans="2:65" s="1" customFormat="1" ht="78">
      <c r="B276" s="31"/>
      <c r="D276" s="147" t="s">
        <v>146</v>
      </c>
      <c r="F276" s="148" t="s">
        <v>926</v>
      </c>
      <c r="I276" s="149"/>
      <c r="L276" s="31"/>
      <c r="M276" s="150"/>
      <c r="T276" s="55"/>
      <c r="AT276" s="15" t="s">
        <v>146</v>
      </c>
      <c r="AU276" s="15" t="s">
        <v>84</v>
      </c>
    </row>
    <row r="277" spans="2:65" s="1" customFormat="1" ht="16.5" customHeight="1">
      <c r="B277" s="132"/>
      <c r="C277" s="133" t="s">
        <v>526</v>
      </c>
      <c r="D277" s="133" t="s">
        <v>137</v>
      </c>
      <c r="E277" s="134" t="s">
        <v>927</v>
      </c>
      <c r="F277" s="135" t="s">
        <v>928</v>
      </c>
      <c r="G277" s="136" t="s">
        <v>226</v>
      </c>
      <c r="H277" s="137">
        <v>2</v>
      </c>
      <c r="I277" s="138"/>
      <c r="J277" s="139">
        <f>ROUND(I277*H277,2)</f>
        <v>0</v>
      </c>
      <c r="K277" s="140"/>
      <c r="L277" s="31"/>
      <c r="M277" s="141" t="s">
        <v>1</v>
      </c>
      <c r="N277" s="142" t="s">
        <v>39</v>
      </c>
      <c r="P277" s="143">
        <f>O277*H277</f>
        <v>0</v>
      </c>
      <c r="Q277" s="143">
        <v>0</v>
      </c>
      <c r="R277" s="143">
        <f>Q277*H277</f>
        <v>0</v>
      </c>
      <c r="S277" s="143">
        <v>0</v>
      </c>
      <c r="T277" s="144">
        <f>S277*H277</f>
        <v>0</v>
      </c>
      <c r="AR277" s="145" t="s">
        <v>141</v>
      </c>
      <c r="AT277" s="145" t="s">
        <v>137</v>
      </c>
      <c r="AU277" s="145" t="s">
        <v>84</v>
      </c>
      <c r="AY277" s="15" t="s">
        <v>135</v>
      </c>
      <c r="BE277" s="146">
        <f>IF(N277="základní",J277,0)</f>
        <v>0</v>
      </c>
      <c r="BF277" s="146">
        <f>IF(N277="snížená",J277,0)</f>
        <v>0</v>
      </c>
      <c r="BG277" s="146">
        <f>IF(N277="zákl. přenesená",J277,0)</f>
        <v>0</v>
      </c>
      <c r="BH277" s="146">
        <f>IF(N277="sníž. přenesená",J277,0)</f>
        <v>0</v>
      </c>
      <c r="BI277" s="146">
        <f>IF(N277="nulová",J277,0)</f>
        <v>0</v>
      </c>
      <c r="BJ277" s="15" t="s">
        <v>82</v>
      </c>
      <c r="BK277" s="146">
        <f>ROUND(I277*H277,2)</f>
        <v>0</v>
      </c>
      <c r="BL277" s="15" t="s">
        <v>141</v>
      </c>
      <c r="BM277" s="145" t="s">
        <v>929</v>
      </c>
    </row>
    <row r="278" spans="2:65" s="1" customFormat="1" ht="78">
      <c r="B278" s="31"/>
      <c r="D278" s="147" t="s">
        <v>146</v>
      </c>
      <c r="F278" s="148" t="s">
        <v>930</v>
      </c>
      <c r="I278" s="149"/>
      <c r="L278" s="31"/>
      <c r="M278" s="150"/>
      <c r="T278" s="55"/>
      <c r="AT278" s="15" t="s">
        <v>146</v>
      </c>
      <c r="AU278" s="15" t="s">
        <v>84</v>
      </c>
    </row>
    <row r="279" spans="2:65" s="1" customFormat="1" ht="24.2" customHeight="1">
      <c r="B279" s="132"/>
      <c r="C279" s="133" t="s">
        <v>530</v>
      </c>
      <c r="D279" s="133" t="s">
        <v>137</v>
      </c>
      <c r="E279" s="134" t="s">
        <v>931</v>
      </c>
      <c r="F279" s="135" t="s">
        <v>932</v>
      </c>
      <c r="G279" s="136" t="s">
        <v>176</v>
      </c>
      <c r="H279" s="137">
        <v>28.606000000000002</v>
      </c>
      <c r="I279" s="138"/>
      <c r="J279" s="139">
        <f>ROUND(I279*H279,2)</f>
        <v>0</v>
      </c>
      <c r="K279" s="140"/>
      <c r="L279" s="31"/>
      <c r="M279" s="141" t="s">
        <v>1</v>
      </c>
      <c r="N279" s="142" t="s">
        <v>39</v>
      </c>
      <c r="P279" s="143">
        <f>O279*H279</f>
        <v>0</v>
      </c>
      <c r="Q279" s="143">
        <v>0</v>
      </c>
      <c r="R279" s="143">
        <f>Q279*H279</f>
        <v>0</v>
      </c>
      <c r="S279" s="143">
        <v>0</v>
      </c>
      <c r="T279" s="144">
        <f>S279*H279</f>
        <v>0</v>
      </c>
      <c r="AR279" s="145" t="s">
        <v>141</v>
      </c>
      <c r="AT279" s="145" t="s">
        <v>137</v>
      </c>
      <c r="AU279" s="145" t="s">
        <v>84</v>
      </c>
      <c r="AY279" s="15" t="s">
        <v>135</v>
      </c>
      <c r="BE279" s="146">
        <f>IF(N279="základní",J279,0)</f>
        <v>0</v>
      </c>
      <c r="BF279" s="146">
        <f>IF(N279="snížená",J279,0)</f>
        <v>0</v>
      </c>
      <c r="BG279" s="146">
        <f>IF(N279="zákl. přenesená",J279,0)</f>
        <v>0</v>
      </c>
      <c r="BH279" s="146">
        <f>IF(N279="sníž. přenesená",J279,0)</f>
        <v>0</v>
      </c>
      <c r="BI279" s="146">
        <f>IF(N279="nulová",J279,0)</f>
        <v>0</v>
      </c>
      <c r="BJ279" s="15" t="s">
        <v>82</v>
      </c>
      <c r="BK279" s="146">
        <f>ROUND(I279*H279,2)</f>
        <v>0</v>
      </c>
      <c r="BL279" s="15" t="s">
        <v>141</v>
      </c>
      <c r="BM279" s="145" t="s">
        <v>933</v>
      </c>
    </row>
    <row r="280" spans="2:65" s="1" customFormat="1" ht="19.5">
      <c r="B280" s="31"/>
      <c r="D280" s="147" t="s">
        <v>146</v>
      </c>
      <c r="F280" s="148" t="s">
        <v>934</v>
      </c>
      <c r="I280" s="149"/>
      <c r="L280" s="31"/>
      <c r="M280" s="150"/>
      <c r="T280" s="55"/>
      <c r="AT280" s="15" t="s">
        <v>146</v>
      </c>
      <c r="AU280" s="15" t="s">
        <v>84</v>
      </c>
    </row>
    <row r="281" spans="2:65" s="12" customFormat="1" ht="11.25">
      <c r="B281" s="151"/>
      <c r="D281" s="147" t="s">
        <v>160</v>
      </c>
      <c r="E281" s="152" t="s">
        <v>1</v>
      </c>
      <c r="F281" s="153" t="s">
        <v>935</v>
      </c>
      <c r="H281" s="154">
        <v>28.606000000000002</v>
      </c>
      <c r="I281" s="155"/>
      <c r="L281" s="151"/>
      <c r="M281" s="156"/>
      <c r="T281" s="157"/>
      <c r="AT281" s="152" t="s">
        <v>160</v>
      </c>
      <c r="AU281" s="152" t="s">
        <v>84</v>
      </c>
      <c r="AV281" s="12" t="s">
        <v>84</v>
      </c>
      <c r="AW281" s="12" t="s">
        <v>31</v>
      </c>
      <c r="AX281" s="12" t="s">
        <v>82</v>
      </c>
      <c r="AY281" s="152" t="s">
        <v>135</v>
      </c>
    </row>
    <row r="282" spans="2:65" s="1" customFormat="1" ht="21.75" customHeight="1">
      <c r="B282" s="132"/>
      <c r="C282" s="133" t="s">
        <v>534</v>
      </c>
      <c r="D282" s="133" t="s">
        <v>137</v>
      </c>
      <c r="E282" s="134" t="s">
        <v>936</v>
      </c>
      <c r="F282" s="135" t="s">
        <v>937</v>
      </c>
      <c r="G282" s="136" t="s">
        <v>165</v>
      </c>
      <c r="H282" s="137">
        <v>427.9</v>
      </c>
      <c r="I282" s="138"/>
      <c r="J282" s="139">
        <f>ROUND(I282*H282,2)</f>
        <v>0</v>
      </c>
      <c r="K282" s="140"/>
      <c r="L282" s="31"/>
      <c r="M282" s="141" t="s">
        <v>1</v>
      </c>
      <c r="N282" s="142" t="s">
        <v>39</v>
      </c>
      <c r="P282" s="143">
        <f>O282*H282</f>
        <v>0</v>
      </c>
      <c r="Q282" s="143">
        <v>9.0000000000000006E-5</v>
      </c>
      <c r="R282" s="143">
        <f>Q282*H282</f>
        <v>3.8511000000000004E-2</v>
      </c>
      <c r="S282" s="143">
        <v>0</v>
      </c>
      <c r="T282" s="144">
        <f>S282*H282</f>
        <v>0</v>
      </c>
      <c r="AR282" s="145" t="s">
        <v>141</v>
      </c>
      <c r="AT282" s="145" t="s">
        <v>137</v>
      </c>
      <c r="AU282" s="145" t="s">
        <v>84</v>
      </c>
      <c r="AY282" s="15" t="s">
        <v>135</v>
      </c>
      <c r="BE282" s="146">
        <f>IF(N282="základní",J282,0)</f>
        <v>0</v>
      </c>
      <c r="BF282" s="146">
        <f>IF(N282="snížená",J282,0)</f>
        <v>0</v>
      </c>
      <c r="BG282" s="146">
        <f>IF(N282="zákl. přenesená",J282,0)</f>
        <v>0</v>
      </c>
      <c r="BH282" s="146">
        <f>IF(N282="sníž. přenesená",J282,0)</f>
        <v>0</v>
      </c>
      <c r="BI282" s="146">
        <f>IF(N282="nulová",J282,0)</f>
        <v>0</v>
      </c>
      <c r="BJ282" s="15" t="s">
        <v>82</v>
      </c>
      <c r="BK282" s="146">
        <f>ROUND(I282*H282,2)</f>
        <v>0</v>
      </c>
      <c r="BL282" s="15" t="s">
        <v>141</v>
      </c>
      <c r="BM282" s="145" t="s">
        <v>938</v>
      </c>
    </row>
    <row r="283" spans="2:65" s="12" customFormat="1" ht="11.25">
      <c r="B283" s="151"/>
      <c r="D283" s="147" t="s">
        <v>160</v>
      </c>
      <c r="E283" s="152" t="s">
        <v>1</v>
      </c>
      <c r="F283" s="153" t="s">
        <v>939</v>
      </c>
      <c r="H283" s="154">
        <v>427.9</v>
      </c>
      <c r="I283" s="155"/>
      <c r="L283" s="151"/>
      <c r="M283" s="156"/>
      <c r="T283" s="157"/>
      <c r="AT283" s="152" t="s">
        <v>160</v>
      </c>
      <c r="AU283" s="152" t="s">
        <v>84</v>
      </c>
      <c r="AV283" s="12" t="s">
        <v>84</v>
      </c>
      <c r="AW283" s="12" t="s">
        <v>31</v>
      </c>
      <c r="AX283" s="12" t="s">
        <v>82</v>
      </c>
      <c r="AY283" s="152" t="s">
        <v>135</v>
      </c>
    </row>
    <row r="284" spans="2:65" s="1" customFormat="1" ht="21.75" customHeight="1">
      <c r="B284" s="132"/>
      <c r="C284" s="133" t="s">
        <v>538</v>
      </c>
      <c r="D284" s="133" t="s">
        <v>137</v>
      </c>
      <c r="E284" s="134" t="s">
        <v>940</v>
      </c>
      <c r="F284" s="135" t="s">
        <v>941</v>
      </c>
      <c r="G284" s="136" t="s">
        <v>165</v>
      </c>
      <c r="H284" s="137">
        <v>697</v>
      </c>
      <c r="I284" s="138"/>
      <c r="J284" s="139">
        <f>ROUND(I284*H284,2)</f>
        <v>0</v>
      </c>
      <c r="K284" s="140"/>
      <c r="L284" s="31"/>
      <c r="M284" s="141" t="s">
        <v>1</v>
      </c>
      <c r="N284" s="142" t="s">
        <v>39</v>
      </c>
      <c r="P284" s="143">
        <f>O284*H284</f>
        <v>0</v>
      </c>
      <c r="Q284" s="143">
        <v>0</v>
      </c>
      <c r="R284" s="143">
        <f>Q284*H284</f>
        <v>0</v>
      </c>
      <c r="S284" s="143">
        <v>0</v>
      </c>
      <c r="T284" s="144">
        <f>S284*H284</f>
        <v>0</v>
      </c>
      <c r="AR284" s="145" t="s">
        <v>141</v>
      </c>
      <c r="AT284" s="145" t="s">
        <v>137</v>
      </c>
      <c r="AU284" s="145" t="s">
        <v>84</v>
      </c>
      <c r="AY284" s="15" t="s">
        <v>135</v>
      </c>
      <c r="BE284" s="146">
        <f>IF(N284="základní",J284,0)</f>
        <v>0</v>
      </c>
      <c r="BF284" s="146">
        <f>IF(N284="snížená",J284,0)</f>
        <v>0</v>
      </c>
      <c r="BG284" s="146">
        <f>IF(N284="zákl. přenesená",J284,0)</f>
        <v>0</v>
      </c>
      <c r="BH284" s="146">
        <f>IF(N284="sníž. přenesená",J284,0)</f>
        <v>0</v>
      </c>
      <c r="BI284" s="146">
        <f>IF(N284="nulová",J284,0)</f>
        <v>0</v>
      </c>
      <c r="BJ284" s="15" t="s">
        <v>82</v>
      </c>
      <c r="BK284" s="146">
        <f>ROUND(I284*H284,2)</f>
        <v>0</v>
      </c>
      <c r="BL284" s="15" t="s">
        <v>141</v>
      </c>
      <c r="BM284" s="145" t="s">
        <v>942</v>
      </c>
    </row>
    <row r="285" spans="2:65" s="1" customFormat="1" ht="16.5" customHeight="1">
      <c r="B285" s="132"/>
      <c r="C285" s="133" t="s">
        <v>542</v>
      </c>
      <c r="D285" s="133" t="s">
        <v>137</v>
      </c>
      <c r="E285" s="134" t="s">
        <v>595</v>
      </c>
      <c r="F285" s="135" t="s">
        <v>943</v>
      </c>
      <c r="G285" s="136" t="s">
        <v>226</v>
      </c>
      <c r="H285" s="137">
        <v>2</v>
      </c>
      <c r="I285" s="138"/>
      <c r="J285" s="139">
        <f>ROUND(I285*H285,2)</f>
        <v>0</v>
      </c>
      <c r="K285" s="140"/>
      <c r="L285" s="31"/>
      <c r="M285" s="141" t="s">
        <v>1</v>
      </c>
      <c r="N285" s="142" t="s">
        <v>39</v>
      </c>
      <c r="P285" s="143">
        <f>O285*H285</f>
        <v>0</v>
      </c>
      <c r="Q285" s="143">
        <v>0</v>
      </c>
      <c r="R285" s="143">
        <f>Q285*H285</f>
        <v>0</v>
      </c>
      <c r="S285" s="143">
        <v>0</v>
      </c>
      <c r="T285" s="144">
        <f>S285*H285</f>
        <v>0</v>
      </c>
      <c r="AR285" s="145" t="s">
        <v>141</v>
      </c>
      <c r="AT285" s="145" t="s">
        <v>137</v>
      </c>
      <c r="AU285" s="145" t="s">
        <v>84</v>
      </c>
      <c r="AY285" s="15" t="s">
        <v>135</v>
      </c>
      <c r="BE285" s="146">
        <f>IF(N285="základní",J285,0)</f>
        <v>0</v>
      </c>
      <c r="BF285" s="146">
        <f>IF(N285="snížená",J285,0)</f>
        <v>0</v>
      </c>
      <c r="BG285" s="146">
        <f>IF(N285="zákl. přenesená",J285,0)</f>
        <v>0</v>
      </c>
      <c r="BH285" s="146">
        <f>IF(N285="sníž. přenesená",J285,0)</f>
        <v>0</v>
      </c>
      <c r="BI285" s="146">
        <f>IF(N285="nulová",J285,0)</f>
        <v>0</v>
      </c>
      <c r="BJ285" s="15" t="s">
        <v>82</v>
      </c>
      <c r="BK285" s="146">
        <f>ROUND(I285*H285,2)</f>
        <v>0</v>
      </c>
      <c r="BL285" s="15" t="s">
        <v>141</v>
      </c>
      <c r="BM285" s="145" t="s">
        <v>944</v>
      </c>
    </row>
    <row r="286" spans="2:65" s="1" customFormat="1" ht="39">
      <c r="B286" s="31"/>
      <c r="D286" s="147" t="s">
        <v>146</v>
      </c>
      <c r="F286" s="148" t="s">
        <v>945</v>
      </c>
      <c r="I286" s="149"/>
      <c r="L286" s="31"/>
      <c r="M286" s="150"/>
      <c r="T286" s="55"/>
      <c r="AT286" s="15" t="s">
        <v>146</v>
      </c>
      <c r="AU286" s="15" t="s">
        <v>84</v>
      </c>
    </row>
    <row r="287" spans="2:65" s="11" customFormat="1" ht="22.9" customHeight="1">
      <c r="B287" s="120"/>
      <c r="D287" s="121" t="s">
        <v>73</v>
      </c>
      <c r="E287" s="130" t="s">
        <v>179</v>
      </c>
      <c r="F287" s="130" t="s">
        <v>598</v>
      </c>
      <c r="I287" s="123"/>
      <c r="J287" s="131">
        <f>BK287</f>
        <v>0</v>
      </c>
      <c r="L287" s="120"/>
      <c r="M287" s="125"/>
      <c r="P287" s="126">
        <f>SUM(P288:P303)</f>
        <v>0</v>
      </c>
      <c r="R287" s="126">
        <f>SUM(R288:R303)</f>
        <v>56.501560000000005</v>
      </c>
      <c r="T287" s="127">
        <f>SUM(T288:T303)</f>
        <v>17.560000000000002</v>
      </c>
      <c r="AR287" s="121" t="s">
        <v>82</v>
      </c>
      <c r="AT287" s="128" t="s">
        <v>73</v>
      </c>
      <c r="AU287" s="128" t="s">
        <v>82</v>
      </c>
      <c r="AY287" s="121" t="s">
        <v>135</v>
      </c>
      <c r="BK287" s="129">
        <f>SUM(BK288:BK303)</f>
        <v>0</v>
      </c>
    </row>
    <row r="288" spans="2:65" s="1" customFormat="1" ht="24.2" customHeight="1">
      <c r="B288" s="132"/>
      <c r="C288" s="133" t="s">
        <v>546</v>
      </c>
      <c r="D288" s="133" t="s">
        <v>137</v>
      </c>
      <c r="E288" s="134" t="s">
        <v>946</v>
      </c>
      <c r="F288" s="135" t="s">
        <v>947</v>
      </c>
      <c r="G288" s="136" t="s">
        <v>165</v>
      </c>
      <c r="H288" s="137">
        <v>20</v>
      </c>
      <c r="I288" s="138"/>
      <c r="J288" s="139">
        <f t="shared" ref="J288:J294" si="30">ROUND(I288*H288,2)</f>
        <v>0</v>
      </c>
      <c r="K288" s="140"/>
      <c r="L288" s="31"/>
      <c r="M288" s="141" t="s">
        <v>1</v>
      </c>
      <c r="N288" s="142" t="s">
        <v>39</v>
      </c>
      <c r="P288" s="143">
        <f t="shared" ref="P288:P294" si="31">O288*H288</f>
        <v>0</v>
      </c>
      <c r="Q288" s="143">
        <v>0.14321</v>
      </c>
      <c r="R288" s="143">
        <f t="shared" ref="R288:R294" si="32">Q288*H288</f>
        <v>2.8642000000000003</v>
      </c>
      <c r="S288" s="143">
        <v>0</v>
      </c>
      <c r="T288" s="144">
        <f t="shared" ref="T288:T294" si="33">S288*H288</f>
        <v>0</v>
      </c>
      <c r="AR288" s="145" t="s">
        <v>141</v>
      </c>
      <c r="AT288" s="145" t="s">
        <v>137</v>
      </c>
      <c r="AU288" s="145" t="s">
        <v>84</v>
      </c>
      <c r="AY288" s="15" t="s">
        <v>135</v>
      </c>
      <c r="BE288" s="146">
        <f t="shared" ref="BE288:BE294" si="34">IF(N288="základní",J288,0)</f>
        <v>0</v>
      </c>
      <c r="BF288" s="146">
        <f t="shared" ref="BF288:BF294" si="35">IF(N288="snížená",J288,0)</f>
        <v>0</v>
      </c>
      <c r="BG288" s="146">
        <f t="shared" ref="BG288:BG294" si="36">IF(N288="zákl. přenesená",J288,0)</f>
        <v>0</v>
      </c>
      <c r="BH288" s="146">
        <f t="shared" ref="BH288:BH294" si="37">IF(N288="sníž. přenesená",J288,0)</f>
        <v>0</v>
      </c>
      <c r="BI288" s="146">
        <f t="shared" ref="BI288:BI294" si="38">IF(N288="nulová",J288,0)</f>
        <v>0</v>
      </c>
      <c r="BJ288" s="15" t="s">
        <v>82</v>
      </c>
      <c r="BK288" s="146">
        <f t="shared" ref="BK288:BK294" si="39">ROUND(I288*H288,2)</f>
        <v>0</v>
      </c>
      <c r="BL288" s="15" t="s">
        <v>141</v>
      </c>
      <c r="BM288" s="145" t="s">
        <v>948</v>
      </c>
    </row>
    <row r="289" spans="2:65" s="1" customFormat="1" ht="16.5" customHeight="1">
      <c r="B289" s="132"/>
      <c r="C289" s="158" t="s">
        <v>550</v>
      </c>
      <c r="D289" s="158" t="s">
        <v>219</v>
      </c>
      <c r="E289" s="159" t="s">
        <v>949</v>
      </c>
      <c r="F289" s="160" t="s">
        <v>950</v>
      </c>
      <c r="G289" s="161" t="s">
        <v>165</v>
      </c>
      <c r="H289" s="162">
        <v>20</v>
      </c>
      <c r="I289" s="163"/>
      <c r="J289" s="164">
        <f t="shared" si="30"/>
        <v>0</v>
      </c>
      <c r="K289" s="165"/>
      <c r="L289" s="166"/>
      <c r="M289" s="167" t="s">
        <v>1</v>
      </c>
      <c r="N289" s="168" t="s">
        <v>39</v>
      </c>
      <c r="P289" s="143">
        <f t="shared" si="31"/>
        <v>0</v>
      </c>
      <c r="Q289" s="143">
        <v>0.10199999999999999</v>
      </c>
      <c r="R289" s="143">
        <f t="shared" si="32"/>
        <v>2.04</v>
      </c>
      <c r="S289" s="143">
        <v>0</v>
      </c>
      <c r="T289" s="144">
        <f t="shared" si="33"/>
        <v>0</v>
      </c>
      <c r="AR289" s="145" t="s">
        <v>173</v>
      </c>
      <c r="AT289" s="145" t="s">
        <v>219</v>
      </c>
      <c r="AU289" s="145" t="s">
        <v>84</v>
      </c>
      <c r="AY289" s="15" t="s">
        <v>135</v>
      </c>
      <c r="BE289" s="146">
        <f t="shared" si="34"/>
        <v>0</v>
      </c>
      <c r="BF289" s="146">
        <f t="shared" si="35"/>
        <v>0</v>
      </c>
      <c r="BG289" s="146">
        <f t="shared" si="36"/>
        <v>0</v>
      </c>
      <c r="BH289" s="146">
        <f t="shared" si="37"/>
        <v>0</v>
      </c>
      <c r="BI289" s="146">
        <f t="shared" si="38"/>
        <v>0</v>
      </c>
      <c r="BJ289" s="15" t="s">
        <v>82</v>
      </c>
      <c r="BK289" s="146">
        <f t="shared" si="39"/>
        <v>0</v>
      </c>
      <c r="BL289" s="15" t="s">
        <v>141</v>
      </c>
      <c r="BM289" s="145" t="s">
        <v>951</v>
      </c>
    </row>
    <row r="290" spans="2:65" s="1" customFormat="1" ht="24.2" customHeight="1">
      <c r="B290" s="132"/>
      <c r="C290" s="133" t="s">
        <v>554</v>
      </c>
      <c r="D290" s="133" t="s">
        <v>137</v>
      </c>
      <c r="E290" s="134" t="s">
        <v>600</v>
      </c>
      <c r="F290" s="135" t="s">
        <v>952</v>
      </c>
      <c r="G290" s="136" t="s">
        <v>332</v>
      </c>
      <c r="H290" s="137">
        <v>6</v>
      </c>
      <c r="I290" s="138"/>
      <c r="J290" s="139">
        <f t="shared" si="30"/>
        <v>0</v>
      </c>
      <c r="K290" s="140"/>
      <c r="L290" s="31"/>
      <c r="M290" s="141" t="s">
        <v>1</v>
      </c>
      <c r="N290" s="142" t="s">
        <v>39</v>
      </c>
      <c r="P290" s="143">
        <f t="shared" si="31"/>
        <v>0</v>
      </c>
      <c r="Q290" s="143">
        <v>7.0056599999999998</v>
      </c>
      <c r="R290" s="143">
        <f t="shared" si="32"/>
        <v>42.03396</v>
      </c>
      <c r="S290" s="143">
        <v>0</v>
      </c>
      <c r="T290" s="144">
        <f t="shared" si="33"/>
        <v>0</v>
      </c>
      <c r="AR290" s="145" t="s">
        <v>141</v>
      </c>
      <c r="AT290" s="145" t="s">
        <v>137</v>
      </c>
      <c r="AU290" s="145" t="s">
        <v>84</v>
      </c>
      <c r="AY290" s="15" t="s">
        <v>135</v>
      </c>
      <c r="BE290" s="146">
        <f t="shared" si="34"/>
        <v>0</v>
      </c>
      <c r="BF290" s="146">
        <f t="shared" si="35"/>
        <v>0</v>
      </c>
      <c r="BG290" s="146">
        <f t="shared" si="36"/>
        <v>0</v>
      </c>
      <c r="BH290" s="146">
        <f t="shared" si="37"/>
        <v>0</v>
      </c>
      <c r="BI290" s="146">
        <f t="shared" si="38"/>
        <v>0</v>
      </c>
      <c r="BJ290" s="15" t="s">
        <v>82</v>
      </c>
      <c r="BK290" s="146">
        <f t="shared" si="39"/>
        <v>0</v>
      </c>
      <c r="BL290" s="15" t="s">
        <v>141</v>
      </c>
      <c r="BM290" s="145" t="s">
        <v>953</v>
      </c>
    </row>
    <row r="291" spans="2:65" s="1" customFormat="1" ht="24.2" customHeight="1">
      <c r="B291" s="132"/>
      <c r="C291" s="133" t="s">
        <v>558</v>
      </c>
      <c r="D291" s="133" t="s">
        <v>137</v>
      </c>
      <c r="E291" s="134" t="s">
        <v>604</v>
      </c>
      <c r="F291" s="135" t="s">
        <v>605</v>
      </c>
      <c r="G291" s="136" t="s">
        <v>176</v>
      </c>
      <c r="H291" s="137">
        <v>4</v>
      </c>
      <c r="I291" s="138"/>
      <c r="J291" s="139">
        <f t="shared" si="30"/>
        <v>0</v>
      </c>
      <c r="K291" s="140"/>
      <c r="L291" s="31"/>
      <c r="M291" s="141" t="s">
        <v>1</v>
      </c>
      <c r="N291" s="142" t="s">
        <v>39</v>
      </c>
      <c r="P291" s="143">
        <f t="shared" si="31"/>
        <v>0</v>
      </c>
      <c r="Q291" s="143">
        <v>2.3113999999999999</v>
      </c>
      <c r="R291" s="143">
        <f t="shared" si="32"/>
        <v>9.2455999999999996</v>
      </c>
      <c r="S291" s="143">
        <v>0</v>
      </c>
      <c r="T291" s="144">
        <f t="shared" si="33"/>
        <v>0</v>
      </c>
      <c r="AR291" s="145" t="s">
        <v>141</v>
      </c>
      <c r="AT291" s="145" t="s">
        <v>137</v>
      </c>
      <c r="AU291" s="145" t="s">
        <v>84</v>
      </c>
      <c r="AY291" s="15" t="s">
        <v>135</v>
      </c>
      <c r="BE291" s="146">
        <f t="shared" si="34"/>
        <v>0</v>
      </c>
      <c r="BF291" s="146">
        <f t="shared" si="35"/>
        <v>0</v>
      </c>
      <c r="BG291" s="146">
        <f t="shared" si="36"/>
        <v>0</v>
      </c>
      <c r="BH291" s="146">
        <f t="shared" si="37"/>
        <v>0</v>
      </c>
      <c r="BI291" s="146">
        <f t="shared" si="38"/>
        <v>0</v>
      </c>
      <c r="BJ291" s="15" t="s">
        <v>82</v>
      </c>
      <c r="BK291" s="146">
        <f t="shared" si="39"/>
        <v>0</v>
      </c>
      <c r="BL291" s="15" t="s">
        <v>141</v>
      </c>
      <c r="BM291" s="145" t="s">
        <v>954</v>
      </c>
    </row>
    <row r="292" spans="2:65" s="1" customFormat="1" ht="33" customHeight="1">
      <c r="B292" s="132"/>
      <c r="C292" s="133" t="s">
        <v>562</v>
      </c>
      <c r="D292" s="133" t="s">
        <v>137</v>
      </c>
      <c r="E292" s="134" t="s">
        <v>609</v>
      </c>
      <c r="F292" s="135" t="s">
        <v>610</v>
      </c>
      <c r="G292" s="136" t="s">
        <v>165</v>
      </c>
      <c r="H292" s="137">
        <v>10</v>
      </c>
      <c r="I292" s="138"/>
      <c r="J292" s="139">
        <f t="shared" si="30"/>
        <v>0</v>
      </c>
      <c r="K292" s="140"/>
      <c r="L292" s="31"/>
      <c r="M292" s="141" t="s">
        <v>1</v>
      </c>
      <c r="N292" s="142" t="s">
        <v>39</v>
      </c>
      <c r="P292" s="143">
        <f t="shared" si="31"/>
        <v>0</v>
      </c>
      <c r="Q292" s="143">
        <v>0</v>
      </c>
      <c r="R292" s="143">
        <f t="shared" si="32"/>
        <v>0</v>
      </c>
      <c r="S292" s="143">
        <v>0</v>
      </c>
      <c r="T292" s="144">
        <f t="shared" si="33"/>
        <v>0</v>
      </c>
      <c r="AR292" s="145" t="s">
        <v>141</v>
      </c>
      <c r="AT292" s="145" t="s">
        <v>137</v>
      </c>
      <c r="AU292" s="145" t="s">
        <v>84</v>
      </c>
      <c r="AY292" s="15" t="s">
        <v>135</v>
      </c>
      <c r="BE292" s="146">
        <f t="shared" si="34"/>
        <v>0</v>
      </c>
      <c r="BF292" s="146">
        <f t="shared" si="35"/>
        <v>0</v>
      </c>
      <c r="BG292" s="146">
        <f t="shared" si="36"/>
        <v>0</v>
      </c>
      <c r="BH292" s="146">
        <f t="shared" si="37"/>
        <v>0</v>
      </c>
      <c r="BI292" s="146">
        <f t="shared" si="38"/>
        <v>0</v>
      </c>
      <c r="BJ292" s="15" t="s">
        <v>82</v>
      </c>
      <c r="BK292" s="146">
        <f t="shared" si="39"/>
        <v>0</v>
      </c>
      <c r="BL292" s="15" t="s">
        <v>141</v>
      </c>
      <c r="BM292" s="145" t="s">
        <v>955</v>
      </c>
    </row>
    <row r="293" spans="2:65" s="1" customFormat="1" ht="16.5" customHeight="1">
      <c r="B293" s="132"/>
      <c r="C293" s="158" t="s">
        <v>566</v>
      </c>
      <c r="D293" s="158" t="s">
        <v>219</v>
      </c>
      <c r="E293" s="159" t="s">
        <v>613</v>
      </c>
      <c r="F293" s="160" t="s">
        <v>956</v>
      </c>
      <c r="G293" s="161" t="s">
        <v>165</v>
      </c>
      <c r="H293" s="162">
        <v>10</v>
      </c>
      <c r="I293" s="163"/>
      <c r="J293" s="164">
        <f t="shared" si="30"/>
        <v>0</v>
      </c>
      <c r="K293" s="165"/>
      <c r="L293" s="166"/>
      <c r="M293" s="167" t="s">
        <v>1</v>
      </c>
      <c r="N293" s="168" t="s">
        <v>39</v>
      </c>
      <c r="P293" s="143">
        <f t="shared" si="31"/>
        <v>0</v>
      </c>
      <c r="Q293" s="143">
        <v>1.4500000000000001E-2</v>
      </c>
      <c r="R293" s="143">
        <f t="shared" si="32"/>
        <v>0.14500000000000002</v>
      </c>
      <c r="S293" s="143">
        <v>0</v>
      </c>
      <c r="T293" s="144">
        <f t="shared" si="33"/>
        <v>0</v>
      </c>
      <c r="AR293" s="145" t="s">
        <v>173</v>
      </c>
      <c r="AT293" s="145" t="s">
        <v>219</v>
      </c>
      <c r="AU293" s="145" t="s">
        <v>84</v>
      </c>
      <c r="AY293" s="15" t="s">
        <v>135</v>
      </c>
      <c r="BE293" s="146">
        <f t="shared" si="34"/>
        <v>0</v>
      </c>
      <c r="BF293" s="146">
        <f t="shared" si="35"/>
        <v>0</v>
      </c>
      <c r="BG293" s="146">
        <f t="shared" si="36"/>
        <v>0</v>
      </c>
      <c r="BH293" s="146">
        <f t="shared" si="37"/>
        <v>0</v>
      </c>
      <c r="BI293" s="146">
        <f t="shared" si="38"/>
        <v>0</v>
      </c>
      <c r="BJ293" s="15" t="s">
        <v>82</v>
      </c>
      <c r="BK293" s="146">
        <f t="shared" si="39"/>
        <v>0</v>
      </c>
      <c r="BL293" s="15" t="s">
        <v>141</v>
      </c>
      <c r="BM293" s="145" t="s">
        <v>957</v>
      </c>
    </row>
    <row r="294" spans="2:65" s="1" customFormat="1" ht="24.2" customHeight="1">
      <c r="B294" s="132"/>
      <c r="C294" s="133" t="s">
        <v>571</v>
      </c>
      <c r="D294" s="133" t="s">
        <v>137</v>
      </c>
      <c r="E294" s="134" t="s">
        <v>617</v>
      </c>
      <c r="F294" s="135" t="s">
        <v>618</v>
      </c>
      <c r="G294" s="136" t="s">
        <v>140</v>
      </c>
      <c r="H294" s="137">
        <v>200</v>
      </c>
      <c r="I294" s="138"/>
      <c r="J294" s="139">
        <f t="shared" si="30"/>
        <v>0</v>
      </c>
      <c r="K294" s="140"/>
      <c r="L294" s="31"/>
      <c r="M294" s="141" t="s">
        <v>1</v>
      </c>
      <c r="N294" s="142" t="s">
        <v>39</v>
      </c>
      <c r="P294" s="143">
        <f t="shared" si="31"/>
        <v>0</v>
      </c>
      <c r="Q294" s="143">
        <v>6.8999999999999997E-4</v>
      </c>
      <c r="R294" s="143">
        <f t="shared" si="32"/>
        <v>0.13799999999999998</v>
      </c>
      <c r="S294" s="143">
        <v>0</v>
      </c>
      <c r="T294" s="144">
        <f t="shared" si="33"/>
        <v>0</v>
      </c>
      <c r="AR294" s="145" t="s">
        <v>141</v>
      </c>
      <c r="AT294" s="145" t="s">
        <v>137</v>
      </c>
      <c r="AU294" s="145" t="s">
        <v>84</v>
      </c>
      <c r="AY294" s="15" t="s">
        <v>135</v>
      </c>
      <c r="BE294" s="146">
        <f t="shared" si="34"/>
        <v>0</v>
      </c>
      <c r="BF294" s="146">
        <f t="shared" si="35"/>
        <v>0</v>
      </c>
      <c r="BG294" s="146">
        <f t="shared" si="36"/>
        <v>0</v>
      </c>
      <c r="BH294" s="146">
        <f t="shared" si="37"/>
        <v>0</v>
      </c>
      <c r="BI294" s="146">
        <f t="shared" si="38"/>
        <v>0</v>
      </c>
      <c r="BJ294" s="15" t="s">
        <v>82</v>
      </c>
      <c r="BK294" s="146">
        <f t="shared" si="39"/>
        <v>0</v>
      </c>
      <c r="BL294" s="15" t="s">
        <v>141</v>
      </c>
      <c r="BM294" s="145" t="s">
        <v>958</v>
      </c>
    </row>
    <row r="295" spans="2:65" s="1" customFormat="1" ht="19.5">
      <c r="B295" s="31"/>
      <c r="D295" s="147" t="s">
        <v>146</v>
      </c>
      <c r="F295" s="148" t="s">
        <v>959</v>
      </c>
      <c r="I295" s="149"/>
      <c r="L295" s="31"/>
      <c r="M295" s="150"/>
      <c r="T295" s="55"/>
      <c r="AT295" s="15" t="s">
        <v>146</v>
      </c>
      <c r="AU295" s="15" t="s">
        <v>84</v>
      </c>
    </row>
    <row r="296" spans="2:65" s="12" customFormat="1" ht="11.25">
      <c r="B296" s="151"/>
      <c r="D296" s="147" t="s">
        <v>160</v>
      </c>
      <c r="E296" s="152" t="s">
        <v>1</v>
      </c>
      <c r="F296" s="153" t="s">
        <v>960</v>
      </c>
      <c r="H296" s="154">
        <v>200</v>
      </c>
      <c r="I296" s="155"/>
      <c r="L296" s="151"/>
      <c r="M296" s="156"/>
      <c r="T296" s="157"/>
      <c r="AT296" s="152" t="s">
        <v>160</v>
      </c>
      <c r="AU296" s="152" t="s">
        <v>84</v>
      </c>
      <c r="AV296" s="12" t="s">
        <v>84</v>
      </c>
      <c r="AW296" s="12" t="s">
        <v>31</v>
      </c>
      <c r="AX296" s="12" t="s">
        <v>82</v>
      </c>
      <c r="AY296" s="152" t="s">
        <v>135</v>
      </c>
    </row>
    <row r="297" spans="2:65" s="1" customFormat="1" ht="24.2" customHeight="1">
      <c r="B297" s="132"/>
      <c r="C297" s="133" t="s">
        <v>575</v>
      </c>
      <c r="D297" s="133" t="s">
        <v>137</v>
      </c>
      <c r="E297" s="134" t="s">
        <v>622</v>
      </c>
      <c r="F297" s="135" t="s">
        <v>623</v>
      </c>
      <c r="G297" s="136" t="s">
        <v>165</v>
      </c>
      <c r="H297" s="137">
        <v>58</v>
      </c>
      <c r="I297" s="138"/>
      <c r="J297" s="139">
        <f>ROUND(I297*H297,2)</f>
        <v>0</v>
      </c>
      <c r="K297" s="140"/>
      <c r="L297" s="31"/>
      <c r="M297" s="141" t="s">
        <v>1</v>
      </c>
      <c r="N297" s="142" t="s">
        <v>39</v>
      </c>
      <c r="P297" s="143">
        <f>O297*H297</f>
        <v>0</v>
      </c>
      <c r="Q297" s="143">
        <v>5.9999999999999995E-4</v>
      </c>
      <c r="R297" s="143">
        <f>Q297*H297</f>
        <v>3.4799999999999998E-2</v>
      </c>
      <c r="S297" s="143">
        <v>0</v>
      </c>
      <c r="T297" s="144">
        <f>S297*H297</f>
        <v>0</v>
      </c>
      <c r="AR297" s="145" t="s">
        <v>141</v>
      </c>
      <c r="AT297" s="145" t="s">
        <v>137</v>
      </c>
      <c r="AU297" s="145" t="s">
        <v>84</v>
      </c>
      <c r="AY297" s="15" t="s">
        <v>135</v>
      </c>
      <c r="BE297" s="146">
        <f>IF(N297="základní",J297,0)</f>
        <v>0</v>
      </c>
      <c r="BF297" s="146">
        <f>IF(N297="snížená",J297,0)</f>
        <v>0</v>
      </c>
      <c r="BG297" s="146">
        <f>IF(N297="zákl. přenesená",J297,0)</f>
        <v>0</v>
      </c>
      <c r="BH297" s="146">
        <f>IF(N297="sníž. přenesená",J297,0)</f>
        <v>0</v>
      </c>
      <c r="BI297" s="146">
        <f>IF(N297="nulová",J297,0)</f>
        <v>0</v>
      </c>
      <c r="BJ297" s="15" t="s">
        <v>82</v>
      </c>
      <c r="BK297" s="146">
        <f>ROUND(I297*H297,2)</f>
        <v>0</v>
      </c>
      <c r="BL297" s="15" t="s">
        <v>141</v>
      </c>
      <c r="BM297" s="145" t="s">
        <v>961</v>
      </c>
    </row>
    <row r="298" spans="2:65" s="1" customFormat="1" ht="19.5">
      <c r="B298" s="31"/>
      <c r="D298" s="147" t="s">
        <v>146</v>
      </c>
      <c r="F298" s="148" t="s">
        <v>625</v>
      </c>
      <c r="I298" s="149"/>
      <c r="L298" s="31"/>
      <c r="M298" s="150"/>
      <c r="T298" s="55"/>
      <c r="AT298" s="15" t="s">
        <v>146</v>
      </c>
      <c r="AU298" s="15" t="s">
        <v>84</v>
      </c>
    </row>
    <row r="299" spans="2:65" s="1" customFormat="1" ht="24.2" customHeight="1">
      <c r="B299" s="132"/>
      <c r="C299" s="133" t="s">
        <v>580</v>
      </c>
      <c r="D299" s="133" t="s">
        <v>137</v>
      </c>
      <c r="E299" s="134" t="s">
        <v>627</v>
      </c>
      <c r="F299" s="135" t="s">
        <v>628</v>
      </c>
      <c r="G299" s="136" t="s">
        <v>165</v>
      </c>
      <c r="H299" s="137">
        <v>58</v>
      </c>
      <c r="I299" s="138"/>
      <c r="J299" s="139">
        <f>ROUND(I299*H299,2)</f>
        <v>0</v>
      </c>
      <c r="K299" s="140"/>
      <c r="L299" s="31"/>
      <c r="M299" s="141" t="s">
        <v>1</v>
      </c>
      <c r="N299" s="142" t="s">
        <v>39</v>
      </c>
      <c r="P299" s="143">
        <f>O299*H299</f>
        <v>0</v>
      </c>
      <c r="Q299" s="143">
        <v>0</v>
      </c>
      <c r="R299" s="143">
        <f>Q299*H299</f>
        <v>0</v>
      </c>
      <c r="S299" s="143">
        <v>0</v>
      </c>
      <c r="T299" s="144">
        <f>S299*H299</f>
        <v>0</v>
      </c>
      <c r="AR299" s="145" t="s">
        <v>141</v>
      </c>
      <c r="AT299" s="145" t="s">
        <v>137</v>
      </c>
      <c r="AU299" s="145" t="s">
        <v>84</v>
      </c>
      <c r="AY299" s="15" t="s">
        <v>135</v>
      </c>
      <c r="BE299" s="146">
        <f>IF(N299="základní",J299,0)</f>
        <v>0</v>
      </c>
      <c r="BF299" s="146">
        <f>IF(N299="snížená",J299,0)</f>
        <v>0</v>
      </c>
      <c r="BG299" s="146">
        <f>IF(N299="zákl. přenesená",J299,0)</f>
        <v>0</v>
      </c>
      <c r="BH299" s="146">
        <f>IF(N299="sníž. přenesená",J299,0)</f>
        <v>0</v>
      </c>
      <c r="BI299" s="146">
        <f>IF(N299="nulová",J299,0)</f>
        <v>0</v>
      </c>
      <c r="BJ299" s="15" t="s">
        <v>82</v>
      </c>
      <c r="BK299" s="146">
        <f>ROUND(I299*H299,2)</f>
        <v>0</v>
      </c>
      <c r="BL299" s="15" t="s">
        <v>141</v>
      </c>
      <c r="BM299" s="145" t="s">
        <v>962</v>
      </c>
    </row>
    <row r="300" spans="2:65" s="1" customFormat="1" ht="19.5">
      <c r="B300" s="31"/>
      <c r="D300" s="147" t="s">
        <v>146</v>
      </c>
      <c r="F300" s="148" t="s">
        <v>630</v>
      </c>
      <c r="I300" s="149"/>
      <c r="L300" s="31"/>
      <c r="M300" s="150"/>
      <c r="T300" s="55"/>
      <c r="AT300" s="15" t="s">
        <v>146</v>
      </c>
      <c r="AU300" s="15" t="s">
        <v>84</v>
      </c>
    </row>
    <row r="301" spans="2:65" s="1" customFormat="1" ht="24.2" customHeight="1">
      <c r="B301" s="132"/>
      <c r="C301" s="133" t="s">
        <v>584</v>
      </c>
      <c r="D301" s="133" t="s">
        <v>137</v>
      </c>
      <c r="E301" s="134" t="s">
        <v>632</v>
      </c>
      <c r="F301" s="135" t="s">
        <v>633</v>
      </c>
      <c r="G301" s="136" t="s">
        <v>165</v>
      </c>
      <c r="H301" s="137">
        <v>40</v>
      </c>
      <c r="I301" s="138"/>
      <c r="J301" s="139">
        <f>ROUND(I301*H301,2)</f>
        <v>0</v>
      </c>
      <c r="K301" s="140"/>
      <c r="L301" s="31"/>
      <c r="M301" s="141" t="s">
        <v>1</v>
      </c>
      <c r="N301" s="142" t="s">
        <v>39</v>
      </c>
      <c r="P301" s="143">
        <f>O301*H301</f>
        <v>0</v>
      </c>
      <c r="Q301" s="143">
        <v>0</v>
      </c>
      <c r="R301" s="143">
        <f>Q301*H301</f>
        <v>0</v>
      </c>
      <c r="S301" s="143">
        <v>0.19400000000000001</v>
      </c>
      <c r="T301" s="144">
        <f>S301*H301</f>
        <v>7.76</v>
      </c>
      <c r="AR301" s="145" t="s">
        <v>141</v>
      </c>
      <c r="AT301" s="145" t="s">
        <v>137</v>
      </c>
      <c r="AU301" s="145" t="s">
        <v>84</v>
      </c>
      <c r="AY301" s="15" t="s">
        <v>135</v>
      </c>
      <c r="BE301" s="146">
        <f>IF(N301="základní",J301,0)</f>
        <v>0</v>
      </c>
      <c r="BF301" s="146">
        <f>IF(N301="snížená",J301,0)</f>
        <v>0</v>
      </c>
      <c r="BG301" s="146">
        <f>IF(N301="zákl. přenesená",J301,0)</f>
        <v>0</v>
      </c>
      <c r="BH301" s="146">
        <f>IF(N301="sníž. přenesená",J301,0)</f>
        <v>0</v>
      </c>
      <c r="BI301" s="146">
        <f>IF(N301="nulová",J301,0)</f>
        <v>0</v>
      </c>
      <c r="BJ301" s="15" t="s">
        <v>82</v>
      </c>
      <c r="BK301" s="146">
        <f>ROUND(I301*H301,2)</f>
        <v>0</v>
      </c>
      <c r="BL301" s="15" t="s">
        <v>141</v>
      </c>
      <c r="BM301" s="145" t="s">
        <v>963</v>
      </c>
    </row>
    <row r="302" spans="2:65" s="1" customFormat="1" ht="21.75" customHeight="1">
      <c r="B302" s="132"/>
      <c r="C302" s="133" t="s">
        <v>589</v>
      </c>
      <c r="D302" s="133" t="s">
        <v>137</v>
      </c>
      <c r="E302" s="134" t="s">
        <v>636</v>
      </c>
      <c r="F302" s="135" t="s">
        <v>637</v>
      </c>
      <c r="G302" s="136" t="s">
        <v>165</v>
      </c>
      <c r="H302" s="137">
        <v>10</v>
      </c>
      <c r="I302" s="138"/>
      <c r="J302" s="139">
        <f>ROUND(I302*H302,2)</f>
        <v>0</v>
      </c>
      <c r="K302" s="140"/>
      <c r="L302" s="31"/>
      <c r="M302" s="141" t="s">
        <v>1</v>
      </c>
      <c r="N302" s="142" t="s">
        <v>39</v>
      </c>
      <c r="P302" s="143">
        <f>O302*H302</f>
        <v>0</v>
      </c>
      <c r="Q302" s="143">
        <v>0</v>
      </c>
      <c r="R302" s="143">
        <f>Q302*H302</f>
        <v>0</v>
      </c>
      <c r="S302" s="143">
        <v>0.98</v>
      </c>
      <c r="T302" s="144">
        <f>S302*H302</f>
        <v>9.8000000000000007</v>
      </c>
      <c r="AR302" s="145" t="s">
        <v>141</v>
      </c>
      <c r="AT302" s="145" t="s">
        <v>137</v>
      </c>
      <c r="AU302" s="145" t="s">
        <v>84</v>
      </c>
      <c r="AY302" s="15" t="s">
        <v>135</v>
      </c>
      <c r="BE302" s="146">
        <f>IF(N302="základní",J302,0)</f>
        <v>0</v>
      </c>
      <c r="BF302" s="146">
        <f>IF(N302="snížená",J302,0)</f>
        <v>0</v>
      </c>
      <c r="BG302" s="146">
        <f>IF(N302="zákl. přenesená",J302,0)</f>
        <v>0</v>
      </c>
      <c r="BH302" s="146">
        <f>IF(N302="sníž. přenesená",J302,0)</f>
        <v>0</v>
      </c>
      <c r="BI302" s="146">
        <f>IF(N302="nulová",J302,0)</f>
        <v>0</v>
      </c>
      <c r="BJ302" s="15" t="s">
        <v>82</v>
      </c>
      <c r="BK302" s="146">
        <f>ROUND(I302*H302,2)</f>
        <v>0</v>
      </c>
      <c r="BL302" s="15" t="s">
        <v>141</v>
      </c>
      <c r="BM302" s="145" t="s">
        <v>964</v>
      </c>
    </row>
    <row r="303" spans="2:65" s="1" customFormat="1" ht="24.2" customHeight="1">
      <c r="B303" s="132"/>
      <c r="C303" s="133" t="s">
        <v>594</v>
      </c>
      <c r="D303" s="133" t="s">
        <v>137</v>
      </c>
      <c r="E303" s="134" t="s">
        <v>640</v>
      </c>
      <c r="F303" s="135" t="s">
        <v>641</v>
      </c>
      <c r="G303" s="136" t="s">
        <v>140</v>
      </c>
      <c r="H303" s="137">
        <v>40.5</v>
      </c>
      <c r="I303" s="138"/>
      <c r="J303" s="139">
        <f>ROUND(I303*H303,2)</f>
        <v>0</v>
      </c>
      <c r="K303" s="140"/>
      <c r="L303" s="31"/>
      <c r="M303" s="141" t="s">
        <v>1</v>
      </c>
      <c r="N303" s="142" t="s">
        <v>39</v>
      </c>
      <c r="P303" s="143">
        <f>O303*H303</f>
        <v>0</v>
      </c>
      <c r="Q303" s="143">
        <v>0</v>
      </c>
      <c r="R303" s="143">
        <f>Q303*H303</f>
        <v>0</v>
      </c>
      <c r="S303" s="143">
        <v>0</v>
      </c>
      <c r="T303" s="144">
        <f>S303*H303</f>
        <v>0</v>
      </c>
      <c r="AR303" s="145" t="s">
        <v>141</v>
      </c>
      <c r="AT303" s="145" t="s">
        <v>137</v>
      </c>
      <c r="AU303" s="145" t="s">
        <v>84</v>
      </c>
      <c r="AY303" s="15" t="s">
        <v>135</v>
      </c>
      <c r="BE303" s="146">
        <f>IF(N303="základní",J303,0)</f>
        <v>0</v>
      </c>
      <c r="BF303" s="146">
        <f>IF(N303="snížená",J303,0)</f>
        <v>0</v>
      </c>
      <c r="BG303" s="146">
        <f>IF(N303="zákl. přenesená",J303,0)</f>
        <v>0</v>
      </c>
      <c r="BH303" s="146">
        <f>IF(N303="sníž. přenesená",J303,0)</f>
        <v>0</v>
      </c>
      <c r="BI303" s="146">
        <f>IF(N303="nulová",J303,0)</f>
        <v>0</v>
      </c>
      <c r="BJ303" s="15" t="s">
        <v>82</v>
      </c>
      <c r="BK303" s="146">
        <f>ROUND(I303*H303,2)</f>
        <v>0</v>
      </c>
      <c r="BL303" s="15" t="s">
        <v>141</v>
      </c>
      <c r="BM303" s="145" t="s">
        <v>965</v>
      </c>
    </row>
    <row r="304" spans="2:65" s="11" customFormat="1" ht="22.9" customHeight="1">
      <c r="B304" s="120"/>
      <c r="D304" s="121" t="s">
        <v>73</v>
      </c>
      <c r="E304" s="130" t="s">
        <v>644</v>
      </c>
      <c r="F304" s="130" t="s">
        <v>645</v>
      </c>
      <c r="I304" s="123"/>
      <c r="J304" s="131">
        <f>BK304</f>
        <v>0</v>
      </c>
      <c r="L304" s="120"/>
      <c r="M304" s="125"/>
      <c r="P304" s="126">
        <f>SUM(P305:P317)</f>
        <v>0</v>
      </c>
      <c r="R304" s="126">
        <f>SUM(R305:R317)</f>
        <v>0</v>
      </c>
      <c r="T304" s="127">
        <f>SUM(T305:T317)</f>
        <v>0</v>
      </c>
      <c r="AR304" s="121" t="s">
        <v>82</v>
      </c>
      <c r="AT304" s="128" t="s">
        <v>73</v>
      </c>
      <c r="AU304" s="128" t="s">
        <v>82</v>
      </c>
      <c r="AY304" s="121" t="s">
        <v>135</v>
      </c>
      <c r="BK304" s="129">
        <f>SUM(BK305:BK317)</f>
        <v>0</v>
      </c>
    </row>
    <row r="305" spans="2:65" s="1" customFormat="1" ht="21.75" customHeight="1">
      <c r="B305" s="132"/>
      <c r="C305" s="133" t="s">
        <v>599</v>
      </c>
      <c r="D305" s="133" t="s">
        <v>137</v>
      </c>
      <c r="E305" s="134" t="s">
        <v>647</v>
      </c>
      <c r="F305" s="135" t="s">
        <v>648</v>
      </c>
      <c r="G305" s="136" t="s">
        <v>271</v>
      </c>
      <c r="H305" s="137">
        <v>45.01</v>
      </c>
      <c r="I305" s="138"/>
      <c r="J305" s="139">
        <f>ROUND(I305*H305,2)</f>
        <v>0</v>
      </c>
      <c r="K305" s="140"/>
      <c r="L305" s="31"/>
      <c r="M305" s="141" t="s">
        <v>1</v>
      </c>
      <c r="N305" s="142" t="s">
        <v>39</v>
      </c>
      <c r="P305" s="143">
        <f>O305*H305</f>
        <v>0</v>
      </c>
      <c r="Q305" s="143">
        <v>0</v>
      </c>
      <c r="R305" s="143">
        <f>Q305*H305</f>
        <v>0</v>
      </c>
      <c r="S305" s="143">
        <v>0</v>
      </c>
      <c r="T305" s="144">
        <f>S305*H305</f>
        <v>0</v>
      </c>
      <c r="AR305" s="145" t="s">
        <v>141</v>
      </c>
      <c r="AT305" s="145" t="s">
        <v>137</v>
      </c>
      <c r="AU305" s="145" t="s">
        <v>84</v>
      </c>
      <c r="AY305" s="15" t="s">
        <v>135</v>
      </c>
      <c r="BE305" s="146">
        <f>IF(N305="základní",J305,0)</f>
        <v>0</v>
      </c>
      <c r="BF305" s="146">
        <f>IF(N305="snížená",J305,0)</f>
        <v>0</v>
      </c>
      <c r="BG305" s="146">
        <f>IF(N305="zákl. přenesená",J305,0)</f>
        <v>0</v>
      </c>
      <c r="BH305" s="146">
        <f>IF(N305="sníž. přenesená",J305,0)</f>
        <v>0</v>
      </c>
      <c r="BI305" s="146">
        <f>IF(N305="nulová",J305,0)</f>
        <v>0</v>
      </c>
      <c r="BJ305" s="15" t="s">
        <v>82</v>
      </c>
      <c r="BK305" s="146">
        <f>ROUND(I305*H305,2)</f>
        <v>0</v>
      </c>
      <c r="BL305" s="15" t="s">
        <v>141</v>
      </c>
      <c r="BM305" s="145" t="s">
        <v>966</v>
      </c>
    </row>
    <row r="306" spans="2:65" s="1" customFormat="1" ht="24.2" customHeight="1">
      <c r="B306" s="132"/>
      <c r="C306" s="133" t="s">
        <v>603</v>
      </c>
      <c r="D306" s="133" t="s">
        <v>137</v>
      </c>
      <c r="E306" s="134" t="s">
        <v>651</v>
      </c>
      <c r="F306" s="135" t="s">
        <v>652</v>
      </c>
      <c r="G306" s="136" t="s">
        <v>271</v>
      </c>
      <c r="H306" s="137">
        <v>405.09</v>
      </c>
      <c r="I306" s="138"/>
      <c r="J306" s="139">
        <f>ROUND(I306*H306,2)</f>
        <v>0</v>
      </c>
      <c r="K306" s="140"/>
      <c r="L306" s="31"/>
      <c r="M306" s="141" t="s">
        <v>1</v>
      </c>
      <c r="N306" s="142" t="s">
        <v>39</v>
      </c>
      <c r="P306" s="143">
        <f>O306*H306</f>
        <v>0</v>
      </c>
      <c r="Q306" s="143">
        <v>0</v>
      </c>
      <c r="R306" s="143">
        <f>Q306*H306</f>
        <v>0</v>
      </c>
      <c r="S306" s="143">
        <v>0</v>
      </c>
      <c r="T306" s="144">
        <f>S306*H306</f>
        <v>0</v>
      </c>
      <c r="AR306" s="145" t="s">
        <v>141</v>
      </c>
      <c r="AT306" s="145" t="s">
        <v>137</v>
      </c>
      <c r="AU306" s="145" t="s">
        <v>84</v>
      </c>
      <c r="AY306" s="15" t="s">
        <v>135</v>
      </c>
      <c r="BE306" s="146">
        <f>IF(N306="základní",J306,0)</f>
        <v>0</v>
      </c>
      <c r="BF306" s="146">
        <f>IF(N306="snížená",J306,0)</f>
        <v>0</v>
      </c>
      <c r="BG306" s="146">
        <f>IF(N306="zákl. přenesená",J306,0)</f>
        <v>0</v>
      </c>
      <c r="BH306" s="146">
        <f>IF(N306="sníž. přenesená",J306,0)</f>
        <v>0</v>
      </c>
      <c r="BI306" s="146">
        <f>IF(N306="nulová",J306,0)</f>
        <v>0</v>
      </c>
      <c r="BJ306" s="15" t="s">
        <v>82</v>
      </c>
      <c r="BK306" s="146">
        <f>ROUND(I306*H306,2)</f>
        <v>0</v>
      </c>
      <c r="BL306" s="15" t="s">
        <v>141</v>
      </c>
      <c r="BM306" s="145" t="s">
        <v>967</v>
      </c>
    </row>
    <row r="307" spans="2:65" s="12" customFormat="1" ht="22.5">
      <c r="B307" s="151"/>
      <c r="D307" s="147" t="s">
        <v>160</v>
      </c>
      <c r="E307" s="152" t="s">
        <v>1</v>
      </c>
      <c r="F307" s="153" t="s">
        <v>968</v>
      </c>
      <c r="H307" s="154">
        <v>405.09</v>
      </c>
      <c r="I307" s="155"/>
      <c r="L307" s="151"/>
      <c r="M307" s="156"/>
      <c r="T307" s="157"/>
      <c r="AT307" s="152" t="s">
        <v>160</v>
      </c>
      <c r="AU307" s="152" t="s">
        <v>84</v>
      </c>
      <c r="AV307" s="12" t="s">
        <v>84</v>
      </c>
      <c r="AW307" s="12" t="s">
        <v>31</v>
      </c>
      <c r="AX307" s="12" t="s">
        <v>82</v>
      </c>
      <c r="AY307" s="152" t="s">
        <v>135</v>
      </c>
    </row>
    <row r="308" spans="2:65" s="1" customFormat="1" ht="21.75" customHeight="1">
      <c r="B308" s="132"/>
      <c r="C308" s="133" t="s">
        <v>608</v>
      </c>
      <c r="D308" s="133" t="s">
        <v>137</v>
      </c>
      <c r="E308" s="134" t="s">
        <v>656</v>
      </c>
      <c r="F308" s="135" t="s">
        <v>657</v>
      </c>
      <c r="G308" s="136" t="s">
        <v>271</v>
      </c>
      <c r="H308" s="137">
        <v>54.75</v>
      </c>
      <c r="I308" s="138"/>
      <c r="J308" s="139">
        <f>ROUND(I308*H308,2)</f>
        <v>0</v>
      </c>
      <c r="K308" s="140"/>
      <c r="L308" s="31"/>
      <c r="M308" s="141" t="s">
        <v>1</v>
      </c>
      <c r="N308" s="142" t="s">
        <v>39</v>
      </c>
      <c r="P308" s="143">
        <f>O308*H308</f>
        <v>0</v>
      </c>
      <c r="Q308" s="143">
        <v>0</v>
      </c>
      <c r="R308" s="143">
        <f>Q308*H308</f>
        <v>0</v>
      </c>
      <c r="S308" s="143">
        <v>0</v>
      </c>
      <c r="T308" s="144">
        <f>S308*H308</f>
        <v>0</v>
      </c>
      <c r="AR308" s="145" t="s">
        <v>141</v>
      </c>
      <c r="AT308" s="145" t="s">
        <v>137</v>
      </c>
      <c r="AU308" s="145" t="s">
        <v>84</v>
      </c>
      <c r="AY308" s="15" t="s">
        <v>135</v>
      </c>
      <c r="BE308" s="146">
        <f>IF(N308="základní",J308,0)</f>
        <v>0</v>
      </c>
      <c r="BF308" s="146">
        <f>IF(N308="snížená",J308,0)</f>
        <v>0</v>
      </c>
      <c r="BG308" s="146">
        <f>IF(N308="zákl. přenesená",J308,0)</f>
        <v>0</v>
      </c>
      <c r="BH308" s="146">
        <f>IF(N308="sníž. přenesená",J308,0)</f>
        <v>0</v>
      </c>
      <c r="BI308" s="146">
        <f>IF(N308="nulová",J308,0)</f>
        <v>0</v>
      </c>
      <c r="BJ308" s="15" t="s">
        <v>82</v>
      </c>
      <c r="BK308" s="146">
        <f>ROUND(I308*H308,2)</f>
        <v>0</v>
      </c>
      <c r="BL308" s="15" t="s">
        <v>141</v>
      </c>
      <c r="BM308" s="145" t="s">
        <v>969</v>
      </c>
    </row>
    <row r="309" spans="2:65" s="1" customFormat="1" ht="24.2" customHeight="1">
      <c r="B309" s="132"/>
      <c r="C309" s="133" t="s">
        <v>612</v>
      </c>
      <c r="D309" s="133" t="s">
        <v>137</v>
      </c>
      <c r="E309" s="134" t="s">
        <v>660</v>
      </c>
      <c r="F309" s="135" t="s">
        <v>661</v>
      </c>
      <c r="G309" s="136" t="s">
        <v>271</v>
      </c>
      <c r="H309" s="137">
        <v>758.25</v>
      </c>
      <c r="I309" s="138"/>
      <c r="J309" s="139">
        <f>ROUND(I309*H309,2)</f>
        <v>0</v>
      </c>
      <c r="K309" s="140"/>
      <c r="L309" s="31"/>
      <c r="M309" s="141" t="s">
        <v>1</v>
      </c>
      <c r="N309" s="142" t="s">
        <v>39</v>
      </c>
      <c r="P309" s="143">
        <f>O309*H309</f>
        <v>0</v>
      </c>
      <c r="Q309" s="143">
        <v>0</v>
      </c>
      <c r="R309" s="143">
        <f>Q309*H309</f>
        <v>0</v>
      </c>
      <c r="S309" s="143">
        <v>0</v>
      </c>
      <c r="T309" s="144">
        <f>S309*H309</f>
        <v>0</v>
      </c>
      <c r="AR309" s="145" t="s">
        <v>141</v>
      </c>
      <c r="AT309" s="145" t="s">
        <v>137</v>
      </c>
      <c r="AU309" s="145" t="s">
        <v>84</v>
      </c>
      <c r="AY309" s="15" t="s">
        <v>135</v>
      </c>
      <c r="BE309" s="146">
        <f>IF(N309="základní",J309,0)</f>
        <v>0</v>
      </c>
      <c r="BF309" s="146">
        <f>IF(N309="snížená",J309,0)</f>
        <v>0</v>
      </c>
      <c r="BG309" s="146">
        <f>IF(N309="zákl. přenesená",J309,0)</f>
        <v>0</v>
      </c>
      <c r="BH309" s="146">
        <f>IF(N309="sníž. přenesená",J309,0)</f>
        <v>0</v>
      </c>
      <c r="BI309" s="146">
        <f>IF(N309="nulová",J309,0)</f>
        <v>0</v>
      </c>
      <c r="BJ309" s="15" t="s">
        <v>82</v>
      </c>
      <c r="BK309" s="146">
        <f>ROUND(I309*H309,2)</f>
        <v>0</v>
      </c>
      <c r="BL309" s="15" t="s">
        <v>141</v>
      </c>
      <c r="BM309" s="145" t="s">
        <v>970</v>
      </c>
    </row>
    <row r="310" spans="2:65" s="12" customFormat="1" ht="33.75">
      <c r="B310" s="151"/>
      <c r="D310" s="147" t="s">
        <v>160</v>
      </c>
      <c r="E310" s="152" t="s">
        <v>1</v>
      </c>
      <c r="F310" s="153" t="s">
        <v>971</v>
      </c>
      <c r="H310" s="154">
        <v>253.8</v>
      </c>
      <c r="I310" s="155"/>
      <c r="L310" s="151"/>
      <c r="M310" s="156"/>
      <c r="T310" s="157"/>
      <c r="AT310" s="152" t="s">
        <v>160</v>
      </c>
      <c r="AU310" s="152" t="s">
        <v>84</v>
      </c>
      <c r="AV310" s="12" t="s">
        <v>84</v>
      </c>
      <c r="AW310" s="12" t="s">
        <v>31</v>
      </c>
      <c r="AX310" s="12" t="s">
        <v>74</v>
      </c>
      <c r="AY310" s="152" t="s">
        <v>135</v>
      </c>
    </row>
    <row r="311" spans="2:65" s="12" customFormat="1" ht="33.75">
      <c r="B311" s="151"/>
      <c r="D311" s="147" t="s">
        <v>160</v>
      </c>
      <c r="E311" s="152" t="s">
        <v>1</v>
      </c>
      <c r="F311" s="153" t="s">
        <v>972</v>
      </c>
      <c r="H311" s="154">
        <v>504.45</v>
      </c>
      <c r="I311" s="155"/>
      <c r="L311" s="151"/>
      <c r="M311" s="156"/>
      <c r="T311" s="157"/>
      <c r="AT311" s="152" t="s">
        <v>160</v>
      </c>
      <c r="AU311" s="152" t="s">
        <v>84</v>
      </c>
      <c r="AV311" s="12" t="s">
        <v>84</v>
      </c>
      <c r="AW311" s="12" t="s">
        <v>31</v>
      </c>
      <c r="AX311" s="12" t="s">
        <v>74</v>
      </c>
      <c r="AY311" s="152" t="s">
        <v>135</v>
      </c>
    </row>
    <row r="312" spans="2:65" s="13" customFormat="1" ht="11.25">
      <c r="B312" s="169"/>
      <c r="D312" s="147" t="s">
        <v>160</v>
      </c>
      <c r="E312" s="170" t="s">
        <v>1</v>
      </c>
      <c r="F312" s="171" t="s">
        <v>253</v>
      </c>
      <c r="H312" s="172">
        <v>758.25</v>
      </c>
      <c r="I312" s="173"/>
      <c r="L312" s="169"/>
      <c r="M312" s="174"/>
      <c r="T312" s="175"/>
      <c r="AT312" s="170" t="s">
        <v>160</v>
      </c>
      <c r="AU312" s="170" t="s">
        <v>84</v>
      </c>
      <c r="AV312" s="13" t="s">
        <v>141</v>
      </c>
      <c r="AW312" s="13" t="s">
        <v>31</v>
      </c>
      <c r="AX312" s="13" t="s">
        <v>82</v>
      </c>
      <c r="AY312" s="170" t="s">
        <v>135</v>
      </c>
    </row>
    <row r="313" spans="2:65" s="1" customFormat="1" ht="24.2" customHeight="1">
      <c r="B313" s="132"/>
      <c r="C313" s="133" t="s">
        <v>616</v>
      </c>
      <c r="D313" s="133" t="s">
        <v>137</v>
      </c>
      <c r="E313" s="134" t="s">
        <v>667</v>
      </c>
      <c r="F313" s="135" t="s">
        <v>668</v>
      </c>
      <c r="G313" s="136" t="s">
        <v>271</v>
      </c>
      <c r="H313" s="137">
        <v>45.01</v>
      </c>
      <c r="I313" s="138"/>
      <c r="J313" s="139">
        <f>ROUND(I313*H313,2)</f>
        <v>0</v>
      </c>
      <c r="K313" s="140"/>
      <c r="L313" s="31"/>
      <c r="M313" s="141" t="s">
        <v>1</v>
      </c>
      <c r="N313" s="142" t="s">
        <v>39</v>
      </c>
      <c r="P313" s="143">
        <f>O313*H313</f>
        <v>0</v>
      </c>
      <c r="Q313" s="143">
        <v>0</v>
      </c>
      <c r="R313" s="143">
        <f>Q313*H313</f>
        <v>0</v>
      </c>
      <c r="S313" s="143">
        <v>0</v>
      </c>
      <c r="T313" s="144">
        <f>S313*H313</f>
        <v>0</v>
      </c>
      <c r="AR313" s="145" t="s">
        <v>141</v>
      </c>
      <c r="AT313" s="145" t="s">
        <v>137</v>
      </c>
      <c r="AU313" s="145" t="s">
        <v>84</v>
      </c>
      <c r="AY313" s="15" t="s">
        <v>135</v>
      </c>
      <c r="BE313" s="146">
        <f>IF(N313="základní",J313,0)</f>
        <v>0</v>
      </c>
      <c r="BF313" s="146">
        <f>IF(N313="snížená",J313,0)</f>
        <v>0</v>
      </c>
      <c r="BG313" s="146">
        <f>IF(N313="zákl. přenesená",J313,0)</f>
        <v>0</v>
      </c>
      <c r="BH313" s="146">
        <f>IF(N313="sníž. přenesená",J313,0)</f>
        <v>0</v>
      </c>
      <c r="BI313" s="146">
        <f>IF(N313="nulová",J313,0)</f>
        <v>0</v>
      </c>
      <c r="BJ313" s="15" t="s">
        <v>82</v>
      </c>
      <c r="BK313" s="146">
        <f>ROUND(I313*H313,2)</f>
        <v>0</v>
      </c>
      <c r="BL313" s="15" t="s">
        <v>141</v>
      </c>
      <c r="BM313" s="145" t="s">
        <v>973</v>
      </c>
    </row>
    <row r="314" spans="2:65" s="1" customFormat="1" ht="24.2" customHeight="1">
      <c r="B314" s="132"/>
      <c r="C314" s="133" t="s">
        <v>621</v>
      </c>
      <c r="D314" s="133" t="s">
        <v>137</v>
      </c>
      <c r="E314" s="134" t="s">
        <v>671</v>
      </c>
      <c r="F314" s="135" t="s">
        <v>672</v>
      </c>
      <c r="G314" s="136" t="s">
        <v>271</v>
      </c>
      <c r="H314" s="137">
        <v>54.75</v>
      </c>
      <c r="I314" s="138"/>
      <c r="J314" s="139">
        <f>ROUND(I314*H314,2)</f>
        <v>0</v>
      </c>
      <c r="K314" s="140"/>
      <c r="L314" s="31"/>
      <c r="M314" s="141" t="s">
        <v>1</v>
      </c>
      <c r="N314" s="142" t="s">
        <v>39</v>
      </c>
      <c r="P314" s="143">
        <f>O314*H314</f>
        <v>0</v>
      </c>
      <c r="Q314" s="143">
        <v>0</v>
      </c>
      <c r="R314" s="143">
        <f>Q314*H314</f>
        <v>0</v>
      </c>
      <c r="S314" s="143">
        <v>0</v>
      </c>
      <c r="T314" s="144">
        <f>S314*H314</f>
        <v>0</v>
      </c>
      <c r="AR314" s="145" t="s">
        <v>141</v>
      </c>
      <c r="AT314" s="145" t="s">
        <v>137</v>
      </c>
      <c r="AU314" s="145" t="s">
        <v>84</v>
      </c>
      <c r="AY314" s="15" t="s">
        <v>135</v>
      </c>
      <c r="BE314" s="146">
        <f>IF(N314="základní",J314,0)</f>
        <v>0</v>
      </c>
      <c r="BF314" s="146">
        <f>IF(N314="snížená",J314,0)</f>
        <v>0</v>
      </c>
      <c r="BG314" s="146">
        <f>IF(N314="zákl. přenesená",J314,0)</f>
        <v>0</v>
      </c>
      <c r="BH314" s="146">
        <f>IF(N314="sníž. přenesená",J314,0)</f>
        <v>0</v>
      </c>
      <c r="BI314" s="146">
        <f>IF(N314="nulová",J314,0)</f>
        <v>0</v>
      </c>
      <c r="BJ314" s="15" t="s">
        <v>82</v>
      </c>
      <c r="BK314" s="146">
        <f>ROUND(I314*H314,2)</f>
        <v>0</v>
      </c>
      <c r="BL314" s="15" t="s">
        <v>141</v>
      </c>
      <c r="BM314" s="145" t="s">
        <v>974</v>
      </c>
    </row>
    <row r="315" spans="2:65" s="1" customFormat="1" ht="24.2" customHeight="1">
      <c r="B315" s="132"/>
      <c r="C315" s="133" t="s">
        <v>626</v>
      </c>
      <c r="D315" s="133" t="s">
        <v>137</v>
      </c>
      <c r="E315" s="134" t="s">
        <v>675</v>
      </c>
      <c r="F315" s="135" t="s">
        <v>676</v>
      </c>
      <c r="G315" s="136" t="s">
        <v>271</v>
      </c>
      <c r="H315" s="137">
        <v>28.2</v>
      </c>
      <c r="I315" s="138"/>
      <c r="J315" s="139">
        <f>ROUND(I315*H315,2)</f>
        <v>0</v>
      </c>
      <c r="K315" s="140"/>
      <c r="L315" s="31"/>
      <c r="M315" s="141" t="s">
        <v>1</v>
      </c>
      <c r="N315" s="142" t="s">
        <v>39</v>
      </c>
      <c r="P315" s="143">
        <f>O315*H315</f>
        <v>0</v>
      </c>
      <c r="Q315" s="143">
        <v>0</v>
      </c>
      <c r="R315" s="143">
        <f>Q315*H315</f>
        <v>0</v>
      </c>
      <c r="S315" s="143">
        <v>0</v>
      </c>
      <c r="T315" s="144">
        <f>S315*H315</f>
        <v>0</v>
      </c>
      <c r="AR315" s="145" t="s">
        <v>141</v>
      </c>
      <c r="AT315" s="145" t="s">
        <v>137</v>
      </c>
      <c r="AU315" s="145" t="s">
        <v>84</v>
      </c>
      <c r="AY315" s="15" t="s">
        <v>135</v>
      </c>
      <c r="BE315" s="146">
        <f>IF(N315="základní",J315,0)</f>
        <v>0</v>
      </c>
      <c r="BF315" s="146">
        <f>IF(N315="snížená",J315,0)</f>
        <v>0</v>
      </c>
      <c r="BG315" s="146">
        <f>IF(N315="zákl. přenesená",J315,0)</f>
        <v>0</v>
      </c>
      <c r="BH315" s="146">
        <f>IF(N315="sníž. přenesená",J315,0)</f>
        <v>0</v>
      </c>
      <c r="BI315" s="146">
        <f>IF(N315="nulová",J315,0)</f>
        <v>0</v>
      </c>
      <c r="BJ315" s="15" t="s">
        <v>82</v>
      </c>
      <c r="BK315" s="146">
        <f>ROUND(I315*H315,2)</f>
        <v>0</v>
      </c>
      <c r="BL315" s="15" t="s">
        <v>141</v>
      </c>
      <c r="BM315" s="145" t="s">
        <v>975</v>
      </c>
    </row>
    <row r="316" spans="2:65" s="1" customFormat="1" ht="24.2" customHeight="1">
      <c r="B316" s="132"/>
      <c r="C316" s="133" t="s">
        <v>631</v>
      </c>
      <c r="D316" s="133" t="s">
        <v>137</v>
      </c>
      <c r="E316" s="134" t="s">
        <v>679</v>
      </c>
      <c r="F316" s="135" t="s">
        <v>680</v>
      </c>
      <c r="G316" s="136" t="s">
        <v>271</v>
      </c>
      <c r="H316" s="137">
        <v>45.01</v>
      </c>
      <c r="I316" s="138"/>
      <c r="J316" s="139">
        <f>ROUND(I316*H316,2)</f>
        <v>0</v>
      </c>
      <c r="K316" s="140"/>
      <c r="L316" s="31"/>
      <c r="M316" s="141" t="s">
        <v>1</v>
      </c>
      <c r="N316" s="142" t="s">
        <v>39</v>
      </c>
      <c r="P316" s="143">
        <f>O316*H316</f>
        <v>0</v>
      </c>
      <c r="Q316" s="143">
        <v>0</v>
      </c>
      <c r="R316" s="143">
        <f>Q316*H316</f>
        <v>0</v>
      </c>
      <c r="S316" s="143">
        <v>0</v>
      </c>
      <c r="T316" s="144">
        <f>S316*H316</f>
        <v>0</v>
      </c>
      <c r="AR316" s="145" t="s">
        <v>141</v>
      </c>
      <c r="AT316" s="145" t="s">
        <v>137</v>
      </c>
      <c r="AU316" s="145" t="s">
        <v>84</v>
      </c>
      <c r="AY316" s="15" t="s">
        <v>135</v>
      </c>
      <c r="BE316" s="146">
        <f>IF(N316="základní",J316,0)</f>
        <v>0</v>
      </c>
      <c r="BF316" s="146">
        <f>IF(N316="snížená",J316,0)</f>
        <v>0</v>
      </c>
      <c r="BG316" s="146">
        <f>IF(N316="zákl. přenesená",J316,0)</f>
        <v>0</v>
      </c>
      <c r="BH316" s="146">
        <f>IF(N316="sníž. přenesená",J316,0)</f>
        <v>0</v>
      </c>
      <c r="BI316" s="146">
        <f>IF(N316="nulová",J316,0)</f>
        <v>0</v>
      </c>
      <c r="BJ316" s="15" t="s">
        <v>82</v>
      </c>
      <c r="BK316" s="146">
        <f>ROUND(I316*H316,2)</f>
        <v>0</v>
      </c>
      <c r="BL316" s="15" t="s">
        <v>141</v>
      </c>
      <c r="BM316" s="145" t="s">
        <v>976</v>
      </c>
    </row>
    <row r="317" spans="2:65" s="1" customFormat="1" ht="33" customHeight="1">
      <c r="B317" s="132"/>
      <c r="C317" s="133" t="s">
        <v>635</v>
      </c>
      <c r="D317" s="133" t="s">
        <v>137</v>
      </c>
      <c r="E317" s="134" t="s">
        <v>683</v>
      </c>
      <c r="F317" s="135" t="s">
        <v>977</v>
      </c>
      <c r="G317" s="136" t="s">
        <v>271</v>
      </c>
      <c r="H317" s="137">
        <v>26.55</v>
      </c>
      <c r="I317" s="138"/>
      <c r="J317" s="139">
        <f>ROUND(I317*H317,2)</f>
        <v>0</v>
      </c>
      <c r="K317" s="140"/>
      <c r="L317" s="31"/>
      <c r="M317" s="141" t="s">
        <v>1</v>
      </c>
      <c r="N317" s="142" t="s">
        <v>39</v>
      </c>
      <c r="P317" s="143">
        <f>O317*H317</f>
        <v>0</v>
      </c>
      <c r="Q317" s="143">
        <v>0</v>
      </c>
      <c r="R317" s="143">
        <f>Q317*H317</f>
        <v>0</v>
      </c>
      <c r="S317" s="143">
        <v>0</v>
      </c>
      <c r="T317" s="144">
        <f>S317*H317</f>
        <v>0</v>
      </c>
      <c r="AR317" s="145" t="s">
        <v>141</v>
      </c>
      <c r="AT317" s="145" t="s">
        <v>137</v>
      </c>
      <c r="AU317" s="145" t="s">
        <v>84</v>
      </c>
      <c r="AY317" s="15" t="s">
        <v>135</v>
      </c>
      <c r="BE317" s="146">
        <f>IF(N317="základní",J317,0)</f>
        <v>0</v>
      </c>
      <c r="BF317" s="146">
        <f>IF(N317="snížená",J317,0)</f>
        <v>0</v>
      </c>
      <c r="BG317" s="146">
        <f>IF(N317="zákl. přenesená",J317,0)</f>
        <v>0</v>
      </c>
      <c r="BH317" s="146">
        <f>IF(N317="sníž. přenesená",J317,0)</f>
        <v>0</v>
      </c>
      <c r="BI317" s="146">
        <f>IF(N317="nulová",J317,0)</f>
        <v>0</v>
      </c>
      <c r="BJ317" s="15" t="s">
        <v>82</v>
      </c>
      <c r="BK317" s="146">
        <f>ROUND(I317*H317,2)</f>
        <v>0</v>
      </c>
      <c r="BL317" s="15" t="s">
        <v>141</v>
      </c>
      <c r="BM317" s="145" t="s">
        <v>978</v>
      </c>
    </row>
    <row r="318" spans="2:65" s="11" customFormat="1" ht="22.9" customHeight="1">
      <c r="B318" s="120"/>
      <c r="D318" s="121" t="s">
        <v>73</v>
      </c>
      <c r="E318" s="130" t="s">
        <v>686</v>
      </c>
      <c r="F318" s="130" t="s">
        <v>687</v>
      </c>
      <c r="I318" s="123"/>
      <c r="J318" s="131">
        <f>BK318</f>
        <v>0</v>
      </c>
      <c r="L318" s="120"/>
      <c r="M318" s="125"/>
      <c r="P318" s="126">
        <f>SUM(P319:P321)</f>
        <v>0</v>
      </c>
      <c r="R318" s="126">
        <f>SUM(R319:R321)</f>
        <v>0</v>
      </c>
      <c r="T318" s="127">
        <f>SUM(T319:T321)</f>
        <v>0</v>
      </c>
      <c r="AR318" s="121" t="s">
        <v>82</v>
      </c>
      <c r="AT318" s="128" t="s">
        <v>73</v>
      </c>
      <c r="AU318" s="128" t="s">
        <v>82</v>
      </c>
      <c r="AY318" s="121" t="s">
        <v>135</v>
      </c>
      <c r="BK318" s="129">
        <f>SUM(BK319:BK321)</f>
        <v>0</v>
      </c>
    </row>
    <row r="319" spans="2:65" s="1" customFormat="1" ht="16.5" customHeight="1">
      <c r="B319" s="132"/>
      <c r="C319" s="133" t="s">
        <v>639</v>
      </c>
      <c r="D319" s="133" t="s">
        <v>137</v>
      </c>
      <c r="E319" s="134" t="s">
        <v>689</v>
      </c>
      <c r="F319" s="135" t="s">
        <v>979</v>
      </c>
      <c r="G319" s="136" t="s">
        <v>271</v>
      </c>
      <c r="H319" s="137">
        <v>116.199</v>
      </c>
      <c r="I319" s="138"/>
      <c r="J319" s="139">
        <f>ROUND(I319*H319,2)</f>
        <v>0</v>
      </c>
      <c r="K319" s="140"/>
      <c r="L319" s="31"/>
      <c r="M319" s="141" t="s">
        <v>1</v>
      </c>
      <c r="N319" s="142" t="s">
        <v>39</v>
      </c>
      <c r="P319" s="143">
        <f>O319*H319</f>
        <v>0</v>
      </c>
      <c r="Q319" s="143">
        <v>0</v>
      </c>
      <c r="R319" s="143">
        <f>Q319*H319</f>
        <v>0</v>
      </c>
      <c r="S319" s="143">
        <v>0</v>
      </c>
      <c r="T319" s="144">
        <f>S319*H319</f>
        <v>0</v>
      </c>
      <c r="AR319" s="145" t="s">
        <v>141</v>
      </c>
      <c r="AT319" s="145" t="s">
        <v>137</v>
      </c>
      <c r="AU319" s="145" t="s">
        <v>84</v>
      </c>
      <c r="AY319" s="15" t="s">
        <v>135</v>
      </c>
      <c r="BE319" s="146">
        <f>IF(N319="základní",J319,0)</f>
        <v>0</v>
      </c>
      <c r="BF319" s="146">
        <f>IF(N319="snížená",J319,0)</f>
        <v>0</v>
      </c>
      <c r="BG319" s="146">
        <f>IF(N319="zákl. přenesená",J319,0)</f>
        <v>0</v>
      </c>
      <c r="BH319" s="146">
        <f>IF(N319="sníž. přenesená",J319,0)</f>
        <v>0</v>
      </c>
      <c r="BI319" s="146">
        <f>IF(N319="nulová",J319,0)</f>
        <v>0</v>
      </c>
      <c r="BJ319" s="15" t="s">
        <v>82</v>
      </c>
      <c r="BK319" s="146">
        <f>ROUND(I319*H319,2)</f>
        <v>0</v>
      </c>
      <c r="BL319" s="15" t="s">
        <v>141</v>
      </c>
      <c r="BM319" s="145" t="s">
        <v>980</v>
      </c>
    </row>
    <row r="320" spans="2:65" s="1" customFormat="1" ht="24.2" customHeight="1">
      <c r="B320" s="132"/>
      <c r="C320" s="133" t="s">
        <v>646</v>
      </c>
      <c r="D320" s="133" t="s">
        <v>137</v>
      </c>
      <c r="E320" s="134" t="s">
        <v>694</v>
      </c>
      <c r="F320" s="135" t="s">
        <v>695</v>
      </c>
      <c r="G320" s="136" t="s">
        <v>271</v>
      </c>
      <c r="H320" s="137">
        <v>9.8650000000000002</v>
      </c>
      <c r="I320" s="138"/>
      <c r="J320" s="139">
        <f>ROUND(I320*H320,2)</f>
        <v>0</v>
      </c>
      <c r="K320" s="140"/>
      <c r="L320" s="31"/>
      <c r="M320" s="141" t="s">
        <v>1</v>
      </c>
      <c r="N320" s="142" t="s">
        <v>39</v>
      </c>
      <c r="P320" s="143">
        <f>O320*H320</f>
        <v>0</v>
      </c>
      <c r="Q320" s="143">
        <v>0</v>
      </c>
      <c r="R320" s="143">
        <f>Q320*H320</f>
        <v>0</v>
      </c>
      <c r="S320" s="143">
        <v>0</v>
      </c>
      <c r="T320" s="144">
        <f>S320*H320</f>
        <v>0</v>
      </c>
      <c r="AR320" s="145" t="s">
        <v>141</v>
      </c>
      <c r="AT320" s="145" t="s">
        <v>137</v>
      </c>
      <c r="AU320" s="145" t="s">
        <v>84</v>
      </c>
      <c r="AY320" s="15" t="s">
        <v>135</v>
      </c>
      <c r="BE320" s="146">
        <f>IF(N320="základní",J320,0)</f>
        <v>0</v>
      </c>
      <c r="BF320" s="146">
        <f>IF(N320="snížená",J320,0)</f>
        <v>0</v>
      </c>
      <c r="BG320" s="146">
        <f>IF(N320="zákl. přenesená",J320,0)</f>
        <v>0</v>
      </c>
      <c r="BH320" s="146">
        <f>IF(N320="sníž. přenesená",J320,0)</f>
        <v>0</v>
      </c>
      <c r="BI320" s="146">
        <f>IF(N320="nulová",J320,0)</f>
        <v>0</v>
      </c>
      <c r="BJ320" s="15" t="s">
        <v>82</v>
      </c>
      <c r="BK320" s="146">
        <f>ROUND(I320*H320,2)</f>
        <v>0</v>
      </c>
      <c r="BL320" s="15" t="s">
        <v>141</v>
      </c>
      <c r="BM320" s="145" t="s">
        <v>981</v>
      </c>
    </row>
    <row r="321" spans="2:65" s="1" customFormat="1" ht="16.5" customHeight="1">
      <c r="B321" s="132"/>
      <c r="C321" s="133" t="s">
        <v>650</v>
      </c>
      <c r="D321" s="133" t="s">
        <v>137</v>
      </c>
      <c r="E321" s="134" t="s">
        <v>698</v>
      </c>
      <c r="F321" s="135" t="s">
        <v>699</v>
      </c>
      <c r="G321" s="136" t="s">
        <v>271</v>
      </c>
      <c r="H321" s="137">
        <v>381.22</v>
      </c>
      <c r="I321" s="138"/>
      <c r="J321" s="139">
        <f>ROUND(I321*H321,2)</f>
        <v>0</v>
      </c>
      <c r="K321" s="140"/>
      <c r="L321" s="31"/>
      <c r="M321" s="176" t="s">
        <v>1</v>
      </c>
      <c r="N321" s="177" t="s">
        <v>39</v>
      </c>
      <c r="O321" s="178"/>
      <c r="P321" s="179">
        <f>O321*H321</f>
        <v>0</v>
      </c>
      <c r="Q321" s="179">
        <v>0</v>
      </c>
      <c r="R321" s="179">
        <f>Q321*H321</f>
        <v>0</v>
      </c>
      <c r="S321" s="179">
        <v>0</v>
      </c>
      <c r="T321" s="180">
        <f>S321*H321</f>
        <v>0</v>
      </c>
      <c r="AR321" s="145" t="s">
        <v>141</v>
      </c>
      <c r="AT321" s="145" t="s">
        <v>137</v>
      </c>
      <c r="AU321" s="145" t="s">
        <v>84</v>
      </c>
      <c r="AY321" s="15" t="s">
        <v>135</v>
      </c>
      <c r="BE321" s="146">
        <f>IF(N321="základní",J321,0)</f>
        <v>0</v>
      </c>
      <c r="BF321" s="146">
        <f>IF(N321="snížená",J321,0)</f>
        <v>0</v>
      </c>
      <c r="BG321" s="146">
        <f>IF(N321="zákl. přenesená",J321,0)</f>
        <v>0</v>
      </c>
      <c r="BH321" s="146">
        <f>IF(N321="sníž. přenesená",J321,0)</f>
        <v>0</v>
      </c>
      <c r="BI321" s="146">
        <f>IF(N321="nulová",J321,0)</f>
        <v>0</v>
      </c>
      <c r="BJ321" s="15" t="s">
        <v>82</v>
      </c>
      <c r="BK321" s="146">
        <f>ROUND(I321*H321,2)</f>
        <v>0</v>
      </c>
      <c r="BL321" s="15" t="s">
        <v>141</v>
      </c>
      <c r="BM321" s="145" t="s">
        <v>982</v>
      </c>
    </row>
    <row r="322" spans="2:65" s="1" customFormat="1" ht="6.95" customHeight="1">
      <c r="B322" s="43"/>
      <c r="C322" s="44"/>
      <c r="D322" s="44"/>
      <c r="E322" s="44"/>
      <c r="F322" s="44"/>
      <c r="G322" s="44"/>
      <c r="H322" s="44"/>
      <c r="I322" s="44"/>
      <c r="J322" s="44"/>
      <c r="K322" s="44"/>
      <c r="L322" s="31"/>
    </row>
  </sheetData>
  <autoFilter ref="C124:K321" xr:uid="{00000000-0009-0000-0000-000002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71"/>
  <sheetViews>
    <sheetView showGridLines="0" topLeftCell="A123" workbookViewId="0">
      <selection activeCell="E18" sqref="E18:H18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90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84</v>
      </c>
    </row>
    <row r="4" spans="2:46" ht="24.95" customHeight="1">
      <c r="B4" s="18"/>
      <c r="D4" s="19" t="s">
        <v>103</v>
      </c>
      <c r="L4" s="18"/>
      <c r="M4" s="87" t="s">
        <v>10</v>
      </c>
      <c r="AT4" s="15" t="s">
        <v>3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26.25" customHeight="1">
      <c r="B7" s="18"/>
      <c r="E7" s="222" t="str">
        <f>'Rekapitulace stavby'!K6</f>
        <v>Nová Koruna - doplnění sítí etapa II vodovod, kanalizace splašková, kanalizace dešŤová, přípojky, VO, přeložky</v>
      </c>
      <c r="F7" s="223"/>
      <c r="G7" s="223"/>
      <c r="H7" s="223"/>
      <c r="L7" s="18"/>
    </row>
    <row r="8" spans="2:46" s="1" customFormat="1" ht="12" customHeight="1">
      <c r="B8" s="31"/>
      <c r="D8" s="25" t="s">
        <v>104</v>
      </c>
      <c r="L8" s="31"/>
    </row>
    <row r="9" spans="2:46" s="1" customFormat="1" ht="16.5" customHeight="1">
      <c r="B9" s="31"/>
      <c r="E9" s="183" t="s">
        <v>983</v>
      </c>
      <c r="F9" s="224"/>
      <c r="G9" s="224"/>
      <c r="H9" s="224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5" t="s">
        <v>18</v>
      </c>
      <c r="F11" s="23" t="s">
        <v>1</v>
      </c>
      <c r="I11" s="25" t="s">
        <v>19</v>
      </c>
      <c r="J11" s="23" t="s">
        <v>1</v>
      </c>
      <c r="L11" s="31"/>
    </row>
    <row r="12" spans="2:46" s="1" customFormat="1" ht="12" customHeight="1">
      <c r="B12" s="31"/>
      <c r="D12" s="25" t="s">
        <v>21</v>
      </c>
      <c r="F12" s="23" t="s">
        <v>22</v>
      </c>
      <c r="I12" s="25" t="s">
        <v>23</v>
      </c>
      <c r="J12" s="51"/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5" t="s">
        <v>26</v>
      </c>
      <c r="I14" s="25" t="s">
        <v>27</v>
      </c>
      <c r="J14" s="23" t="str">
        <f>IF('Rekapitulace stavby'!AN10="","",'Rekapitulace stavby'!AN10)</f>
        <v/>
      </c>
      <c r="L14" s="31"/>
    </row>
    <row r="15" spans="2:46" s="1" customFormat="1" ht="18" customHeight="1">
      <c r="B15" s="31"/>
      <c r="E15" s="23" t="str">
        <f>IF('Rekapitulace stavby'!E11="","",'Rekapitulace stavby'!E11)</f>
        <v xml:space="preserve"> </v>
      </c>
      <c r="I15" s="25" t="s">
        <v>28</v>
      </c>
      <c r="J15" s="23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5" t="s">
        <v>29</v>
      </c>
      <c r="I17" s="25" t="s">
        <v>27</v>
      </c>
      <c r="J17" s="26"/>
      <c r="L17" s="31"/>
    </row>
    <row r="18" spans="2:12" s="1" customFormat="1" ht="18" customHeight="1">
      <c r="B18" s="31"/>
      <c r="E18" s="225"/>
      <c r="F18" s="205"/>
      <c r="G18" s="205"/>
      <c r="H18" s="205"/>
      <c r="I18" s="25" t="s">
        <v>28</v>
      </c>
      <c r="J18" s="26"/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5" t="s">
        <v>30</v>
      </c>
      <c r="I20" s="25" t="s">
        <v>27</v>
      </c>
      <c r="J20" s="23" t="str">
        <f>IF('Rekapitulace stavby'!AN16="","",'Rekapitulace stavby'!AN16)</f>
        <v/>
      </c>
      <c r="L20" s="31"/>
    </row>
    <row r="21" spans="2:12" s="1" customFormat="1" ht="18" customHeight="1">
      <c r="B21" s="31"/>
      <c r="E21" s="23" t="str">
        <f>IF('Rekapitulace stavby'!E17="","",'Rekapitulace stavby'!E17)</f>
        <v xml:space="preserve"> </v>
      </c>
      <c r="I21" s="25" t="s">
        <v>28</v>
      </c>
      <c r="J21" s="23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5" t="s">
        <v>32</v>
      </c>
      <c r="I23" s="25" t="s">
        <v>27</v>
      </c>
      <c r="J23" s="23" t="str">
        <f>IF('Rekapitulace stavby'!AN19="","",'Rekapitulace stavby'!AN19)</f>
        <v/>
      </c>
      <c r="L23" s="31"/>
    </row>
    <row r="24" spans="2:12" s="1" customFormat="1" ht="18" customHeight="1">
      <c r="B24" s="31"/>
      <c r="E24" s="23" t="str">
        <f>IF('Rekapitulace stavby'!E20="","",'Rekapitulace stavby'!E20)</f>
        <v xml:space="preserve"> </v>
      </c>
      <c r="I24" s="25" t="s">
        <v>28</v>
      </c>
      <c r="J24" s="23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5" t="s">
        <v>33</v>
      </c>
      <c r="L26" s="31"/>
    </row>
    <row r="27" spans="2:12" s="7" customFormat="1" ht="16.5" customHeight="1">
      <c r="B27" s="88"/>
      <c r="E27" s="210" t="s">
        <v>1</v>
      </c>
      <c r="F27" s="210"/>
      <c r="G27" s="210"/>
      <c r="H27" s="210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34</v>
      </c>
      <c r="J30" s="65">
        <f>ROUND(J125,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>
      <c r="B33" s="31"/>
      <c r="D33" s="54" t="s">
        <v>38</v>
      </c>
      <c r="E33" s="25" t="s">
        <v>39</v>
      </c>
      <c r="F33" s="90">
        <f>ROUND((SUM(BE125:BE270)),  2)</f>
        <v>0</v>
      </c>
      <c r="I33" s="91">
        <v>0.21</v>
      </c>
      <c r="J33" s="90">
        <f>ROUND(((SUM(BE125:BE270))*I33),  2)</f>
        <v>0</v>
      </c>
      <c r="L33" s="31"/>
    </row>
    <row r="34" spans="2:12" s="1" customFormat="1" ht="14.45" customHeight="1">
      <c r="B34" s="31"/>
      <c r="E34" s="25" t="s">
        <v>40</v>
      </c>
      <c r="F34" s="90">
        <f>ROUND((SUM(BF125:BF270)),  2)</f>
        <v>0</v>
      </c>
      <c r="I34" s="91">
        <v>0.15</v>
      </c>
      <c r="J34" s="90">
        <f>ROUND(((SUM(BF125:BF270))*I34),  2)</f>
        <v>0</v>
      </c>
      <c r="L34" s="31"/>
    </row>
    <row r="35" spans="2:12" s="1" customFormat="1" ht="14.45" hidden="1" customHeight="1">
      <c r="B35" s="31"/>
      <c r="E35" s="25" t="s">
        <v>41</v>
      </c>
      <c r="F35" s="90">
        <f>ROUND((SUM(BG125:BG270)),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5" t="s">
        <v>42</v>
      </c>
      <c r="F36" s="90">
        <f>ROUND((SUM(BH125:BH270)),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5" t="s">
        <v>43</v>
      </c>
      <c r="F37" s="90">
        <f>ROUND((SUM(BI125:BI270)),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44</v>
      </c>
      <c r="E39" s="56"/>
      <c r="F39" s="56"/>
      <c r="G39" s="94" t="s">
        <v>45</v>
      </c>
      <c r="H39" s="95" t="s">
        <v>46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1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1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1"/>
      <c r="D61" s="42" t="s">
        <v>49</v>
      </c>
      <c r="E61" s="33"/>
      <c r="F61" s="98" t="s">
        <v>50</v>
      </c>
      <c r="G61" s="42" t="s">
        <v>49</v>
      </c>
      <c r="H61" s="33"/>
      <c r="I61" s="33"/>
      <c r="J61" s="99" t="s">
        <v>50</v>
      </c>
      <c r="K61" s="33"/>
      <c r="L61" s="31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1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31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1"/>
      <c r="D76" s="42" t="s">
        <v>49</v>
      </c>
      <c r="E76" s="33"/>
      <c r="F76" s="98" t="s">
        <v>50</v>
      </c>
      <c r="G76" s="42" t="s">
        <v>49</v>
      </c>
      <c r="H76" s="33"/>
      <c r="I76" s="33"/>
      <c r="J76" s="99" t="s">
        <v>50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19" t="s">
        <v>106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5" t="s">
        <v>16</v>
      </c>
      <c r="L84" s="31"/>
    </row>
    <row r="85" spans="2:47" s="1" customFormat="1" ht="26.25" customHeight="1">
      <c r="B85" s="31"/>
      <c r="E85" s="222" t="str">
        <f>E7</f>
        <v>Nová Koruna - doplnění sítí etapa II vodovod, kanalizace splašková, kanalizace dešŤová, přípojky, VO, přeložky</v>
      </c>
      <c r="F85" s="223"/>
      <c r="G85" s="223"/>
      <c r="H85" s="223"/>
      <c r="L85" s="31"/>
    </row>
    <row r="86" spans="2:47" s="1" customFormat="1" ht="12" customHeight="1">
      <c r="B86" s="31"/>
      <c r="C86" s="25" t="s">
        <v>104</v>
      </c>
      <c r="L86" s="31"/>
    </row>
    <row r="87" spans="2:47" s="1" customFormat="1" ht="16.5" customHeight="1">
      <c r="B87" s="31"/>
      <c r="E87" s="183" t="str">
        <f>E9</f>
        <v>4179c - SO 03  Kanalizace dešťová</v>
      </c>
      <c r="F87" s="224"/>
      <c r="G87" s="224"/>
      <c r="H87" s="22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5" t="s">
        <v>21</v>
      </c>
      <c r="F89" s="23" t="str">
        <f>F12</f>
        <v xml:space="preserve"> </v>
      </c>
      <c r="I89" s="25" t="s">
        <v>23</v>
      </c>
      <c r="J89" s="51" t="str">
        <f>IF(J12="","",J12)</f>
        <v/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5" t="s">
        <v>26</v>
      </c>
      <c r="F91" s="23" t="str">
        <f>E15</f>
        <v xml:space="preserve"> </v>
      </c>
      <c r="I91" s="25" t="s">
        <v>30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5" t="s">
        <v>29</v>
      </c>
      <c r="F92" s="23" t="str">
        <f>IF(E18="","",E18)</f>
        <v/>
      </c>
      <c r="I92" s="25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107</v>
      </c>
      <c r="D94" s="92"/>
      <c r="E94" s="92"/>
      <c r="F94" s="92"/>
      <c r="G94" s="92"/>
      <c r="H94" s="92"/>
      <c r="I94" s="92"/>
      <c r="J94" s="101" t="s">
        <v>108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109</v>
      </c>
      <c r="J96" s="65">
        <f>J125</f>
        <v>0</v>
      </c>
      <c r="L96" s="31"/>
      <c r="AU96" s="15" t="s">
        <v>110</v>
      </c>
    </row>
    <row r="97" spans="2:12" s="8" customFormat="1" ht="24.95" customHeight="1">
      <c r="B97" s="103"/>
      <c r="D97" s="104" t="s">
        <v>111</v>
      </c>
      <c r="E97" s="105"/>
      <c r="F97" s="105"/>
      <c r="G97" s="105"/>
      <c r="H97" s="105"/>
      <c r="I97" s="105"/>
      <c r="J97" s="106">
        <f>J126</f>
        <v>0</v>
      </c>
      <c r="L97" s="103"/>
    </row>
    <row r="98" spans="2:12" s="9" customFormat="1" ht="19.899999999999999" customHeight="1">
      <c r="B98" s="107"/>
      <c r="D98" s="108" t="s">
        <v>112</v>
      </c>
      <c r="E98" s="109"/>
      <c r="F98" s="109"/>
      <c r="G98" s="109"/>
      <c r="H98" s="109"/>
      <c r="I98" s="109"/>
      <c r="J98" s="110">
        <f>J127</f>
        <v>0</v>
      </c>
      <c r="L98" s="107"/>
    </row>
    <row r="99" spans="2:12" s="9" customFormat="1" ht="19.899999999999999" customHeight="1">
      <c r="B99" s="107"/>
      <c r="D99" s="108" t="s">
        <v>113</v>
      </c>
      <c r="E99" s="109"/>
      <c r="F99" s="109"/>
      <c r="G99" s="109"/>
      <c r="H99" s="109"/>
      <c r="I99" s="109"/>
      <c r="J99" s="110">
        <f>J200</f>
        <v>0</v>
      </c>
      <c r="L99" s="107"/>
    </row>
    <row r="100" spans="2:12" s="9" customFormat="1" ht="19.899999999999999" customHeight="1">
      <c r="B100" s="107"/>
      <c r="D100" s="108" t="s">
        <v>114</v>
      </c>
      <c r="E100" s="109"/>
      <c r="F100" s="109"/>
      <c r="G100" s="109"/>
      <c r="H100" s="109"/>
      <c r="I100" s="109"/>
      <c r="J100" s="110">
        <f>J206</f>
        <v>0</v>
      </c>
      <c r="L100" s="107"/>
    </row>
    <row r="101" spans="2:12" s="9" customFormat="1" ht="19.899999999999999" customHeight="1">
      <c r="B101" s="107"/>
      <c r="D101" s="108" t="s">
        <v>115</v>
      </c>
      <c r="E101" s="109"/>
      <c r="F101" s="109"/>
      <c r="G101" s="109"/>
      <c r="H101" s="109"/>
      <c r="I101" s="109"/>
      <c r="J101" s="110">
        <f>J211</f>
        <v>0</v>
      </c>
      <c r="L101" s="107"/>
    </row>
    <row r="102" spans="2:12" s="9" customFormat="1" ht="19.899999999999999" customHeight="1">
      <c r="B102" s="107"/>
      <c r="D102" s="108" t="s">
        <v>116</v>
      </c>
      <c r="E102" s="109"/>
      <c r="F102" s="109"/>
      <c r="G102" s="109"/>
      <c r="H102" s="109"/>
      <c r="I102" s="109"/>
      <c r="J102" s="110">
        <f>J219</f>
        <v>0</v>
      </c>
      <c r="L102" s="107"/>
    </row>
    <row r="103" spans="2:12" s="9" customFormat="1" ht="19.899999999999999" customHeight="1">
      <c r="B103" s="107"/>
      <c r="D103" s="108" t="s">
        <v>117</v>
      </c>
      <c r="E103" s="109"/>
      <c r="F103" s="109"/>
      <c r="G103" s="109"/>
      <c r="H103" s="109"/>
      <c r="I103" s="109"/>
      <c r="J103" s="110">
        <f>J245</f>
        <v>0</v>
      </c>
      <c r="L103" s="107"/>
    </row>
    <row r="104" spans="2:12" s="9" customFormat="1" ht="19.899999999999999" customHeight="1">
      <c r="B104" s="107"/>
      <c r="D104" s="108" t="s">
        <v>118</v>
      </c>
      <c r="E104" s="109"/>
      <c r="F104" s="109"/>
      <c r="G104" s="109"/>
      <c r="H104" s="109"/>
      <c r="I104" s="109"/>
      <c r="J104" s="110">
        <f>J253</f>
        <v>0</v>
      </c>
      <c r="L104" s="107"/>
    </row>
    <row r="105" spans="2:12" s="9" customFormat="1" ht="19.899999999999999" customHeight="1">
      <c r="B105" s="107"/>
      <c r="D105" s="108" t="s">
        <v>119</v>
      </c>
      <c r="E105" s="109"/>
      <c r="F105" s="109"/>
      <c r="G105" s="109"/>
      <c r="H105" s="109"/>
      <c r="I105" s="109"/>
      <c r="J105" s="110">
        <f>J267</f>
        <v>0</v>
      </c>
      <c r="L105" s="107"/>
    </row>
    <row r="106" spans="2:12" s="1" customFormat="1" ht="21.75" customHeight="1">
      <c r="B106" s="31"/>
      <c r="L106" s="31"/>
    </row>
    <row r="107" spans="2:12" s="1" customFormat="1" ht="6.9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1"/>
    </row>
    <row r="111" spans="2:12" s="1" customFormat="1" ht="6.95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31"/>
    </row>
    <row r="112" spans="2:12" s="1" customFormat="1" ht="24.95" customHeight="1">
      <c r="B112" s="31"/>
      <c r="C112" s="19" t="s">
        <v>120</v>
      </c>
      <c r="L112" s="31"/>
    </row>
    <row r="113" spans="2:65" s="1" customFormat="1" ht="6.95" customHeight="1">
      <c r="B113" s="31"/>
      <c r="L113" s="31"/>
    </row>
    <row r="114" spans="2:65" s="1" customFormat="1" ht="12" customHeight="1">
      <c r="B114" s="31"/>
      <c r="C114" s="25" t="s">
        <v>16</v>
      </c>
      <c r="L114" s="31"/>
    </row>
    <row r="115" spans="2:65" s="1" customFormat="1" ht="26.25" customHeight="1">
      <c r="B115" s="31"/>
      <c r="E115" s="222" t="str">
        <f>E7</f>
        <v>Nová Koruna - doplnění sítí etapa II vodovod, kanalizace splašková, kanalizace dešŤová, přípojky, VO, přeložky</v>
      </c>
      <c r="F115" s="223"/>
      <c r="G115" s="223"/>
      <c r="H115" s="223"/>
      <c r="L115" s="31"/>
    </row>
    <row r="116" spans="2:65" s="1" customFormat="1" ht="12" customHeight="1">
      <c r="B116" s="31"/>
      <c r="C116" s="25" t="s">
        <v>104</v>
      </c>
      <c r="L116" s="31"/>
    </row>
    <row r="117" spans="2:65" s="1" customFormat="1" ht="16.5" customHeight="1">
      <c r="B117" s="31"/>
      <c r="E117" s="183" t="str">
        <f>E9</f>
        <v>4179c - SO 03  Kanalizace dešťová</v>
      </c>
      <c r="F117" s="224"/>
      <c r="G117" s="224"/>
      <c r="H117" s="224"/>
      <c r="L117" s="31"/>
    </row>
    <row r="118" spans="2:65" s="1" customFormat="1" ht="6.95" customHeight="1">
      <c r="B118" s="31"/>
      <c r="L118" s="31"/>
    </row>
    <row r="119" spans="2:65" s="1" customFormat="1" ht="12" customHeight="1">
      <c r="B119" s="31"/>
      <c r="C119" s="25" t="s">
        <v>21</v>
      </c>
      <c r="F119" s="23" t="str">
        <f>F12</f>
        <v xml:space="preserve"> </v>
      </c>
      <c r="I119" s="25" t="s">
        <v>23</v>
      </c>
      <c r="J119" s="51" t="str">
        <f>IF(J12="","",J12)</f>
        <v/>
      </c>
      <c r="L119" s="31"/>
    </row>
    <row r="120" spans="2:65" s="1" customFormat="1" ht="6.95" customHeight="1">
      <c r="B120" s="31"/>
      <c r="L120" s="31"/>
    </row>
    <row r="121" spans="2:65" s="1" customFormat="1" ht="15.2" customHeight="1">
      <c r="B121" s="31"/>
      <c r="C121" s="25" t="s">
        <v>26</v>
      </c>
      <c r="F121" s="23" t="str">
        <f>E15</f>
        <v xml:space="preserve"> </v>
      </c>
      <c r="I121" s="25" t="s">
        <v>30</v>
      </c>
      <c r="J121" s="29" t="str">
        <f>E21</f>
        <v xml:space="preserve"> </v>
      </c>
      <c r="L121" s="31"/>
    </row>
    <row r="122" spans="2:65" s="1" customFormat="1" ht="15.2" customHeight="1">
      <c r="B122" s="31"/>
      <c r="C122" s="25" t="s">
        <v>29</v>
      </c>
      <c r="F122" s="23" t="str">
        <f>IF(E18="","",E18)</f>
        <v/>
      </c>
      <c r="I122" s="25" t="s">
        <v>32</v>
      </c>
      <c r="J122" s="29" t="str">
        <f>E24</f>
        <v xml:space="preserve"> </v>
      </c>
      <c r="L122" s="31"/>
    </row>
    <row r="123" spans="2:65" s="1" customFormat="1" ht="10.35" customHeight="1">
      <c r="B123" s="31"/>
      <c r="L123" s="31"/>
    </row>
    <row r="124" spans="2:65" s="10" customFormat="1" ht="29.25" customHeight="1">
      <c r="B124" s="111"/>
      <c r="C124" s="112" t="s">
        <v>121</v>
      </c>
      <c r="D124" s="113" t="s">
        <v>59</v>
      </c>
      <c r="E124" s="113" t="s">
        <v>55</v>
      </c>
      <c r="F124" s="113" t="s">
        <v>56</v>
      </c>
      <c r="G124" s="113" t="s">
        <v>122</v>
      </c>
      <c r="H124" s="113" t="s">
        <v>123</v>
      </c>
      <c r="I124" s="113" t="s">
        <v>124</v>
      </c>
      <c r="J124" s="114" t="s">
        <v>108</v>
      </c>
      <c r="K124" s="115" t="s">
        <v>125</v>
      </c>
      <c r="L124" s="111"/>
      <c r="M124" s="58" t="s">
        <v>1</v>
      </c>
      <c r="N124" s="59" t="s">
        <v>38</v>
      </c>
      <c r="O124" s="59" t="s">
        <v>126</v>
      </c>
      <c r="P124" s="59" t="s">
        <v>127</v>
      </c>
      <c r="Q124" s="59" t="s">
        <v>128</v>
      </c>
      <c r="R124" s="59" t="s">
        <v>129</v>
      </c>
      <c r="S124" s="59" t="s">
        <v>130</v>
      </c>
      <c r="T124" s="60" t="s">
        <v>131</v>
      </c>
    </row>
    <row r="125" spans="2:65" s="1" customFormat="1" ht="22.9" customHeight="1">
      <c r="B125" s="31"/>
      <c r="C125" s="63" t="s">
        <v>132</v>
      </c>
      <c r="J125" s="116">
        <f>BK125</f>
        <v>0</v>
      </c>
      <c r="L125" s="31"/>
      <c r="M125" s="61"/>
      <c r="N125" s="52"/>
      <c r="O125" s="52"/>
      <c r="P125" s="117">
        <f>P126</f>
        <v>0</v>
      </c>
      <c r="Q125" s="52"/>
      <c r="R125" s="117">
        <f>R126</f>
        <v>338.002028</v>
      </c>
      <c r="S125" s="52"/>
      <c r="T125" s="118">
        <f>T126</f>
        <v>57.013999999999996</v>
      </c>
      <c r="AT125" s="15" t="s">
        <v>73</v>
      </c>
      <c r="AU125" s="15" t="s">
        <v>110</v>
      </c>
      <c r="BK125" s="119">
        <f>BK126</f>
        <v>0</v>
      </c>
    </row>
    <row r="126" spans="2:65" s="11" customFormat="1" ht="25.9" customHeight="1">
      <c r="B126" s="120"/>
      <c r="D126" s="121" t="s">
        <v>73</v>
      </c>
      <c r="E126" s="122" t="s">
        <v>133</v>
      </c>
      <c r="F126" s="122" t="s">
        <v>134</v>
      </c>
      <c r="I126" s="123"/>
      <c r="J126" s="124">
        <f>BK126</f>
        <v>0</v>
      </c>
      <c r="L126" s="120"/>
      <c r="M126" s="125"/>
      <c r="P126" s="126">
        <f>P127+P200+P206+P211+P219+P245+P253+P267</f>
        <v>0</v>
      </c>
      <c r="R126" s="126">
        <f>R127+R200+R206+R211+R219+R245+R253+R267</f>
        <v>338.002028</v>
      </c>
      <c r="T126" s="127">
        <f>T127+T200+T206+T211+T219+T245+T253+T267</f>
        <v>57.013999999999996</v>
      </c>
      <c r="AR126" s="121" t="s">
        <v>82</v>
      </c>
      <c r="AT126" s="128" t="s">
        <v>73</v>
      </c>
      <c r="AU126" s="128" t="s">
        <v>74</v>
      </c>
      <c r="AY126" s="121" t="s">
        <v>135</v>
      </c>
      <c r="BK126" s="129">
        <f>BK127+BK200+BK206+BK211+BK219+BK245+BK253+BK267</f>
        <v>0</v>
      </c>
    </row>
    <row r="127" spans="2:65" s="11" customFormat="1" ht="22.9" customHeight="1">
      <c r="B127" s="120"/>
      <c r="D127" s="121" t="s">
        <v>73</v>
      </c>
      <c r="E127" s="130" t="s">
        <v>82</v>
      </c>
      <c r="F127" s="130" t="s">
        <v>136</v>
      </c>
      <c r="I127" s="123"/>
      <c r="J127" s="131">
        <f>BK127</f>
        <v>0</v>
      </c>
      <c r="L127" s="120"/>
      <c r="M127" s="125"/>
      <c r="P127" s="126">
        <f>SUM(P128:P199)</f>
        <v>0</v>
      </c>
      <c r="R127" s="126">
        <f>SUM(R128:R199)</f>
        <v>270.517785</v>
      </c>
      <c r="T127" s="127">
        <f>SUM(T128:T199)</f>
        <v>45.955999999999996</v>
      </c>
      <c r="AR127" s="121" t="s">
        <v>82</v>
      </c>
      <c r="AT127" s="128" t="s">
        <v>73</v>
      </c>
      <c r="AU127" s="128" t="s">
        <v>82</v>
      </c>
      <c r="AY127" s="121" t="s">
        <v>135</v>
      </c>
      <c r="BK127" s="129">
        <f>SUM(BK128:BK199)</f>
        <v>0</v>
      </c>
    </row>
    <row r="128" spans="2:65" s="1" customFormat="1" ht="24.2" customHeight="1">
      <c r="B128" s="132"/>
      <c r="C128" s="133" t="s">
        <v>82</v>
      </c>
      <c r="D128" s="133" t="s">
        <v>137</v>
      </c>
      <c r="E128" s="134" t="s">
        <v>149</v>
      </c>
      <c r="F128" s="135" t="s">
        <v>150</v>
      </c>
      <c r="G128" s="136" t="s">
        <v>140</v>
      </c>
      <c r="H128" s="137">
        <v>47.5</v>
      </c>
      <c r="I128" s="138"/>
      <c r="J128" s="139">
        <f>ROUND(I128*H128,2)</f>
        <v>0</v>
      </c>
      <c r="K128" s="140"/>
      <c r="L128" s="31"/>
      <c r="M128" s="141" t="s">
        <v>1</v>
      </c>
      <c r="N128" s="142" t="s">
        <v>39</v>
      </c>
      <c r="P128" s="143">
        <f>O128*H128</f>
        <v>0</v>
      </c>
      <c r="Q128" s="143">
        <v>0</v>
      </c>
      <c r="R128" s="143">
        <f>Q128*H128</f>
        <v>0</v>
      </c>
      <c r="S128" s="143">
        <v>0.44</v>
      </c>
      <c r="T128" s="144">
        <f>S128*H128</f>
        <v>20.9</v>
      </c>
      <c r="AR128" s="145" t="s">
        <v>141</v>
      </c>
      <c r="AT128" s="145" t="s">
        <v>137</v>
      </c>
      <c r="AU128" s="145" t="s">
        <v>84</v>
      </c>
      <c r="AY128" s="15" t="s">
        <v>135</v>
      </c>
      <c r="BE128" s="146">
        <f>IF(N128="základní",J128,0)</f>
        <v>0</v>
      </c>
      <c r="BF128" s="146">
        <f>IF(N128="snížená",J128,0)</f>
        <v>0</v>
      </c>
      <c r="BG128" s="146">
        <f>IF(N128="zákl. přenesená",J128,0)</f>
        <v>0</v>
      </c>
      <c r="BH128" s="146">
        <f>IF(N128="sníž. přenesená",J128,0)</f>
        <v>0</v>
      </c>
      <c r="BI128" s="146">
        <f>IF(N128="nulová",J128,0)</f>
        <v>0</v>
      </c>
      <c r="BJ128" s="15" t="s">
        <v>82</v>
      </c>
      <c r="BK128" s="146">
        <f>ROUND(I128*H128,2)</f>
        <v>0</v>
      </c>
      <c r="BL128" s="15" t="s">
        <v>141</v>
      </c>
      <c r="BM128" s="145" t="s">
        <v>984</v>
      </c>
    </row>
    <row r="129" spans="2:65" s="1" customFormat="1" ht="24.2" customHeight="1">
      <c r="B129" s="132"/>
      <c r="C129" s="133" t="s">
        <v>84</v>
      </c>
      <c r="D129" s="133" t="s">
        <v>137</v>
      </c>
      <c r="E129" s="134" t="s">
        <v>153</v>
      </c>
      <c r="F129" s="135" t="s">
        <v>154</v>
      </c>
      <c r="G129" s="136" t="s">
        <v>140</v>
      </c>
      <c r="H129" s="137">
        <v>50</v>
      </c>
      <c r="I129" s="138"/>
      <c r="J129" s="139">
        <f>ROUND(I129*H129,2)</f>
        <v>0</v>
      </c>
      <c r="K129" s="140"/>
      <c r="L129" s="31"/>
      <c r="M129" s="141" t="s">
        <v>1</v>
      </c>
      <c r="N129" s="142" t="s">
        <v>39</v>
      </c>
      <c r="P129" s="143">
        <f>O129*H129</f>
        <v>0</v>
      </c>
      <c r="Q129" s="143">
        <v>0</v>
      </c>
      <c r="R129" s="143">
        <f>Q129*H129</f>
        <v>0</v>
      </c>
      <c r="S129" s="143">
        <v>0.45</v>
      </c>
      <c r="T129" s="144">
        <f>S129*H129</f>
        <v>22.5</v>
      </c>
      <c r="AR129" s="145" t="s">
        <v>141</v>
      </c>
      <c r="AT129" s="145" t="s">
        <v>137</v>
      </c>
      <c r="AU129" s="145" t="s">
        <v>84</v>
      </c>
      <c r="AY129" s="15" t="s">
        <v>135</v>
      </c>
      <c r="BE129" s="146">
        <f>IF(N129="základní",J129,0)</f>
        <v>0</v>
      </c>
      <c r="BF129" s="146">
        <f>IF(N129="snížená",J129,0)</f>
        <v>0</v>
      </c>
      <c r="BG129" s="146">
        <f>IF(N129="zákl. přenesená",J129,0)</f>
        <v>0</v>
      </c>
      <c r="BH129" s="146">
        <f>IF(N129="sníž. přenesená",J129,0)</f>
        <v>0</v>
      </c>
      <c r="BI129" s="146">
        <f>IF(N129="nulová",J129,0)</f>
        <v>0</v>
      </c>
      <c r="BJ129" s="15" t="s">
        <v>82</v>
      </c>
      <c r="BK129" s="146">
        <f>ROUND(I129*H129,2)</f>
        <v>0</v>
      </c>
      <c r="BL129" s="15" t="s">
        <v>141</v>
      </c>
      <c r="BM129" s="145" t="s">
        <v>985</v>
      </c>
    </row>
    <row r="130" spans="2:65" s="1" customFormat="1" ht="16.5" customHeight="1">
      <c r="B130" s="132"/>
      <c r="C130" s="133" t="s">
        <v>148</v>
      </c>
      <c r="D130" s="133" t="s">
        <v>137</v>
      </c>
      <c r="E130" s="134" t="s">
        <v>157</v>
      </c>
      <c r="F130" s="135" t="s">
        <v>158</v>
      </c>
      <c r="G130" s="136" t="s">
        <v>140</v>
      </c>
      <c r="H130" s="137">
        <v>7.2</v>
      </c>
      <c r="I130" s="138"/>
      <c r="J130" s="139">
        <f>ROUND(I130*H130,2)</f>
        <v>0</v>
      </c>
      <c r="K130" s="140"/>
      <c r="L130" s="31"/>
      <c r="M130" s="141" t="s">
        <v>1</v>
      </c>
      <c r="N130" s="142" t="s">
        <v>39</v>
      </c>
      <c r="P130" s="143">
        <f>O130*H130</f>
        <v>0</v>
      </c>
      <c r="Q130" s="143">
        <v>0</v>
      </c>
      <c r="R130" s="143">
        <f>Q130*H130</f>
        <v>0</v>
      </c>
      <c r="S130" s="143">
        <v>0.35499999999999998</v>
      </c>
      <c r="T130" s="144">
        <f>S130*H130</f>
        <v>2.556</v>
      </c>
      <c r="AR130" s="145" t="s">
        <v>141</v>
      </c>
      <c r="AT130" s="145" t="s">
        <v>137</v>
      </c>
      <c r="AU130" s="145" t="s">
        <v>84</v>
      </c>
      <c r="AY130" s="15" t="s">
        <v>135</v>
      </c>
      <c r="BE130" s="146">
        <f>IF(N130="základní",J130,0)</f>
        <v>0</v>
      </c>
      <c r="BF130" s="146">
        <f>IF(N130="snížená",J130,0)</f>
        <v>0</v>
      </c>
      <c r="BG130" s="146">
        <f>IF(N130="zákl. přenesená",J130,0)</f>
        <v>0</v>
      </c>
      <c r="BH130" s="146">
        <f>IF(N130="sníž. přenesená",J130,0)</f>
        <v>0</v>
      </c>
      <c r="BI130" s="146">
        <f>IF(N130="nulová",J130,0)</f>
        <v>0</v>
      </c>
      <c r="BJ130" s="15" t="s">
        <v>82</v>
      </c>
      <c r="BK130" s="146">
        <f>ROUND(I130*H130,2)</f>
        <v>0</v>
      </c>
      <c r="BL130" s="15" t="s">
        <v>141</v>
      </c>
      <c r="BM130" s="145" t="s">
        <v>986</v>
      </c>
    </row>
    <row r="131" spans="2:65" s="12" customFormat="1" ht="11.25">
      <c r="B131" s="151"/>
      <c r="D131" s="147" t="s">
        <v>160</v>
      </c>
      <c r="E131" s="152" t="s">
        <v>1</v>
      </c>
      <c r="F131" s="153" t="s">
        <v>161</v>
      </c>
      <c r="H131" s="154">
        <v>7.2</v>
      </c>
      <c r="I131" s="155"/>
      <c r="L131" s="151"/>
      <c r="M131" s="156"/>
      <c r="T131" s="157"/>
      <c r="AT131" s="152" t="s">
        <v>160</v>
      </c>
      <c r="AU131" s="152" t="s">
        <v>84</v>
      </c>
      <c r="AV131" s="12" t="s">
        <v>84</v>
      </c>
      <c r="AW131" s="12" t="s">
        <v>31</v>
      </c>
      <c r="AX131" s="12" t="s">
        <v>82</v>
      </c>
      <c r="AY131" s="152" t="s">
        <v>135</v>
      </c>
    </row>
    <row r="132" spans="2:65" s="1" customFormat="1" ht="16.5" customHeight="1">
      <c r="B132" s="132"/>
      <c r="C132" s="133" t="s">
        <v>141</v>
      </c>
      <c r="D132" s="133" t="s">
        <v>137</v>
      </c>
      <c r="E132" s="134" t="s">
        <v>712</v>
      </c>
      <c r="F132" s="135" t="s">
        <v>713</v>
      </c>
      <c r="G132" s="136" t="s">
        <v>226</v>
      </c>
      <c r="H132" s="137">
        <v>1</v>
      </c>
      <c r="I132" s="138"/>
      <c r="J132" s="139">
        <f>ROUND(I132*H132,2)</f>
        <v>0</v>
      </c>
      <c r="K132" s="140"/>
      <c r="L132" s="31"/>
      <c r="M132" s="141" t="s">
        <v>1</v>
      </c>
      <c r="N132" s="142" t="s">
        <v>39</v>
      </c>
      <c r="P132" s="143">
        <f>O132*H132</f>
        <v>0</v>
      </c>
      <c r="Q132" s="143">
        <v>3.0000000000000001E-5</v>
      </c>
      <c r="R132" s="143">
        <f>Q132*H132</f>
        <v>3.0000000000000001E-5</v>
      </c>
      <c r="S132" s="143">
        <v>0</v>
      </c>
      <c r="T132" s="144">
        <f>S132*H132</f>
        <v>0</v>
      </c>
      <c r="AR132" s="145" t="s">
        <v>141</v>
      </c>
      <c r="AT132" s="145" t="s">
        <v>137</v>
      </c>
      <c r="AU132" s="145" t="s">
        <v>84</v>
      </c>
      <c r="AY132" s="15" t="s">
        <v>135</v>
      </c>
      <c r="BE132" s="146">
        <f>IF(N132="základní",J132,0)</f>
        <v>0</v>
      </c>
      <c r="BF132" s="146">
        <f>IF(N132="snížená",J132,0)</f>
        <v>0</v>
      </c>
      <c r="BG132" s="146">
        <f>IF(N132="zákl. přenesená",J132,0)</f>
        <v>0</v>
      </c>
      <c r="BH132" s="146">
        <f>IF(N132="sníž. přenesená",J132,0)</f>
        <v>0</v>
      </c>
      <c r="BI132" s="146">
        <f>IF(N132="nulová",J132,0)</f>
        <v>0</v>
      </c>
      <c r="BJ132" s="15" t="s">
        <v>82</v>
      </c>
      <c r="BK132" s="146">
        <f>ROUND(I132*H132,2)</f>
        <v>0</v>
      </c>
      <c r="BL132" s="15" t="s">
        <v>141</v>
      </c>
      <c r="BM132" s="145" t="s">
        <v>987</v>
      </c>
    </row>
    <row r="133" spans="2:65" s="1" customFormat="1" ht="29.25">
      <c r="B133" s="31"/>
      <c r="D133" s="147" t="s">
        <v>146</v>
      </c>
      <c r="F133" s="148" t="s">
        <v>988</v>
      </c>
      <c r="I133" s="149"/>
      <c r="L133" s="31"/>
      <c r="M133" s="150"/>
      <c r="T133" s="55"/>
      <c r="AT133" s="15" t="s">
        <v>146</v>
      </c>
      <c r="AU133" s="15" t="s">
        <v>84</v>
      </c>
    </row>
    <row r="134" spans="2:65" s="1" customFormat="1" ht="16.5" customHeight="1">
      <c r="B134" s="132"/>
      <c r="C134" s="133" t="s">
        <v>156</v>
      </c>
      <c r="D134" s="133" t="s">
        <v>137</v>
      </c>
      <c r="E134" s="134" t="s">
        <v>163</v>
      </c>
      <c r="F134" s="135" t="s">
        <v>164</v>
      </c>
      <c r="G134" s="136" t="s">
        <v>165</v>
      </c>
      <c r="H134" s="137">
        <v>5</v>
      </c>
      <c r="I134" s="138"/>
      <c r="J134" s="139">
        <f>ROUND(I134*H134,2)</f>
        <v>0</v>
      </c>
      <c r="K134" s="140"/>
      <c r="L134" s="31"/>
      <c r="M134" s="141" t="s">
        <v>1</v>
      </c>
      <c r="N134" s="142" t="s">
        <v>39</v>
      </c>
      <c r="P134" s="143">
        <f>O134*H134</f>
        <v>0</v>
      </c>
      <c r="Q134" s="143">
        <v>3.6900000000000002E-2</v>
      </c>
      <c r="R134" s="143">
        <f>Q134*H134</f>
        <v>0.1845</v>
      </c>
      <c r="S134" s="143">
        <v>0</v>
      </c>
      <c r="T134" s="144">
        <f>S134*H134</f>
        <v>0</v>
      </c>
      <c r="AR134" s="145" t="s">
        <v>141</v>
      </c>
      <c r="AT134" s="145" t="s">
        <v>137</v>
      </c>
      <c r="AU134" s="145" t="s">
        <v>84</v>
      </c>
      <c r="AY134" s="15" t="s">
        <v>135</v>
      </c>
      <c r="BE134" s="146">
        <f>IF(N134="základní",J134,0)</f>
        <v>0</v>
      </c>
      <c r="BF134" s="146">
        <f>IF(N134="snížená",J134,0)</f>
        <v>0</v>
      </c>
      <c r="BG134" s="146">
        <f>IF(N134="zákl. přenesená",J134,0)</f>
        <v>0</v>
      </c>
      <c r="BH134" s="146">
        <f>IF(N134="sníž. přenesená",J134,0)</f>
        <v>0</v>
      </c>
      <c r="BI134" s="146">
        <f>IF(N134="nulová",J134,0)</f>
        <v>0</v>
      </c>
      <c r="BJ134" s="15" t="s">
        <v>82</v>
      </c>
      <c r="BK134" s="146">
        <f>ROUND(I134*H134,2)</f>
        <v>0</v>
      </c>
      <c r="BL134" s="15" t="s">
        <v>141</v>
      </c>
      <c r="BM134" s="145" t="s">
        <v>989</v>
      </c>
    </row>
    <row r="135" spans="2:65" s="1" customFormat="1" ht="19.5">
      <c r="B135" s="31"/>
      <c r="D135" s="147" t="s">
        <v>146</v>
      </c>
      <c r="F135" s="148" t="s">
        <v>167</v>
      </c>
      <c r="I135" s="149"/>
      <c r="L135" s="31"/>
      <c r="M135" s="150"/>
      <c r="T135" s="55"/>
      <c r="AT135" s="15" t="s">
        <v>146</v>
      </c>
      <c r="AU135" s="15" t="s">
        <v>84</v>
      </c>
    </row>
    <row r="136" spans="2:65" s="1" customFormat="1" ht="24.2" customHeight="1">
      <c r="B136" s="132"/>
      <c r="C136" s="133" t="s">
        <v>162</v>
      </c>
      <c r="D136" s="133" t="s">
        <v>137</v>
      </c>
      <c r="E136" s="134" t="s">
        <v>169</v>
      </c>
      <c r="F136" s="135" t="s">
        <v>170</v>
      </c>
      <c r="G136" s="136" t="s">
        <v>140</v>
      </c>
      <c r="H136" s="137">
        <v>725</v>
      </c>
      <c r="I136" s="138"/>
      <c r="J136" s="139">
        <f>ROUND(I136*H136,2)</f>
        <v>0</v>
      </c>
      <c r="K136" s="140"/>
      <c r="L136" s="31"/>
      <c r="M136" s="141" t="s">
        <v>1</v>
      </c>
      <c r="N136" s="142" t="s">
        <v>39</v>
      </c>
      <c r="P136" s="143">
        <f>O136*H136</f>
        <v>0</v>
      </c>
      <c r="Q136" s="143">
        <v>0</v>
      </c>
      <c r="R136" s="143">
        <f>Q136*H136</f>
        <v>0</v>
      </c>
      <c r="S136" s="143">
        <v>0</v>
      </c>
      <c r="T136" s="144">
        <f>S136*H136</f>
        <v>0</v>
      </c>
      <c r="AR136" s="145" t="s">
        <v>141</v>
      </c>
      <c r="AT136" s="145" t="s">
        <v>137</v>
      </c>
      <c r="AU136" s="145" t="s">
        <v>84</v>
      </c>
      <c r="AY136" s="15" t="s">
        <v>135</v>
      </c>
      <c r="BE136" s="146">
        <f>IF(N136="základní",J136,0)</f>
        <v>0</v>
      </c>
      <c r="BF136" s="146">
        <f>IF(N136="snížená",J136,0)</f>
        <v>0</v>
      </c>
      <c r="BG136" s="146">
        <f>IF(N136="zákl. přenesená",J136,0)</f>
        <v>0</v>
      </c>
      <c r="BH136" s="146">
        <f>IF(N136="sníž. přenesená",J136,0)</f>
        <v>0</v>
      </c>
      <c r="BI136" s="146">
        <f>IF(N136="nulová",J136,0)</f>
        <v>0</v>
      </c>
      <c r="BJ136" s="15" t="s">
        <v>82</v>
      </c>
      <c r="BK136" s="146">
        <f>ROUND(I136*H136,2)</f>
        <v>0</v>
      </c>
      <c r="BL136" s="15" t="s">
        <v>141</v>
      </c>
      <c r="BM136" s="145" t="s">
        <v>990</v>
      </c>
    </row>
    <row r="137" spans="2:65" s="1" customFormat="1" ht="19.5">
      <c r="B137" s="31"/>
      <c r="D137" s="147" t="s">
        <v>146</v>
      </c>
      <c r="F137" s="148" t="s">
        <v>172</v>
      </c>
      <c r="I137" s="149"/>
      <c r="L137" s="31"/>
      <c r="M137" s="150"/>
      <c r="T137" s="55"/>
      <c r="AT137" s="15" t="s">
        <v>146</v>
      </c>
      <c r="AU137" s="15" t="s">
        <v>84</v>
      </c>
    </row>
    <row r="138" spans="2:65" s="12" customFormat="1" ht="11.25">
      <c r="B138" s="151"/>
      <c r="D138" s="147" t="s">
        <v>160</v>
      </c>
      <c r="E138" s="152" t="s">
        <v>1</v>
      </c>
      <c r="F138" s="153" t="s">
        <v>991</v>
      </c>
      <c r="H138" s="154">
        <v>725</v>
      </c>
      <c r="I138" s="155"/>
      <c r="L138" s="151"/>
      <c r="M138" s="156"/>
      <c r="T138" s="157"/>
      <c r="AT138" s="152" t="s">
        <v>160</v>
      </c>
      <c r="AU138" s="152" t="s">
        <v>84</v>
      </c>
      <c r="AV138" s="12" t="s">
        <v>84</v>
      </c>
      <c r="AW138" s="12" t="s">
        <v>31</v>
      </c>
      <c r="AX138" s="12" t="s">
        <v>82</v>
      </c>
      <c r="AY138" s="152" t="s">
        <v>135</v>
      </c>
    </row>
    <row r="139" spans="2:65" s="1" customFormat="1" ht="24.2" customHeight="1">
      <c r="B139" s="132"/>
      <c r="C139" s="133" t="s">
        <v>168</v>
      </c>
      <c r="D139" s="133" t="s">
        <v>137</v>
      </c>
      <c r="E139" s="134" t="s">
        <v>190</v>
      </c>
      <c r="F139" s="135" t="s">
        <v>191</v>
      </c>
      <c r="G139" s="136" t="s">
        <v>176</v>
      </c>
      <c r="H139" s="137">
        <v>10</v>
      </c>
      <c r="I139" s="138"/>
      <c r="J139" s="139">
        <f>ROUND(I139*H139,2)</f>
        <v>0</v>
      </c>
      <c r="K139" s="140"/>
      <c r="L139" s="31"/>
      <c r="M139" s="141" t="s">
        <v>1</v>
      </c>
      <c r="N139" s="142" t="s">
        <v>39</v>
      </c>
      <c r="P139" s="143">
        <f>O139*H139</f>
        <v>0</v>
      </c>
      <c r="Q139" s="143">
        <v>0</v>
      </c>
      <c r="R139" s="143">
        <f>Q139*H139</f>
        <v>0</v>
      </c>
      <c r="S139" s="143">
        <v>0</v>
      </c>
      <c r="T139" s="144">
        <f>S139*H139</f>
        <v>0</v>
      </c>
      <c r="AR139" s="145" t="s">
        <v>141</v>
      </c>
      <c r="AT139" s="145" t="s">
        <v>137</v>
      </c>
      <c r="AU139" s="145" t="s">
        <v>84</v>
      </c>
      <c r="AY139" s="15" t="s">
        <v>135</v>
      </c>
      <c r="BE139" s="146">
        <f>IF(N139="základní",J139,0)</f>
        <v>0</v>
      </c>
      <c r="BF139" s="146">
        <f>IF(N139="snížená",J139,0)</f>
        <v>0</v>
      </c>
      <c r="BG139" s="146">
        <f>IF(N139="zákl. přenesená",J139,0)</f>
        <v>0</v>
      </c>
      <c r="BH139" s="146">
        <f>IF(N139="sníž. přenesená",J139,0)</f>
        <v>0</v>
      </c>
      <c r="BI139" s="146">
        <f>IF(N139="nulová",J139,0)</f>
        <v>0</v>
      </c>
      <c r="BJ139" s="15" t="s">
        <v>82</v>
      </c>
      <c r="BK139" s="146">
        <f>ROUND(I139*H139,2)</f>
        <v>0</v>
      </c>
      <c r="BL139" s="15" t="s">
        <v>141</v>
      </c>
      <c r="BM139" s="145" t="s">
        <v>992</v>
      </c>
    </row>
    <row r="140" spans="2:65" s="1" customFormat="1" ht="29.25">
      <c r="B140" s="31"/>
      <c r="D140" s="147" t="s">
        <v>146</v>
      </c>
      <c r="F140" s="148" t="s">
        <v>193</v>
      </c>
      <c r="I140" s="149"/>
      <c r="L140" s="31"/>
      <c r="M140" s="150"/>
      <c r="T140" s="55"/>
      <c r="AT140" s="15" t="s">
        <v>146</v>
      </c>
      <c r="AU140" s="15" t="s">
        <v>84</v>
      </c>
    </row>
    <row r="141" spans="2:65" s="1" customFormat="1" ht="33" customHeight="1">
      <c r="B141" s="132"/>
      <c r="C141" s="133" t="s">
        <v>173</v>
      </c>
      <c r="D141" s="133" t="s">
        <v>137</v>
      </c>
      <c r="E141" s="134" t="s">
        <v>720</v>
      </c>
      <c r="F141" s="135" t="s">
        <v>721</v>
      </c>
      <c r="G141" s="136" t="s">
        <v>176</v>
      </c>
      <c r="H141" s="137">
        <v>145.38800000000001</v>
      </c>
      <c r="I141" s="138"/>
      <c r="J141" s="139">
        <f>ROUND(I141*H141,2)</f>
        <v>0</v>
      </c>
      <c r="K141" s="140"/>
      <c r="L141" s="31"/>
      <c r="M141" s="141" t="s">
        <v>1</v>
      </c>
      <c r="N141" s="142" t="s">
        <v>39</v>
      </c>
      <c r="P141" s="143">
        <f>O141*H141</f>
        <v>0</v>
      </c>
      <c r="Q141" s="143">
        <v>0</v>
      </c>
      <c r="R141" s="143">
        <f>Q141*H141</f>
        <v>0</v>
      </c>
      <c r="S141" s="143">
        <v>0</v>
      </c>
      <c r="T141" s="144">
        <f>S141*H141</f>
        <v>0</v>
      </c>
      <c r="AR141" s="145" t="s">
        <v>141</v>
      </c>
      <c r="AT141" s="145" t="s">
        <v>137</v>
      </c>
      <c r="AU141" s="145" t="s">
        <v>84</v>
      </c>
      <c r="AY141" s="15" t="s">
        <v>135</v>
      </c>
      <c r="BE141" s="146">
        <f>IF(N141="základní",J141,0)</f>
        <v>0</v>
      </c>
      <c r="BF141" s="146">
        <f>IF(N141="snížená",J141,0)</f>
        <v>0</v>
      </c>
      <c r="BG141" s="146">
        <f>IF(N141="zákl. přenesená",J141,0)</f>
        <v>0</v>
      </c>
      <c r="BH141" s="146">
        <f>IF(N141="sníž. přenesená",J141,0)</f>
        <v>0</v>
      </c>
      <c r="BI141" s="146">
        <f>IF(N141="nulová",J141,0)</f>
        <v>0</v>
      </c>
      <c r="BJ141" s="15" t="s">
        <v>82</v>
      </c>
      <c r="BK141" s="146">
        <f>ROUND(I141*H141,2)</f>
        <v>0</v>
      </c>
      <c r="BL141" s="15" t="s">
        <v>141</v>
      </c>
      <c r="BM141" s="145" t="s">
        <v>993</v>
      </c>
    </row>
    <row r="142" spans="2:65" s="12" customFormat="1" ht="22.5">
      <c r="B142" s="151"/>
      <c r="D142" s="147" t="s">
        <v>160</v>
      </c>
      <c r="E142" s="152" t="s">
        <v>1</v>
      </c>
      <c r="F142" s="153" t="s">
        <v>994</v>
      </c>
      <c r="H142" s="154">
        <v>145.38800000000001</v>
      </c>
      <c r="I142" s="155"/>
      <c r="L142" s="151"/>
      <c r="M142" s="156"/>
      <c r="T142" s="157"/>
      <c r="AT142" s="152" t="s">
        <v>160</v>
      </c>
      <c r="AU142" s="152" t="s">
        <v>84</v>
      </c>
      <c r="AV142" s="12" t="s">
        <v>84</v>
      </c>
      <c r="AW142" s="12" t="s">
        <v>31</v>
      </c>
      <c r="AX142" s="12" t="s">
        <v>82</v>
      </c>
      <c r="AY142" s="152" t="s">
        <v>135</v>
      </c>
    </row>
    <row r="143" spans="2:65" s="1" customFormat="1" ht="33" customHeight="1">
      <c r="B143" s="132"/>
      <c r="C143" s="133" t="s">
        <v>179</v>
      </c>
      <c r="D143" s="133" t="s">
        <v>137</v>
      </c>
      <c r="E143" s="134" t="s">
        <v>724</v>
      </c>
      <c r="F143" s="135" t="s">
        <v>725</v>
      </c>
      <c r="G143" s="136" t="s">
        <v>176</v>
      </c>
      <c r="H143" s="137">
        <v>116.31</v>
      </c>
      <c r="I143" s="138"/>
      <c r="J143" s="139">
        <f>ROUND(I143*H143,2)</f>
        <v>0</v>
      </c>
      <c r="K143" s="140"/>
      <c r="L143" s="31"/>
      <c r="M143" s="141" t="s">
        <v>1</v>
      </c>
      <c r="N143" s="142" t="s">
        <v>39</v>
      </c>
      <c r="P143" s="143">
        <f>O143*H143</f>
        <v>0</v>
      </c>
      <c r="Q143" s="143">
        <v>0</v>
      </c>
      <c r="R143" s="143">
        <f>Q143*H143</f>
        <v>0</v>
      </c>
      <c r="S143" s="143">
        <v>0</v>
      </c>
      <c r="T143" s="144">
        <f>S143*H143</f>
        <v>0</v>
      </c>
      <c r="AR143" s="145" t="s">
        <v>141</v>
      </c>
      <c r="AT143" s="145" t="s">
        <v>137</v>
      </c>
      <c r="AU143" s="145" t="s">
        <v>84</v>
      </c>
      <c r="AY143" s="15" t="s">
        <v>135</v>
      </c>
      <c r="BE143" s="146">
        <f>IF(N143="základní",J143,0)</f>
        <v>0</v>
      </c>
      <c r="BF143" s="146">
        <f>IF(N143="snížená",J143,0)</f>
        <v>0</v>
      </c>
      <c r="BG143" s="146">
        <f>IF(N143="zákl. přenesená",J143,0)</f>
        <v>0</v>
      </c>
      <c r="BH143" s="146">
        <f>IF(N143="sníž. přenesená",J143,0)</f>
        <v>0</v>
      </c>
      <c r="BI143" s="146">
        <f>IF(N143="nulová",J143,0)</f>
        <v>0</v>
      </c>
      <c r="BJ143" s="15" t="s">
        <v>82</v>
      </c>
      <c r="BK143" s="146">
        <f>ROUND(I143*H143,2)</f>
        <v>0</v>
      </c>
      <c r="BL143" s="15" t="s">
        <v>141</v>
      </c>
      <c r="BM143" s="145" t="s">
        <v>995</v>
      </c>
    </row>
    <row r="144" spans="2:65" s="12" customFormat="1" ht="22.5">
      <c r="B144" s="151"/>
      <c r="D144" s="147" t="s">
        <v>160</v>
      </c>
      <c r="E144" s="152" t="s">
        <v>1</v>
      </c>
      <c r="F144" s="153" t="s">
        <v>996</v>
      </c>
      <c r="H144" s="154">
        <v>116.31</v>
      </c>
      <c r="I144" s="155"/>
      <c r="L144" s="151"/>
      <c r="M144" s="156"/>
      <c r="T144" s="157"/>
      <c r="AT144" s="152" t="s">
        <v>160</v>
      </c>
      <c r="AU144" s="152" t="s">
        <v>84</v>
      </c>
      <c r="AV144" s="12" t="s">
        <v>84</v>
      </c>
      <c r="AW144" s="12" t="s">
        <v>31</v>
      </c>
      <c r="AX144" s="12" t="s">
        <v>82</v>
      </c>
      <c r="AY144" s="152" t="s">
        <v>135</v>
      </c>
    </row>
    <row r="145" spans="2:65" s="1" customFormat="1" ht="33" customHeight="1">
      <c r="B145" s="132"/>
      <c r="C145" s="133" t="s">
        <v>184</v>
      </c>
      <c r="D145" s="133" t="s">
        <v>137</v>
      </c>
      <c r="E145" s="134" t="s">
        <v>997</v>
      </c>
      <c r="F145" s="135" t="s">
        <v>998</v>
      </c>
      <c r="G145" s="136" t="s">
        <v>176</v>
      </c>
      <c r="H145" s="137">
        <v>29.077999999999999</v>
      </c>
      <c r="I145" s="138"/>
      <c r="J145" s="139">
        <f>ROUND(I145*H145,2)</f>
        <v>0</v>
      </c>
      <c r="K145" s="140"/>
      <c r="L145" s="31"/>
      <c r="M145" s="141" t="s">
        <v>1</v>
      </c>
      <c r="N145" s="142" t="s">
        <v>39</v>
      </c>
      <c r="P145" s="143">
        <f>O145*H145</f>
        <v>0</v>
      </c>
      <c r="Q145" s="143">
        <v>0</v>
      </c>
      <c r="R145" s="143">
        <f>Q145*H145</f>
        <v>0</v>
      </c>
      <c r="S145" s="143">
        <v>0</v>
      </c>
      <c r="T145" s="144">
        <f>S145*H145</f>
        <v>0</v>
      </c>
      <c r="AR145" s="145" t="s">
        <v>141</v>
      </c>
      <c r="AT145" s="145" t="s">
        <v>137</v>
      </c>
      <c r="AU145" s="145" t="s">
        <v>84</v>
      </c>
      <c r="AY145" s="15" t="s">
        <v>135</v>
      </c>
      <c r="BE145" s="146">
        <f>IF(N145="základní",J145,0)</f>
        <v>0</v>
      </c>
      <c r="BF145" s="146">
        <f>IF(N145="snížená",J145,0)</f>
        <v>0</v>
      </c>
      <c r="BG145" s="146">
        <f>IF(N145="zákl. přenesená",J145,0)</f>
        <v>0</v>
      </c>
      <c r="BH145" s="146">
        <f>IF(N145="sníž. přenesená",J145,0)</f>
        <v>0</v>
      </c>
      <c r="BI145" s="146">
        <f>IF(N145="nulová",J145,0)</f>
        <v>0</v>
      </c>
      <c r="BJ145" s="15" t="s">
        <v>82</v>
      </c>
      <c r="BK145" s="146">
        <f>ROUND(I145*H145,2)</f>
        <v>0</v>
      </c>
      <c r="BL145" s="15" t="s">
        <v>141</v>
      </c>
      <c r="BM145" s="145" t="s">
        <v>999</v>
      </c>
    </row>
    <row r="146" spans="2:65" s="12" customFormat="1" ht="22.5">
      <c r="B146" s="151"/>
      <c r="D146" s="147" t="s">
        <v>160</v>
      </c>
      <c r="E146" s="152" t="s">
        <v>1</v>
      </c>
      <c r="F146" s="153" t="s">
        <v>1000</v>
      </c>
      <c r="H146" s="154">
        <v>29.077999999999999</v>
      </c>
      <c r="I146" s="155"/>
      <c r="L146" s="151"/>
      <c r="M146" s="156"/>
      <c r="T146" s="157"/>
      <c r="AT146" s="152" t="s">
        <v>160</v>
      </c>
      <c r="AU146" s="152" t="s">
        <v>84</v>
      </c>
      <c r="AV146" s="12" t="s">
        <v>84</v>
      </c>
      <c r="AW146" s="12" t="s">
        <v>31</v>
      </c>
      <c r="AX146" s="12" t="s">
        <v>82</v>
      </c>
      <c r="AY146" s="152" t="s">
        <v>135</v>
      </c>
    </row>
    <row r="147" spans="2:65" s="1" customFormat="1" ht="33" customHeight="1">
      <c r="B147" s="132"/>
      <c r="C147" s="133" t="s">
        <v>189</v>
      </c>
      <c r="D147" s="133" t="s">
        <v>137</v>
      </c>
      <c r="E147" s="134" t="s">
        <v>195</v>
      </c>
      <c r="F147" s="135" t="s">
        <v>196</v>
      </c>
      <c r="G147" s="136" t="s">
        <v>176</v>
      </c>
      <c r="H147" s="137">
        <v>212.17500000000001</v>
      </c>
      <c r="I147" s="138"/>
      <c r="J147" s="139">
        <f>ROUND(I147*H147,2)</f>
        <v>0</v>
      </c>
      <c r="K147" s="140"/>
      <c r="L147" s="31"/>
      <c r="M147" s="141" t="s">
        <v>1</v>
      </c>
      <c r="N147" s="142" t="s">
        <v>39</v>
      </c>
      <c r="P147" s="143">
        <f>O147*H147</f>
        <v>0</v>
      </c>
      <c r="Q147" s="143">
        <v>0</v>
      </c>
      <c r="R147" s="143">
        <f>Q147*H147</f>
        <v>0</v>
      </c>
      <c r="S147" s="143">
        <v>0</v>
      </c>
      <c r="T147" s="144">
        <f>S147*H147</f>
        <v>0</v>
      </c>
      <c r="AR147" s="145" t="s">
        <v>141</v>
      </c>
      <c r="AT147" s="145" t="s">
        <v>137</v>
      </c>
      <c r="AU147" s="145" t="s">
        <v>84</v>
      </c>
      <c r="AY147" s="15" t="s">
        <v>135</v>
      </c>
      <c r="BE147" s="146">
        <f>IF(N147="základní",J147,0)</f>
        <v>0</v>
      </c>
      <c r="BF147" s="146">
        <f>IF(N147="snížená",J147,0)</f>
        <v>0</v>
      </c>
      <c r="BG147" s="146">
        <f>IF(N147="zákl. přenesená",J147,0)</f>
        <v>0</v>
      </c>
      <c r="BH147" s="146">
        <f>IF(N147="sníž. přenesená",J147,0)</f>
        <v>0</v>
      </c>
      <c r="BI147" s="146">
        <f>IF(N147="nulová",J147,0)</f>
        <v>0</v>
      </c>
      <c r="BJ147" s="15" t="s">
        <v>82</v>
      </c>
      <c r="BK147" s="146">
        <f>ROUND(I147*H147,2)</f>
        <v>0</v>
      </c>
      <c r="BL147" s="15" t="s">
        <v>141</v>
      </c>
      <c r="BM147" s="145" t="s">
        <v>1001</v>
      </c>
    </row>
    <row r="148" spans="2:65" s="12" customFormat="1" ht="11.25">
      <c r="B148" s="151"/>
      <c r="D148" s="147" t="s">
        <v>160</v>
      </c>
      <c r="E148" s="152" t="s">
        <v>1</v>
      </c>
      <c r="F148" s="153" t="s">
        <v>1002</v>
      </c>
      <c r="H148" s="154">
        <v>212.17500000000001</v>
      </c>
      <c r="I148" s="155"/>
      <c r="L148" s="151"/>
      <c r="M148" s="156"/>
      <c r="T148" s="157"/>
      <c r="AT148" s="152" t="s">
        <v>160</v>
      </c>
      <c r="AU148" s="152" t="s">
        <v>84</v>
      </c>
      <c r="AV148" s="12" t="s">
        <v>84</v>
      </c>
      <c r="AW148" s="12" t="s">
        <v>31</v>
      </c>
      <c r="AX148" s="12" t="s">
        <v>82</v>
      </c>
      <c r="AY148" s="152" t="s">
        <v>135</v>
      </c>
    </row>
    <row r="149" spans="2:65" s="1" customFormat="1" ht="33" customHeight="1">
      <c r="B149" s="132"/>
      <c r="C149" s="133" t="s">
        <v>194</v>
      </c>
      <c r="D149" s="133" t="s">
        <v>137</v>
      </c>
      <c r="E149" s="134" t="s">
        <v>200</v>
      </c>
      <c r="F149" s="135" t="s">
        <v>201</v>
      </c>
      <c r="G149" s="136" t="s">
        <v>176</v>
      </c>
      <c r="H149" s="137">
        <v>169.74</v>
      </c>
      <c r="I149" s="138"/>
      <c r="J149" s="139">
        <f>ROUND(I149*H149,2)</f>
        <v>0</v>
      </c>
      <c r="K149" s="140"/>
      <c r="L149" s="31"/>
      <c r="M149" s="141" t="s">
        <v>1</v>
      </c>
      <c r="N149" s="142" t="s">
        <v>39</v>
      </c>
      <c r="P149" s="143">
        <f>O149*H149</f>
        <v>0</v>
      </c>
      <c r="Q149" s="143">
        <v>0</v>
      </c>
      <c r="R149" s="143">
        <f>Q149*H149</f>
        <v>0</v>
      </c>
      <c r="S149" s="143">
        <v>0</v>
      </c>
      <c r="T149" s="144">
        <f>S149*H149</f>
        <v>0</v>
      </c>
      <c r="AR149" s="145" t="s">
        <v>141</v>
      </c>
      <c r="AT149" s="145" t="s">
        <v>137</v>
      </c>
      <c r="AU149" s="145" t="s">
        <v>84</v>
      </c>
      <c r="AY149" s="15" t="s">
        <v>135</v>
      </c>
      <c r="BE149" s="146">
        <f>IF(N149="základní",J149,0)</f>
        <v>0</v>
      </c>
      <c r="BF149" s="146">
        <f>IF(N149="snížená",J149,0)</f>
        <v>0</v>
      </c>
      <c r="BG149" s="146">
        <f>IF(N149="zákl. přenesená",J149,0)</f>
        <v>0</v>
      </c>
      <c r="BH149" s="146">
        <f>IF(N149="sníž. přenesená",J149,0)</f>
        <v>0</v>
      </c>
      <c r="BI149" s="146">
        <f>IF(N149="nulová",J149,0)</f>
        <v>0</v>
      </c>
      <c r="BJ149" s="15" t="s">
        <v>82</v>
      </c>
      <c r="BK149" s="146">
        <f>ROUND(I149*H149,2)</f>
        <v>0</v>
      </c>
      <c r="BL149" s="15" t="s">
        <v>141</v>
      </c>
      <c r="BM149" s="145" t="s">
        <v>1003</v>
      </c>
    </row>
    <row r="150" spans="2:65" s="12" customFormat="1" ht="11.25">
      <c r="B150" s="151"/>
      <c r="D150" s="147" t="s">
        <v>160</v>
      </c>
      <c r="E150" s="152" t="s">
        <v>1</v>
      </c>
      <c r="F150" s="153" t="s">
        <v>1004</v>
      </c>
      <c r="H150" s="154">
        <v>169.74</v>
      </c>
      <c r="I150" s="155"/>
      <c r="L150" s="151"/>
      <c r="M150" s="156"/>
      <c r="T150" s="157"/>
      <c r="AT150" s="152" t="s">
        <v>160</v>
      </c>
      <c r="AU150" s="152" t="s">
        <v>84</v>
      </c>
      <c r="AV150" s="12" t="s">
        <v>84</v>
      </c>
      <c r="AW150" s="12" t="s">
        <v>31</v>
      </c>
      <c r="AX150" s="12" t="s">
        <v>82</v>
      </c>
      <c r="AY150" s="152" t="s">
        <v>135</v>
      </c>
    </row>
    <row r="151" spans="2:65" s="1" customFormat="1" ht="33" customHeight="1">
      <c r="B151" s="132"/>
      <c r="C151" s="133" t="s">
        <v>199</v>
      </c>
      <c r="D151" s="133" t="s">
        <v>137</v>
      </c>
      <c r="E151" s="134" t="s">
        <v>1005</v>
      </c>
      <c r="F151" s="135" t="s">
        <v>1006</v>
      </c>
      <c r="G151" s="136" t="s">
        <v>176</v>
      </c>
      <c r="H151" s="137">
        <v>42.435000000000002</v>
      </c>
      <c r="I151" s="138"/>
      <c r="J151" s="139">
        <f>ROUND(I151*H151,2)</f>
        <v>0</v>
      </c>
      <c r="K151" s="140"/>
      <c r="L151" s="31"/>
      <c r="M151" s="141" t="s">
        <v>1</v>
      </c>
      <c r="N151" s="142" t="s">
        <v>39</v>
      </c>
      <c r="P151" s="143">
        <f>O151*H151</f>
        <v>0</v>
      </c>
      <c r="Q151" s="143">
        <v>0</v>
      </c>
      <c r="R151" s="143">
        <f>Q151*H151</f>
        <v>0</v>
      </c>
      <c r="S151" s="143">
        <v>0</v>
      </c>
      <c r="T151" s="144">
        <f>S151*H151</f>
        <v>0</v>
      </c>
      <c r="AR151" s="145" t="s">
        <v>141</v>
      </c>
      <c r="AT151" s="145" t="s">
        <v>137</v>
      </c>
      <c r="AU151" s="145" t="s">
        <v>84</v>
      </c>
      <c r="AY151" s="15" t="s">
        <v>135</v>
      </c>
      <c r="BE151" s="146">
        <f>IF(N151="základní",J151,0)</f>
        <v>0</v>
      </c>
      <c r="BF151" s="146">
        <f>IF(N151="snížená",J151,0)</f>
        <v>0</v>
      </c>
      <c r="BG151" s="146">
        <f>IF(N151="zákl. přenesená",J151,0)</f>
        <v>0</v>
      </c>
      <c r="BH151" s="146">
        <f>IF(N151="sníž. přenesená",J151,0)</f>
        <v>0</v>
      </c>
      <c r="BI151" s="146">
        <f>IF(N151="nulová",J151,0)</f>
        <v>0</v>
      </c>
      <c r="BJ151" s="15" t="s">
        <v>82</v>
      </c>
      <c r="BK151" s="146">
        <f>ROUND(I151*H151,2)</f>
        <v>0</v>
      </c>
      <c r="BL151" s="15" t="s">
        <v>141</v>
      </c>
      <c r="BM151" s="145" t="s">
        <v>1007</v>
      </c>
    </row>
    <row r="152" spans="2:65" s="12" customFormat="1" ht="11.25">
      <c r="B152" s="151"/>
      <c r="D152" s="147" t="s">
        <v>160</v>
      </c>
      <c r="E152" s="152" t="s">
        <v>1</v>
      </c>
      <c r="F152" s="153" t="s">
        <v>1008</v>
      </c>
      <c r="H152" s="154">
        <v>42.435000000000002</v>
      </c>
      <c r="I152" s="155"/>
      <c r="L152" s="151"/>
      <c r="M152" s="156"/>
      <c r="T152" s="157"/>
      <c r="AT152" s="152" t="s">
        <v>160</v>
      </c>
      <c r="AU152" s="152" t="s">
        <v>84</v>
      </c>
      <c r="AV152" s="12" t="s">
        <v>84</v>
      </c>
      <c r="AW152" s="12" t="s">
        <v>31</v>
      </c>
      <c r="AX152" s="12" t="s">
        <v>82</v>
      </c>
      <c r="AY152" s="152" t="s">
        <v>135</v>
      </c>
    </row>
    <row r="153" spans="2:65" s="1" customFormat="1" ht="44.25" customHeight="1">
      <c r="B153" s="132"/>
      <c r="C153" s="133" t="s">
        <v>204</v>
      </c>
      <c r="D153" s="133" t="s">
        <v>137</v>
      </c>
      <c r="E153" s="134" t="s">
        <v>738</v>
      </c>
      <c r="F153" s="135" t="s">
        <v>739</v>
      </c>
      <c r="G153" s="136" t="s">
        <v>165</v>
      </c>
      <c r="H153" s="137">
        <v>70</v>
      </c>
      <c r="I153" s="138"/>
      <c r="J153" s="139">
        <f>ROUND(I153*H153,2)</f>
        <v>0</v>
      </c>
      <c r="K153" s="140"/>
      <c r="L153" s="31"/>
      <c r="M153" s="141" t="s">
        <v>1</v>
      </c>
      <c r="N153" s="142" t="s">
        <v>39</v>
      </c>
      <c r="P153" s="143">
        <f>O153*H153</f>
        <v>0</v>
      </c>
      <c r="Q153" s="143">
        <v>5.3E-3</v>
      </c>
      <c r="R153" s="143">
        <f>Q153*H153</f>
        <v>0.371</v>
      </c>
      <c r="S153" s="143">
        <v>0</v>
      </c>
      <c r="T153" s="144">
        <f>S153*H153</f>
        <v>0</v>
      </c>
      <c r="AR153" s="145" t="s">
        <v>141</v>
      </c>
      <c r="AT153" s="145" t="s">
        <v>137</v>
      </c>
      <c r="AU153" s="145" t="s">
        <v>84</v>
      </c>
      <c r="AY153" s="15" t="s">
        <v>135</v>
      </c>
      <c r="BE153" s="146">
        <f>IF(N153="základní",J153,0)</f>
        <v>0</v>
      </c>
      <c r="BF153" s="146">
        <f>IF(N153="snížená",J153,0)</f>
        <v>0</v>
      </c>
      <c r="BG153" s="146">
        <f>IF(N153="zákl. přenesená",J153,0)</f>
        <v>0</v>
      </c>
      <c r="BH153" s="146">
        <f>IF(N153="sníž. přenesená",J153,0)</f>
        <v>0</v>
      </c>
      <c r="BI153" s="146">
        <f>IF(N153="nulová",J153,0)</f>
        <v>0</v>
      </c>
      <c r="BJ153" s="15" t="s">
        <v>82</v>
      </c>
      <c r="BK153" s="146">
        <f>ROUND(I153*H153,2)</f>
        <v>0</v>
      </c>
      <c r="BL153" s="15" t="s">
        <v>141</v>
      </c>
      <c r="BM153" s="145" t="s">
        <v>1009</v>
      </c>
    </row>
    <row r="154" spans="2:65" s="1" customFormat="1" ht="29.25">
      <c r="B154" s="31"/>
      <c r="D154" s="147" t="s">
        <v>146</v>
      </c>
      <c r="F154" s="148" t="s">
        <v>1010</v>
      </c>
      <c r="I154" s="149"/>
      <c r="L154" s="31"/>
      <c r="M154" s="150"/>
      <c r="T154" s="55"/>
      <c r="AT154" s="15" t="s">
        <v>146</v>
      </c>
      <c r="AU154" s="15" t="s">
        <v>84</v>
      </c>
    </row>
    <row r="155" spans="2:65" s="1" customFormat="1" ht="44.25" customHeight="1">
      <c r="B155" s="132"/>
      <c r="C155" s="133" t="s">
        <v>8</v>
      </c>
      <c r="D155" s="133" t="s">
        <v>137</v>
      </c>
      <c r="E155" s="134" t="s">
        <v>742</v>
      </c>
      <c r="F155" s="135" t="s">
        <v>743</v>
      </c>
      <c r="G155" s="136" t="s">
        <v>165</v>
      </c>
      <c r="H155" s="137">
        <v>7</v>
      </c>
      <c r="I155" s="138"/>
      <c r="J155" s="139">
        <f>ROUND(I155*H155,2)</f>
        <v>0</v>
      </c>
      <c r="K155" s="140"/>
      <c r="L155" s="31"/>
      <c r="M155" s="141" t="s">
        <v>1</v>
      </c>
      <c r="N155" s="142" t="s">
        <v>39</v>
      </c>
      <c r="P155" s="143">
        <f>O155*H155</f>
        <v>0</v>
      </c>
      <c r="Q155" s="143">
        <v>1.2E-2</v>
      </c>
      <c r="R155" s="143">
        <f>Q155*H155</f>
        <v>8.4000000000000005E-2</v>
      </c>
      <c r="S155" s="143">
        <v>0</v>
      </c>
      <c r="T155" s="144">
        <f>S155*H155</f>
        <v>0</v>
      </c>
      <c r="AR155" s="145" t="s">
        <v>141</v>
      </c>
      <c r="AT155" s="145" t="s">
        <v>137</v>
      </c>
      <c r="AU155" s="145" t="s">
        <v>84</v>
      </c>
      <c r="AY155" s="15" t="s">
        <v>135</v>
      </c>
      <c r="BE155" s="146">
        <f>IF(N155="základní",J155,0)</f>
        <v>0</v>
      </c>
      <c r="BF155" s="146">
        <f>IF(N155="snížená",J155,0)</f>
        <v>0</v>
      </c>
      <c r="BG155" s="146">
        <f>IF(N155="zákl. přenesená",J155,0)</f>
        <v>0</v>
      </c>
      <c r="BH155" s="146">
        <f>IF(N155="sníž. přenesená",J155,0)</f>
        <v>0</v>
      </c>
      <c r="BI155" s="146">
        <f>IF(N155="nulová",J155,0)</f>
        <v>0</v>
      </c>
      <c r="BJ155" s="15" t="s">
        <v>82</v>
      </c>
      <c r="BK155" s="146">
        <f>ROUND(I155*H155,2)</f>
        <v>0</v>
      </c>
      <c r="BL155" s="15" t="s">
        <v>141</v>
      </c>
      <c r="BM155" s="145" t="s">
        <v>1011</v>
      </c>
    </row>
    <row r="156" spans="2:65" s="1" customFormat="1" ht="19.5">
      <c r="B156" s="31"/>
      <c r="D156" s="147" t="s">
        <v>146</v>
      </c>
      <c r="F156" s="148" t="s">
        <v>745</v>
      </c>
      <c r="I156" s="149"/>
      <c r="L156" s="31"/>
      <c r="M156" s="150"/>
      <c r="T156" s="55"/>
      <c r="AT156" s="15" t="s">
        <v>146</v>
      </c>
      <c r="AU156" s="15" t="s">
        <v>84</v>
      </c>
    </row>
    <row r="157" spans="2:65" s="1" customFormat="1" ht="16.5" customHeight="1">
      <c r="B157" s="132"/>
      <c r="C157" s="158" t="s">
        <v>213</v>
      </c>
      <c r="D157" s="158" t="s">
        <v>219</v>
      </c>
      <c r="E157" s="159" t="s">
        <v>746</v>
      </c>
      <c r="F157" s="160" t="s">
        <v>747</v>
      </c>
      <c r="G157" s="161" t="s">
        <v>165</v>
      </c>
      <c r="H157" s="162">
        <v>7</v>
      </c>
      <c r="I157" s="163"/>
      <c r="J157" s="164">
        <f>ROUND(I157*H157,2)</f>
        <v>0</v>
      </c>
      <c r="K157" s="165"/>
      <c r="L157" s="166"/>
      <c r="M157" s="167" t="s">
        <v>1</v>
      </c>
      <c r="N157" s="168" t="s">
        <v>39</v>
      </c>
      <c r="P157" s="143">
        <f>O157*H157</f>
        <v>0</v>
      </c>
      <c r="Q157" s="143">
        <v>6.2399999999999997E-2</v>
      </c>
      <c r="R157" s="143">
        <f>Q157*H157</f>
        <v>0.43679999999999997</v>
      </c>
      <c r="S157" s="143">
        <v>0</v>
      </c>
      <c r="T157" s="144">
        <f>S157*H157</f>
        <v>0</v>
      </c>
      <c r="AR157" s="145" t="s">
        <v>173</v>
      </c>
      <c r="AT157" s="145" t="s">
        <v>219</v>
      </c>
      <c r="AU157" s="145" t="s">
        <v>84</v>
      </c>
      <c r="AY157" s="15" t="s">
        <v>135</v>
      </c>
      <c r="BE157" s="146">
        <f>IF(N157="základní",J157,0)</f>
        <v>0</v>
      </c>
      <c r="BF157" s="146">
        <f>IF(N157="snížená",J157,0)</f>
        <v>0</v>
      </c>
      <c r="BG157" s="146">
        <f>IF(N157="zákl. přenesená",J157,0)</f>
        <v>0</v>
      </c>
      <c r="BH157" s="146">
        <f>IF(N157="sníž. přenesená",J157,0)</f>
        <v>0</v>
      </c>
      <c r="BI157" s="146">
        <f>IF(N157="nulová",J157,0)</f>
        <v>0</v>
      </c>
      <c r="BJ157" s="15" t="s">
        <v>82</v>
      </c>
      <c r="BK157" s="146">
        <f>ROUND(I157*H157,2)</f>
        <v>0</v>
      </c>
      <c r="BL157" s="15" t="s">
        <v>141</v>
      </c>
      <c r="BM157" s="145" t="s">
        <v>1012</v>
      </c>
    </row>
    <row r="158" spans="2:65" s="1" customFormat="1" ht="16.5" customHeight="1">
      <c r="B158" s="132"/>
      <c r="C158" s="133" t="s">
        <v>218</v>
      </c>
      <c r="D158" s="133" t="s">
        <v>137</v>
      </c>
      <c r="E158" s="134" t="s">
        <v>224</v>
      </c>
      <c r="F158" s="135" t="s">
        <v>225</v>
      </c>
      <c r="G158" s="136" t="s">
        <v>226</v>
      </c>
      <c r="H158" s="137">
        <v>1</v>
      </c>
      <c r="I158" s="138"/>
      <c r="J158" s="139">
        <f>ROUND(I158*H158,2)</f>
        <v>0</v>
      </c>
      <c r="K158" s="140"/>
      <c r="L158" s="31"/>
      <c r="M158" s="141" t="s">
        <v>1</v>
      </c>
      <c r="N158" s="142" t="s">
        <v>39</v>
      </c>
      <c r="P158" s="143">
        <f>O158*H158</f>
        <v>0</v>
      </c>
      <c r="Q158" s="143">
        <v>0</v>
      </c>
      <c r="R158" s="143">
        <f>Q158*H158</f>
        <v>0</v>
      </c>
      <c r="S158" s="143">
        <v>0</v>
      </c>
      <c r="T158" s="144">
        <f>S158*H158</f>
        <v>0</v>
      </c>
      <c r="AR158" s="145" t="s">
        <v>141</v>
      </c>
      <c r="AT158" s="145" t="s">
        <v>137</v>
      </c>
      <c r="AU158" s="145" t="s">
        <v>84</v>
      </c>
      <c r="AY158" s="15" t="s">
        <v>135</v>
      </c>
      <c r="BE158" s="146">
        <f>IF(N158="základní",J158,0)</f>
        <v>0</v>
      </c>
      <c r="BF158" s="146">
        <f>IF(N158="snížená",J158,0)</f>
        <v>0</v>
      </c>
      <c r="BG158" s="146">
        <f>IF(N158="zákl. přenesená",J158,0)</f>
        <v>0</v>
      </c>
      <c r="BH158" s="146">
        <f>IF(N158="sníž. přenesená",J158,0)</f>
        <v>0</v>
      </c>
      <c r="BI158" s="146">
        <f>IF(N158="nulová",J158,0)</f>
        <v>0</v>
      </c>
      <c r="BJ158" s="15" t="s">
        <v>82</v>
      </c>
      <c r="BK158" s="146">
        <f>ROUND(I158*H158,2)</f>
        <v>0</v>
      </c>
      <c r="BL158" s="15" t="s">
        <v>141</v>
      </c>
      <c r="BM158" s="145" t="s">
        <v>1013</v>
      </c>
    </row>
    <row r="159" spans="2:65" s="1" customFormat="1" ht="24.2" customHeight="1">
      <c r="B159" s="132"/>
      <c r="C159" s="133" t="s">
        <v>223</v>
      </c>
      <c r="D159" s="133" t="s">
        <v>137</v>
      </c>
      <c r="E159" s="134" t="s">
        <v>229</v>
      </c>
      <c r="F159" s="135" t="s">
        <v>750</v>
      </c>
      <c r="G159" s="136" t="s">
        <v>226</v>
      </c>
      <c r="H159" s="137">
        <v>1</v>
      </c>
      <c r="I159" s="138"/>
      <c r="J159" s="139">
        <f>ROUND(I159*H159,2)</f>
        <v>0</v>
      </c>
      <c r="K159" s="140"/>
      <c r="L159" s="31"/>
      <c r="M159" s="141" t="s">
        <v>1</v>
      </c>
      <c r="N159" s="142" t="s">
        <v>39</v>
      </c>
      <c r="P159" s="143">
        <f>O159*H159</f>
        <v>0</v>
      </c>
      <c r="Q159" s="143">
        <v>0</v>
      </c>
      <c r="R159" s="143">
        <f>Q159*H159</f>
        <v>0</v>
      </c>
      <c r="S159" s="143">
        <v>0</v>
      </c>
      <c r="T159" s="144">
        <f>S159*H159</f>
        <v>0</v>
      </c>
      <c r="AR159" s="145" t="s">
        <v>141</v>
      </c>
      <c r="AT159" s="145" t="s">
        <v>137</v>
      </c>
      <c r="AU159" s="145" t="s">
        <v>84</v>
      </c>
      <c r="AY159" s="15" t="s">
        <v>135</v>
      </c>
      <c r="BE159" s="146">
        <f>IF(N159="základní",J159,0)</f>
        <v>0</v>
      </c>
      <c r="BF159" s="146">
        <f>IF(N159="snížená",J159,0)</f>
        <v>0</v>
      </c>
      <c r="BG159" s="146">
        <f>IF(N159="zákl. přenesená",J159,0)</f>
        <v>0</v>
      </c>
      <c r="BH159" s="146">
        <f>IF(N159="sníž. přenesená",J159,0)</f>
        <v>0</v>
      </c>
      <c r="BI159" s="146">
        <f>IF(N159="nulová",J159,0)</f>
        <v>0</v>
      </c>
      <c r="BJ159" s="15" t="s">
        <v>82</v>
      </c>
      <c r="BK159" s="146">
        <f>ROUND(I159*H159,2)</f>
        <v>0</v>
      </c>
      <c r="BL159" s="15" t="s">
        <v>141</v>
      </c>
      <c r="BM159" s="145" t="s">
        <v>1014</v>
      </c>
    </row>
    <row r="160" spans="2:65" s="1" customFormat="1" ht="24.2" customHeight="1">
      <c r="B160" s="132"/>
      <c r="C160" s="133" t="s">
        <v>228</v>
      </c>
      <c r="D160" s="133" t="s">
        <v>137</v>
      </c>
      <c r="E160" s="134" t="s">
        <v>236</v>
      </c>
      <c r="F160" s="135" t="s">
        <v>237</v>
      </c>
      <c r="G160" s="136" t="s">
        <v>140</v>
      </c>
      <c r="H160" s="137">
        <v>1157.3</v>
      </c>
      <c r="I160" s="138"/>
      <c r="J160" s="139">
        <f>ROUND(I160*H160,2)</f>
        <v>0</v>
      </c>
      <c r="K160" s="140"/>
      <c r="L160" s="31"/>
      <c r="M160" s="141" t="s">
        <v>1</v>
      </c>
      <c r="N160" s="142" t="s">
        <v>39</v>
      </c>
      <c r="P160" s="143">
        <f>O160*H160</f>
        <v>0</v>
      </c>
      <c r="Q160" s="143">
        <v>8.4999999999999995E-4</v>
      </c>
      <c r="R160" s="143">
        <f>Q160*H160</f>
        <v>0.98370499999999994</v>
      </c>
      <c r="S160" s="143">
        <v>0</v>
      </c>
      <c r="T160" s="144">
        <f>S160*H160</f>
        <v>0</v>
      </c>
      <c r="AR160" s="145" t="s">
        <v>141</v>
      </c>
      <c r="AT160" s="145" t="s">
        <v>137</v>
      </c>
      <c r="AU160" s="145" t="s">
        <v>84</v>
      </c>
      <c r="AY160" s="15" t="s">
        <v>135</v>
      </c>
      <c r="BE160" s="146">
        <f>IF(N160="základní",J160,0)</f>
        <v>0</v>
      </c>
      <c r="BF160" s="146">
        <f>IF(N160="snížená",J160,0)</f>
        <v>0</v>
      </c>
      <c r="BG160" s="146">
        <f>IF(N160="zákl. přenesená",J160,0)</f>
        <v>0</v>
      </c>
      <c r="BH160" s="146">
        <f>IF(N160="sníž. přenesená",J160,0)</f>
        <v>0</v>
      </c>
      <c r="BI160" s="146">
        <f>IF(N160="nulová",J160,0)</f>
        <v>0</v>
      </c>
      <c r="BJ160" s="15" t="s">
        <v>82</v>
      </c>
      <c r="BK160" s="146">
        <f>ROUND(I160*H160,2)</f>
        <v>0</v>
      </c>
      <c r="BL160" s="15" t="s">
        <v>141</v>
      </c>
      <c r="BM160" s="145" t="s">
        <v>1015</v>
      </c>
    </row>
    <row r="161" spans="2:65" s="12" customFormat="1" ht="11.25">
      <c r="B161" s="151"/>
      <c r="D161" s="147" t="s">
        <v>160</v>
      </c>
      <c r="E161" s="152" t="s">
        <v>1</v>
      </c>
      <c r="F161" s="153" t="s">
        <v>1016</v>
      </c>
      <c r="H161" s="154">
        <v>848.7</v>
      </c>
      <c r="I161" s="155"/>
      <c r="L161" s="151"/>
      <c r="M161" s="156"/>
      <c r="T161" s="157"/>
      <c r="AT161" s="152" t="s">
        <v>160</v>
      </c>
      <c r="AU161" s="152" t="s">
        <v>84</v>
      </c>
      <c r="AV161" s="12" t="s">
        <v>84</v>
      </c>
      <c r="AW161" s="12" t="s">
        <v>31</v>
      </c>
      <c r="AX161" s="12" t="s">
        <v>74</v>
      </c>
      <c r="AY161" s="152" t="s">
        <v>135</v>
      </c>
    </row>
    <row r="162" spans="2:65" s="12" customFormat="1" ht="11.25">
      <c r="B162" s="151"/>
      <c r="D162" s="147" t="s">
        <v>160</v>
      </c>
      <c r="E162" s="152" t="s">
        <v>1</v>
      </c>
      <c r="F162" s="153" t="s">
        <v>1017</v>
      </c>
      <c r="H162" s="154">
        <v>36.799999999999997</v>
      </c>
      <c r="I162" s="155"/>
      <c r="L162" s="151"/>
      <c r="M162" s="156"/>
      <c r="T162" s="157"/>
      <c r="AT162" s="152" t="s">
        <v>160</v>
      </c>
      <c r="AU162" s="152" t="s">
        <v>84</v>
      </c>
      <c r="AV162" s="12" t="s">
        <v>84</v>
      </c>
      <c r="AW162" s="12" t="s">
        <v>31</v>
      </c>
      <c r="AX162" s="12" t="s">
        <v>74</v>
      </c>
      <c r="AY162" s="152" t="s">
        <v>135</v>
      </c>
    </row>
    <row r="163" spans="2:65" s="12" customFormat="1" ht="11.25">
      <c r="B163" s="151"/>
      <c r="D163" s="147" t="s">
        <v>160</v>
      </c>
      <c r="E163" s="152" t="s">
        <v>1</v>
      </c>
      <c r="F163" s="153" t="s">
        <v>1018</v>
      </c>
      <c r="H163" s="154">
        <v>23</v>
      </c>
      <c r="I163" s="155"/>
      <c r="L163" s="151"/>
      <c r="M163" s="156"/>
      <c r="T163" s="157"/>
      <c r="AT163" s="152" t="s">
        <v>160</v>
      </c>
      <c r="AU163" s="152" t="s">
        <v>84</v>
      </c>
      <c r="AV163" s="12" t="s">
        <v>84</v>
      </c>
      <c r="AW163" s="12" t="s">
        <v>31</v>
      </c>
      <c r="AX163" s="12" t="s">
        <v>74</v>
      </c>
      <c r="AY163" s="152" t="s">
        <v>135</v>
      </c>
    </row>
    <row r="164" spans="2:65" s="12" customFormat="1" ht="11.25">
      <c r="B164" s="151"/>
      <c r="D164" s="147" t="s">
        <v>160</v>
      </c>
      <c r="E164" s="152" t="s">
        <v>1</v>
      </c>
      <c r="F164" s="153" t="s">
        <v>1019</v>
      </c>
      <c r="H164" s="154">
        <v>82.8</v>
      </c>
      <c r="I164" s="155"/>
      <c r="L164" s="151"/>
      <c r="M164" s="156"/>
      <c r="T164" s="157"/>
      <c r="AT164" s="152" t="s">
        <v>160</v>
      </c>
      <c r="AU164" s="152" t="s">
        <v>84</v>
      </c>
      <c r="AV164" s="12" t="s">
        <v>84</v>
      </c>
      <c r="AW164" s="12" t="s">
        <v>31</v>
      </c>
      <c r="AX164" s="12" t="s">
        <v>74</v>
      </c>
      <c r="AY164" s="152" t="s">
        <v>135</v>
      </c>
    </row>
    <row r="165" spans="2:65" s="12" customFormat="1" ht="11.25">
      <c r="B165" s="151"/>
      <c r="D165" s="147" t="s">
        <v>160</v>
      </c>
      <c r="E165" s="152" t="s">
        <v>1</v>
      </c>
      <c r="F165" s="153" t="s">
        <v>1020</v>
      </c>
      <c r="H165" s="154">
        <v>46</v>
      </c>
      <c r="I165" s="155"/>
      <c r="L165" s="151"/>
      <c r="M165" s="156"/>
      <c r="T165" s="157"/>
      <c r="AT165" s="152" t="s">
        <v>160</v>
      </c>
      <c r="AU165" s="152" t="s">
        <v>84</v>
      </c>
      <c r="AV165" s="12" t="s">
        <v>84</v>
      </c>
      <c r="AW165" s="12" t="s">
        <v>31</v>
      </c>
      <c r="AX165" s="12" t="s">
        <v>74</v>
      </c>
      <c r="AY165" s="152" t="s">
        <v>135</v>
      </c>
    </row>
    <row r="166" spans="2:65" s="12" customFormat="1" ht="11.25">
      <c r="B166" s="151"/>
      <c r="D166" s="147" t="s">
        <v>160</v>
      </c>
      <c r="E166" s="152" t="s">
        <v>1</v>
      </c>
      <c r="F166" s="153" t="s">
        <v>1021</v>
      </c>
      <c r="H166" s="154">
        <v>120</v>
      </c>
      <c r="I166" s="155"/>
      <c r="L166" s="151"/>
      <c r="M166" s="156"/>
      <c r="T166" s="157"/>
      <c r="AT166" s="152" t="s">
        <v>160</v>
      </c>
      <c r="AU166" s="152" t="s">
        <v>84</v>
      </c>
      <c r="AV166" s="12" t="s">
        <v>84</v>
      </c>
      <c r="AW166" s="12" t="s">
        <v>31</v>
      </c>
      <c r="AX166" s="12" t="s">
        <v>74</v>
      </c>
      <c r="AY166" s="152" t="s">
        <v>135</v>
      </c>
    </row>
    <row r="167" spans="2:65" s="13" customFormat="1" ht="11.25">
      <c r="B167" s="169"/>
      <c r="D167" s="147" t="s">
        <v>160</v>
      </c>
      <c r="E167" s="170" t="s">
        <v>1</v>
      </c>
      <c r="F167" s="171" t="s">
        <v>253</v>
      </c>
      <c r="H167" s="172">
        <v>1157.3</v>
      </c>
      <c r="I167" s="173"/>
      <c r="L167" s="169"/>
      <c r="M167" s="174"/>
      <c r="T167" s="175"/>
      <c r="AT167" s="170" t="s">
        <v>160</v>
      </c>
      <c r="AU167" s="170" t="s">
        <v>84</v>
      </c>
      <c r="AV167" s="13" t="s">
        <v>141</v>
      </c>
      <c r="AW167" s="13" t="s">
        <v>31</v>
      </c>
      <c r="AX167" s="13" t="s">
        <v>82</v>
      </c>
      <c r="AY167" s="170" t="s">
        <v>135</v>
      </c>
    </row>
    <row r="168" spans="2:65" s="1" customFormat="1" ht="24.2" customHeight="1">
      <c r="B168" s="132"/>
      <c r="C168" s="133" t="s">
        <v>232</v>
      </c>
      <c r="D168" s="133" t="s">
        <v>137</v>
      </c>
      <c r="E168" s="134" t="s">
        <v>244</v>
      </c>
      <c r="F168" s="135" t="s">
        <v>245</v>
      </c>
      <c r="G168" s="136" t="s">
        <v>140</v>
      </c>
      <c r="H168" s="137">
        <v>1157.3</v>
      </c>
      <c r="I168" s="138"/>
      <c r="J168" s="139">
        <f>ROUND(I168*H168,2)</f>
        <v>0</v>
      </c>
      <c r="K168" s="140"/>
      <c r="L168" s="31"/>
      <c r="M168" s="141" t="s">
        <v>1</v>
      </c>
      <c r="N168" s="142" t="s">
        <v>39</v>
      </c>
      <c r="P168" s="143">
        <f>O168*H168</f>
        <v>0</v>
      </c>
      <c r="Q168" s="143">
        <v>0</v>
      </c>
      <c r="R168" s="143">
        <f>Q168*H168</f>
        <v>0</v>
      </c>
      <c r="S168" s="143">
        <v>0</v>
      </c>
      <c r="T168" s="144">
        <f>S168*H168</f>
        <v>0</v>
      </c>
      <c r="AR168" s="145" t="s">
        <v>141</v>
      </c>
      <c r="AT168" s="145" t="s">
        <v>137</v>
      </c>
      <c r="AU168" s="145" t="s">
        <v>84</v>
      </c>
      <c r="AY168" s="15" t="s">
        <v>135</v>
      </c>
      <c r="BE168" s="146">
        <f>IF(N168="základní",J168,0)</f>
        <v>0</v>
      </c>
      <c r="BF168" s="146">
        <f>IF(N168="snížená",J168,0)</f>
        <v>0</v>
      </c>
      <c r="BG168" s="146">
        <f>IF(N168="zákl. přenesená",J168,0)</f>
        <v>0</v>
      </c>
      <c r="BH168" s="146">
        <f>IF(N168="sníž. přenesená",J168,0)</f>
        <v>0</v>
      </c>
      <c r="BI168" s="146">
        <f>IF(N168="nulová",J168,0)</f>
        <v>0</v>
      </c>
      <c r="BJ168" s="15" t="s">
        <v>82</v>
      </c>
      <c r="BK168" s="146">
        <f>ROUND(I168*H168,2)</f>
        <v>0</v>
      </c>
      <c r="BL168" s="15" t="s">
        <v>141</v>
      </c>
      <c r="BM168" s="145" t="s">
        <v>1022</v>
      </c>
    </row>
    <row r="169" spans="2:65" s="1" customFormat="1" ht="37.9" customHeight="1">
      <c r="B169" s="132"/>
      <c r="C169" s="133" t="s">
        <v>7</v>
      </c>
      <c r="D169" s="133" t="s">
        <v>137</v>
      </c>
      <c r="E169" s="134" t="s">
        <v>248</v>
      </c>
      <c r="F169" s="135" t="s">
        <v>1023</v>
      </c>
      <c r="G169" s="136" t="s">
        <v>176</v>
      </c>
      <c r="H169" s="137">
        <v>1179.7950000000001</v>
      </c>
      <c r="I169" s="138"/>
      <c r="J169" s="139">
        <f>ROUND(I169*H169,2)</f>
        <v>0</v>
      </c>
      <c r="K169" s="140"/>
      <c r="L169" s="31"/>
      <c r="M169" s="141" t="s">
        <v>1</v>
      </c>
      <c r="N169" s="142" t="s">
        <v>39</v>
      </c>
      <c r="P169" s="143">
        <f>O169*H169</f>
        <v>0</v>
      </c>
      <c r="Q169" s="143">
        <v>0</v>
      </c>
      <c r="R169" s="143">
        <f>Q169*H169</f>
        <v>0</v>
      </c>
      <c r="S169" s="143">
        <v>0</v>
      </c>
      <c r="T169" s="144">
        <f>S169*H169</f>
        <v>0</v>
      </c>
      <c r="AR169" s="145" t="s">
        <v>141</v>
      </c>
      <c r="AT169" s="145" t="s">
        <v>137</v>
      </c>
      <c r="AU169" s="145" t="s">
        <v>84</v>
      </c>
      <c r="AY169" s="15" t="s">
        <v>135</v>
      </c>
      <c r="BE169" s="146">
        <f>IF(N169="základní",J169,0)</f>
        <v>0</v>
      </c>
      <c r="BF169" s="146">
        <f>IF(N169="snížená",J169,0)</f>
        <v>0</v>
      </c>
      <c r="BG169" s="146">
        <f>IF(N169="zákl. přenesená",J169,0)</f>
        <v>0</v>
      </c>
      <c r="BH169" s="146">
        <f>IF(N169="sníž. přenesená",J169,0)</f>
        <v>0</v>
      </c>
      <c r="BI169" s="146">
        <f>IF(N169="nulová",J169,0)</f>
        <v>0</v>
      </c>
      <c r="BJ169" s="15" t="s">
        <v>82</v>
      </c>
      <c r="BK169" s="146">
        <f>ROUND(I169*H169,2)</f>
        <v>0</v>
      </c>
      <c r="BL169" s="15" t="s">
        <v>141</v>
      </c>
      <c r="BM169" s="145" t="s">
        <v>1024</v>
      </c>
    </row>
    <row r="170" spans="2:65" s="12" customFormat="1" ht="22.5">
      <c r="B170" s="151"/>
      <c r="D170" s="147" t="s">
        <v>160</v>
      </c>
      <c r="E170" s="152" t="s">
        <v>1</v>
      </c>
      <c r="F170" s="153" t="s">
        <v>1025</v>
      </c>
      <c r="H170" s="154">
        <v>715.125</v>
      </c>
      <c r="I170" s="155"/>
      <c r="L170" s="151"/>
      <c r="M170" s="156"/>
      <c r="T170" s="157"/>
      <c r="AT170" s="152" t="s">
        <v>160</v>
      </c>
      <c r="AU170" s="152" t="s">
        <v>84</v>
      </c>
      <c r="AV170" s="12" t="s">
        <v>84</v>
      </c>
      <c r="AW170" s="12" t="s">
        <v>31</v>
      </c>
      <c r="AX170" s="12" t="s">
        <v>74</v>
      </c>
      <c r="AY170" s="152" t="s">
        <v>135</v>
      </c>
    </row>
    <row r="171" spans="2:65" s="12" customFormat="1" ht="11.25">
      <c r="B171" s="151"/>
      <c r="D171" s="147" t="s">
        <v>160</v>
      </c>
      <c r="E171" s="152" t="s">
        <v>1</v>
      </c>
      <c r="F171" s="153" t="s">
        <v>1026</v>
      </c>
      <c r="H171" s="154">
        <v>464.67</v>
      </c>
      <c r="I171" s="155"/>
      <c r="L171" s="151"/>
      <c r="M171" s="156"/>
      <c r="T171" s="157"/>
      <c r="AT171" s="152" t="s">
        <v>160</v>
      </c>
      <c r="AU171" s="152" t="s">
        <v>84</v>
      </c>
      <c r="AV171" s="12" t="s">
        <v>84</v>
      </c>
      <c r="AW171" s="12" t="s">
        <v>31</v>
      </c>
      <c r="AX171" s="12" t="s">
        <v>74</v>
      </c>
      <c r="AY171" s="152" t="s">
        <v>135</v>
      </c>
    </row>
    <row r="172" spans="2:65" s="13" customFormat="1" ht="11.25">
      <c r="B172" s="169"/>
      <c r="D172" s="147" t="s">
        <v>160</v>
      </c>
      <c r="E172" s="170" t="s">
        <v>1</v>
      </c>
      <c r="F172" s="171" t="s">
        <v>253</v>
      </c>
      <c r="H172" s="172">
        <v>1179.7950000000001</v>
      </c>
      <c r="I172" s="173"/>
      <c r="L172" s="169"/>
      <c r="M172" s="174"/>
      <c r="T172" s="175"/>
      <c r="AT172" s="170" t="s">
        <v>160</v>
      </c>
      <c r="AU172" s="170" t="s">
        <v>84</v>
      </c>
      <c r="AV172" s="13" t="s">
        <v>141</v>
      </c>
      <c r="AW172" s="13" t="s">
        <v>31</v>
      </c>
      <c r="AX172" s="13" t="s">
        <v>82</v>
      </c>
      <c r="AY172" s="170" t="s">
        <v>135</v>
      </c>
    </row>
    <row r="173" spans="2:65" s="1" customFormat="1" ht="37.9" customHeight="1">
      <c r="B173" s="132"/>
      <c r="C173" s="133" t="s">
        <v>239</v>
      </c>
      <c r="D173" s="133" t="s">
        <v>137</v>
      </c>
      <c r="E173" s="134" t="s">
        <v>255</v>
      </c>
      <c r="F173" s="135" t="s">
        <v>1027</v>
      </c>
      <c r="G173" s="136" t="s">
        <v>176</v>
      </c>
      <c r="H173" s="137">
        <v>250.45500000000001</v>
      </c>
      <c r="I173" s="138"/>
      <c r="J173" s="139">
        <f>ROUND(I173*H173,2)</f>
        <v>0</v>
      </c>
      <c r="K173" s="140"/>
      <c r="L173" s="31"/>
      <c r="M173" s="141" t="s">
        <v>1</v>
      </c>
      <c r="N173" s="142" t="s">
        <v>39</v>
      </c>
      <c r="P173" s="143">
        <f>O173*H173</f>
        <v>0</v>
      </c>
      <c r="Q173" s="143">
        <v>0</v>
      </c>
      <c r="R173" s="143">
        <f>Q173*H173</f>
        <v>0</v>
      </c>
      <c r="S173" s="143">
        <v>0</v>
      </c>
      <c r="T173" s="144">
        <f>S173*H173</f>
        <v>0</v>
      </c>
      <c r="AR173" s="145" t="s">
        <v>141</v>
      </c>
      <c r="AT173" s="145" t="s">
        <v>137</v>
      </c>
      <c r="AU173" s="145" t="s">
        <v>84</v>
      </c>
      <c r="AY173" s="15" t="s">
        <v>135</v>
      </c>
      <c r="BE173" s="146">
        <f>IF(N173="základní",J173,0)</f>
        <v>0</v>
      </c>
      <c r="BF173" s="146">
        <f>IF(N173="snížená",J173,0)</f>
        <v>0</v>
      </c>
      <c r="BG173" s="146">
        <f>IF(N173="zákl. přenesená",J173,0)</f>
        <v>0</v>
      </c>
      <c r="BH173" s="146">
        <f>IF(N173="sníž. přenesená",J173,0)</f>
        <v>0</v>
      </c>
      <c r="BI173" s="146">
        <f>IF(N173="nulová",J173,0)</f>
        <v>0</v>
      </c>
      <c r="BJ173" s="15" t="s">
        <v>82</v>
      </c>
      <c r="BK173" s="146">
        <f>ROUND(I173*H173,2)</f>
        <v>0</v>
      </c>
      <c r="BL173" s="15" t="s">
        <v>141</v>
      </c>
      <c r="BM173" s="145" t="s">
        <v>1028</v>
      </c>
    </row>
    <row r="174" spans="2:65" s="12" customFormat="1" ht="22.5">
      <c r="B174" s="151"/>
      <c r="D174" s="147" t="s">
        <v>160</v>
      </c>
      <c r="E174" s="152" t="s">
        <v>1</v>
      </c>
      <c r="F174" s="153" t="s">
        <v>1029</v>
      </c>
      <c r="H174" s="154">
        <v>250.45500000000001</v>
      </c>
      <c r="I174" s="155"/>
      <c r="L174" s="151"/>
      <c r="M174" s="156"/>
      <c r="T174" s="157"/>
      <c r="AT174" s="152" t="s">
        <v>160</v>
      </c>
      <c r="AU174" s="152" t="s">
        <v>84</v>
      </c>
      <c r="AV174" s="12" t="s">
        <v>84</v>
      </c>
      <c r="AW174" s="12" t="s">
        <v>31</v>
      </c>
      <c r="AX174" s="12" t="s">
        <v>82</v>
      </c>
      <c r="AY174" s="152" t="s">
        <v>135</v>
      </c>
    </row>
    <row r="175" spans="2:65" s="1" customFormat="1" ht="24.2" customHeight="1">
      <c r="B175" s="132"/>
      <c r="C175" s="133" t="s">
        <v>243</v>
      </c>
      <c r="D175" s="133" t="s">
        <v>137</v>
      </c>
      <c r="E175" s="134" t="s">
        <v>263</v>
      </c>
      <c r="F175" s="135" t="s">
        <v>1030</v>
      </c>
      <c r="G175" s="136" t="s">
        <v>176</v>
      </c>
      <c r="H175" s="137">
        <v>715.125</v>
      </c>
      <c r="I175" s="138"/>
      <c r="J175" s="139">
        <f>ROUND(I175*H175,2)</f>
        <v>0</v>
      </c>
      <c r="K175" s="140"/>
      <c r="L175" s="31"/>
      <c r="M175" s="141" t="s">
        <v>1</v>
      </c>
      <c r="N175" s="142" t="s">
        <v>39</v>
      </c>
      <c r="P175" s="143">
        <f>O175*H175</f>
        <v>0</v>
      </c>
      <c r="Q175" s="143">
        <v>0</v>
      </c>
      <c r="R175" s="143">
        <f>Q175*H175</f>
        <v>0</v>
      </c>
      <c r="S175" s="143">
        <v>0</v>
      </c>
      <c r="T175" s="144">
        <f>S175*H175</f>
        <v>0</v>
      </c>
      <c r="AR175" s="145" t="s">
        <v>141</v>
      </c>
      <c r="AT175" s="145" t="s">
        <v>137</v>
      </c>
      <c r="AU175" s="145" t="s">
        <v>84</v>
      </c>
      <c r="AY175" s="15" t="s">
        <v>135</v>
      </c>
      <c r="BE175" s="146">
        <f>IF(N175="základní",J175,0)</f>
        <v>0</v>
      </c>
      <c r="BF175" s="146">
        <f>IF(N175="snížená",J175,0)</f>
        <v>0</v>
      </c>
      <c r="BG175" s="146">
        <f>IF(N175="zákl. přenesená",J175,0)</f>
        <v>0</v>
      </c>
      <c r="BH175" s="146">
        <f>IF(N175="sníž. přenesená",J175,0)</f>
        <v>0</v>
      </c>
      <c r="BI175" s="146">
        <f>IF(N175="nulová",J175,0)</f>
        <v>0</v>
      </c>
      <c r="BJ175" s="15" t="s">
        <v>82</v>
      </c>
      <c r="BK175" s="146">
        <f>ROUND(I175*H175,2)</f>
        <v>0</v>
      </c>
      <c r="BL175" s="15" t="s">
        <v>141</v>
      </c>
      <c r="BM175" s="145" t="s">
        <v>1031</v>
      </c>
    </row>
    <row r="176" spans="2:65" s="12" customFormat="1" ht="11.25">
      <c r="B176" s="151"/>
      <c r="D176" s="147" t="s">
        <v>160</v>
      </c>
      <c r="E176" s="152" t="s">
        <v>1</v>
      </c>
      <c r="F176" s="153" t="s">
        <v>1032</v>
      </c>
      <c r="H176" s="154">
        <v>464.67</v>
      </c>
      <c r="I176" s="155"/>
      <c r="L176" s="151"/>
      <c r="M176" s="156"/>
      <c r="T176" s="157"/>
      <c r="AT176" s="152" t="s">
        <v>160</v>
      </c>
      <c r="AU176" s="152" t="s">
        <v>84</v>
      </c>
      <c r="AV176" s="12" t="s">
        <v>84</v>
      </c>
      <c r="AW176" s="12" t="s">
        <v>31</v>
      </c>
      <c r="AX176" s="12" t="s">
        <v>74</v>
      </c>
      <c r="AY176" s="152" t="s">
        <v>135</v>
      </c>
    </row>
    <row r="177" spans="2:65" s="12" customFormat="1" ht="11.25">
      <c r="B177" s="151"/>
      <c r="D177" s="147" t="s">
        <v>160</v>
      </c>
      <c r="E177" s="152" t="s">
        <v>1</v>
      </c>
      <c r="F177" s="153" t="s">
        <v>1033</v>
      </c>
      <c r="H177" s="154">
        <v>250.45500000000001</v>
      </c>
      <c r="I177" s="155"/>
      <c r="L177" s="151"/>
      <c r="M177" s="156"/>
      <c r="T177" s="157"/>
      <c r="AT177" s="152" t="s">
        <v>160</v>
      </c>
      <c r="AU177" s="152" t="s">
        <v>84</v>
      </c>
      <c r="AV177" s="12" t="s">
        <v>84</v>
      </c>
      <c r="AW177" s="12" t="s">
        <v>31</v>
      </c>
      <c r="AX177" s="12" t="s">
        <v>74</v>
      </c>
      <c r="AY177" s="152" t="s">
        <v>135</v>
      </c>
    </row>
    <row r="178" spans="2:65" s="13" customFormat="1" ht="11.25">
      <c r="B178" s="169"/>
      <c r="D178" s="147" t="s">
        <v>160</v>
      </c>
      <c r="E178" s="170" t="s">
        <v>1</v>
      </c>
      <c r="F178" s="171" t="s">
        <v>253</v>
      </c>
      <c r="H178" s="172">
        <v>715.125</v>
      </c>
      <c r="I178" s="173"/>
      <c r="L178" s="169"/>
      <c r="M178" s="174"/>
      <c r="T178" s="175"/>
      <c r="AT178" s="170" t="s">
        <v>160</v>
      </c>
      <c r="AU178" s="170" t="s">
        <v>84</v>
      </c>
      <c r="AV178" s="13" t="s">
        <v>141</v>
      </c>
      <c r="AW178" s="13" t="s">
        <v>31</v>
      </c>
      <c r="AX178" s="13" t="s">
        <v>82</v>
      </c>
      <c r="AY178" s="170" t="s">
        <v>135</v>
      </c>
    </row>
    <row r="179" spans="2:65" s="1" customFormat="1" ht="24.2" customHeight="1">
      <c r="B179" s="132"/>
      <c r="C179" s="133" t="s">
        <v>247</v>
      </c>
      <c r="D179" s="133" t="s">
        <v>137</v>
      </c>
      <c r="E179" s="134" t="s">
        <v>269</v>
      </c>
      <c r="F179" s="135" t="s">
        <v>270</v>
      </c>
      <c r="G179" s="136" t="s">
        <v>271</v>
      </c>
      <c r="H179" s="137">
        <v>450.81900000000002</v>
      </c>
      <c r="I179" s="138"/>
      <c r="J179" s="139">
        <f>ROUND(I179*H179,2)</f>
        <v>0</v>
      </c>
      <c r="K179" s="140"/>
      <c r="L179" s="31"/>
      <c r="M179" s="141" t="s">
        <v>1</v>
      </c>
      <c r="N179" s="142" t="s">
        <v>39</v>
      </c>
      <c r="P179" s="143">
        <f>O179*H179</f>
        <v>0</v>
      </c>
      <c r="Q179" s="143">
        <v>0</v>
      </c>
      <c r="R179" s="143">
        <f>Q179*H179</f>
        <v>0</v>
      </c>
      <c r="S179" s="143">
        <v>0</v>
      </c>
      <c r="T179" s="144">
        <f>S179*H179</f>
        <v>0</v>
      </c>
      <c r="AR179" s="145" t="s">
        <v>141</v>
      </c>
      <c r="AT179" s="145" t="s">
        <v>137</v>
      </c>
      <c r="AU179" s="145" t="s">
        <v>84</v>
      </c>
      <c r="AY179" s="15" t="s">
        <v>135</v>
      </c>
      <c r="BE179" s="146">
        <f>IF(N179="základní",J179,0)</f>
        <v>0</v>
      </c>
      <c r="BF179" s="146">
        <f>IF(N179="snížená",J179,0)</f>
        <v>0</v>
      </c>
      <c r="BG179" s="146">
        <f>IF(N179="zákl. přenesená",J179,0)</f>
        <v>0</v>
      </c>
      <c r="BH179" s="146">
        <f>IF(N179="sníž. přenesená",J179,0)</f>
        <v>0</v>
      </c>
      <c r="BI179" s="146">
        <f>IF(N179="nulová",J179,0)</f>
        <v>0</v>
      </c>
      <c r="BJ179" s="15" t="s">
        <v>82</v>
      </c>
      <c r="BK179" s="146">
        <f>ROUND(I179*H179,2)</f>
        <v>0</v>
      </c>
      <c r="BL179" s="15" t="s">
        <v>141</v>
      </c>
      <c r="BM179" s="145" t="s">
        <v>1034</v>
      </c>
    </row>
    <row r="180" spans="2:65" s="12" customFormat="1" ht="11.25">
      <c r="B180" s="151"/>
      <c r="D180" s="147" t="s">
        <v>160</v>
      </c>
      <c r="E180" s="152" t="s">
        <v>1</v>
      </c>
      <c r="F180" s="153" t="s">
        <v>1035</v>
      </c>
      <c r="H180" s="154">
        <v>450.81900000000002</v>
      </c>
      <c r="I180" s="155"/>
      <c r="L180" s="151"/>
      <c r="M180" s="156"/>
      <c r="T180" s="157"/>
      <c r="AT180" s="152" t="s">
        <v>160</v>
      </c>
      <c r="AU180" s="152" t="s">
        <v>84</v>
      </c>
      <c r="AV180" s="12" t="s">
        <v>84</v>
      </c>
      <c r="AW180" s="12" t="s">
        <v>31</v>
      </c>
      <c r="AX180" s="12" t="s">
        <v>82</v>
      </c>
      <c r="AY180" s="152" t="s">
        <v>135</v>
      </c>
    </row>
    <row r="181" spans="2:65" s="1" customFormat="1" ht="16.5" customHeight="1">
      <c r="B181" s="132"/>
      <c r="C181" s="133" t="s">
        <v>254</v>
      </c>
      <c r="D181" s="133" t="s">
        <v>137</v>
      </c>
      <c r="E181" s="134" t="s">
        <v>275</v>
      </c>
      <c r="F181" s="135" t="s">
        <v>276</v>
      </c>
      <c r="G181" s="136" t="s">
        <v>176</v>
      </c>
      <c r="H181" s="137">
        <v>145</v>
      </c>
      <c r="I181" s="138"/>
      <c r="J181" s="139">
        <f>ROUND(I181*H181,2)</f>
        <v>0</v>
      </c>
      <c r="K181" s="140"/>
      <c r="L181" s="31"/>
      <c r="M181" s="141" t="s">
        <v>1</v>
      </c>
      <c r="N181" s="142" t="s">
        <v>39</v>
      </c>
      <c r="P181" s="143">
        <f>O181*H181</f>
        <v>0</v>
      </c>
      <c r="Q181" s="143">
        <v>0</v>
      </c>
      <c r="R181" s="143">
        <f>Q181*H181</f>
        <v>0</v>
      </c>
      <c r="S181" s="143">
        <v>0</v>
      </c>
      <c r="T181" s="144">
        <f>S181*H181</f>
        <v>0</v>
      </c>
      <c r="AR181" s="145" t="s">
        <v>141</v>
      </c>
      <c r="AT181" s="145" t="s">
        <v>137</v>
      </c>
      <c r="AU181" s="145" t="s">
        <v>84</v>
      </c>
      <c r="AY181" s="15" t="s">
        <v>135</v>
      </c>
      <c r="BE181" s="146">
        <f>IF(N181="základní",J181,0)</f>
        <v>0</v>
      </c>
      <c r="BF181" s="146">
        <f>IF(N181="snížená",J181,0)</f>
        <v>0</v>
      </c>
      <c r="BG181" s="146">
        <f>IF(N181="zákl. přenesená",J181,0)</f>
        <v>0</v>
      </c>
      <c r="BH181" s="146">
        <f>IF(N181="sníž. přenesená",J181,0)</f>
        <v>0</v>
      </c>
      <c r="BI181" s="146">
        <f>IF(N181="nulová",J181,0)</f>
        <v>0</v>
      </c>
      <c r="BJ181" s="15" t="s">
        <v>82</v>
      </c>
      <c r="BK181" s="146">
        <f>ROUND(I181*H181,2)</f>
        <v>0</v>
      </c>
      <c r="BL181" s="15" t="s">
        <v>141</v>
      </c>
      <c r="BM181" s="145" t="s">
        <v>1036</v>
      </c>
    </row>
    <row r="182" spans="2:65" s="12" customFormat="1" ht="11.25">
      <c r="B182" s="151"/>
      <c r="D182" s="147" t="s">
        <v>160</v>
      </c>
      <c r="E182" s="152" t="s">
        <v>1</v>
      </c>
      <c r="F182" s="153" t="s">
        <v>1037</v>
      </c>
      <c r="H182" s="154">
        <v>145</v>
      </c>
      <c r="I182" s="155"/>
      <c r="L182" s="151"/>
      <c r="M182" s="156"/>
      <c r="T182" s="157"/>
      <c r="AT182" s="152" t="s">
        <v>160</v>
      </c>
      <c r="AU182" s="152" t="s">
        <v>84</v>
      </c>
      <c r="AV182" s="12" t="s">
        <v>84</v>
      </c>
      <c r="AW182" s="12" t="s">
        <v>31</v>
      </c>
      <c r="AX182" s="12" t="s">
        <v>82</v>
      </c>
      <c r="AY182" s="152" t="s">
        <v>135</v>
      </c>
    </row>
    <row r="183" spans="2:65" s="1" customFormat="1" ht="16.5" customHeight="1">
      <c r="B183" s="132"/>
      <c r="C183" s="133" t="s">
        <v>262</v>
      </c>
      <c r="D183" s="133" t="s">
        <v>137</v>
      </c>
      <c r="E183" s="134" t="s">
        <v>280</v>
      </c>
      <c r="F183" s="135" t="s">
        <v>281</v>
      </c>
      <c r="G183" s="136" t="s">
        <v>176</v>
      </c>
      <c r="H183" s="137">
        <v>965.58</v>
      </c>
      <c r="I183" s="138"/>
      <c r="J183" s="139">
        <f>ROUND(I183*H183,2)</f>
        <v>0</v>
      </c>
      <c r="K183" s="140"/>
      <c r="L183" s="31"/>
      <c r="M183" s="141" t="s">
        <v>1</v>
      </c>
      <c r="N183" s="142" t="s">
        <v>39</v>
      </c>
      <c r="P183" s="143">
        <f>O183*H183</f>
        <v>0</v>
      </c>
      <c r="Q183" s="143">
        <v>0</v>
      </c>
      <c r="R183" s="143">
        <f>Q183*H183</f>
        <v>0</v>
      </c>
      <c r="S183" s="143">
        <v>0</v>
      </c>
      <c r="T183" s="144">
        <f>S183*H183</f>
        <v>0</v>
      </c>
      <c r="AR183" s="145" t="s">
        <v>141</v>
      </c>
      <c r="AT183" s="145" t="s">
        <v>137</v>
      </c>
      <c r="AU183" s="145" t="s">
        <v>84</v>
      </c>
      <c r="AY183" s="15" t="s">
        <v>135</v>
      </c>
      <c r="BE183" s="146">
        <f>IF(N183="základní",J183,0)</f>
        <v>0</v>
      </c>
      <c r="BF183" s="146">
        <f>IF(N183="snížená",J183,0)</f>
        <v>0</v>
      </c>
      <c r="BG183" s="146">
        <f>IF(N183="zákl. přenesená",J183,0)</f>
        <v>0</v>
      </c>
      <c r="BH183" s="146">
        <f>IF(N183="sníž. přenesená",J183,0)</f>
        <v>0</v>
      </c>
      <c r="BI183" s="146">
        <f>IF(N183="nulová",J183,0)</f>
        <v>0</v>
      </c>
      <c r="BJ183" s="15" t="s">
        <v>82</v>
      </c>
      <c r="BK183" s="146">
        <f>ROUND(I183*H183,2)</f>
        <v>0</v>
      </c>
      <c r="BL183" s="15" t="s">
        <v>141</v>
      </c>
      <c r="BM183" s="145" t="s">
        <v>1038</v>
      </c>
    </row>
    <row r="184" spans="2:65" s="12" customFormat="1" ht="11.25">
      <c r="B184" s="151"/>
      <c r="D184" s="147" t="s">
        <v>160</v>
      </c>
      <c r="E184" s="152" t="s">
        <v>1</v>
      </c>
      <c r="F184" s="153" t="s">
        <v>1039</v>
      </c>
      <c r="H184" s="154">
        <v>715.125</v>
      </c>
      <c r="I184" s="155"/>
      <c r="L184" s="151"/>
      <c r="M184" s="156"/>
      <c r="T184" s="157"/>
      <c r="AT184" s="152" t="s">
        <v>160</v>
      </c>
      <c r="AU184" s="152" t="s">
        <v>84</v>
      </c>
      <c r="AV184" s="12" t="s">
        <v>84</v>
      </c>
      <c r="AW184" s="12" t="s">
        <v>31</v>
      </c>
      <c r="AX184" s="12" t="s">
        <v>74</v>
      </c>
      <c r="AY184" s="152" t="s">
        <v>135</v>
      </c>
    </row>
    <row r="185" spans="2:65" s="12" customFormat="1" ht="11.25">
      <c r="B185" s="151"/>
      <c r="D185" s="147" t="s">
        <v>160</v>
      </c>
      <c r="E185" s="152" t="s">
        <v>1</v>
      </c>
      <c r="F185" s="153" t="s">
        <v>1040</v>
      </c>
      <c r="H185" s="154">
        <v>250.45500000000001</v>
      </c>
      <c r="I185" s="155"/>
      <c r="L185" s="151"/>
      <c r="M185" s="156"/>
      <c r="T185" s="157"/>
      <c r="AT185" s="152" t="s">
        <v>160</v>
      </c>
      <c r="AU185" s="152" t="s">
        <v>84</v>
      </c>
      <c r="AV185" s="12" t="s">
        <v>84</v>
      </c>
      <c r="AW185" s="12" t="s">
        <v>31</v>
      </c>
      <c r="AX185" s="12" t="s">
        <v>74</v>
      </c>
      <c r="AY185" s="152" t="s">
        <v>135</v>
      </c>
    </row>
    <row r="186" spans="2:65" s="13" customFormat="1" ht="11.25">
      <c r="B186" s="169"/>
      <c r="D186" s="147" t="s">
        <v>160</v>
      </c>
      <c r="E186" s="170" t="s">
        <v>1</v>
      </c>
      <c r="F186" s="171" t="s">
        <v>253</v>
      </c>
      <c r="H186" s="172">
        <v>965.58</v>
      </c>
      <c r="I186" s="173"/>
      <c r="L186" s="169"/>
      <c r="M186" s="174"/>
      <c r="T186" s="175"/>
      <c r="AT186" s="170" t="s">
        <v>160</v>
      </c>
      <c r="AU186" s="170" t="s">
        <v>84</v>
      </c>
      <c r="AV186" s="13" t="s">
        <v>141</v>
      </c>
      <c r="AW186" s="13" t="s">
        <v>31</v>
      </c>
      <c r="AX186" s="13" t="s">
        <v>82</v>
      </c>
      <c r="AY186" s="170" t="s">
        <v>135</v>
      </c>
    </row>
    <row r="187" spans="2:65" s="1" customFormat="1" ht="24.2" customHeight="1">
      <c r="B187" s="132"/>
      <c r="C187" s="133" t="s">
        <v>268</v>
      </c>
      <c r="D187" s="133" t="s">
        <v>137</v>
      </c>
      <c r="E187" s="134" t="s">
        <v>286</v>
      </c>
      <c r="F187" s="135" t="s">
        <v>287</v>
      </c>
      <c r="G187" s="136" t="s">
        <v>176</v>
      </c>
      <c r="H187" s="137">
        <v>464.67</v>
      </c>
      <c r="I187" s="138"/>
      <c r="J187" s="139">
        <f>ROUND(I187*H187,2)</f>
        <v>0</v>
      </c>
      <c r="K187" s="140"/>
      <c r="L187" s="31"/>
      <c r="M187" s="141" t="s">
        <v>1</v>
      </c>
      <c r="N187" s="142" t="s">
        <v>39</v>
      </c>
      <c r="P187" s="143">
        <f>O187*H187</f>
        <v>0</v>
      </c>
      <c r="Q187" s="143">
        <v>0</v>
      </c>
      <c r="R187" s="143">
        <f>Q187*H187</f>
        <v>0</v>
      </c>
      <c r="S187" s="143">
        <v>0</v>
      </c>
      <c r="T187" s="144">
        <f>S187*H187</f>
        <v>0</v>
      </c>
      <c r="AR187" s="145" t="s">
        <v>141</v>
      </c>
      <c r="AT187" s="145" t="s">
        <v>137</v>
      </c>
      <c r="AU187" s="145" t="s">
        <v>84</v>
      </c>
      <c r="AY187" s="15" t="s">
        <v>135</v>
      </c>
      <c r="BE187" s="146">
        <f>IF(N187="základní",J187,0)</f>
        <v>0</v>
      </c>
      <c r="BF187" s="146">
        <f>IF(N187="snížená",J187,0)</f>
        <v>0</v>
      </c>
      <c r="BG187" s="146">
        <f>IF(N187="zákl. přenesená",J187,0)</f>
        <v>0</v>
      </c>
      <c r="BH187" s="146">
        <f>IF(N187="sníž. přenesená",J187,0)</f>
        <v>0</v>
      </c>
      <c r="BI187" s="146">
        <f>IF(N187="nulová",J187,0)</f>
        <v>0</v>
      </c>
      <c r="BJ187" s="15" t="s">
        <v>82</v>
      </c>
      <c r="BK187" s="146">
        <f>ROUND(I187*H187,2)</f>
        <v>0</v>
      </c>
      <c r="BL187" s="15" t="s">
        <v>141</v>
      </c>
      <c r="BM187" s="145" t="s">
        <v>1041</v>
      </c>
    </row>
    <row r="188" spans="2:65" s="12" customFormat="1" ht="11.25">
      <c r="B188" s="151"/>
      <c r="D188" s="147" t="s">
        <v>160</v>
      </c>
      <c r="E188" s="152" t="s">
        <v>1</v>
      </c>
      <c r="F188" s="153" t="s">
        <v>1042</v>
      </c>
      <c r="H188" s="154">
        <v>248.4</v>
      </c>
      <c r="I188" s="155"/>
      <c r="L188" s="151"/>
      <c r="M188" s="156"/>
      <c r="T188" s="157"/>
      <c r="AT188" s="152" t="s">
        <v>160</v>
      </c>
      <c r="AU188" s="152" t="s">
        <v>84</v>
      </c>
      <c r="AV188" s="12" t="s">
        <v>84</v>
      </c>
      <c r="AW188" s="12" t="s">
        <v>31</v>
      </c>
      <c r="AX188" s="12" t="s">
        <v>74</v>
      </c>
      <c r="AY188" s="152" t="s">
        <v>135</v>
      </c>
    </row>
    <row r="189" spans="2:65" s="12" customFormat="1" ht="11.25">
      <c r="B189" s="151"/>
      <c r="D189" s="147" t="s">
        <v>160</v>
      </c>
      <c r="E189" s="152" t="s">
        <v>1</v>
      </c>
      <c r="F189" s="153" t="s">
        <v>1043</v>
      </c>
      <c r="H189" s="154">
        <v>216.27</v>
      </c>
      <c r="I189" s="155"/>
      <c r="L189" s="151"/>
      <c r="M189" s="156"/>
      <c r="T189" s="157"/>
      <c r="AT189" s="152" t="s">
        <v>160</v>
      </c>
      <c r="AU189" s="152" t="s">
        <v>84</v>
      </c>
      <c r="AV189" s="12" t="s">
        <v>84</v>
      </c>
      <c r="AW189" s="12" t="s">
        <v>31</v>
      </c>
      <c r="AX189" s="12" t="s">
        <v>74</v>
      </c>
      <c r="AY189" s="152" t="s">
        <v>135</v>
      </c>
    </row>
    <row r="190" spans="2:65" s="13" customFormat="1" ht="11.25">
      <c r="B190" s="169"/>
      <c r="D190" s="147" t="s">
        <v>160</v>
      </c>
      <c r="E190" s="170" t="s">
        <v>1</v>
      </c>
      <c r="F190" s="171" t="s">
        <v>253</v>
      </c>
      <c r="H190" s="172">
        <v>464.67</v>
      </c>
      <c r="I190" s="173"/>
      <c r="L190" s="169"/>
      <c r="M190" s="174"/>
      <c r="T190" s="175"/>
      <c r="AT190" s="170" t="s">
        <v>160</v>
      </c>
      <c r="AU190" s="170" t="s">
        <v>84</v>
      </c>
      <c r="AV190" s="13" t="s">
        <v>141</v>
      </c>
      <c r="AW190" s="13" t="s">
        <v>31</v>
      </c>
      <c r="AX190" s="13" t="s">
        <v>82</v>
      </c>
      <c r="AY190" s="170" t="s">
        <v>135</v>
      </c>
    </row>
    <row r="191" spans="2:65" s="1" customFormat="1" ht="24.2" customHeight="1">
      <c r="B191" s="132"/>
      <c r="C191" s="133" t="s">
        <v>274</v>
      </c>
      <c r="D191" s="133" t="s">
        <v>137</v>
      </c>
      <c r="E191" s="134" t="s">
        <v>292</v>
      </c>
      <c r="F191" s="135" t="s">
        <v>293</v>
      </c>
      <c r="G191" s="136" t="s">
        <v>176</v>
      </c>
      <c r="H191" s="137">
        <v>134.21799999999999</v>
      </c>
      <c r="I191" s="138"/>
      <c r="J191" s="139">
        <f>ROUND(I191*H191,2)</f>
        <v>0</v>
      </c>
      <c r="K191" s="140"/>
      <c r="L191" s="31"/>
      <c r="M191" s="141" t="s">
        <v>1</v>
      </c>
      <c r="N191" s="142" t="s">
        <v>39</v>
      </c>
      <c r="P191" s="143">
        <f>O191*H191</f>
        <v>0</v>
      </c>
      <c r="Q191" s="143">
        <v>0</v>
      </c>
      <c r="R191" s="143">
        <f>Q191*H191</f>
        <v>0</v>
      </c>
      <c r="S191" s="143">
        <v>0</v>
      </c>
      <c r="T191" s="144">
        <f>S191*H191</f>
        <v>0</v>
      </c>
      <c r="AR191" s="145" t="s">
        <v>141</v>
      </c>
      <c r="AT191" s="145" t="s">
        <v>137</v>
      </c>
      <c r="AU191" s="145" t="s">
        <v>84</v>
      </c>
      <c r="AY191" s="15" t="s">
        <v>135</v>
      </c>
      <c r="BE191" s="146">
        <f>IF(N191="základní",J191,0)</f>
        <v>0</v>
      </c>
      <c r="BF191" s="146">
        <f>IF(N191="snížená",J191,0)</f>
        <v>0</v>
      </c>
      <c r="BG191" s="146">
        <f>IF(N191="zákl. přenesená",J191,0)</f>
        <v>0</v>
      </c>
      <c r="BH191" s="146">
        <f>IF(N191="sníž. přenesená",J191,0)</f>
        <v>0</v>
      </c>
      <c r="BI191" s="146">
        <f>IF(N191="nulová",J191,0)</f>
        <v>0</v>
      </c>
      <c r="BJ191" s="15" t="s">
        <v>82</v>
      </c>
      <c r="BK191" s="146">
        <f>ROUND(I191*H191,2)</f>
        <v>0</v>
      </c>
      <c r="BL191" s="15" t="s">
        <v>141</v>
      </c>
      <c r="BM191" s="145" t="s">
        <v>1044</v>
      </c>
    </row>
    <row r="192" spans="2:65" s="1" customFormat="1" ht="16.5" customHeight="1">
      <c r="B192" s="132"/>
      <c r="C192" s="158" t="s">
        <v>279</v>
      </c>
      <c r="D192" s="158" t="s">
        <v>219</v>
      </c>
      <c r="E192" s="159" t="s">
        <v>296</v>
      </c>
      <c r="F192" s="160" t="s">
        <v>297</v>
      </c>
      <c r="G192" s="161" t="s">
        <v>271</v>
      </c>
      <c r="H192" s="162">
        <v>268.43599999999998</v>
      </c>
      <c r="I192" s="163"/>
      <c r="J192" s="164">
        <f>ROUND(I192*H192,2)</f>
        <v>0</v>
      </c>
      <c r="K192" s="165"/>
      <c r="L192" s="166"/>
      <c r="M192" s="167" t="s">
        <v>1</v>
      </c>
      <c r="N192" s="168" t="s">
        <v>39</v>
      </c>
      <c r="P192" s="143">
        <f>O192*H192</f>
        <v>0</v>
      </c>
      <c r="Q192" s="143">
        <v>1</v>
      </c>
      <c r="R192" s="143">
        <f>Q192*H192</f>
        <v>268.43599999999998</v>
      </c>
      <c r="S192" s="143">
        <v>0</v>
      </c>
      <c r="T192" s="144">
        <f>S192*H192</f>
        <v>0</v>
      </c>
      <c r="AR192" s="145" t="s">
        <v>173</v>
      </c>
      <c r="AT192" s="145" t="s">
        <v>219</v>
      </c>
      <c r="AU192" s="145" t="s">
        <v>84</v>
      </c>
      <c r="AY192" s="15" t="s">
        <v>135</v>
      </c>
      <c r="BE192" s="146">
        <f>IF(N192="základní",J192,0)</f>
        <v>0</v>
      </c>
      <c r="BF192" s="146">
        <f>IF(N192="snížená",J192,0)</f>
        <v>0</v>
      </c>
      <c r="BG192" s="146">
        <f>IF(N192="zákl. přenesená",J192,0)</f>
        <v>0</v>
      </c>
      <c r="BH192" s="146">
        <f>IF(N192="sníž. přenesená",J192,0)</f>
        <v>0</v>
      </c>
      <c r="BI192" s="146">
        <f>IF(N192="nulová",J192,0)</f>
        <v>0</v>
      </c>
      <c r="BJ192" s="15" t="s">
        <v>82</v>
      </c>
      <c r="BK192" s="146">
        <f>ROUND(I192*H192,2)</f>
        <v>0</v>
      </c>
      <c r="BL192" s="15" t="s">
        <v>141</v>
      </c>
      <c r="BM192" s="145" t="s">
        <v>1045</v>
      </c>
    </row>
    <row r="193" spans="2:65" s="12" customFormat="1" ht="11.25">
      <c r="B193" s="151"/>
      <c r="D193" s="147" t="s">
        <v>160</v>
      </c>
      <c r="F193" s="153" t="s">
        <v>1046</v>
      </c>
      <c r="H193" s="154">
        <v>268.43599999999998</v>
      </c>
      <c r="I193" s="155"/>
      <c r="L193" s="151"/>
      <c r="M193" s="156"/>
      <c r="T193" s="157"/>
      <c r="AT193" s="152" t="s">
        <v>160</v>
      </c>
      <c r="AU193" s="152" t="s">
        <v>84</v>
      </c>
      <c r="AV193" s="12" t="s">
        <v>84</v>
      </c>
      <c r="AW193" s="12" t="s">
        <v>3</v>
      </c>
      <c r="AX193" s="12" t="s">
        <v>82</v>
      </c>
      <c r="AY193" s="152" t="s">
        <v>135</v>
      </c>
    </row>
    <row r="194" spans="2:65" s="1" customFormat="1" ht="33" customHeight="1">
      <c r="B194" s="132"/>
      <c r="C194" s="133" t="s">
        <v>285</v>
      </c>
      <c r="D194" s="133" t="s">
        <v>137</v>
      </c>
      <c r="E194" s="134" t="s">
        <v>301</v>
      </c>
      <c r="F194" s="135" t="s">
        <v>302</v>
      </c>
      <c r="G194" s="136" t="s">
        <v>140</v>
      </c>
      <c r="H194" s="137">
        <v>725</v>
      </c>
      <c r="I194" s="138"/>
      <c r="J194" s="139">
        <f>ROUND(I194*H194,2)</f>
        <v>0</v>
      </c>
      <c r="K194" s="140"/>
      <c r="L194" s="31"/>
      <c r="M194" s="141" t="s">
        <v>1</v>
      </c>
      <c r="N194" s="142" t="s">
        <v>39</v>
      </c>
      <c r="P194" s="143">
        <f>O194*H194</f>
        <v>0</v>
      </c>
      <c r="Q194" s="143">
        <v>0</v>
      </c>
      <c r="R194" s="143">
        <f>Q194*H194</f>
        <v>0</v>
      </c>
      <c r="S194" s="143">
        <v>0</v>
      </c>
      <c r="T194" s="144">
        <f>S194*H194</f>
        <v>0</v>
      </c>
      <c r="AR194" s="145" t="s">
        <v>141</v>
      </c>
      <c r="AT194" s="145" t="s">
        <v>137</v>
      </c>
      <c r="AU194" s="145" t="s">
        <v>84</v>
      </c>
      <c r="AY194" s="15" t="s">
        <v>135</v>
      </c>
      <c r="BE194" s="146">
        <f>IF(N194="základní",J194,0)</f>
        <v>0</v>
      </c>
      <c r="BF194" s="146">
        <f>IF(N194="snížená",J194,0)</f>
        <v>0</v>
      </c>
      <c r="BG194" s="146">
        <f>IF(N194="zákl. přenesená",J194,0)</f>
        <v>0</v>
      </c>
      <c r="BH194" s="146">
        <f>IF(N194="sníž. přenesená",J194,0)</f>
        <v>0</v>
      </c>
      <c r="BI194" s="146">
        <f>IF(N194="nulová",J194,0)</f>
        <v>0</v>
      </c>
      <c r="BJ194" s="15" t="s">
        <v>82</v>
      </c>
      <c r="BK194" s="146">
        <f>ROUND(I194*H194,2)</f>
        <v>0</v>
      </c>
      <c r="BL194" s="15" t="s">
        <v>141</v>
      </c>
      <c r="BM194" s="145" t="s">
        <v>1047</v>
      </c>
    </row>
    <row r="195" spans="2:65" s="1" customFormat="1" ht="19.5">
      <c r="B195" s="31"/>
      <c r="D195" s="147" t="s">
        <v>146</v>
      </c>
      <c r="F195" s="148" t="s">
        <v>1048</v>
      </c>
      <c r="I195" s="149"/>
      <c r="L195" s="31"/>
      <c r="M195" s="150"/>
      <c r="T195" s="55"/>
      <c r="AT195" s="15" t="s">
        <v>146</v>
      </c>
      <c r="AU195" s="15" t="s">
        <v>84</v>
      </c>
    </row>
    <row r="196" spans="2:65" s="1" customFormat="1" ht="24.2" customHeight="1">
      <c r="B196" s="132"/>
      <c r="C196" s="133" t="s">
        <v>291</v>
      </c>
      <c r="D196" s="133" t="s">
        <v>137</v>
      </c>
      <c r="E196" s="134" t="s">
        <v>305</v>
      </c>
      <c r="F196" s="135" t="s">
        <v>306</v>
      </c>
      <c r="G196" s="136" t="s">
        <v>140</v>
      </c>
      <c r="H196" s="137">
        <v>725</v>
      </c>
      <c r="I196" s="138"/>
      <c r="J196" s="139">
        <f>ROUND(I196*H196,2)</f>
        <v>0</v>
      </c>
      <c r="K196" s="140"/>
      <c r="L196" s="31"/>
      <c r="M196" s="141" t="s">
        <v>1</v>
      </c>
      <c r="N196" s="142" t="s">
        <v>39</v>
      </c>
      <c r="P196" s="143">
        <f>O196*H196</f>
        <v>0</v>
      </c>
      <c r="Q196" s="143">
        <v>0</v>
      </c>
      <c r="R196" s="143">
        <f>Q196*H196</f>
        <v>0</v>
      </c>
      <c r="S196" s="143">
        <v>0</v>
      </c>
      <c r="T196" s="144">
        <f>S196*H196</f>
        <v>0</v>
      </c>
      <c r="AR196" s="145" t="s">
        <v>141</v>
      </c>
      <c r="AT196" s="145" t="s">
        <v>137</v>
      </c>
      <c r="AU196" s="145" t="s">
        <v>84</v>
      </c>
      <c r="AY196" s="15" t="s">
        <v>135</v>
      </c>
      <c r="BE196" s="146">
        <f>IF(N196="základní",J196,0)</f>
        <v>0</v>
      </c>
      <c r="BF196" s="146">
        <f>IF(N196="snížená",J196,0)</f>
        <v>0</v>
      </c>
      <c r="BG196" s="146">
        <f>IF(N196="zákl. přenesená",J196,0)</f>
        <v>0</v>
      </c>
      <c r="BH196" s="146">
        <f>IF(N196="sníž. přenesená",J196,0)</f>
        <v>0</v>
      </c>
      <c r="BI196" s="146">
        <f>IF(N196="nulová",J196,0)</f>
        <v>0</v>
      </c>
      <c r="BJ196" s="15" t="s">
        <v>82</v>
      </c>
      <c r="BK196" s="146">
        <f>ROUND(I196*H196,2)</f>
        <v>0</v>
      </c>
      <c r="BL196" s="15" t="s">
        <v>141</v>
      </c>
      <c r="BM196" s="145" t="s">
        <v>1049</v>
      </c>
    </row>
    <row r="197" spans="2:65" s="1" customFormat="1" ht="16.5" customHeight="1">
      <c r="B197" s="132"/>
      <c r="C197" s="158" t="s">
        <v>295</v>
      </c>
      <c r="D197" s="158" t="s">
        <v>219</v>
      </c>
      <c r="E197" s="159" t="s">
        <v>309</v>
      </c>
      <c r="F197" s="160" t="s">
        <v>310</v>
      </c>
      <c r="G197" s="161" t="s">
        <v>311</v>
      </c>
      <c r="H197" s="162">
        <v>21.75</v>
      </c>
      <c r="I197" s="163"/>
      <c r="J197" s="164">
        <f>ROUND(I197*H197,2)</f>
        <v>0</v>
      </c>
      <c r="K197" s="165"/>
      <c r="L197" s="166"/>
      <c r="M197" s="167" t="s">
        <v>1</v>
      </c>
      <c r="N197" s="168" t="s">
        <v>39</v>
      </c>
      <c r="P197" s="143">
        <f>O197*H197</f>
        <v>0</v>
      </c>
      <c r="Q197" s="143">
        <v>1E-3</v>
      </c>
      <c r="R197" s="143">
        <f>Q197*H197</f>
        <v>2.1750000000000002E-2</v>
      </c>
      <c r="S197" s="143">
        <v>0</v>
      </c>
      <c r="T197" s="144">
        <f>S197*H197</f>
        <v>0</v>
      </c>
      <c r="AR197" s="145" t="s">
        <v>173</v>
      </c>
      <c r="AT197" s="145" t="s">
        <v>219</v>
      </c>
      <c r="AU197" s="145" t="s">
        <v>84</v>
      </c>
      <c r="AY197" s="15" t="s">
        <v>135</v>
      </c>
      <c r="BE197" s="146">
        <f>IF(N197="základní",J197,0)</f>
        <v>0</v>
      </c>
      <c r="BF197" s="146">
        <f>IF(N197="snížená",J197,0)</f>
        <v>0</v>
      </c>
      <c r="BG197" s="146">
        <f>IF(N197="zákl. přenesená",J197,0)</f>
        <v>0</v>
      </c>
      <c r="BH197" s="146">
        <f>IF(N197="sníž. přenesená",J197,0)</f>
        <v>0</v>
      </c>
      <c r="BI197" s="146">
        <f>IF(N197="nulová",J197,0)</f>
        <v>0</v>
      </c>
      <c r="BJ197" s="15" t="s">
        <v>82</v>
      </c>
      <c r="BK197" s="146">
        <f>ROUND(I197*H197,2)</f>
        <v>0</v>
      </c>
      <c r="BL197" s="15" t="s">
        <v>141</v>
      </c>
      <c r="BM197" s="145" t="s">
        <v>1050</v>
      </c>
    </row>
    <row r="198" spans="2:65" s="12" customFormat="1" ht="11.25">
      <c r="B198" s="151"/>
      <c r="D198" s="147" t="s">
        <v>160</v>
      </c>
      <c r="F198" s="153" t="s">
        <v>1051</v>
      </c>
      <c r="H198" s="154">
        <v>21.75</v>
      </c>
      <c r="I198" s="155"/>
      <c r="L198" s="151"/>
      <c r="M198" s="156"/>
      <c r="T198" s="157"/>
      <c r="AT198" s="152" t="s">
        <v>160</v>
      </c>
      <c r="AU198" s="152" t="s">
        <v>84</v>
      </c>
      <c r="AV198" s="12" t="s">
        <v>84</v>
      </c>
      <c r="AW198" s="12" t="s">
        <v>3</v>
      </c>
      <c r="AX198" s="12" t="s">
        <v>82</v>
      </c>
      <c r="AY198" s="152" t="s">
        <v>135</v>
      </c>
    </row>
    <row r="199" spans="2:65" s="1" customFormat="1" ht="16.5" customHeight="1">
      <c r="B199" s="132"/>
      <c r="C199" s="133" t="s">
        <v>300</v>
      </c>
      <c r="D199" s="133" t="s">
        <v>137</v>
      </c>
      <c r="E199" s="134" t="s">
        <v>315</v>
      </c>
      <c r="F199" s="135" t="s">
        <v>316</v>
      </c>
      <c r="G199" s="136" t="s">
        <v>140</v>
      </c>
      <c r="H199" s="137">
        <v>285</v>
      </c>
      <c r="I199" s="138"/>
      <c r="J199" s="139">
        <f>ROUND(I199*H199,2)</f>
        <v>0</v>
      </c>
      <c r="K199" s="140"/>
      <c r="L199" s="31"/>
      <c r="M199" s="141" t="s">
        <v>1</v>
      </c>
      <c r="N199" s="142" t="s">
        <v>39</v>
      </c>
      <c r="P199" s="143">
        <f>O199*H199</f>
        <v>0</v>
      </c>
      <c r="Q199" s="143">
        <v>0</v>
      </c>
      <c r="R199" s="143">
        <f>Q199*H199</f>
        <v>0</v>
      </c>
      <c r="S199" s="143">
        <v>0</v>
      </c>
      <c r="T199" s="144">
        <f>S199*H199</f>
        <v>0</v>
      </c>
      <c r="AR199" s="145" t="s">
        <v>141</v>
      </c>
      <c r="AT199" s="145" t="s">
        <v>137</v>
      </c>
      <c r="AU199" s="145" t="s">
        <v>84</v>
      </c>
      <c r="AY199" s="15" t="s">
        <v>135</v>
      </c>
      <c r="BE199" s="146">
        <f>IF(N199="základní",J199,0)</f>
        <v>0</v>
      </c>
      <c r="BF199" s="146">
        <f>IF(N199="snížená",J199,0)</f>
        <v>0</v>
      </c>
      <c r="BG199" s="146">
        <f>IF(N199="zákl. přenesená",J199,0)</f>
        <v>0</v>
      </c>
      <c r="BH199" s="146">
        <f>IF(N199="sníž. přenesená",J199,0)</f>
        <v>0</v>
      </c>
      <c r="BI199" s="146">
        <f>IF(N199="nulová",J199,0)</f>
        <v>0</v>
      </c>
      <c r="BJ199" s="15" t="s">
        <v>82</v>
      </c>
      <c r="BK199" s="146">
        <f>ROUND(I199*H199,2)</f>
        <v>0</v>
      </c>
      <c r="BL199" s="15" t="s">
        <v>141</v>
      </c>
      <c r="BM199" s="145" t="s">
        <v>1052</v>
      </c>
    </row>
    <row r="200" spans="2:65" s="11" customFormat="1" ht="22.9" customHeight="1">
      <c r="B200" s="120"/>
      <c r="D200" s="121" t="s">
        <v>73</v>
      </c>
      <c r="E200" s="130" t="s">
        <v>84</v>
      </c>
      <c r="F200" s="130" t="s">
        <v>318</v>
      </c>
      <c r="I200" s="123"/>
      <c r="J200" s="131">
        <f>BK200</f>
        <v>0</v>
      </c>
      <c r="L200" s="120"/>
      <c r="M200" s="125"/>
      <c r="P200" s="126">
        <f>SUM(P201:P205)</f>
        <v>0</v>
      </c>
      <c r="R200" s="126">
        <f>SUM(R201:R205)</f>
        <v>45.727029999999999</v>
      </c>
      <c r="T200" s="127">
        <f>SUM(T201:T205)</f>
        <v>0</v>
      </c>
      <c r="AR200" s="121" t="s">
        <v>82</v>
      </c>
      <c r="AT200" s="128" t="s">
        <v>73</v>
      </c>
      <c r="AU200" s="128" t="s">
        <v>82</v>
      </c>
      <c r="AY200" s="121" t="s">
        <v>135</v>
      </c>
      <c r="BK200" s="129">
        <f>SUM(BK201:BK205)</f>
        <v>0</v>
      </c>
    </row>
    <row r="201" spans="2:65" s="1" customFormat="1" ht="24.2" customHeight="1">
      <c r="B201" s="132"/>
      <c r="C201" s="133" t="s">
        <v>304</v>
      </c>
      <c r="D201" s="133" t="s">
        <v>137</v>
      </c>
      <c r="E201" s="134" t="s">
        <v>320</v>
      </c>
      <c r="F201" s="135" t="s">
        <v>807</v>
      </c>
      <c r="G201" s="136" t="s">
        <v>165</v>
      </c>
      <c r="H201" s="137">
        <v>207</v>
      </c>
      <c r="I201" s="138"/>
      <c r="J201" s="139">
        <f>ROUND(I201*H201,2)</f>
        <v>0</v>
      </c>
      <c r="K201" s="140"/>
      <c r="L201" s="31"/>
      <c r="M201" s="141" t="s">
        <v>1</v>
      </c>
      <c r="N201" s="142" t="s">
        <v>39</v>
      </c>
      <c r="P201" s="143">
        <f>O201*H201</f>
        <v>0</v>
      </c>
      <c r="Q201" s="143">
        <v>0.20449000000000001</v>
      </c>
      <c r="R201" s="143">
        <f>Q201*H201</f>
        <v>42.329430000000002</v>
      </c>
      <c r="S201" s="143">
        <v>0</v>
      </c>
      <c r="T201" s="144">
        <f>S201*H201</f>
        <v>0</v>
      </c>
      <c r="AR201" s="145" t="s">
        <v>141</v>
      </c>
      <c r="AT201" s="145" t="s">
        <v>137</v>
      </c>
      <c r="AU201" s="145" t="s">
        <v>84</v>
      </c>
      <c r="AY201" s="15" t="s">
        <v>135</v>
      </c>
      <c r="BE201" s="146">
        <f>IF(N201="základní",J201,0)</f>
        <v>0</v>
      </c>
      <c r="BF201" s="146">
        <f>IF(N201="snížená",J201,0)</f>
        <v>0</v>
      </c>
      <c r="BG201" s="146">
        <f>IF(N201="zákl. přenesená",J201,0)</f>
        <v>0</v>
      </c>
      <c r="BH201" s="146">
        <f>IF(N201="sníž. přenesená",J201,0)</f>
        <v>0</v>
      </c>
      <c r="BI201" s="146">
        <f>IF(N201="nulová",J201,0)</f>
        <v>0</v>
      </c>
      <c r="BJ201" s="15" t="s">
        <v>82</v>
      </c>
      <c r="BK201" s="146">
        <f>ROUND(I201*H201,2)</f>
        <v>0</v>
      </c>
      <c r="BL201" s="15" t="s">
        <v>141</v>
      </c>
      <c r="BM201" s="145" t="s">
        <v>1053</v>
      </c>
    </row>
    <row r="202" spans="2:65" s="1" customFormat="1" ht="19.5">
      <c r="B202" s="31"/>
      <c r="D202" s="147" t="s">
        <v>146</v>
      </c>
      <c r="F202" s="148" t="s">
        <v>1054</v>
      </c>
      <c r="I202" s="149"/>
      <c r="L202" s="31"/>
      <c r="M202" s="150"/>
      <c r="T202" s="55"/>
      <c r="AT202" s="15" t="s">
        <v>146</v>
      </c>
      <c r="AU202" s="15" t="s">
        <v>84</v>
      </c>
    </row>
    <row r="203" spans="2:65" s="1" customFormat="1" ht="24.2" customHeight="1">
      <c r="B203" s="132"/>
      <c r="C203" s="133" t="s">
        <v>308</v>
      </c>
      <c r="D203" s="133" t="s">
        <v>137</v>
      </c>
      <c r="E203" s="134" t="s">
        <v>325</v>
      </c>
      <c r="F203" s="135" t="s">
        <v>326</v>
      </c>
      <c r="G203" s="136" t="s">
        <v>140</v>
      </c>
      <c r="H203" s="137">
        <v>7.2</v>
      </c>
      <c r="I203" s="138"/>
      <c r="J203" s="139">
        <f>ROUND(I203*H203,2)</f>
        <v>0</v>
      </c>
      <c r="K203" s="140"/>
      <c r="L203" s="31"/>
      <c r="M203" s="141" t="s">
        <v>1</v>
      </c>
      <c r="N203" s="142" t="s">
        <v>39</v>
      </c>
      <c r="P203" s="143">
        <f>O203*H203</f>
        <v>0</v>
      </c>
      <c r="Q203" s="143">
        <v>0.108</v>
      </c>
      <c r="R203" s="143">
        <f>Q203*H203</f>
        <v>0.77759999999999996</v>
      </c>
      <c r="S203" s="143">
        <v>0</v>
      </c>
      <c r="T203" s="144">
        <f>S203*H203</f>
        <v>0</v>
      </c>
      <c r="AR203" s="145" t="s">
        <v>141</v>
      </c>
      <c r="AT203" s="145" t="s">
        <v>137</v>
      </c>
      <c r="AU203" s="145" t="s">
        <v>84</v>
      </c>
      <c r="AY203" s="15" t="s">
        <v>135</v>
      </c>
      <c r="BE203" s="146">
        <f>IF(N203="základní",J203,0)</f>
        <v>0</v>
      </c>
      <c r="BF203" s="146">
        <f>IF(N203="snížená",J203,0)</f>
        <v>0</v>
      </c>
      <c r="BG203" s="146">
        <f>IF(N203="zákl. přenesená",J203,0)</f>
        <v>0</v>
      </c>
      <c r="BH203" s="146">
        <f>IF(N203="sníž. přenesená",J203,0)</f>
        <v>0</v>
      </c>
      <c r="BI203" s="146">
        <f>IF(N203="nulová",J203,0)</f>
        <v>0</v>
      </c>
      <c r="BJ203" s="15" t="s">
        <v>82</v>
      </c>
      <c r="BK203" s="146">
        <f>ROUND(I203*H203,2)</f>
        <v>0</v>
      </c>
      <c r="BL203" s="15" t="s">
        <v>141</v>
      </c>
      <c r="BM203" s="145" t="s">
        <v>1055</v>
      </c>
    </row>
    <row r="204" spans="2:65" s="1" customFormat="1" ht="19.5">
      <c r="B204" s="31"/>
      <c r="D204" s="147" t="s">
        <v>146</v>
      </c>
      <c r="F204" s="148" t="s">
        <v>328</v>
      </c>
      <c r="I204" s="149"/>
      <c r="L204" s="31"/>
      <c r="M204" s="150"/>
      <c r="T204" s="55"/>
      <c r="AT204" s="15" t="s">
        <v>146</v>
      </c>
      <c r="AU204" s="15" t="s">
        <v>84</v>
      </c>
    </row>
    <row r="205" spans="2:65" s="1" customFormat="1" ht="16.5" customHeight="1">
      <c r="B205" s="132"/>
      <c r="C205" s="158" t="s">
        <v>314</v>
      </c>
      <c r="D205" s="158" t="s">
        <v>219</v>
      </c>
      <c r="E205" s="159" t="s">
        <v>330</v>
      </c>
      <c r="F205" s="160" t="s">
        <v>331</v>
      </c>
      <c r="G205" s="161" t="s">
        <v>332</v>
      </c>
      <c r="H205" s="162">
        <v>2</v>
      </c>
      <c r="I205" s="163"/>
      <c r="J205" s="164">
        <f>ROUND(I205*H205,2)</f>
        <v>0</v>
      </c>
      <c r="K205" s="165"/>
      <c r="L205" s="166"/>
      <c r="M205" s="167" t="s">
        <v>1</v>
      </c>
      <c r="N205" s="168" t="s">
        <v>39</v>
      </c>
      <c r="P205" s="143">
        <f>O205*H205</f>
        <v>0</v>
      </c>
      <c r="Q205" s="143">
        <v>1.31</v>
      </c>
      <c r="R205" s="143">
        <f>Q205*H205</f>
        <v>2.62</v>
      </c>
      <c r="S205" s="143">
        <v>0</v>
      </c>
      <c r="T205" s="144">
        <f>S205*H205</f>
        <v>0</v>
      </c>
      <c r="AR205" s="145" t="s">
        <v>173</v>
      </c>
      <c r="AT205" s="145" t="s">
        <v>219</v>
      </c>
      <c r="AU205" s="145" t="s">
        <v>84</v>
      </c>
      <c r="AY205" s="15" t="s">
        <v>135</v>
      </c>
      <c r="BE205" s="146">
        <f>IF(N205="základní",J205,0)</f>
        <v>0</v>
      </c>
      <c r="BF205" s="146">
        <f>IF(N205="snížená",J205,0)</f>
        <v>0</v>
      </c>
      <c r="BG205" s="146">
        <f>IF(N205="zákl. přenesená",J205,0)</f>
        <v>0</v>
      </c>
      <c r="BH205" s="146">
        <f>IF(N205="sníž. přenesená",J205,0)</f>
        <v>0</v>
      </c>
      <c r="BI205" s="146">
        <f>IF(N205="nulová",J205,0)</f>
        <v>0</v>
      </c>
      <c r="BJ205" s="15" t="s">
        <v>82</v>
      </c>
      <c r="BK205" s="146">
        <f>ROUND(I205*H205,2)</f>
        <v>0</v>
      </c>
      <c r="BL205" s="15" t="s">
        <v>141</v>
      </c>
      <c r="BM205" s="145" t="s">
        <v>1056</v>
      </c>
    </row>
    <row r="206" spans="2:65" s="11" customFormat="1" ht="22.9" customHeight="1">
      <c r="B206" s="120"/>
      <c r="D206" s="121" t="s">
        <v>73</v>
      </c>
      <c r="E206" s="130" t="s">
        <v>141</v>
      </c>
      <c r="F206" s="130" t="s">
        <v>334</v>
      </c>
      <c r="I206" s="123"/>
      <c r="J206" s="131">
        <f>BK206</f>
        <v>0</v>
      </c>
      <c r="L206" s="120"/>
      <c r="M206" s="125"/>
      <c r="P206" s="126">
        <f>SUM(P207:P210)</f>
        <v>0</v>
      </c>
      <c r="R206" s="126">
        <f>SUM(R207:R210)</f>
        <v>0</v>
      </c>
      <c r="T206" s="127">
        <f>SUM(T207:T210)</f>
        <v>0</v>
      </c>
      <c r="AR206" s="121" t="s">
        <v>82</v>
      </c>
      <c r="AT206" s="128" t="s">
        <v>73</v>
      </c>
      <c r="AU206" s="128" t="s">
        <v>82</v>
      </c>
      <c r="AY206" s="121" t="s">
        <v>135</v>
      </c>
      <c r="BK206" s="129">
        <f>SUM(BK207:BK210)</f>
        <v>0</v>
      </c>
    </row>
    <row r="207" spans="2:65" s="1" customFormat="1" ht="21.75" customHeight="1">
      <c r="B207" s="132"/>
      <c r="C207" s="133" t="s">
        <v>319</v>
      </c>
      <c r="D207" s="133" t="s">
        <v>137</v>
      </c>
      <c r="E207" s="134" t="s">
        <v>336</v>
      </c>
      <c r="F207" s="135" t="s">
        <v>337</v>
      </c>
      <c r="G207" s="136" t="s">
        <v>176</v>
      </c>
      <c r="H207" s="137">
        <v>20.7</v>
      </c>
      <c r="I207" s="138"/>
      <c r="J207" s="139">
        <f>ROUND(I207*H207,2)</f>
        <v>0</v>
      </c>
      <c r="K207" s="140"/>
      <c r="L207" s="31"/>
      <c r="M207" s="141" t="s">
        <v>1</v>
      </c>
      <c r="N207" s="142" t="s">
        <v>39</v>
      </c>
      <c r="P207" s="143">
        <f>O207*H207</f>
        <v>0</v>
      </c>
      <c r="Q207" s="143">
        <v>0</v>
      </c>
      <c r="R207" s="143">
        <f>Q207*H207</f>
        <v>0</v>
      </c>
      <c r="S207" s="143">
        <v>0</v>
      </c>
      <c r="T207" s="144">
        <f>S207*H207</f>
        <v>0</v>
      </c>
      <c r="AR207" s="145" t="s">
        <v>141</v>
      </c>
      <c r="AT207" s="145" t="s">
        <v>137</v>
      </c>
      <c r="AU207" s="145" t="s">
        <v>84</v>
      </c>
      <c r="AY207" s="15" t="s">
        <v>135</v>
      </c>
      <c r="BE207" s="146">
        <f>IF(N207="základní",J207,0)</f>
        <v>0</v>
      </c>
      <c r="BF207" s="146">
        <f>IF(N207="snížená",J207,0)</f>
        <v>0</v>
      </c>
      <c r="BG207" s="146">
        <f>IF(N207="zákl. přenesená",J207,0)</f>
        <v>0</v>
      </c>
      <c r="BH207" s="146">
        <f>IF(N207="sníž. přenesená",J207,0)</f>
        <v>0</v>
      </c>
      <c r="BI207" s="146">
        <f>IF(N207="nulová",J207,0)</f>
        <v>0</v>
      </c>
      <c r="BJ207" s="15" t="s">
        <v>82</v>
      </c>
      <c r="BK207" s="146">
        <f>ROUND(I207*H207,2)</f>
        <v>0</v>
      </c>
      <c r="BL207" s="15" t="s">
        <v>141</v>
      </c>
      <c r="BM207" s="145" t="s">
        <v>1057</v>
      </c>
    </row>
    <row r="208" spans="2:65" s="12" customFormat="1" ht="11.25">
      <c r="B208" s="151"/>
      <c r="D208" s="147" t="s">
        <v>160</v>
      </c>
      <c r="E208" s="152" t="s">
        <v>1</v>
      </c>
      <c r="F208" s="153" t="s">
        <v>1058</v>
      </c>
      <c r="H208" s="154">
        <v>20.7</v>
      </c>
      <c r="I208" s="155"/>
      <c r="L208" s="151"/>
      <c r="M208" s="156"/>
      <c r="T208" s="157"/>
      <c r="AT208" s="152" t="s">
        <v>160</v>
      </c>
      <c r="AU208" s="152" t="s">
        <v>84</v>
      </c>
      <c r="AV208" s="12" t="s">
        <v>84</v>
      </c>
      <c r="AW208" s="12" t="s">
        <v>31</v>
      </c>
      <c r="AX208" s="12" t="s">
        <v>82</v>
      </c>
      <c r="AY208" s="152" t="s">
        <v>135</v>
      </c>
    </row>
    <row r="209" spans="2:65" s="1" customFormat="1" ht="24.2" customHeight="1">
      <c r="B209" s="132"/>
      <c r="C209" s="133" t="s">
        <v>324</v>
      </c>
      <c r="D209" s="133" t="s">
        <v>137</v>
      </c>
      <c r="E209" s="134" t="s">
        <v>815</v>
      </c>
      <c r="F209" s="135" t="s">
        <v>816</v>
      </c>
      <c r="G209" s="136" t="s">
        <v>176</v>
      </c>
      <c r="H209" s="137">
        <v>2</v>
      </c>
      <c r="I209" s="138"/>
      <c r="J209" s="139">
        <f>ROUND(I209*H209,2)</f>
        <v>0</v>
      </c>
      <c r="K209" s="140"/>
      <c r="L209" s="31"/>
      <c r="M209" s="141" t="s">
        <v>1</v>
      </c>
      <c r="N209" s="142" t="s">
        <v>39</v>
      </c>
      <c r="P209" s="143">
        <f>O209*H209</f>
        <v>0</v>
      </c>
      <c r="Q209" s="143">
        <v>0</v>
      </c>
      <c r="R209" s="143">
        <f>Q209*H209</f>
        <v>0</v>
      </c>
      <c r="S209" s="143">
        <v>0</v>
      </c>
      <c r="T209" s="144">
        <f>S209*H209</f>
        <v>0</v>
      </c>
      <c r="AR209" s="145" t="s">
        <v>141</v>
      </c>
      <c r="AT209" s="145" t="s">
        <v>137</v>
      </c>
      <c r="AU209" s="145" t="s">
        <v>84</v>
      </c>
      <c r="AY209" s="15" t="s">
        <v>135</v>
      </c>
      <c r="BE209" s="146">
        <f>IF(N209="základní",J209,0)</f>
        <v>0</v>
      </c>
      <c r="BF209" s="146">
        <f>IF(N209="snížená",J209,0)</f>
        <v>0</v>
      </c>
      <c r="BG209" s="146">
        <f>IF(N209="zákl. přenesená",J209,0)</f>
        <v>0</v>
      </c>
      <c r="BH209" s="146">
        <f>IF(N209="sníž. přenesená",J209,0)</f>
        <v>0</v>
      </c>
      <c r="BI209" s="146">
        <f>IF(N209="nulová",J209,0)</f>
        <v>0</v>
      </c>
      <c r="BJ209" s="15" t="s">
        <v>82</v>
      </c>
      <c r="BK209" s="146">
        <f>ROUND(I209*H209,2)</f>
        <v>0</v>
      </c>
      <c r="BL209" s="15" t="s">
        <v>141</v>
      </c>
      <c r="BM209" s="145" t="s">
        <v>1059</v>
      </c>
    </row>
    <row r="210" spans="2:65" s="12" customFormat="1" ht="11.25">
      <c r="B210" s="151"/>
      <c r="D210" s="147" t="s">
        <v>160</v>
      </c>
      <c r="E210" s="152" t="s">
        <v>1</v>
      </c>
      <c r="F210" s="153" t="s">
        <v>1060</v>
      </c>
      <c r="H210" s="154">
        <v>2</v>
      </c>
      <c r="I210" s="155"/>
      <c r="L210" s="151"/>
      <c r="M210" s="156"/>
      <c r="T210" s="157"/>
      <c r="AT210" s="152" t="s">
        <v>160</v>
      </c>
      <c r="AU210" s="152" t="s">
        <v>84</v>
      </c>
      <c r="AV210" s="12" t="s">
        <v>84</v>
      </c>
      <c r="AW210" s="12" t="s">
        <v>31</v>
      </c>
      <c r="AX210" s="12" t="s">
        <v>82</v>
      </c>
      <c r="AY210" s="152" t="s">
        <v>135</v>
      </c>
    </row>
    <row r="211" spans="2:65" s="11" customFormat="1" ht="22.9" customHeight="1">
      <c r="B211" s="120"/>
      <c r="D211" s="121" t="s">
        <v>73</v>
      </c>
      <c r="E211" s="130" t="s">
        <v>156</v>
      </c>
      <c r="F211" s="130" t="s">
        <v>345</v>
      </c>
      <c r="I211" s="123"/>
      <c r="J211" s="131">
        <f>BK211</f>
        <v>0</v>
      </c>
      <c r="L211" s="120"/>
      <c r="M211" s="125"/>
      <c r="P211" s="126">
        <f>SUM(P212:P218)</f>
        <v>0</v>
      </c>
      <c r="R211" s="126">
        <f>SUM(R212:R218)</f>
        <v>0</v>
      </c>
      <c r="T211" s="127">
        <f>SUM(T212:T218)</f>
        <v>0</v>
      </c>
      <c r="AR211" s="121" t="s">
        <v>82</v>
      </c>
      <c r="AT211" s="128" t="s">
        <v>73</v>
      </c>
      <c r="AU211" s="128" t="s">
        <v>82</v>
      </c>
      <c r="AY211" s="121" t="s">
        <v>135</v>
      </c>
      <c r="BK211" s="129">
        <f>SUM(BK212:BK218)</f>
        <v>0</v>
      </c>
    </row>
    <row r="212" spans="2:65" s="1" customFormat="1" ht="24.2" customHeight="1">
      <c r="B212" s="132"/>
      <c r="C212" s="133" t="s">
        <v>329</v>
      </c>
      <c r="D212" s="133" t="s">
        <v>137</v>
      </c>
      <c r="E212" s="134" t="s">
        <v>347</v>
      </c>
      <c r="F212" s="135" t="s">
        <v>348</v>
      </c>
      <c r="G212" s="136" t="s">
        <v>140</v>
      </c>
      <c r="H212" s="137">
        <v>95</v>
      </c>
      <c r="I212" s="138"/>
      <c r="J212" s="139">
        <f>ROUND(I212*H212,2)</f>
        <v>0</v>
      </c>
      <c r="K212" s="140"/>
      <c r="L212" s="31"/>
      <c r="M212" s="141" t="s">
        <v>1</v>
      </c>
      <c r="N212" s="142" t="s">
        <v>39</v>
      </c>
      <c r="P212" s="143">
        <f>O212*H212</f>
        <v>0</v>
      </c>
      <c r="Q212" s="143">
        <v>0</v>
      </c>
      <c r="R212" s="143">
        <f>Q212*H212</f>
        <v>0</v>
      </c>
      <c r="S212" s="143">
        <v>0</v>
      </c>
      <c r="T212" s="144">
        <f>S212*H212</f>
        <v>0</v>
      </c>
      <c r="AR212" s="145" t="s">
        <v>141</v>
      </c>
      <c r="AT212" s="145" t="s">
        <v>137</v>
      </c>
      <c r="AU212" s="145" t="s">
        <v>84</v>
      </c>
      <c r="AY212" s="15" t="s">
        <v>135</v>
      </c>
      <c r="BE212" s="146">
        <f>IF(N212="základní",J212,0)</f>
        <v>0</v>
      </c>
      <c r="BF212" s="146">
        <f>IF(N212="snížená",J212,0)</f>
        <v>0</v>
      </c>
      <c r="BG212" s="146">
        <f>IF(N212="zákl. přenesená",J212,0)</f>
        <v>0</v>
      </c>
      <c r="BH212" s="146">
        <f>IF(N212="sníž. přenesená",J212,0)</f>
        <v>0</v>
      </c>
      <c r="BI212" s="146">
        <f>IF(N212="nulová",J212,0)</f>
        <v>0</v>
      </c>
      <c r="BJ212" s="15" t="s">
        <v>82</v>
      </c>
      <c r="BK212" s="146">
        <f>ROUND(I212*H212,2)</f>
        <v>0</v>
      </c>
      <c r="BL212" s="15" t="s">
        <v>141</v>
      </c>
      <c r="BM212" s="145" t="s">
        <v>1061</v>
      </c>
    </row>
    <row r="213" spans="2:65" s="12" customFormat="1" ht="11.25">
      <c r="B213" s="151"/>
      <c r="D213" s="147" t="s">
        <v>160</v>
      </c>
      <c r="E213" s="152" t="s">
        <v>1</v>
      </c>
      <c r="F213" s="153" t="s">
        <v>1062</v>
      </c>
      <c r="H213" s="154">
        <v>95</v>
      </c>
      <c r="I213" s="155"/>
      <c r="L213" s="151"/>
      <c r="M213" s="156"/>
      <c r="T213" s="157"/>
      <c r="AT213" s="152" t="s">
        <v>160</v>
      </c>
      <c r="AU213" s="152" t="s">
        <v>84</v>
      </c>
      <c r="AV213" s="12" t="s">
        <v>84</v>
      </c>
      <c r="AW213" s="12" t="s">
        <v>31</v>
      </c>
      <c r="AX213" s="12" t="s">
        <v>82</v>
      </c>
      <c r="AY213" s="152" t="s">
        <v>135</v>
      </c>
    </row>
    <row r="214" spans="2:65" s="1" customFormat="1" ht="33" customHeight="1">
      <c r="B214" s="132"/>
      <c r="C214" s="133" t="s">
        <v>335</v>
      </c>
      <c r="D214" s="133" t="s">
        <v>137</v>
      </c>
      <c r="E214" s="134" t="s">
        <v>357</v>
      </c>
      <c r="F214" s="135" t="s">
        <v>358</v>
      </c>
      <c r="G214" s="136" t="s">
        <v>140</v>
      </c>
      <c r="H214" s="137">
        <v>47.5</v>
      </c>
      <c r="I214" s="138"/>
      <c r="J214" s="139">
        <f>ROUND(I214*H214,2)</f>
        <v>0</v>
      </c>
      <c r="K214" s="140"/>
      <c r="L214" s="31"/>
      <c r="M214" s="141" t="s">
        <v>1</v>
      </c>
      <c r="N214" s="142" t="s">
        <v>39</v>
      </c>
      <c r="P214" s="143">
        <f>O214*H214</f>
        <v>0</v>
      </c>
      <c r="Q214" s="143">
        <v>0</v>
      </c>
      <c r="R214" s="143">
        <f>Q214*H214</f>
        <v>0</v>
      </c>
      <c r="S214" s="143">
        <v>0</v>
      </c>
      <c r="T214" s="144">
        <f>S214*H214</f>
        <v>0</v>
      </c>
      <c r="AR214" s="145" t="s">
        <v>141</v>
      </c>
      <c r="AT214" s="145" t="s">
        <v>137</v>
      </c>
      <c r="AU214" s="145" t="s">
        <v>84</v>
      </c>
      <c r="AY214" s="15" t="s">
        <v>135</v>
      </c>
      <c r="BE214" s="146">
        <f>IF(N214="základní",J214,0)</f>
        <v>0</v>
      </c>
      <c r="BF214" s="146">
        <f>IF(N214="snížená",J214,0)</f>
        <v>0</v>
      </c>
      <c r="BG214" s="146">
        <f>IF(N214="zákl. přenesená",J214,0)</f>
        <v>0</v>
      </c>
      <c r="BH214" s="146">
        <f>IF(N214="sníž. přenesená",J214,0)</f>
        <v>0</v>
      </c>
      <c r="BI214" s="146">
        <f>IF(N214="nulová",J214,0)</f>
        <v>0</v>
      </c>
      <c r="BJ214" s="15" t="s">
        <v>82</v>
      </c>
      <c r="BK214" s="146">
        <f>ROUND(I214*H214,2)</f>
        <v>0</v>
      </c>
      <c r="BL214" s="15" t="s">
        <v>141</v>
      </c>
      <c r="BM214" s="145" t="s">
        <v>1063</v>
      </c>
    </row>
    <row r="215" spans="2:65" s="1" customFormat="1" ht="24.2" customHeight="1">
      <c r="B215" s="132"/>
      <c r="C215" s="133" t="s">
        <v>340</v>
      </c>
      <c r="D215" s="133" t="s">
        <v>137</v>
      </c>
      <c r="E215" s="134" t="s">
        <v>361</v>
      </c>
      <c r="F215" s="135" t="s">
        <v>362</v>
      </c>
      <c r="G215" s="136" t="s">
        <v>140</v>
      </c>
      <c r="H215" s="137">
        <v>47.5</v>
      </c>
      <c r="I215" s="138"/>
      <c r="J215" s="139">
        <f>ROUND(I215*H215,2)</f>
        <v>0</v>
      </c>
      <c r="K215" s="140"/>
      <c r="L215" s="31"/>
      <c r="M215" s="141" t="s">
        <v>1</v>
      </c>
      <c r="N215" s="142" t="s">
        <v>39</v>
      </c>
      <c r="P215" s="143">
        <f>O215*H215</f>
        <v>0</v>
      </c>
      <c r="Q215" s="143">
        <v>0</v>
      </c>
      <c r="R215" s="143">
        <f>Q215*H215</f>
        <v>0</v>
      </c>
      <c r="S215" s="143">
        <v>0</v>
      </c>
      <c r="T215" s="144">
        <f>S215*H215</f>
        <v>0</v>
      </c>
      <c r="AR215" s="145" t="s">
        <v>141</v>
      </c>
      <c r="AT215" s="145" t="s">
        <v>137</v>
      </c>
      <c r="AU215" s="145" t="s">
        <v>84</v>
      </c>
      <c r="AY215" s="15" t="s">
        <v>135</v>
      </c>
      <c r="BE215" s="146">
        <f>IF(N215="základní",J215,0)</f>
        <v>0</v>
      </c>
      <c r="BF215" s="146">
        <f>IF(N215="snížená",J215,0)</f>
        <v>0</v>
      </c>
      <c r="BG215" s="146">
        <f>IF(N215="zákl. přenesená",J215,0)</f>
        <v>0</v>
      </c>
      <c r="BH215" s="146">
        <f>IF(N215="sníž. přenesená",J215,0)</f>
        <v>0</v>
      </c>
      <c r="BI215" s="146">
        <f>IF(N215="nulová",J215,0)</f>
        <v>0</v>
      </c>
      <c r="BJ215" s="15" t="s">
        <v>82</v>
      </c>
      <c r="BK215" s="146">
        <f>ROUND(I215*H215,2)</f>
        <v>0</v>
      </c>
      <c r="BL215" s="15" t="s">
        <v>141</v>
      </c>
      <c r="BM215" s="145" t="s">
        <v>1064</v>
      </c>
    </row>
    <row r="216" spans="2:65" s="1" customFormat="1" ht="21.75" customHeight="1">
      <c r="B216" s="132"/>
      <c r="C216" s="133" t="s">
        <v>346</v>
      </c>
      <c r="D216" s="133" t="s">
        <v>137</v>
      </c>
      <c r="E216" s="134" t="s">
        <v>365</v>
      </c>
      <c r="F216" s="135" t="s">
        <v>366</v>
      </c>
      <c r="G216" s="136" t="s">
        <v>140</v>
      </c>
      <c r="H216" s="137">
        <v>50</v>
      </c>
      <c r="I216" s="138"/>
      <c r="J216" s="139">
        <f>ROUND(I216*H216,2)</f>
        <v>0</v>
      </c>
      <c r="K216" s="140"/>
      <c r="L216" s="31"/>
      <c r="M216" s="141" t="s">
        <v>1</v>
      </c>
      <c r="N216" s="142" t="s">
        <v>39</v>
      </c>
      <c r="P216" s="143">
        <f>O216*H216</f>
        <v>0</v>
      </c>
      <c r="Q216" s="143">
        <v>0</v>
      </c>
      <c r="R216" s="143">
        <f>Q216*H216</f>
        <v>0</v>
      </c>
      <c r="S216" s="143">
        <v>0</v>
      </c>
      <c r="T216" s="144">
        <f>S216*H216</f>
        <v>0</v>
      </c>
      <c r="AR216" s="145" t="s">
        <v>141</v>
      </c>
      <c r="AT216" s="145" t="s">
        <v>137</v>
      </c>
      <c r="AU216" s="145" t="s">
        <v>84</v>
      </c>
      <c r="AY216" s="15" t="s">
        <v>135</v>
      </c>
      <c r="BE216" s="146">
        <f>IF(N216="základní",J216,0)</f>
        <v>0</v>
      </c>
      <c r="BF216" s="146">
        <f>IF(N216="snížená",J216,0)</f>
        <v>0</v>
      </c>
      <c r="BG216" s="146">
        <f>IF(N216="zákl. přenesená",J216,0)</f>
        <v>0</v>
      </c>
      <c r="BH216" s="146">
        <f>IF(N216="sníž. přenesená",J216,0)</f>
        <v>0</v>
      </c>
      <c r="BI216" s="146">
        <f>IF(N216="nulová",J216,0)</f>
        <v>0</v>
      </c>
      <c r="BJ216" s="15" t="s">
        <v>82</v>
      </c>
      <c r="BK216" s="146">
        <f>ROUND(I216*H216,2)</f>
        <v>0</v>
      </c>
      <c r="BL216" s="15" t="s">
        <v>141</v>
      </c>
      <c r="BM216" s="145" t="s">
        <v>1065</v>
      </c>
    </row>
    <row r="217" spans="2:65" s="1" customFormat="1" ht="33" customHeight="1">
      <c r="B217" s="132"/>
      <c r="C217" s="133" t="s">
        <v>351</v>
      </c>
      <c r="D217" s="133" t="s">
        <v>137</v>
      </c>
      <c r="E217" s="134" t="s">
        <v>369</v>
      </c>
      <c r="F217" s="135" t="s">
        <v>370</v>
      </c>
      <c r="G217" s="136" t="s">
        <v>140</v>
      </c>
      <c r="H217" s="137">
        <v>50</v>
      </c>
      <c r="I217" s="138"/>
      <c r="J217" s="139">
        <f>ROUND(I217*H217,2)</f>
        <v>0</v>
      </c>
      <c r="K217" s="140"/>
      <c r="L217" s="31"/>
      <c r="M217" s="141" t="s">
        <v>1</v>
      </c>
      <c r="N217" s="142" t="s">
        <v>39</v>
      </c>
      <c r="P217" s="143">
        <f>O217*H217</f>
        <v>0</v>
      </c>
      <c r="Q217" s="143">
        <v>0</v>
      </c>
      <c r="R217" s="143">
        <f>Q217*H217</f>
        <v>0</v>
      </c>
      <c r="S217" s="143">
        <v>0</v>
      </c>
      <c r="T217" s="144">
        <f>S217*H217</f>
        <v>0</v>
      </c>
      <c r="AR217" s="145" t="s">
        <v>141</v>
      </c>
      <c r="AT217" s="145" t="s">
        <v>137</v>
      </c>
      <c r="AU217" s="145" t="s">
        <v>84</v>
      </c>
      <c r="AY217" s="15" t="s">
        <v>135</v>
      </c>
      <c r="BE217" s="146">
        <f>IF(N217="základní",J217,0)</f>
        <v>0</v>
      </c>
      <c r="BF217" s="146">
        <f>IF(N217="snížená",J217,0)</f>
        <v>0</v>
      </c>
      <c r="BG217" s="146">
        <f>IF(N217="zákl. přenesená",J217,0)</f>
        <v>0</v>
      </c>
      <c r="BH217" s="146">
        <f>IF(N217="sníž. přenesená",J217,0)</f>
        <v>0</v>
      </c>
      <c r="BI217" s="146">
        <f>IF(N217="nulová",J217,0)</f>
        <v>0</v>
      </c>
      <c r="BJ217" s="15" t="s">
        <v>82</v>
      </c>
      <c r="BK217" s="146">
        <f>ROUND(I217*H217,2)</f>
        <v>0</v>
      </c>
      <c r="BL217" s="15" t="s">
        <v>141</v>
      </c>
      <c r="BM217" s="145" t="s">
        <v>1066</v>
      </c>
    </row>
    <row r="218" spans="2:65" s="1" customFormat="1" ht="24.2" customHeight="1">
      <c r="B218" s="132"/>
      <c r="C218" s="133" t="s">
        <v>356</v>
      </c>
      <c r="D218" s="133" t="s">
        <v>137</v>
      </c>
      <c r="E218" s="134" t="s">
        <v>373</v>
      </c>
      <c r="F218" s="135" t="s">
        <v>374</v>
      </c>
      <c r="G218" s="136" t="s">
        <v>140</v>
      </c>
      <c r="H218" s="137">
        <v>50</v>
      </c>
      <c r="I218" s="138"/>
      <c r="J218" s="139">
        <f>ROUND(I218*H218,2)</f>
        <v>0</v>
      </c>
      <c r="K218" s="140"/>
      <c r="L218" s="31"/>
      <c r="M218" s="141" t="s">
        <v>1</v>
      </c>
      <c r="N218" s="142" t="s">
        <v>39</v>
      </c>
      <c r="P218" s="143">
        <f>O218*H218</f>
        <v>0</v>
      </c>
      <c r="Q218" s="143">
        <v>0</v>
      </c>
      <c r="R218" s="143">
        <f>Q218*H218</f>
        <v>0</v>
      </c>
      <c r="S218" s="143">
        <v>0</v>
      </c>
      <c r="T218" s="144">
        <f>S218*H218</f>
        <v>0</v>
      </c>
      <c r="AR218" s="145" t="s">
        <v>141</v>
      </c>
      <c r="AT218" s="145" t="s">
        <v>137</v>
      </c>
      <c r="AU218" s="145" t="s">
        <v>84</v>
      </c>
      <c r="AY218" s="15" t="s">
        <v>135</v>
      </c>
      <c r="BE218" s="146">
        <f>IF(N218="základní",J218,0)</f>
        <v>0</v>
      </c>
      <c r="BF218" s="146">
        <f>IF(N218="snížená",J218,0)</f>
        <v>0</v>
      </c>
      <c r="BG218" s="146">
        <f>IF(N218="zákl. přenesená",J218,0)</f>
        <v>0</v>
      </c>
      <c r="BH218" s="146">
        <f>IF(N218="sníž. přenesená",J218,0)</f>
        <v>0</v>
      </c>
      <c r="BI218" s="146">
        <f>IF(N218="nulová",J218,0)</f>
        <v>0</v>
      </c>
      <c r="BJ218" s="15" t="s">
        <v>82</v>
      </c>
      <c r="BK218" s="146">
        <f>ROUND(I218*H218,2)</f>
        <v>0</v>
      </c>
      <c r="BL218" s="15" t="s">
        <v>141</v>
      </c>
      <c r="BM218" s="145" t="s">
        <v>1067</v>
      </c>
    </row>
    <row r="219" spans="2:65" s="11" customFormat="1" ht="22.9" customHeight="1">
      <c r="B219" s="120"/>
      <c r="D219" s="121" t="s">
        <v>73</v>
      </c>
      <c r="E219" s="130" t="s">
        <v>173</v>
      </c>
      <c r="F219" s="130" t="s">
        <v>385</v>
      </c>
      <c r="I219" s="123"/>
      <c r="J219" s="131">
        <f>BK219</f>
        <v>0</v>
      </c>
      <c r="L219" s="120"/>
      <c r="M219" s="125"/>
      <c r="P219" s="126">
        <f>SUM(P220:P244)</f>
        <v>0</v>
      </c>
      <c r="R219" s="126">
        <f>SUM(R220:R244)</f>
        <v>21.537162999999993</v>
      </c>
      <c r="T219" s="127">
        <f>SUM(T220:T244)</f>
        <v>0</v>
      </c>
      <c r="AR219" s="121" t="s">
        <v>82</v>
      </c>
      <c r="AT219" s="128" t="s">
        <v>73</v>
      </c>
      <c r="AU219" s="128" t="s">
        <v>82</v>
      </c>
      <c r="AY219" s="121" t="s">
        <v>135</v>
      </c>
      <c r="BK219" s="129">
        <f>SUM(BK220:BK244)</f>
        <v>0</v>
      </c>
    </row>
    <row r="220" spans="2:65" s="1" customFormat="1" ht="24.2" customHeight="1">
      <c r="B220" s="132"/>
      <c r="C220" s="133" t="s">
        <v>360</v>
      </c>
      <c r="D220" s="133" t="s">
        <v>137</v>
      </c>
      <c r="E220" s="134" t="s">
        <v>1068</v>
      </c>
      <c r="F220" s="135" t="s">
        <v>1069</v>
      </c>
      <c r="G220" s="136" t="s">
        <v>332</v>
      </c>
      <c r="H220" s="137">
        <v>1</v>
      </c>
      <c r="I220" s="138"/>
      <c r="J220" s="139">
        <f>ROUND(I220*H220,2)</f>
        <v>0</v>
      </c>
      <c r="K220" s="140"/>
      <c r="L220" s="31"/>
      <c r="M220" s="141" t="s">
        <v>1</v>
      </c>
      <c r="N220" s="142" t="s">
        <v>39</v>
      </c>
      <c r="P220" s="143">
        <f>O220*H220</f>
        <v>0</v>
      </c>
      <c r="Q220" s="143">
        <v>0.29558000000000001</v>
      </c>
      <c r="R220" s="143">
        <f>Q220*H220</f>
        <v>0.29558000000000001</v>
      </c>
      <c r="S220" s="143">
        <v>0</v>
      </c>
      <c r="T220" s="144">
        <f>S220*H220</f>
        <v>0</v>
      </c>
      <c r="AR220" s="145" t="s">
        <v>141</v>
      </c>
      <c r="AT220" s="145" t="s">
        <v>137</v>
      </c>
      <c r="AU220" s="145" t="s">
        <v>84</v>
      </c>
      <c r="AY220" s="15" t="s">
        <v>135</v>
      </c>
      <c r="BE220" s="146">
        <f>IF(N220="základní",J220,0)</f>
        <v>0</v>
      </c>
      <c r="BF220" s="146">
        <f>IF(N220="snížená",J220,0)</f>
        <v>0</v>
      </c>
      <c r="BG220" s="146">
        <f>IF(N220="zákl. přenesená",J220,0)</f>
        <v>0</v>
      </c>
      <c r="BH220" s="146">
        <f>IF(N220="sníž. přenesená",J220,0)</f>
        <v>0</v>
      </c>
      <c r="BI220" s="146">
        <f>IF(N220="nulová",J220,0)</f>
        <v>0</v>
      </c>
      <c r="BJ220" s="15" t="s">
        <v>82</v>
      </c>
      <c r="BK220" s="146">
        <f>ROUND(I220*H220,2)</f>
        <v>0</v>
      </c>
      <c r="BL220" s="15" t="s">
        <v>141</v>
      </c>
      <c r="BM220" s="145" t="s">
        <v>1070</v>
      </c>
    </row>
    <row r="221" spans="2:65" s="1" customFormat="1" ht="33" customHeight="1">
      <c r="B221" s="132"/>
      <c r="C221" s="133" t="s">
        <v>364</v>
      </c>
      <c r="D221" s="133" t="s">
        <v>137</v>
      </c>
      <c r="E221" s="134" t="s">
        <v>839</v>
      </c>
      <c r="F221" s="135" t="s">
        <v>840</v>
      </c>
      <c r="G221" s="136" t="s">
        <v>165</v>
      </c>
      <c r="H221" s="137">
        <v>214</v>
      </c>
      <c r="I221" s="138"/>
      <c r="J221" s="139">
        <f>ROUND(I221*H221,2)</f>
        <v>0</v>
      </c>
      <c r="K221" s="140"/>
      <c r="L221" s="31"/>
      <c r="M221" s="141" t="s">
        <v>1</v>
      </c>
      <c r="N221" s="142" t="s">
        <v>39</v>
      </c>
      <c r="P221" s="143">
        <f>O221*H221</f>
        <v>0</v>
      </c>
      <c r="Q221" s="143">
        <v>2.0000000000000002E-5</v>
      </c>
      <c r="R221" s="143">
        <f>Q221*H221</f>
        <v>4.28E-3</v>
      </c>
      <c r="S221" s="143">
        <v>0</v>
      </c>
      <c r="T221" s="144">
        <f>S221*H221</f>
        <v>0</v>
      </c>
      <c r="AR221" s="145" t="s">
        <v>141</v>
      </c>
      <c r="AT221" s="145" t="s">
        <v>137</v>
      </c>
      <c r="AU221" s="145" t="s">
        <v>84</v>
      </c>
      <c r="AY221" s="15" t="s">
        <v>135</v>
      </c>
      <c r="BE221" s="146">
        <f>IF(N221="základní",J221,0)</f>
        <v>0</v>
      </c>
      <c r="BF221" s="146">
        <f>IF(N221="snížená",J221,0)</f>
        <v>0</v>
      </c>
      <c r="BG221" s="146">
        <f>IF(N221="zákl. přenesená",J221,0)</f>
        <v>0</v>
      </c>
      <c r="BH221" s="146">
        <f>IF(N221="sníž. přenesená",J221,0)</f>
        <v>0</v>
      </c>
      <c r="BI221" s="146">
        <f>IF(N221="nulová",J221,0)</f>
        <v>0</v>
      </c>
      <c r="BJ221" s="15" t="s">
        <v>82</v>
      </c>
      <c r="BK221" s="146">
        <f>ROUND(I221*H221,2)</f>
        <v>0</v>
      </c>
      <c r="BL221" s="15" t="s">
        <v>141</v>
      </c>
      <c r="BM221" s="145" t="s">
        <v>1071</v>
      </c>
    </row>
    <row r="222" spans="2:65" s="1" customFormat="1" ht="21.75" customHeight="1">
      <c r="B222" s="132"/>
      <c r="C222" s="158" t="s">
        <v>368</v>
      </c>
      <c r="D222" s="158" t="s">
        <v>219</v>
      </c>
      <c r="E222" s="159" t="s">
        <v>842</v>
      </c>
      <c r="F222" s="160" t="s">
        <v>1072</v>
      </c>
      <c r="G222" s="161" t="s">
        <v>165</v>
      </c>
      <c r="H222" s="162">
        <v>214</v>
      </c>
      <c r="I222" s="163"/>
      <c r="J222" s="164">
        <f>ROUND(I222*H222,2)</f>
        <v>0</v>
      </c>
      <c r="K222" s="165"/>
      <c r="L222" s="166"/>
      <c r="M222" s="167" t="s">
        <v>1</v>
      </c>
      <c r="N222" s="168" t="s">
        <v>39</v>
      </c>
      <c r="P222" s="143">
        <f>O222*H222</f>
        <v>0</v>
      </c>
      <c r="Q222" s="143">
        <v>1.3129999999999999E-2</v>
      </c>
      <c r="R222" s="143">
        <f>Q222*H222</f>
        <v>2.8098199999999998</v>
      </c>
      <c r="S222" s="143">
        <v>0</v>
      </c>
      <c r="T222" s="144">
        <f>S222*H222</f>
        <v>0</v>
      </c>
      <c r="AR222" s="145" t="s">
        <v>173</v>
      </c>
      <c r="AT222" s="145" t="s">
        <v>219</v>
      </c>
      <c r="AU222" s="145" t="s">
        <v>84</v>
      </c>
      <c r="AY222" s="15" t="s">
        <v>135</v>
      </c>
      <c r="BE222" s="146">
        <f>IF(N222="základní",J222,0)</f>
        <v>0</v>
      </c>
      <c r="BF222" s="146">
        <f>IF(N222="snížená",J222,0)</f>
        <v>0</v>
      </c>
      <c r="BG222" s="146">
        <f>IF(N222="zákl. přenesená",J222,0)</f>
        <v>0</v>
      </c>
      <c r="BH222" s="146">
        <f>IF(N222="sníž. přenesená",J222,0)</f>
        <v>0</v>
      </c>
      <c r="BI222" s="146">
        <f>IF(N222="nulová",J222,0)</f>
        <v>0</v>
      </c>
      <c r="BJ222" s="15" t="s">
        <v>82</v>
      </c>
      <c r="BK222" s="146">
        <f>ROUND(I222*H222,2)</f>
        <v>0</v>
      </c>
      <c r="BL222" s="15" t="s">
        <v>141</v>
      </c>
      <c r="BM222" s="145" t="s">
        <v>1073</v>
      </c>
    </row>
    <row r="223" spans="2:65" s="1" customFormat="1" ht="29.25">
      <c r="B223" s="31"/>
      <c r="D223" s="147" t="s">
        <v>146</v>
      </c>
      <c r="F223" s="148" t="s">
        <v>1074</v>
      </c>
      <c r="I223" s="149"/>
      <c r="L223" s="31"/>
      <c r="M223" s="150"/>
      <c r="T223" s="55"/>
      <c r="AT223" s="15" t="s">
        <v>146</v>
      </c>
      <c r="AU223" s="15" t="s">
        <v>84</v>
      </c>
    </row>
    <row r="224" spans="2:65" s="1" customFormat="1" ht="37.9" customHeight="1">
      <c r="B224" s="132"/>
      <c r="C224" s="133" t="s">
        <v>372</v>
      </c>
      <c r="D224" s="133" t="s">
        <v>137</v>
      </c>
      <c r="E224" s="134" t="s">
        <v>846</v>
      </c>
      <c r="F224" s="135" t="s">
        <v>847</v>
      </c>
      <c r="G224" s="136" t="s">
        <v>165</v>
      </c>
      <c r="H224" s="137">
        <v>70</v>
      </c>
      <c r="I224" s="138"/>
      <c r="J224" s="139">
        <f>ROUND(I224*H224,2)</f>
        <v>0</v>
      </c>
      <c r="K224" s="140"/>
      <c r="L224" s="31"/>
      <c r="M224" s="141" t="s">
        <v>1</v>
      </c>
      <c r="N224" s="142" t="s">
        <v>39</v>
      </c>
      <c r="P224" s="143">
        <f>O224*H224</f>
        <v>0</v>
      </c>
      <c r="Q224" s="143">
        <v>0</v>
      </c>
      <c r="R224" s="143">
        <f>Q224*H224</f>
        <v>0</v>
      </c>
      <c r="S224" s="143">
        <v>0</v>
      </c>
      <c r="T224" s="144">
        <f>S224*H224</f>
        <v>0</v>
      </c>
      <c r="AR224" s="145" t="s">
        <v>141</v>
      </c>
      <c r="AT224" s="145" t="s">
        <v>137</v>
      </c>
      <c r="AU224" s="145" t="s">
        <v>84</v>
      </c>
      <c r="AY224" s="15" t="s">
        <v>135</v>
      </c>
      <c r="BE224" s="146">
        <f>IF(N224="základní",J224,0)</f>
        <v>0</v>
      </c>
      <c r="BF224" s="146">
        <f>IF(N224="snížená",J224,0)</f>
        <v>0</v>
      </c>
      <c r="BG224" s="146">
        <f>IF(N224="zákl. přenesená",J224,0)</f>
        <v>0</v>
      </c>
      <c r="BH224" s="146">
        <f>IF(N224="sníž. přenesená",J224,0)</f>
        <v>0</v>
      </c>
      <c r="BI224" s="146">
        <f>IF(N224="nulová",J224,0)</f>
        <v>0</v>
      </c>
      <c r="BJ224" s="15" t="s">
        <v>82</v>
      </c>
      <c r="BK224" s="146">
        <f>ROUND(I224*H224,2)</f>
        <v>0</v>
      </c>
      <c r="BL224" s="15" t="s">
        <v>141</v>
      </c>
      <c r="BM224" s="145" t="s">
        <v>1075</v>
      </c>
    </row>
    <row r="225" spans="2:65" s="1" customFormat="1" ht="24.2" customHeight="1">
      <c r="B225" s="132"/>
      <c r="C225" s="158" t="s">
        <v>376</v>
      </c>
      <c r="D225" s="158" t="s">
        <v>219</v>
      </c>
      <c r="E225" s="159" t="s">
        <v>849</v>
      </c>
      <c r="F225" s="160" t="s">
        <v>1076</v>
      </c>
      <c r="G225" s="161" t="s">
        <v>165</v>
      </c>
      <c r="H225" s="162">
        <v>70</v>
      </c>
      <c r="I225" s="163"/>
      <c r="J225" s="164">
        <f>ROUND(I225*H225,2)</f>
        <v>0</v>
      </c>
      <c r="K225" s="165"/>
      <c r="L225" s="166"/>
      <c r="M225" s="167" t="s">
        <v>1</v>
      </c>
      <c r="N225" s="168" t="s">
        <v>39</v>
      </c>
      <c r="P225" s="143">
        <f>O225*H225</f>
        <v>0</v>
      </c>
      <c r="Q225" s="143">
        <v>1.389E-2</v>
      </c>
      <c r="R225" s="143">
        <f>Q225*H225</f>
        <v>0.97229999999999994</v>
      </c>
      <c r="S225" s="143">
        <v>0</v>
      </c>
      <c r="T225" s="144">
        <f>S225*H225</f>
        <v>0</v>
      </c>
      <c r="AR225" s="145" t="s">
        <v>173</v>
      </c>
      <c r="AT225" s="145" t="s">
        <v>219</v>
      </c>
      <c r="AU225" s="145" t="s">
        <v>84</v>
      </c>
      <c r="AY225" s="15" t="s">
        <v>135</v>
      </c>
      <c r="BE225" s="146">
        <f>IF(N225="základní",J225,0)</f>
        <v>0</v>
      </c>
      <c r="BF225" s="146">
        <f>IF(N225="snížená",J225,0)</f>
        <v>0</v>
      </c>
      <c r="BG225" s="146">
        <f>IF(N225="zákl. přenesená",J225,0)</f>
        <v>0</v>
      </c>
      <c r="BH225" s="146">
        <f>IF(N225="sníž. přenesená",J225,0)</f>
        <v>0</v>
      </c>
      <c r="BI225" s="146">
        <f>IF(N225="nulová",J225,0)</f>
        <v>0</v>
      </c>
      <c r="BJ225" s="15" t="s">
        <v>82</v>
      </c>
      <c r="BK225" s="146">
        <f>ROUND(I225*H225,2)</f>
        <v>0</v>
      </c>
      <c r="BL225" s="15" t="s">
        <v>141</v>
      </c>
      <c r="BM225" s="145" t="s">
        <v>1077</v>
      </c>
    </row>
    <row r="226" spans="2:65" s="1" customFormat="1" ht="29.25">
      <c r="B226" s="31"/>
      <c r="D226" s="147" t="s">
        <v>146</v>
      </c>
      <c r="F226" s="148" t="s">
        <v>852</v>
      </c>
      <c r="I226" s="149"/>
      <c r="L226" s="31"/>
      <c r="M226" s="150"/>
      <c r="T226" s="55"/>
      <c r="AT226" s="15" t="s">
        <v>146</v>
      </c>
      <c r="AU226" s="15" t="s">
        <v>84</v>
      </c>
    </row>
    <row r="227" spans="2:65" s="1" customFormat="1" ht="16.5" customHeight="1">
      <c r="B227" s="132"/>
      <c r="C227" s="133" t="s">
        <v>380</v>
      </c>
      <c r="D227" s="133" t="s">
        <v>137</v>
      </c>
      <c r="E227" s="134" t="s">
        <v>853</v>
      </c>
      <c r="F227" s="135" t="s">
        <v>854</v>
      </c>
      <c r="G227" s="136" t="s">
        <v>165</v>
      </c>
      <c r="H227" s="137">
        <v>70</v>
      </c>
      <c r="I227" s="138"/>
      <c r="J227" s="139">
        <f>ROUND(I227*H227,2)</f>
        <v>0</v>
      </c>
      <c r="K227" s="140"/>
      <c r="L227" s="31"/>
      <c r="M227" s="141" t="s">
        <v>1</v>
      </c>
      <c r="N227" s="142" t="s">
        <v>39</v>
      </c>
      <c r="P227" s="143">
        <f>O227*H227</f>
        <v>0</v>
      </c>
      <c r="Q227" s="143">
        <v>0</v>
      </c>
      <c r="R227" s="143">
        <f>Q227*H227</f>
        <v>0</v>
      </c>
      <c r="S227" s="143">
        <v>0</v>
      </c>
      <c r="T227" s="144">
        <f>S227*H227</f>
        <v>0</v>
      </c>
      <c r="AR227" s="145" t="s">
        <v>141</v>
      </c>
      <c r="AT227" s="145" t="s">
        <v>137</v>
      </c>
      <c r="AU227" s="145" t="s">
        <v>84</v>
      </c>
      <c r="AY227" s="15" t="s">
        <v>135</v>
      </c>
      <c r="BE227" s="146">
        <f>IF(N227="základní",J227,0)</f>
        <v>0</v>
      </c>
      <c r="BF227" s="146">
        <f>IF(N227="snížená",J227,0)</f>
        <v>0</v>
      </c>
      <c r="BG227" s="146">
        <f>IF(N227="zákl. přenesená",J227,0)</f>
        <v>0</v>
      </c>
      <c r="BH227" s="146">
        <f>IF(N227="sníž. přenesená",J227,0)</f>
        <v>0</v>
      </c>
      <c r="BI227" s="146">
        <f>IF(N227="nulová",J227,0)</f>
        <v>0</v>
      </c>
      <c r="BJ227" s="15" t="s">
        <v>82</v>
      </c>
      <c r="BK227" s="146">
        <f>ROUND(I227*H227,2)</f>
        <v>0</v>
      </c>
      <c r="BL227" s="15" t="s">
        <v>141</v>
      </c>
      <c r="BM227" s="145" t="s">
        <v>1078</v>
      </c>
    </row>
    <row r="228" spans="2:65" s="1" customFormat="1" ht="19.5">
      <c r="B228" s="31"/>
      <c r="D228" s="147" t="s">
        <v>146</v>
      </c>
      <c r="F228" s="148" t="s">
        <v>1079</v>
      </c>
      <c r="I228" s="149"/>
      <c r="L228" s="31"/>
      <c r="M228" s="150"/>
      <c r="T228" s="55"/>
      <c r="AT228" s="15" t="s">
        <v>146</v>
      </c>
      <c r="AU228" s="15" t="s">
        <v>84</v>
      </c>
    </row>
    <row r="229" spans="2:65" s="1" customFormat="1" ht="16.5" customHeight="1">
      <c r="B229" s="132"/>
      <c r="C229" s="133" t="s">
        <v>386</v>
      </c>
      <c r="D229" s="133" t="s">
        <v>137</v>
      </c>
      <c r="E229" s="134" t="s">
        <v>872</v>
      </c>
      <c r="F229" s="135" t="s">
        <v>1080</v>
      </c>
      <c r="G229" s="136" t="s">
        <v>226</v>
      </c>
      <c r="H229" s="137">
        <v>1</v>
      </c>
      <c r="I229" s="138"/>
      <c r="J229" s="139">
        <f>ROUND(I229*H229,2)</f>
        <v>0</v>
      </c>
      <c r="K229" s="140"/>
      <c r="L229" s="31"/>
      <c r="M229" s="141" t="s">
        <v>1</v>
      </c>
      <c r="N229" s="142" t="s">
        <v>39</v>
      </c>
      <c r="P229" s="143">
        <f>O229*H229</f>
        <v>0</v>
      </c>
      <c r="Q229" s="143">
        <v>0.41488999999999998</v>
      </c>
      <c r="R229" s="143">
        <f>Q229*H229</f>
        <v>0.41488999999999998</v>
      </c>
      <c r="S229" s="143">
        <v>0</v>
      </c>
      <c r="T229" s="144">
        <f>S229*H229</f>
        <v>0</v>
      </c>
      <c r="AR229" s="145" t="s">
        <v>141</v>
      </c>
      <c r="AT229" s="145" t="s">
        <v>137</v>
      </c>
      <c r="AU229" s="145" t="s">
        <v>84</v>
      </c>
      <c r="AY229" s="15" t="s">
        <v>135</v>
      </c>
      <c r="BE229" s="146">
        <f>IF(N229="základní",J229,0)</f>
        <v>0</v>
      </c>
      <c r="BF229" s="146">
        <f>IF(N229="snížená",J229,0)</f>
        <v>0</v>
      </c>
      <c r="BG229" s="146">
        <f>IF(N229="zákl. přenesená",J229,0)</f>
        <v>0</v>
      </c>
      <c r="BH229" s="146">
        <f>IF(N229="sníž. přenesená",J229,0)</f>
        <v>0</v>
      </c>
      <c r="BI229" s="146">
        <f>IF(N229="nulová",J229,0)</f>
        <v>0</v>
      </c>
      <c r="BJ229" s="15" t="s">
        <v>82</v>
      </c>
      <c r="BK229" s="146">
        <f>ROUND(I229*H229,2)</f>
        <v>0</v>
      </c>
      <c r="BL229" s="15" t="s">
        <v>141</v>
      </c>
      <c r="BM229" s="145" t="s">
        <v>1081</v>
      </c>
    </row>
    <row r="230" spans="2:65" s="1" customFormat="1" ht="29.25">
      <c r="B230" s="31"/>
      <c r="D230" s="147" t="s">
        <v>146</v>
      </c>
      <c r="F230" s="148" t="s">
        <v>1082</v>
      </c>
      <c r="I230" s="149"/>
      <c r="L230" s="31"/>
      <c r="M230" s="150"/>
      <c r="T230" s="55"/>
      <c r="AT230" s="15" t="s">
        <v>146</v>
      </c>
      <c r="AU230" s="15" t="s">
        <v>84</v>
      </c>
    </row>
    <row r="231" spans="2:65" s="1" customFormat="1" ht="16.5" customHeight="1">
      <c r="B231" s="132"/>
      <c r="C231" s="158" t="s">
        <v>390</v>
      </c>
      <c r="D231" s="158" t="s">
        <v>219</v>
      </c>
      <c r="E231" s="159" t="s">
        <v>876</v>
      </c>
      <c r="F231" s="160" t="s">
        <v>1083</v>
      </c>
      <c r="G231" s="161" t="s">
        <v>332</v>
      </c>
      <c r="H231" s="162">
        <v>8</v>
      </c>
      <c r="I231" s="163"/>
      <c r="J231" s="164">
        <f t="shared" ref="J231:J241" si="0">ROUND(I231*H231,2)</f>
        <v>0</v>
      </c>
      <c r="K231" s="165"/>
      <c r="L231" s="166"/>
      <c r="M231" s="167" t="s">
        <v>1</v>
      </c>
      <c r="N231" s="168" t="s">
        <v>39</v>
      </c>
      <c r="P231" s="143">
        <f t="shared" ref="P231:P241" si="1">O231*H231</f>
        <v>0</v>
      </c>
      <c r="Q231" s="143">
        <v>1.29</v>
      </c>
      <c r="R231" s="143">
        <f t="shared" ref="R231:R241" si="2">Q231*H231</f>
        <v>10.32</v>
      </c>
      <c r="S231" s="143">
        <v>0</v>
      </c>
      <c r="T231" s="144">
        <f t="shared" ref="T231:T241" si="3">S231*H231</f>
        <v>0</v>
      </c>
      <c r="AR231" s="145" t="s">
        <v>173</v>
      </c>
      <c r="AT231" s="145" t="s">
        <v>219</v>
      </c>
      <c r="AU231" s="145" t="s">
        <v>84</v>
      </c>
      <c r="AY231" s="15" t="s">
        <v>135</v>
      </c>
      <c r="BE231" s="146">
        <f t="shared" ref="BE231:BE241" si="4">IF(N231="základní",J231,0)</f>
        <v>0</v>
      </c>
      <c r="BF231" s="146">
        <f t="shared" ref="BF231:BF241" si="5">IF(N231="snížená",J231,0)</f>
        <v>0</v>
      </c>
      <c r="BG231" s="146">
        <f t="shared" ref="BG231:BG241" si="6">IF(N231="zákl. přenesená",J231,0)</f>
        <v>0</v>
      </c>
      <c r="BH231" s="146">
        <f t="shared" ref="BH231:BH241" si="7">IF(N231="sníž. přenesená",J231,0)</f>
        <v>0</v>
      </c>
      <c r="BI231" s="146">
        <f t="shared" ref="BI231:BI241" si="8">IF(N231="nulová",J231,0)</f>
        <v>0</v>
      </c>
      <c r="BJ231" s="15" t="s">
        <v>82</v>
      </c>
      <c r="BK231" s="146">
        <f t="shared" ref="BK231:BK241" si="9">ROUND(I231*H231,2)</f>
        <v>0</v>
      </c>
      <c r="BL231" s="15" t="s">
        <v>141</v>
      </c>
      <c r="BM231" s="145" t="s">
        <v>1084</v>
      </c>
    </row>
    <row r="232" spans="2:65" s="1" customFormat="1" ht="24.2" customHeight="1">
      <c r="B232" s="132"/>
      <c r="C232" s="158" t="s">
        <v>394</v>
      </c>
      <c r="D232" s="158" t="s">
        <v>219</v>
      </c>
      <c r="E232" s="159" t="s">
        <v>882</v>
      </c>
      <c r="F232" s="160" t="s">
        <v>883</v>
      </c>
      <c r="G232" s="161" t="s">
        <v>332</v>
      </c>
      <c r="H232" s="162">
        <v>6</v>
      </c>
      <c r="I232" s="163"/>
      <c r="J232" s="164">
        <f t="shared" si="0"/>
        <v>0</v>
      </c>
      <c r="K232" s="165"/>
      <c r="L232" s="166"/>
      <c r="M232" s="167" t="s">
        <v>1</v>
      </c>
      <c r="N232" s="168" t="s">
        <v>39</v>
      </c>
      <c r="P232" s="143">
        <f t="shared" si="1"/>
        <v>0</v>
      </c>
      <c r="Q232" s="143">
        <v>0.185</v>
      </c>
      <c r="R232" s="143">
        <f t="shared" si="2"/>
        <v>1.1099999999999999</v>
      </c>
      <c r="S232" s="143">
        <v>0</v>
      </c>
      <c r="T232" s="144">
        <f t="shared" si="3"/>
        <v>0</v>
      </c>
      <c r="AR232" s="145" t="s">
        <v>173</v>
      </c>
      <c r="AT232" s="145" t="s">
        <v>219</v>
      </c>
      <c r="AU232" s="145" t="s">
        <v>84</v>
      </c>
      <c r="AY232" s="15" t="s">
        <v>135</v>
      </c>
      <c r="BE232" s="146">
        <f t="shared" si="4"/>
        <v>0</v>
      </c>
      <c r="BF232" s="146">
        <f t="shared" si="5"/>
        <v>0</v>
      </c>
      <c r="BG232" s="146">
        <f t="shared" si="6"/>
        <v>0</v>
      </c>
      <c r="BH232" s="146">
        <f t="shared" si="7"/>
        <v>0</v>
      </c>
      <c r="BI232" s="146">
        <f t="shared" si="8"/>
        <v>0</v>
      </c>
      <c r="BJ232" s="15" t="s">
        <v>82</v>
      </c>
      <c r="BK232" s="146">
        <f t="shared" si="9"/>
        <v>0</v>
      </c>
      <c r="BL232" s="15" t="s">
        <v>141</v>
      </c>
      <c r="BM232" s="145" t="s">
        <v>1085</v>
      </c>
    </row>
    <row r="233" spans="2:65" s="1" customFormat="1" ht="24.2" customHeight="1">
      <c r="B233" s="132"/>
      <c r="C233" s="158" t="s">
        <v>398</v>
      </c>
      <c r="D233" s="158" t="s">
        <v>219</v>
      </c>
      <c r="E233" s="159" t="s">
        <v>891</v>
      </c>
      <c r="F233" s="160" t="s">
        <v>1086</v>
      </c>
      <c r="G233" s="161" t="s">
        <v>332</v>
      </c>
      <c r="H233" s="162">
        <v>5</v>
      </c>
      <c r="I233" s="163"/>
      <c r="J233" s="164">
        <f t="shared" si="0"/>
        <v>0</v>
      </c>
      <c r="K233" s="165"/>
      <c r="L233" s="166"/>
      <c r="M233" s="167" t="s">
        <v>1</v>
      </c>
      <c r="N233" s="168" t="s">
        <v>39</v>
      </c>
      <c r="P233" s="143">
        <f t="shared" si="1"/>
        <v>0</v>
      </c>
      <c r="Q233" s="143">
        <v>0.58499999999999996</v>
      </c>
      <c r="R233" s="143">
        <f t="shared" si="2"/>
        <v>2.9249999999999998</v>
      </c>
      <c r="S233" s="143">
        <v>0</v>
      </c>
      <c r="T233" s="144">
        <f t="shared" si="3"/>
        <v>0</v>
      </c>
      <c r="AR233" s="145" t="s">
        <v>173</v>
      </c>
      <c r="AT233" s="145" t="s">
        <v>219</v>
      </c>
      <c r="AU233" s="145" t="s">
        <v>84</v>
      </c>
      <c r="AY233" s="15" t="s">
        <v>135</v>
      </c>
      <c r="BE233" s="146">
        <f t="shared" si="4"/>
        <v>0</v>
      </c>
      <c r="BF233" s="146">
        <f t="shared" si="5"/>
        <v>0</v>
      </c>
      <c r="BG233" s="146">
        <f t="shared" si="6"/>
        <v>0</v>
      </c>
      <c r="BH233" s="146">
        <f t="shared" si="7"/>
        <v>0</v>
      </c>
      <c r="BI233" s="146">
        <f t="shared" si="8"/>
        <v>0</v>
      </c>
      <c r="BJ233" s="15" t="s">
        <v>82</v>
      </c>
      <c r="BK233" s="146">
        <f t="shared" si="9"/>
        <v>0</v>
      </c>
      <c r="BL233" s="15" t="s">
        <v>141</v>
      </c>
      <c r="BM233" s="145" t="s">
        <v>1087</v>
      </c>
    </row>
    <row r="234" spans="2:65" s="1" customFormat="1" ht="24.2" customHeight="1">
      <c r="B234" s="132"/>
      <c r="C234" s="158" t="s">
        <v>402</v>
      </c>
      <c r="D234" s="158" t="s">
        <v>219</v>
      </c>
      <c r="E234" s="159" t="s">
        <v>894</v>
      </c>
      <c r="F234" s="160" t="s">
        <v>895</v>
      </c>
      <c r="G234" s="161" t="s">
        <v>332</v>
      </c>
      <c r="H234" s="162">
        <v>2</v>
      </c>
      <c r="I234" s="163"/>
      <c r="J234" s="164">
        <f t="shared" si="0"/>
        <v>0</v>
      </c>
      <c r="K234" s="165"/>
      <c r="L234" s="166"/>
      <c r="M234" s="167" t="s">
        <v>1</v>
      </c>
      <c r="N234" s="168" t="s">
        <v>39</v>
      </c>
      <c r="P234" s="143">
        <f t="shared" si="1"/>
        <v>0</v>
      </c>
      <c r="Q234" s="143">
        <v>0.04</v>
      </c>
      <c r="R234" s="143">
        <f t="shared" si="2"/>
        <v>0.08</v>
      </c>
      <c r="S234" s="143">
        <v>0</v>
      </c>
      <c r="T234" s="144">
        <f t="shared" si="3"/>
        <v>0</v>
      </c>
      <c r="AR234" s="145" t="s">
        <v>173</v>
      </c>
      <c r="AT234" s="145" t="s">
        <v>219</v>
      </c>
      <c r="AU234" s="145" t="s">
        <v>84</v>
      </c>
      <c r="AY234" s="15" t="s">
        <v>135</v>
      </c>
      <c r="BE234" s="146">
        <f t="shared" si="4"/>
        <v>0</v>
      </c>
      <c r="BF234" s="146">
        <f t="shared" si="5"/>
        <v>0</v>
      </c>
      <c r="BG234" s="146">
        <f t="shared" si="6"/>
        <v>0</v>
      </c>
      <c r="BH234" s="146">
        <f t="shared" si="7"/>
        <v>0</v>
      </c>
      <c r="BI234" s="146">
        <f t="shared" si="8"/>
        <v>0</v>
      </c>
      <c r="BJ234" s="15" t="s">
        <v>82</v>
      </c>
      <c r="BK234" s="146">
        <f t="shared" si="9"/>
        <v>0</v>
      </c>
      <c r="BL234" s="15" t="s">
        <v>141</v>
      </c>
      <c r="BM234" s="145" t="s">
        <v>1088</v>
      </c>
    </row>
    <row r="235" spans="2:65" s="1" customFormat="1" ht="24.2" customHeight="1">
      <c r="B235" s="132"/>
      <c r="C235" s="158" t="s">
        <v>406</v>
      </c>
      <c r="D235" s="158" t="s">
        <v>219</v>
      </c>
      <c r="E235" s="159" t="s">
        <v>897</v>
      </c>
      <c r="F235" s="160" t="s">
        <v>898</v>
      </c>
      <c r="G235" s="161" t="s">
        <v>332</v>
      </c>
      <c r="H235" s="162">
        <v>4</v>
      </c>
      <c r="I235" s="163"/>
      <c r="J235" s="164">
        <f t="shared" si="0"/>
        <v>0</v>
      </c>
      <c r="K235" s="165"/>
      <c r="L235" s="166"/>
      <c r="M235" s="167" t="s">
        <v>1</v>
      </c>
      <c r="N235" s="168" t="s">
        <v>39</v>
      </c>
      <c r="P235" s="143">
        <f t="shared" si="1"/>
        <v>0</v>
      </c>
      <c r="Q235" s="143">
        <v>5.0999999999999997E-2</v>
      </c>
      <c r="R235" s="143">
        <f t="shared" si="2"/>
        <v>0.20399999999999999</v>
      </c>
      <c r="S235" s="143">
        <v>0</v>
      </c>
      <c r="T235" s="144">
        <f t="shared" si="3"/>
        <v>0</v>
      </c>
      <c r="AR235" s="145" t="s">
        <v>173</v>
      </c>
      <c r="AT235" s="145" t="s">
        <v>219</v>
      </c>
      <c r="AU235" s="145" t="s">
        <v>84</v>
      </c>
      <c r="AY235" s="15" t="s">
        <v>135</v>
      </c>
      <c r="BE235" s="146">
        <f t="shared" si="4"/>
        <v>0</v>
      </c>
      <c r="BF235" s="146">
        <f t="shared" si="5"/>
        <v>0</v>
      </c>
      <c r="BG235" s="146">
        <f t="shared" si="6"/>
        <v>0</v>
      </c>
      <c r="BH235" s="146">
        <f t="shared" si="7"/>
        <v>0</v>
      </c>
      <c r="BI235" s="146">
        <f t="shared" si="8"/>
        <v>0</v>
      </c>
      <c r="BJ235" s="15" t="s">
        <v>82</v>
      </c>
      <c r="BK235" s="146">
        <f t="shared" si="9"/>
        <v>0</v>
      </c>
      <c r="BL235" s="15" t="s">
        <v>141</v>
      </c>
      <c r="BM235" s="145" t="s">
        <v>1089</v>
      </c>
    </row>
    <row r="236" spans="2:65" s="1" customFormat="1" ht="24.2" customHeight="1">
      <c r="B236" s="132"/>
      <c r="C236" s="158" t="s">
        <v>410</v>
      </c>
      <c r="D236" s="158" t="s">
        <v>219</v>
      </c>
      <c r="E236" s="159" t="s">
        <v>900</v>
      </c>
      <c r="F236" s="160" t="s">
        <v>901</v>
      </c>
      <c r="G236" s="161" t="s">
        <v>332</v>
      </c>
      <c r="H236" s="162">
        <v>4</v>
      </c>
      <c r="I236" s="163"/>
      <c r="J236" s="164">
        <f t="shared" si="0"/>
        <v>0</v>
      </c>
      <c r="K236" s="165"/>
      <c r="L236" s="166"/>
      <c r="M236" s="167" t="s">
        <v>1</v>
      </c>
      <c r="N236" s="168" t="s">
        <v>39</v>
      </c>
      <c r="P236" s="143">
        <f t="shared" si="1"/>
        <v>0</v>
      </c>
      <c r="Q236" s="143">
        <v>6.8000000000000005E-2</v>
      </c>
      <c r="R236" s="143">
        <f t="shared" si="2"/>
        <v>0.27200000000000002</v>
      </c>
      <c r="S236" s="143">
        <v>0</v>
      </c>
      <c r="T236" s="144">
        <f t="shared" si="3"/>
        <v>0</v>
      </c>
      <c r="AR236" s="145" t="s">
        <v>173</v>
      </c>
      <c r="AT236" s="145" t="s">
        <v>219</v>
      </c>
      <c r="AU236" s="145" t="s">
        <v>84</v>
      </c>
      <c r="AY236" s="15" t="s">
        <v>135</v>
      </c>
      <c r="BE236" s="146">
        <f t="shared" si="4"/>
        <v>0</v>
      </c>
      <c r="BF236" s="146">
        <f t="shared" si="5"/>
        <v>0</v>
      </c>
      <c r="BG236" s="146">
        <f t="shared" si="6"/>
        <v>0</v>
      </c>
      <c r="BH236" s="146">
        <f t="shared" si="7"/>
        <v>0</v>
      </c>
      <c r="BI236" s="146">
        <f t="shared" si="8"/>
        <v>0</v>
      </c>
      <c r="BJ236" s="15" t="s">
        <v>82</v>
      </c>
      <c r="BK236" s="146">
        <f t="shared" si="9"/>
        <v>0</v>
      </c>
      <c r="BL236" s="15" t="s">
        <v>141</v>
      </c>
      <c r="BM236" s="145" t="s">
        <v>1090</v>
      </c>
    </row>
    <row r="237" spans="2:65" s="1" customFormat="1" ht="24.2" customHeight="1">
      <c r="B237" s="132"/>
      <c r="C237" s="158" t="s">
        <v>414</v>
      </c>
      <c r="D237" s="158" t="s">
        <v>219</v>
      </c>
      <c r="E237" s="159" t="s">
        <v>903</v>
      </c>
      <c r="F237" s="160" t="s">
        <v>904</v>
      </c>
      <c r="G237" s="161" t="s">
        <v>332</v>
      </c>
      <c r="H237" s="162">
        <v>1</v>
      </c>
      <c r="I237" s="163"/>
      <c r="J237" s="164">
        <f t="shared" si="0"/>
        <v>0</v>
      </c>
      <c r="K237" s="165"/>
      <c r="L237" s="166"/>
      <c r="M237" s="167" t="s">
        <v>1</v>
      </c>
      <c r="N237" s="168" t="s">
        <v>39</v>
      </c>
      <c r="P237" s="143">
        <f t="shared" si="1"/>
        <v>0</v>
      </c>
      <c r="Q237" s="143">
        <v>8.1000000000000003E-2</v>
      </c>
      <c r="R237" s="143">
        <f t="shared" si="2"/>
        <v>8.1000000000000003E-2</v>
      </c>
      <c r="S237" s="143">
        <v>0</v>
      </c>
      <c r="T237" s="144">
        <f t="shared" si="3"/>
        <v>0</v>
      </c>
      <c r="AR237" s="145" t="s">
        <v>173</v>
      </c>
      <c r="AT237" s="145" t="s">
        <v>219</v>
      </c>
      <c r="AU237" s="145" t="s">
        <v>84</v>
      </c>
      <c r="AY237" s="15" t="s">
        <v>135</v>
      </c>
      <c r="BE237" s="146">
        <f t="shared" si="4"/>
        <v>0</v>
      </c>
      <c r="BF237" s="146">
        <f t="shared" si="5"/>
        <v>0</v>
      </c>
      <c r="BG237" s="146">
        <f t="shared" si="6"/>
        <v>0</v>
      </c>
      <c r="BH237" s="146">
        <f t="shared" si="7"/>
        <v>0</v>
      </c>
      <c r="BI237" s="146">
        <f t="shared" si="8"/>
        <v>0</v>
      </c>
      <c r="BJ237" s="15" t="s">
        <v>82</v>
      </c>
      <c r="BK237" s="146">
        <f t="shared" si="9"/>
        <v>0</v>
      </c>
      <c r="BL237" s="15" t="s">
        <v>141</v>
      </c>
      <c r="BM237" s="145" t="s">
        <v>1091</v>
      </c>
    </row>
    <row r="238" spans="2:65" s="1" customFormat="1" ht="24.2" customHeight="1">
      <c r="B238" s="132"/>
      <c r="C238" s="158" t="s">
        <v>418</v>
      </c>
      <c r="D238" s="158" t="s">
        <v>219</v>
      </c>
      <c r="E238" s="159" t="s">
        <v>906</v>
      </c>
      <c r="F238" s="160" t="s">
        <v>907</v>
      </c>
      <c r="G238" s="161" t="s">
        <v>332</v>
      </c>
      <c r="H238" s="162">
        <v>14</v>
      </c>
      <c r="I238" s="163"/>
      <c r="J238" s="164">
        <f t="shared" si="0"/>
        <v>0</v>
      </c>
      <c r="K238" s="165"/>
      <c r="L238" s="166"/>
      <c r="M238" s="167" t="s">
        <v>1</v>
      </c>
      <c r="N238" s="168" t="s">
        <v>39</v>
      </c>
      <c r="P238" s="143">
        <f t="shared" si="1"/>
        <v>0</v>
      </c>
      <c r="Q238" s="143">
        <v>2E-3</v>
      </c>
      <c r="R238" s="143">
        <f t="shared" si="2"/>
        <v>2.8000000000000001E-2</v>
      </c>
      <c r="S238" s="143">
        <v>0</v>
      </c>
      <c r="T238" s="144">
        <f t="shared" si="3"/>
        <v>0</v>
      </c>
      <c r="AR238" s="145" t="s">
        <v>173</v>
      </c>
      <c r="AT238" s="145" t="s">
        <v>219</v>
      </c>
      <c r="AU238" s="145" t="s">
        <v>84</v>
      </c>
      <c r="AY238" s="15" t="s">
        <v>135</v>
      </c>
      <c r="BE238" s="146">
        <f t="shared" si="4"/>
        <v>0</v>
      </c>
      <c r="BF238" s="146">
        <f t="shared" si="5"/>
        <v>0</v>
      </c>
      <c r="BG238" s="146">
        <f t="shared" si="6"/>
        <v>0</v>
      </c>
      <c r="BH238" s="146">
        <f t="shared" si="7"/>
        <v>0</v>
      </c>
      <c r="BI238" s="146">
        <f t="shared" si="8"/>
        <v>0</v>
      </c>
      <c r="BJ238" s="15" t="s">
        <v>82</v>
      </c>
      <c r="BK238" s="146">
        <f t="shared" si="9"/>
        <v>0</v>
      </c>
      <c r="BL238" s="15" t="s">
        <v>141</v>
      </c>
      <c r="BM238" s="145" t="s">
        <v>1092</v>
      </c>
    </row>
    <row r="239" spans="2:65" s="1" customFormat="1" ht="24.2" customHeight="1">
      <c r="B239" s="132"/>
      <c r="C239" s="158" t="s">
        <v>422</v>
      </c>
      <c r="D239" s="158" t="s">
        <v>219</v>
      </c>
      <c r="E239" s="159" t="s">
        <v>909</v>
      </c>
      <c r="F239" s="160" t="s">
        <v>1093</v>
      </c>
      <c r="G239" s="161" t="s">
        <v>332</v>
      </c>
      <c r="H239" s="162">
        <v>8</v>
      </c>
      <c r="I239" s="163"/>
      <c r="J239" s="164">
        <f t="shared" si="0"/>
        <v>0</v>
      </c>
      <c r="K239" s="165"/>
      <c r="L239" s="166"/>
      <c r="M239" s="167" t="s">
        <v>1</v>
      </c>
      <c r="N239" s="168" t="s">
        <v>39</v>
      </c>
      <c r="P239" s="143">
        <f t="shared" si="1"/>
        <v>0</v>
      </c>
      <c r="Q239" s="143">
        <v>5.4600000000000003E-2</v>
      </c>
      <c r="R239" s="143">
        <f t="shared" si="2"/>
        <v>0.43680000000000002</v>
      </c>
      <c r="S239" s="143">
        <v>0</v>
      </c>
      <c r="T239" s="144">
        <f t="shared" si="3"/>
        <v>0</v>
      </c>
      <c r="AR239" s="145" t="s">
        <v>173</v>
      </c>
      <c r="AT239" s="145" t="s">
        <v>219</v>
      </c>
      <c r="AU239" s="145" t="s">
        <v>84</v>
      </c>
      <c r="AY239" s="15" t="s">
        <v>135</v>
      </c>
      <c r="BE239" s="146">
        <f t="shared" si="4"/>
        <v>0</v>
      </c>
      <c r="BF239" s="146">
        <f t="shared" si="5"/>
        <v>0</v>
      </c>
      <c r="BG239" s="146">
        <f t="shared" si="6"/>
        <v>0</v>
      </c>
      <c r="BH239" s="146">
        <f t="shared" si="7"/>
        <v>0</v>
      </c>
      <c r="BI239" s="146">
        <f t="shared" si="8"/>
        <v>0</v>
      </c>
      <c r="BJ239" s="15" t="s">
        <v>82</v>
      </c>
      <c r="BK239" s="146">
        <f t="shared" si="9"/>
        <v>0</v>
      </c>
      <c r="BL239" s="15" t="s">
        <v>141</v>
      </c>
      <c r="BM239" s="145" t="s">
        <v>1094</v>
      </c>
    </row>
    <row r="240" spans="2:65" s="1" customFormat="1" ht="24.2" customHeight="1">
      <c r="B240" s="132"/>
      <c r="C240" s="158" t="s">
        <v>426</v>
      </c>
      <c r="D240" s="158" t="s">
        <v>219</v>
      </c>
      <c r="E240" s="159" t="s">
        <v>912</v>
      </c>
      <c r="F240" s="160" t="s">
        <v>1095</v>
      </c>
      <c r="G240" s="161" t="s">
        <v>332</v>
      </c>
      <c r="H240" s="162">
        <v>3</v>
      </c>
      <c r="I240" s="163"/>
      <c r="J240" s="164">
        <f t="shared" si="0"/>
        <v>0</v>
      </c>
      <c r="K240" s="165"/>
      <c r="L240" s="166"/>
      <c r="M240" s="167" t="s">
        <v>1</v>
      </c>
      <c r="N240" s="168" t="s">
        <v>39</v>
      </c>
      <c r="P240" s="143">
        <f t="shared" si="1"/>
        <v>0</v>
      </c>
      <c r="Q240" s="143">
        <v>0.52100000000000002</v>
      </c>
      <c r="R240" s="143">
        <f t="shared" si="2"/>
        <v>1.5630000000000002</v>
      </c>
      <c r="S240" s="143">
        <v>0</v>
      </c>
      <c r="T240" s="144">
        <f t="shared" si="3"/>
        <v>0</v>
      </c>
      <c r="AR240" s="145" t="s">
        <v>173</v>
      </c>
      <c r="AT240" s="145" t="s">
        <v>219</v>
      </c>
      <c r="AU240" s="145" t="s">
        <v>84</v>
      </c>
      <c r="AY240" s="15" t="s">
        <v>135</v>
      </c>
      <c r="BE240" s="146">
        <f t="shared" si="4"/>
        <v>0</v>
      </c>
      <c r="BF240" s="146">
        <f t="shared" si="5"/>
        <v>0</v>
      </c>
      <c r="BG240" s="146">
        <f t="shared" si="6"/>
        <v>0</v>
      </c>
      <c r="BH240" s="146">
        <f t="shared" si="7"/>
        <v>0</v>
      </c>
      <c r="BI240" s="146">
        <f t="shared" si="8"/>
        <v>0</v>
      </c>
      <c r="BJ240" s="15" t="s">
        <v>82</v>
      </c>
      <c r="BK240" s="146">
        <f t="shared" si="9"/>
        <v>0</v>
      </c>
      <c r="BL240" s="15" t="s">
        <v>141</v>
      </c>
      <c r="BM240" s="145" t="s">
        <v>1096</v>
      </c>
    </row>
    <row r="241" spans="2:65" s="1" customFormat="1" ht="16.5" customHeight="1">
      <c r="B241" s="132"/>
      <c r="C241" s="133" t="s">
        <v>430</v>
      </c>
      <c r="D241" s="133" t="s">
        <v>137</v>
      </c>
      <c r="E241" s="134" t="s">
        <v>1097</v>
      </c>
      <c r="F241" s="135" t="s">
        <v>1098</v>
      </c>
      <c r="G241" s="136" t="s">
        <v>226</v>
      </c>
      <c r="H241" s="137">
        <v>1</v>
      </c>
      <c r="I241" s="138"/>
      <c r="J241" s="139">
        <f t="shared" si="0"/>
        <v>0</v>
      </c>
      <c r="K241" s="140"/>
      <c r="L241" s="31"/>
      <c r="M241" s="141" t="s">
        <v>1</v>
      </c>
      <c r="N241" s="142" t="s">
        <v>39</v>
      </c>
      <c r="P241" s="143">
        <f t="shared" si="1"/>
        <v>0</v>
      </c>
      <c r="Q241" s="143">
        <v>0</v>
      </c>
      <c r="R241" s="143">
        <f t="shared" si="2"/>
        <v>0</v>
      </c>
      <c r="S241" s="143">
        <v>0</v>
      </c>
      <c r="T241" s="144">
        <f t="shared" si="3"/>
        <v>0</v>
      </c>
      <c r="AR241" s="145" t="s">
        <v>141</v>
      </c>
      <c r="AT241" s="145" t="s">
        <v>137</v>
      </c>
      <c r="AU241" s="145" t="s">
        <v>84</v>
      </c>
      <c r="AY241" s="15" t="s">
        <v>135</v>
      </c>
      <c r="BE241" s="146">
        <f t="shared" si="4"/>
        <v>0</v>
      </c>
      <c r="BF241" s="146">
        <f t="shared" si="5"/>
        <v>0</v>
      </c>
      <c r="BG241" s="146">
        <f t="shared" si="6"/>
        <v>0</v>
      </c>
      <c r="BH241" s="146">
        <f t="shared" si="7"/>
        <v>0</v>
      </c>
      <c r="BI241" s="146">
        <f t="shared" si="8"/>
        <v>0</v>
      </c>
      <c r="BJ241" s="15" t="s">
        <v>82</v>
      </c>
      <c r="BK241" s="146">
        <f t="shared" si="9"/>
        <v>0</v>
      </c>
      <c r="BL241" s="15" t="s">
        <v>141</v>
      </c>
      <c r="BM241" s="145" t="s">
        <v>1099</v>
      </c>
    </row>
    <row r="242" spans="2:65" s="1" customFormat="1" ht="58.5">
      <c r="B242" s="31"/>
      <c r="D242" s="147" t="s">
        <v>146</v>
      </c>
      <c r="F242" s="148" t="s">
        <v>1100</v>
      </c>
      <c r="I242" s="149"/>
      <c r="L242" s="31"/>
      <c r="M242" s="150"/>
      <c r="T242" s="55"/>
      <c r="AT242" s="15" t="s">
        <v>146</v>
      </c>
      <c r="AU242" s="15" t="s">
        <v>84</v>
      </c>
    </row>
    <row r="243" spans="2:65" s="1" customFormat="1" ht="21.75" customHeight="1">
      <c r="B243" s="132"/>
      <c r="C243" s="133" t="s">
        <v>435</v>
      </c>
      <c r="D243" s="133" t="s">
        <v>137</v>
      </c>
      <c r="E243" s="134" t="s">
        <v>936</v>
      </c>
      <c r="F243" s="135" t="s">
        <v>937</v>
      </c>
      <c r="G243" s="136" t="s">
        <v>165</v>
      </c>
      <c r="H243" s="137">
        <v>227.7</v>
      </c>
      <c r="I243" s="138"/>
      <c r="J243" s="139">
        <f>ROUND(I243*H243,2)</f>
        <v>0</v>
      </c>
      <c r="K243" s="140"/>
      <c r="L243" s="31"/>
      <c r="M243" s="141" t="s">
        <v>1</v>
      </c>
      <c r="N243" s="142" t="s">
        <v>39</v>
      </c>
      <c r="P243" s="143">
        <f>O243*H243</f>
        <v>0</v>
      </c>
      <c r="Q243" s="143">
        <v>9.0000000000000006E-5</v>
      </c>
      <c r="R243" s="143">
        <f>Q243*H243</f>
        <v>2.0493000000000001E-2</v>
      </c>
      <c r="S243" s="143">
        <v>0</v>
      </c>
      <c r="T243" s="144">
        <f>S243*H243</f>
        <v>0</v>
      </c>
      <c r="AR243" s="145" t="s">
        <v>141</v>
      </c>
      <c r="AT243" s="145" t="s">
        <v>137</v>
      </c>
      <c r="AU243" s="145" t="s">
        <v>84</v>
      </c>
      <c r="AY243" s="15" t="s">
        <v>135</v>
      </c>
      <c r="BE243" s="146">
        <f>IF(N243="základní",J243,0)</f>
        <v>0</v>
      </c>
      <c r="BF243" s="146">
        <f>IF(N243="snížená",J243,0)</f>
        <v>0</v>
      </c>
      <c r="BG243" s="146">
        <f>IF(N243="zákl. přenesená",J243,0)</f>
        <v>0</v>
      </c>
      <c r="BH243" s="146">
        <f>IF(N243="sníž. přenesená",J243,0)</f>
        <v>0</v>
      </c>
      <c r="BI243" s="146">
        <f>IF(N243="nulová",J243,0)</f>
        <v>0</v>
      </c>
      <c r="BJ243" s="15" t="s">
        <v>82</v>
      </c>
      <c r="BK243" s="146">
        <f>ROUND(I243*H243,2)</f>
        <v>0</v>
      </c>
      <c r="BL243" s="15" t="s">
        <v>141</v>
      </c>
      <c r="BM243" s="145" t="s">
        <v>1101</v>
      </c>
    </row>
    <row r="244" spans="2:65" s="1" customFormat="1" ht="21.75" customHeight="1">
      <c r="B244" s="132"/>
      <c r="C244" s="133" t="s">
        <v>439</v>
      </c>
      <c r="D244" s="133" t="s">
        <v>137</v>
      </c>
      <c r="E244" s="134" t="s">
        <v>1102</v>
      </c>
      <c r="F244" s="135" t="s">
        <v>941</v>
      </c>
      <c r="G244" s="136" t="s">
        <v>165</v>
      </c>
      <c r="H244" s="137">
        <v>284</v>
      </c>
      <c r="I244" s="138"/>
      <c r="J244" s="139">
        <f>ROUND(I244*H244,2)</f>
        <v>0</v>
      </c>
      <c r="K244" s="140"/>
      <c r="L244" s="31"/>
      <c r="M244" s="141" t="s">
        <v>1</v>
      </c>
      <c r="N244" s="142" t="s">
        <v>39</v>
      </c>
      <c r="P244" s="143">
        <f>O244*H244</f>
        <v>0</v>
      </c>
      <c r="Q244" s="143">
        <v>0</v>
      </c>
      <c r="R244" s="143">
        <f>Q244*H244</f>
        <v>0</v>
      </c>
      <c r="S244" s="143">
        <v>0</v>
      </c>
      <c r="T244" s="144">
        <f>S244*H244</f>
        <v>0</v>
      </c>
      <c r="AR244" s="145" t="s">
        <v>141</v>
      </c>
      <c r="AT244" s="145" t="s">
        <v>137</v>
      </c>
      <c r="AU244" s="145" t="s">
        <v>84</v>
      </c>
      <c r="AY244" s="15" t="s">
        <v>135</v>
      </c>
      <c r="BE244" s="146">
        <f>IF(N244="základní",J244,0)</f>
        <v>0</v>
      </c>
      <c r="BF244" s="146">
        <f>IF(N244="snížená",J244,0)</f>
        <v>0</v>
      </c>
      <c r="BG244" s="146">
        <f>IF(N244="zákl. přenesená",J244,0)</f>
        <v>0</v>
      </c>
      <c r="BH244" s="146">
        <f>IF(N244="sníž. přenesená",J244,0)</f>
        <v>0</v>
      </c>
      <c r="BI244" s="146">
        <f>IF(N244="nulová",J244,0)</f>
        <v>0</v>
      </c>
      <c r="BJ244" s="15" t="s">
        <v>82</v>
      </c>
      <c r="BK244" s="146">
        <f>ROUND(I244*H244,2)</f>
        <v>0</v>
      </c>
      <c r="BL244" s="15" t="s">
        <v>141</v>
      </c>
      <c r="BM244" s="145" t="s">
        <v>1103</v>
      </c>
    </row>
    <row r="245" spans="2:65" s="11" customFormat="1" ht="22.9" customHeight="1">
      <c r="B245" s="120"/>
      <c r="D245" s="121" t="s">
        <v>73</v>
      </c>
      <c r="E245" s="130" t="s">
        <v>179</v>
      </c>
      <c r="F245" s="130" t="s">
        <v>598</v>
      </c>
      <c r="I245" s="123"/>
      <c r="J245" s="131">
        <f>BK245</f>
        <v>0</v>
      </c>
      <c r="L245" s="120"/>
      <c r="M245" s="125"/>
      <c r="P245" s="126">
        <f>SUM(P246:P252)</f>
        <v>0</v>
      </c>
      <c r="R245" s="126">
        <f>SUM(R246:R252)</f>
        <v>0.22005</v>
      </c>
      <c r="T245" s="127">
        <f>SUM(T246:T252)</f>
        <v>11.058</v>
      </c>
      <c r="AR245" s="121" t="s">
        <v>82</v>
      </c>
      <c r="AT245" s="128" t="s">
        <v>73</v>
      </c>
      <c r="AU245" s="128" t="s">
        <v>82</v>
      </c>
      <c r="AY245" s="121" t="s">
        <v>135</v>
      </c>
      <c r="BK245" s="129">
        <f>SUM(BK246:BK252)</f>
        <v>0</v>
      </c>
    </row>
    <row r="246" spans="2:65" s="1" customFormat="1" ht="24.2" customHeight="1">
      <c r="B246" s="132"/>
      <c r="C246" s="133" t="s">
        <v>444</v>
      </c>
      <c r="D246" s="133" t="s">
        <v>137</v>
      </c>
      <c r="E246" s="134" t="s">
        <v>617</v>
      </c>
      <c r="F246" s="135" t="s">
        <v>618</v>
      </c>
      <c r="G246" s="136" t="s">
        <v>140</v>
      </c>
      <c r="H246" s="137">
        <v>285</v>
      </c>
      <c r="I246" s="138"/>
      <c r="J246" s="139">
        <f>ROUND(I246*H246,2)</f>
        <v>0</v>
      </c>
      <c r="K246" s="140"/>
      <c r="L246" s="31"/>
      <c r="M246" s="141" t="s">
        <v>1</v>
      </c>
      <c r="N246" s="142" t="s">
        <v>39</v>
      </c>
      <c r="P246" s="143">
        <f>O246*H246</f>
        <v>0</v>
      </c>
      <c r="Q246" s="143">
        <v>6.8999999999999997E-4</v>
      </c>
      <c r="R246" s="143">
        <f>Q246*H246</f>
        <v>0.19664999999999999</v>
      </c>
      <c r="S246" s="143">
        <v>0</v>
      </c>
      <c r="T246" s="144">
        <f>S246*H246</f>
        <v>0</v>
      </c>
      <c r="AR246" s="145" t="s">
        <v>141</v>
      </c>
      <c r="AT246" s="145" t="s">
        <v>137</v>
      </c>
      <c r="AU246" s="145" t="s">
        <v>84</v>
      </c>
      <c r="AY246" s="15" t="s">
        <v>135</v>
      </c>
      <c r="BE246" s="146">
        <f>IF(N246="základní",J246,0)</f>
        <v>0</v>
      </c>
      <c r="BF246" s="146">
        <f>IF(N246="snížená",J246,0)</f>
        <v>0</v>
      </c>
      <c r="BG246" s="146">
        <f>IF(N246="zákl. přenesená",J246,0)</f>
        <v>0</v>
      </c>
      <c r="BH246" s="146">
        <f>IF(N246="sníž. přenesená",J246,0)</f>
        <v>0</v>
      </c>
      <c r="BI246" s="146">
        <f>IF(N246="nulová",J246,0)</f>
        <v>0</v>
      </c>
      <c r="BJ246" s="15" t="s">
        <v>82</v>
      </c>
      <c r="BK246" s="146">
        <f>ROUND(I246*H246,2)</f>
        <v>0</v>
      </c>
      <c r="BL246" s="15" t="s">
        <v>141</v>
      </c>
      <c r="BM246" s="145" t="s">
        <v>1104</v>
      </c>
    </row>
    <row r="247" spans="2:65" s="1" customFormat="1" ht="19.5">
      <c r="B247" s="31"/>
      <c r="D247" s="147" t="s">
        <v>146</v>
      </c>
      <c r="F247" s="148" t="s">
        <v>959</v>
      </c>
      <c r="I247" s="149"/>
      <c r="L247" s="31"/>
      <c r="M247" s="150"/>
      <c r="T247" s="55"/>
      <c r="AT247" s="15" t="s">
        <v>146</v>
      </c>
      <c r="AU247" s="15" t="s">
        <v>84</v>
      </c>
    </row>
    <row r="248" spans="2:65" s="1" customFormat="1" ht="24.2" customHeight="1">
      <c r="B248" s="132"/>
      <c r="C248" s="133" t="s">
        <v>448</v>
      </c>
      <c r="D248" s="133" t="s">
        <v>137</v>
      </c>
      <c r="E248" s="134" t="s">
        <v>622</v>
      </c>
      <c r="F248" s="135" t="s">
        <v>623</v>
      </c>
      <c r="G248" s="136" t="s">
        <v>165</v>
      </c>
      <c r="H248" s="137">
        <v>39</v>
      </c>
      <c r="I248" s="138"/>
      <c r="J248" s="139">
        <f>ROUND(I248*H248,2)</f>
        <v>0</v>
      </c>
      <c r="K248" s="140"/>
      <c r="L248" s="31"/>
      <c r="M248" s="141" t="s">
        <v>1</v>
      </c>
      <c r="N248" s="142" t="s">
        <v>39</v>
      </c>
      <c r="P248" s="143">
        <f>O248*H248</f>
        <v>0</v>
      </c>
      <c r="Q248" s="143">
        <v>5.9999999999999995E-4</v>
      </c>
      <c r="R248" s="143">
        <f>Q248*H248</f>
        <v>2.3399999999999997E-2</v>
      </c>
      <c r="S248" s="143">
        <v>0</v>
      </c>
      <c r="T248" s="144">
        <f>S248*H248</f>
        <v>0</v>
      </c>
      <c r="AR248" s="145" t="s">
        <v>141</v>
      </c>
      <c r="AT248" s="145" t="s">
        <v>137</v>
      </c>
      <c r="AU248" s="145" t="s">
        <v>84</v>
      </c>
      <c r="AY248" s="15" t="s">
        <v>135</v>
      </c>
      <c r="BE248" s="146">
        <f>IF(N248="základní",J248,0)</f>
        <v>0</v>
      </c>
      <c r="BF248" s="146">
        <f>IF(N248="snížená",J248,0)</f>
        <v>0</v>
      </c>
      <c r="BG248" s="146">
        <f>IF(N248="zákl. přenesená",J248,0)</f>
        <v>0</v>
      </c>
      <c r="BH248" s="146">
        <f>IF(N248="sníž. přenesená",J248,0)</f>
        <v>0</v>
      </c>
      <c r="BI248" s="146">
        <f>IF(N248="nulová",J248,0)</f>
        <v>0</v>
      </c>
      <c r="BJ248" s="15" t="s">
        <v>82</v>
      </c>
      <c r="BK248" s="146">
        <f>ROUND(I248*H248,2)</f>
        <v>0</v>
      </c>
      <c r="BL248" s="15" t="s">
        <v>141</v>
      </c>
      <c r="BM248" s="145" t="s">
        <v>1105</v>
      </c>
    </row>
    <row r="249" spans="2:65" s="1" customFormat="1" ht="19.5">
      <c r="B249" s="31"/>
      <c r="D249" s="147" t="s">
        <v>146</v>
      </c>
      <c r="F249" s="148" t="s">
        <v>625</v>
      </c>
      <c r="I249" s="149"/>
      <c r="L249" s="31"/>
      <c r="M249" s="150"/>
      <c r="T249" s="55"/>
      <c r="AT249" s="15" t="s">
        <v>146</v>
      </c>
      <c r="AU249" s="15" t="s">
        <v>84</v>
      </c>
    </row>
    <row r="250" spans="2:65" s="1" customFormat="1" ht="24.2" customHeight="1">
      <c r="B250" s="132"/>
      <c r="C250" s="133" t="s">
        <v>452</v>
      </c>
      <c r="D250" s="133" t="s">
        <v>137</v>
      </c>
      <c r="E250" s="134" t="s">
        <v>627</v>
      </c>
      <c r="F250" s="135" t="s">
        <v>628</v>
      </c>
      <c r="G250" s="136" t="s">
        <v>165</v>
      </c>
      <c r="H250" s="137">
        <v>39</v>
      </c>
      <c r="I250" s="138"/>
      <c r="J250" s="139">
        <f>ROUND(I250*H250,2)</f>
        <v>0</v>
      </c>
      <c r="K250" s="140"/>
      <c r="L250" s="31"/>
      <c r="M250" s="141" t="s">
        <v>1</v>
      </c>
      <c r="N250" s="142" t="s">
        <v>39</v>
      </c>
      <c r="P250" s="143">
        <f>O250*H250</f>
        <v>0</v>
      </c>
      <c r="Q250" s="143">
        <v>0</v>
      </c>
      <c r="R250" s="143">
        <f>Q250*H250</f>
        <v>0</v>
      </c>
      <c r="S250" s="143">
        <v>0</v>
      </c>
      <c r="T250" s="144">
        <f>S250*H250</f>
        <v>0</v>
      </c>
      <c r="AR250" s="145" t="s">
        <v>141</v>
      </c>
      <c r="AT250" s="145" t="s">
        <v>137</v>
      </c>
      <c r="AU250" s="145" t="s">
        <v>84</v>
      </c>
      <c r="AY250" s="15" t="s">
        <v>135</v>
      </c>
      <c r="BE250" s="146">
        <f>IF(N250="základní",J250,0)</f>
        <v>0</v>
      </c>
      <c r="BF250" s="146">
        <f>IF(N250="snížená",J250,0)</f>
        <v>0</v>
      </c>
      <c r="BG250" s="146">
        <f>IF(N250="zákl. přenesená",J250,0)</f>
        <v>0</v>
      </c>
      <c r="BH250" s="146">
        <f>IF(N250="sníž. přenesená",J250,0)</f>
        <v>0</v>
      </c>
      <c r="BI250" s="146">
        <f>IF(N250="nulová",J250,0)</f>
        <v>0</v>
      </c>
      <c r="BJ250" s="15" t="s">
        <v>82</v>
      </c>
      <c r="BK250" s="146">
        <f>ROUND(I250*H250,2)</f>
        <v>0</v>
      </c>
      <c r="BL250" s="15" t="s">
        <v>141</v>
      </c>
      <c r="BM250" s="145" t="s">
        <v>1106</v>
      </c>
    </row>
    <row r="251" spans="2:65" s="1" customFormat="1" ht="19.5">
      <c r="B251" s="31"/>
      <c r="D251" s="147" t="s">
        <v>146</v>
      </c>
      <c r="F251" s="148" t="s">
        <v>630</v>
      </c>
      <c r="I251" s="149"/>
      <c r="L251" s="31"/>
      <c r="M251" s="150"/>
      <c r="T251" s="55"/>
      <c r="AT251" s="15" t="s">
        <v>146</v>
      </c>
      <c r="AU251" s="15" t="s">
        <v>84</v>
      </c>
    </row>
    <row r="252" spans="2:65" s="1" customFormat="1" ht="24.2" customHeight="1">
      <c r="B252" s="132"/>
      <c r="C252" s="133" t="s">
        <v>456</v>
      </c>
      <c r="D252" s="133" t="s">
        <v>137</v>
      </c>
      <c r="E252" s="134" t="s">
        <v>632</v>
      </c>
      <c r="F252" s="135" t="s">
        <v>633</v>
      </c>
      <c r="G252" s="136" t="s">
        <v>165</v>
      </c>
      <c r="H252" s="137">
        <v>57</v>
      </c>
      <c r="I252" s="138"/>
      <c r="J252" s="139">
        <f>ROUND(I252*H252,2)</f>
        <v>0</v>
      </c>
      <c r="K252" s="140"/>
      <c r="L252" s="31"/>
      <c r="M252" s="141" t="s">
        <v>1</v>
      </c>
      <c r="N252" s="142" t="s">
        <v>39</v>
      </c>
      <c r="P252" s="143">
        <f>O252*H252</f>
        <v>0</v>
      </c>
      <c r="Q252" s="143">
        <v>0</v>
      </c>
      <c r="R252" s="143">
        <f>Q252*H252</f>
        <v>0</v>
      </c>
      <c r="S252" s="143">
        <v>0.19400000000000001</v>
      </c>
      <c r="T252" s="144">
        <f>S252*H252</f>
        <v>11.058</v>
      </c>
      <c r="AR252" s="145" t="s">
        <v>141</v>
      </c>
      <c r="AT252" s="145" t="s">
        <v>137</v>
      </c>
      <c r="AU252" s="145" t="s">
        <v>84</v>
      </c>
      <c r="AY252" s="15" t="s">
        <v>135</v>
      </c>
      <c r="BE252" s="146">
        <f>IF(N252="základní",J252,0)</f>
        <v>0</v>
      </c>
      <c r="BF252" s="146">
        <f>IF(N252="snížená",J252,0)</f>
        <v>0</v>
      </c>
      <c r="BG252" s="146">
        <f>IF(N252="zákl. přenesená",J252,0)</f>
        <v>0</v>
      </c>
      <c r="BH252" s="146">
        <f>IF(N252="sníž. přenesená",J252,0)</f>
        <v>0</v>
      </c>
      <c r="BI252" s="146">
        <f>IF(N252="nulová",J252,0)</f>
        <v>0</v>
      </c>
      <c r="BJ252" s="15" t="s">
        <v>82</v>
      </c>
      <c r="BK252" s="146">
        <f>ROUND(I252*H252,2)</f>
        <v>0</v>
      </c>
      <c r="BL252" s="15" t="s">
        <v>141</v>
      </c>
      <c r="BM252" s="145" t="s">
        <v>1107</v>
      </c>
    </row>
    <row r="253" spans="2:65" s="11" customFormat="1" ht="22.9" customHeight="1">
      <c r="B253" s="120"/>
      <c r="D253" s="121" t="s">
        <v>73</v>
      </c>
      <c r="E253" s="130" t="s">
        <v>644</v>
      </c>
      <c r="F253" s="130" t="s">
        <v>645</v>
      </c>
      <c r="I253" s="123"/>
      <c r="J253" s="131">
        <f>BK253</f>
        <v>0</v>
      </c>
      <c r="L253" s="120"/>
      <c r="M253" s="125"/>
      <c r="P253" s="126">
        <f>SUM(P254:P266)</f>
        <v>0</v>
      </c>
      <c r="R253" s="126">
        <f>SUM(R254:R266)</f>
        <v>0</v>
      </c>
      <c r="T253" s="127">
        <f>SUM(T254:T266)</f>
        <v>0</v>
      </c>
      <c r="AR253" s="121" t="s">
        <v>82</v>
      </c>
      <c r="AT253" s="128" t="s">
        <v>73</v>
      </c>
      <c r="AU253" s="128" t="s">
        <v>82</v>
      </c>
      <c r="AY253" s="121" t="s">
        <v>135</v>
      </c>
      <c r="BK253" s="129">
        <f>SUM(BK254:BK266)</f>
        <v>0</v>
      </c>
    </row>
    <row r="254" spans="2:65" s="1" customFormat="1" ht="21.75" customHeight="1">
      <c r="B254" s="132"/>
      <c r="C254" s="133" t="s">
        <v>460</v>
      </c>
      <c r="D254" s="133" t="s">
        <v>137</v>
      </c>
      <c r="E254" s="134" t="s">
        <v>647</v>
      </c>
      <c r="F254" s="135" t="s">
        <v>648</v>
      </c>
      <c r="G254" s="136" t="s">
        <v>271</v>
      </c>
      <c r="H254" s="137">
        <v>31.957999999999998</v>
      </c>
      <c r="I254" s="138"/>
      <c r="J254" s="139">
        <f>ROUND(I254*H254,2)</f>
        <v>0</v>
      </c>
      <c r="K254" s="140"/>
      <c r="L254" s="31"/>
      <c r="M254" s="141" t="s">
        <v>1</v>
      </c>
      <c r="N254" s="142" t="s">
        <v>39</v>
      </c>
      <c r="P254" s="143">
        <f>O254*H254</f>
        <v>0</v>
      </c>
      <c r="Q254" s="143">
        <v>0</v>
      </c>
      <c r="R254" s="143">
        <f>Q254*H254</f>
        <v>0</v>
      </c>
      <c r="S254" s="143">
        <v>0</v>
      </c>
      <c r="T254" s="144">
        <f>S254*H254</f>
        <v>0</v>
      </c>
      <c r="AR254" s="145" t="s">
        <v>141</v>
      </c>
      <c r="AT254" s="145" t="s">
        <v>137</v>
      </c>
      <c r="AU254" s="145" t="s">
        <v>84</v>
      </c>
      <c r="AY254" s="15" t="s">
        <v>135</v>
      </c>
      <c r="BE254" s="146">
        <f>IF(N254="základní",J254,0)</f>
        <v>0</v>
      </c>
      <c r="BF254" s="146">
        <f>IF(N254="snížená",J254,0)</f>
        <v>0</v>
      </c>
      <c r="BG254" s="146">
        <f>IF(N254="zákl. přenesená",J254,0)</f>
        <v>0</v>
      </c>
      <c r="BH254" s="146">
        <f>IF(N254="sníž. přenesená",J254,0)</f>
        <v>0</v>
      </c>
      <c r="BI254" s="146">
        <f>IF(N254="nulová",J254,0)</f>
        <v>0</v>
      </c>
      <c r="BJ254" s="15" t="s">
        <v>82</v>
      </c>
      <c r="BK254" s="146">
        <f>ROUND(I254*H254,2)</f>
        <v>0</v>
      </c>
      <c r="BL254" s="15" t="s">
        <v>141</v>
      </c>
      <c r="BM254" s="145" t="s">
        <v>1108</v>
      </c>
    </row>
    <row r="255" spans="2:65" s="1" customFormat="1" ht="24.2" customHeight="1">
      <c r="B255" s="132"/>
      <c r="C255" s="133" t="s">
        <v>464</v>
      </c>
      <c r="D255" s="133" t="s">
        <v>137</v>
      </c>
      <c r="E255" s="134" t="s">
        <v>651</v>
      </c>
      <c r="F255" s="135" t="s">
        <v>652</v>
      </c>
      <c r="G255" s="136" t="s">
        <v>271</v>
      </c>
      <c r="H255" s="137">
        <v>287.62200000000001</v>
      </c>
      <c r="I255" s="138"/>
      <c r="J255" s="139">
        <f>ROUND(I255*H255,2)</f>
        <v>0</v>
      </c>
      <c r="K255" s="140"/>
      <c r="L255" s="31"/>
      <c r="M255" s="141" t="s">
        <v>1</v>
      </c>
      <c r="N255" s="142" t="s">
        <v>39</v>
      </c>
      <c r="P255" s="143">
        <f>O255*H255</f>
        <v>0</v>
      </c>
      <c r="Q255" s="143">
        <v>0</v>
      </c>
      <c r="R255" s="143">
        <f>Q255*H255</f>
        <v>0</v>
      </c>
      <c r="S255" s="143">
        <v>0</v>
      </c>
      <c r="T255" s="144">
        <f>S255*H255</f>
        <v>0</v>
      </c>
      <c r="AR255" s="145" t="s">
        <v>141</v>
      </c>
      <c r="AT255" s="145" t="s">
        <v>137</v>
      </c>
      <c r="AU255" s="145" t="s">
        <v>84</v>
      </c>
      <c r="AY255" s="15" t="s">
        <v>135</v>
      </c>
      <c r="BE255" s="146">
        <f>IF(N255="základní",J255,0)</f>
        <v>0</v>
      </c>
      <c r="BF255" s="146">
        <f>IF(N255="snížená",J255,0)</f>
        <v>0</v>
      </c>
      <c r="BG255" s="146">
        <f>IF(N255="zákl. přenesená",J255,0)</f>
        <v>0</v>
      </c>
      <c r="BH255" s="146">
        <f>IF(N255="sníž. přenesená",J255,0)</f>
        <v>0</v>
      </c>
      <c r="BI255" s="146">
        <f>IF(N255="nulová",J255,0)</f>
        <v>0</v>
      </c>
      <c r="BJ255" s="15" t="s">
        <v>82</v>
      </c>
      <c r="BK255" s="146">
        <f>ROUND(I255*H255,2)</f>
        <v>0</v>
      </c>
      <c r="BL255" s="15" t="s">
        <v>141</v>
      </c>
      <c r="BM255" s="145" t="s">
        <v>1109</v>
      </c>
    </row>
    <row r="256" spans="2:65" s="12" customFormat="1" ht="22.5">
      <c r="B256" s="151"/>
      <c r="D256" s="147" t="s">
        <v>160</v>
      </c>
      <c r="E256" s="152" t="s">
        <v>1</v>
      </c>
      <c r="F256" s="153" t="s">
        <v>1110</v>
      </c>
      <c r="H256" s="154">
        <v>287.62200000000001</v>
      </c>
      <c r="I256" s="155"/>
      <c r="L256" s="151"/>
      <c r="M256" s="156"/>
      <c r="T256" s="157"/>
      <c r="AT256" s="152" t="s">
        <v>160</v>
      </c>
      <c r="AU256" s="152" t="s">
        <v>84</v>
      </c>
      <c r="AV256" s="12" t="s">
        <v>84</v>
      </c>
      <c r="AW256" s="12" t="s">
        <v>31</v>
      </c>
      <c r="AX256" s="12" t="s">
        <v>82</v>
      </c>
      <c r="AY256" s="152" t="s">
        <v>135</v>
      </c>
    </row>
    <row r="257" spans="2:65" s="1" customFormat="1" ht="21.75" customHeight="1">
      <c r="B257" s="132"/>
      <c r="C257" s="133" t="s">
        <v>468</v>
      </c>
      <c r="D257" s="133" t="s">
        <v>137</v>
      </c>
      <c r="E257" s="134" t="s">
        <v>656</v>
      </c>
      <c r="F257" s="135" t="s">
        <v>657</v>
      </c>
      <c r="G257" s="136" t="s">
        <v>271</v>
      </c>
      <c r="H257" s="137">
        <v>25.056000000000001</v>
      </c>
      <c r="I257" s="138"/>
      <c r="J257" s="139">
        <f>ROUND(I257*H257,2)</f>
        <v>0</v>
      </c>
      <c r="K257" s="140"/>
      <c r="L257" s="31"/>
      <c r="M257" s="141" t="s">
        <v>1</v>
      </c>
      <c r="N257" s="142" t="s">
        <v>39</v>
      </c>
      <c r="P257" s="143">
        <f>O257*H257</f>
        <v>0</v>
      </c>
      <c r="Q257" s="143">
        <v>0</v>
      </c>
      <c r="R257" s="143">
        <f>Q257*H257</f>
        <v>0</v>
      </c>
      <c r="S257" s="143">
        <v>0</v>
      </c>
      <c r="T257" s="144">
        <f>S257*H257</f>
        <v>0</v>
      </c>
      <c r="AR257" s="145" t="s">
        <v>141</v>
      </c>
      <c r="AT257" s="145" t="s">
        <v>137</v>
      </c>
      <c r="AU257" s="145" t="s">
        <v>84</v>
      </c>
      <c r="AY257" s="15" t="s">
        <v>135</v>
      </c>
      <c r="BE257" s="146">
        <f>IF(N257="základní",J257,0)</f>
        <v>0</v>
      </c>
      <c r="BF257" s="146">
        <f>IF(N257="snížená",J257,0)</f>
        <v>0</v>
      </c>
      <c r="BG257" s="146">
        <f>IF(N257="zákl. přenesená",J257,0)</f>
        <v>0</v>
      </c>
      <c r="BH257" s="146">
        <f>IF(N257="sníž. přenesená",J257,0)</f>
        <v>0</v>
      </c>
      <c r="BI257" s="146">
        <f>IF(N257="nulová",J257,0)</f>
        <v>0</v>
      </c>
      <c r="BJ257" s="15" t="s">
        <v>82</v>
      </c>
      <c r="BK257" s="146">
        <f>ROUND(I257*H257,2)</f>
        <v>0</v>
      </c>
      <c r="BL257" s="15" t="s">
        <v>141</v>
      </c>
      <c r="BM257" s="145" t="s">
        <v>1111</v>
      </c>
    </row>
    <row r="258" spans="2:65" s="1" customFormat="1" ht="24.2" customHeight="1">
      <c r="B258" s="132"/>
      <c r="C258" s="133" t="s">
        <v>472</v>
      </c>
      <c r="D258" s="133" t="s">
        <v>137</v>
      </c>
      <c r="E258" s="134" t="s">
        <v>660</v>
      </c>
      <c r="F258" s="135" t="s">
        <v>661</v>
      </c>
      <c r="G258" s="136" t="s">
        <v>271</v>
      </c>
      <c r="H258" s="137">
        <v>450.50400000000002</v>
      </c>
      <c r="I258" s="138"/>
      <c r="J258" s="139">
        <f>ROUND(I258*H258,2)</f>
        <v>0</v>
      </c>
      <c r="K258" s="140"/>
      <c r="L258" s="31"/>
      <c r="M258" s="141" t="s">
        <v>1</v>
      </c>
      <c r="N258" s="142" t="s">
        <v>39</v>
      </c>
      <c r="P258" s="143">
        <f>O258*H258</f>
        <v>0</v>
      </c>
      <c r="Q258" s="143">
        <v>0</v>
      </c>
      <c r="R258" s="143">
        <f>Q258*H258</f>
        <v>0</v>
      </c>
      <c r="S258" s="143">
        <v>0</v>
      </c>
      <c r="T258" s="144">
        <f>S258*H258</f>
        <v>0</v>
      </c>
      <c r="AR258" s="145" t="s">
        <v>141</v>
      </c>
      <c r="AT258" s="145" t="s">
        <v>137</v>
      </c>
      <c r="AU258" s="145" t="s">
        <v>84</v>
      </c>
      <c r="AY258" s="15" t="s">
        <v>135</v>
      </c>
      <c r="BE258" s="146">
        <f>IF(N258="základní",J258,0)</f>
        <v>0</v>
      </c>
      <c r="BF258" s="146">
        <f>IF(N258="snížená",J258,0)</f>
        <v>0</v>
      </c>
      <c r="BG258" s="146">
        <f>IF(N258="zákl. přenesená",J258,0)</f>
        <v>0</v>
      </c>
      <c r="BH258" s="146">
        <f>IF(N258="sníž. přenesená",J258,0)</f>
        <v>0</v>
      </c>
      <c r="BI258" s="146">
        <f>IF(N258="nulová",J258,0)</f>
        <v>0</v>
      </c>
      <c r="BJ258" s="15" t="s">
        <v>82</v>
      </c>
      <c r="BK258" s="146">
        <f>ROUND(I258*H258,2)</f>
        <v>0</v>
      </c>
      <c r="BL258" s="15" t="s">
        <v>141</v>
      </c>
      <c r="BM258" s="145" t="s">
        <v>1112</v>
      </c>
    </row>
    <row r="259" spans="2:65" s="12" customFormat="1" ht="22.5">
      <c r="B259" s="151"/>
      <c r="D259" s="147" t="s">
        <v>160</v>
      </c>
      <c r="E259" s="152" t="s">
        <v>1</v>
      </c>
      <c r="F259" s="153" t="s">
        <v>1113</v>
      </c>
      <c r="H259" s="154">
        <v>23.004000000000001</v>
      </c>
      <c r="I259" s="155"/>
      <c r="L259" s="151"/>
      <c r="M259" s="156"/>
      <c r="T259" s="157"/>
      <c r="AT259" s="152" t="s">
        <v>160</v>
      </c>
      <c r="AU259" s="152" t="s">
        <v>84</v>
      </c>
      <c r="AV259" s="12" t="s">
        <v>84</v>
      </c>
      <c r="AW259" s="12" t="s">
        <v>31</v>
      </c>
      <c r="AX259" s="12" t="s">
        <v>74</v>
      </c>
      <c r="AY259" s="152" t="s">
        <v>135</v>
      </c>
    </row>
    <row r="260" spans="2:65" s="12" customFormat="1" ht="33.75">
      <c r="B260" s="151"/>
      <c r="D260" s="147" t="s">
        <v>160</v>
      </c>
      <c r="E260" s="152" t="s">
        <v>1</v>
      </c>
      <c r="F260" s="153" t="s">
        <v>1114</v>
      </c>
      <c r="H260" s="154">
        <v>427.5</v>
      </c>
      <c r="I260" s="155"/>
      <c r="L260" s="151"/>
      <c r="M260" s="156"/>
      <c r="T260" s="157"/>
      <c r="AT260" s="152" t="s">
        <v>160</v>
      </c>
      <c r="AU260" s="152" t="s">
        <v>84</v>
      </c>
      <c r="AV260" s="12" t="s">
        <v>84</v>
      </c>
      <c r="AW260" s="12" t="s">
        <v>31</v>
      </c>
      <c r="AX260" s="12" t="s">
        <v>74</v>
      </c>
      <c r="AY260" s="152" t="s">
        <v>135</v>
      </c>
    </row>
    <row r="261" spans="2:65" s="13" customFormat="1" ht="11.25">
      <c r="B261" s="169"/>
      <c r="D261" s="147" t="s">
        <v>160</v>
      </c>
      <c r="E261" s="170" t="s">
        <v>1</v>
      </c>
      <c r="F261" s="171" t="s">
        <v>253</v>
      </c>
      <c r="H261" s="172">
        <v>450.50400000000002</v>
      </c>
      <c r="I261" s="173"/>
      <c r="L261" s="169"/>
      <c r="M261" s="174"/>
      <c r="T261" s="175"/>
      <c r="AT261" s="170" t="s">
        <v>160</v>
      </c>
      <c r="AU261" s="170" t="s">
        <v>84</v>
      </c>
      <c r="AV261" s="13" t="s">
        <v>141</v>
      </c>
      <c r="AW261" s="13" t="s">
        <v>31</v>
      </c>
      <c r="AX261" s="13" t="s">
        <v>82</v>
      </c>
      <c r="AY261" s="170" t="s">
        <v>135</v>
      </c>
    </row>
    <row r="262" spans="2:65" s="1" customFormat="1" ht="24.2" customHeight="1">
      <c r="B262" s="132"/>
      <c r="C262" s="133" t="s">
        <v>476</v>
      </c>
      <c r="D262" s="133" t="s">
        <v>137</v>
      </c>
      <c r="E262" s="134" t="s">
        <v>667</v>
      </c>
      <c r="F262" s="135" t="s">
        <v>668</v>
      </c>
      <c r="G262" s="136" t="s">
        <v>271</v>
      </c>
      <c r="H262" s="137">
        <v>31.957999999999998</v>
      </c>
      <c r="I262" s="138"/>
      <c r="J262" s="139">
        <f>ROUND(I262*H262,2)</f>
        <v>0</v>
      </c>
      <c r="K262" s="140"/>
      <c r="L262" s="31"/>
      <c r="M262" s="141" t="s">
        <v>1</v>
      </c>
      <c r="N262" s="142" t="s">
        <v>39</v>
      </c>
      <c r="P262" s="143">
        <f>O262*H262</f>
        <v>0</v>
      </c>
      <c r="Q262" s="143">
        <v>0</v>
      </c>
      <c r="R262" s="143">
        <f>Q262*H262</f>
        <v>0</v>
      </c>
      <c r="S262" s="143">
        <v>0</v>
      </c>
      <c r="T262" s="144">
        <f>S262*H262</f>
        <v>0</v>
      </c>
      <c r="AR262" s="145" t="s">
        <v>141</v>
      </c>
      <c r="AT262" s="145" t="s">
        <v>137</v>
      </c>
      <c r="AU262" s="145" t="s">
        <v>84</v>
      </c>
      <c r="AY262" s="15" t="s">
        <v>135</v>
      </c>
      <c r="BE262" s="146">
        <f>IF(N262="základní",J262,0)</f>
        <v>0</v>
      </c>
      <c r="BF262" s="146">
        <f>IF(N262="snížená",J262,0)</f>
        <v>0</v>
      </c>
      <c r="BG262" s="146">
        <f>IF(N262="zákl. přenesená",J262,0)</f>
        <v>0</v>
      </c>
      <c r="BH262" s="146">
        <f>IF(N262="sníž. přenesená",J262,0)</f>
        <v>0</v>
      </c>
      <c r="BI262" s="146">
        <f>IF(N262="nulová",J262,0)</f>
        <v>0</v>
      </c>
      <c r="BJ262" s="15" t="s">
        <v>82</v>
      </c>
      <c r="BK262" s="146">
        <f>ROUND(I262*H262,2)</f>
        <v>0</v>
      </c>
      <c r="BL262" s="15" t="s">
        <v>141</v>
      </c>
      <c r="BM262" s="145" t="s">
        <v>1115</v>
      </c>
    </row>
    <row r="263" spans="2:65" s="1" customFormat="1" ht="24.2" customHeight="1">
      <c r="B263" s="132"/>
      <c r="C263" s="133" t="s">
        <v>480</v>
      </c>
      <c r="D263" s="133" t="s">
        <v>137</v>
      </c>
      <c r="E263" s="134" t="s">
        <v>671</v>
      </c>
      <c r="F263" s="135" t="s">
        <v>672</v>
      </c>
      <c r="G263" s="136" t="s">
        <v>271</v>
      </c>
      <c r="H263" s="137">
        <v>25.056000000000001</v>
      </c>
      <c r="I263" s="138"/>
      <c r="J263" s="139">
        <f>ROUND(I263*H263,2)</f>
        <v>0</v>
      </c>
      <c r="K263" s="140"/>
      <c r="L263" s="31"/>
      <c r="M263" s="141" t="s">
        <v>1</v>
      </c>
      <c r="N263" s="142" t="s">
        <v>39</v>
      </c>
      <c r="P263" s="143">
        <f>O263*H263</f>
        <v>0</v>
      </c>
      <c r="Q263" s="143">
        <v>0</v>
      </c>
      <c r="R263" s="143">
        <f>Q263*H263</f>
        <v>0</v>
      </c>
      <c r="S263" s="143">
        <v>0</v>
      </c>
      <c r="T263" s="144">
        <f>S263*H263</f>
        <v>0</v>
      </c>
      <c r="AR263" s="145" t="s">
        <v>141</v>
      </c>
      <c r="AT263" s="145" t="s">
        <v>137</v>
      </c>
      <c r="AU263" s="145" t="s">
        <v>84</v>
      </c>
      <c r="AY263" s="15" t="s">
        <v>135</v>
      </c>
      <c r="BE263" s="146">
        <f>IF(N263="základní",J263,0)</f>
        <v>0</v>
      </c>
      <c r="BF263" s="146">
        <f>IF(N263="snížená",J263,0)</f>
        <v>0</v>
      </c>
      <c r="BG263" s="146">
        <f>IF(N263="zákl. přenesená",J263,0)</f>
        <v>0</v>
      </c>
      <c r="BH263" s="146">
        <f>IF(N263="sníž. přenesená",J263,0)</f>
        <v>0</v>
      </c>
      <c r="BI263" s="146">
        <f>IF(N263="nulová",J263,0)</f>
        <v>0</v>
      </c>
      <c r="BJ263" s="15" t="s">
        <v>82</v>
      </c>
      <c r="BK263" s="146">
        <f>ROUND(I263*H263,2)</f>
        <v>0</v>
      </c>
      <c r="BL263" s="15" t="s">
        <v>141</v>
      </c>
      <c r="BM263" s="145" t="s">
        <v>1116</v>
      </c>
    </row>
    <row r="264" spans="2:65" s="1" customFormat="1" ht="24.2" customHeight="1">
      <c r="B264" s="132"/>
      <c r="C264" s="133" t="s">
        <v>485</v>
      </c>
      <c r="D264" s="133" t="s">
        <v>137</v>
      </c>
      <c r="E264" s="134" t="s">
        <v>675</v>
      </c>
      <c r="F264" s="135" t="s">
        <v>676</v>
      </c>
      <c r="G264" s="136" t="s">
        <v>271</v>
      </c>
      <c r="H264" s="137">
        <v>2.556</v>
      </c>
      <c r="I264" s="138"/>
      <c r="J264" s="139">
        <f>ROUND(I264*H264,2)</f>
        <v>0</v>
      </c>
      <c r="K264" s="140"/>
      <c r="L264" s="31"/>
      <c r="M264" s="141" t="s">
        <v>1</v>
      </c>
      <c r="N264" s="142" t="s">
        <v>39</v>
      </c>
      <c r="P264" s="143">
        <f>O264*H264</f>
        <v>0</v>
      </c>
      <c r="Q264" s="143">
        <v>0</v>
      </c>
      <c r="R264" s="143">
        <f>Q264*H264</f>
        <v>0</v>
      </c>
      <c r="S264" s="143">
        <v>0</v>
      </c>
      <c r="T264" s="144">
        <f>S264*H264</f>
        <v>0</v>
      </c>
      <c r="AR264" s="145" t="s">
        <v>141</v>
      </c>
      <c r="AT264" s="145" t="s">
        <v>137</v>
      </c>
      <c r="AU264" s="145" t="s">
        <v>84</v>
      </c>
      <c r="AY264" s="15" t="s">
        <v>135</v>
      </c>
      <c r="BE264" s="146">
        <f>IF(N264="základní",J264,0)</f>
        <v>0</v>
      </c>
      <c r="BF264" s="146">
        <f>IF(N264="snížená",J264,0)</f>
        <v>0</v>
      </c>
      <c r="BG264" s="146">
        <f>IF(N264="zákl. přenesená",J264,0)</f>
        <v>0</v>
      </c>
      <c r="BH264" s="146">
        <f>IF(N264="sníž. přenesená",J264,0)</f>
        <v>0</v>
      </c>
      <c r="BI264" s="146">
        <f>IF(N264="nulová",J264,0)</f>
        <v>0</v>
      </c>
      <c r="BJ264" s="15" t="s">
        <v>82</v>
      </c>
      <c r="BK264" s="146">
        <f>ROUND(I264*H264,2)</f>
        <v>0</v>
      </c>
      <c r="BL264" s="15" t="s">
        <v>141</v>
      </c>
      <c r="BM264" s="145" t="s">
        <v>1117</v>
      </c>
    </row>
    <row r="265" spans="2:65" s="1" customFormat="1" ht="33" customHeight="1">
      <c r="B265" s="132"/>
      <c r="C265" s="133" t="s">
        <v>489</v>
      </c>
      <c r="D265" s="133" t="s">
        <v>137</v>
      </c>
      <c r="E265" s="134" t="s">
        <v>679</v>
      </c>
      <c r="F265" s="135" t="s">
        <v>1118</v>
      </c>
      <c r="G265" s="136" t="s">
        <v>271</v>
      </c>
      <c r="H265" s="137">
        <v>31.957999999999998</v>
      </c>
      <c r="I265" s="138"/>
      <c r="J265" s="139">
        <f>ROUND(I265*H265,2)</f>
        <v>0</v>
      </c>
      <c r="K265" s="140"/>
      <c r="L265" s="31"/>
      <c r="M265" s="141" t="s">
        <v>1</v>
      </c>
      <c r="N265" s="142" t="s">
        <v>39</v>
      </c>
      <c r="P265" s="143">
        <f>O265*H265</f>
        <v>0</v>
      </c>
      <c r="Q265" s="143">
        <v>0</v>
      </c>
      <c r="R265" s="143">
        <f>Q265*H265</f>
        <v>0</v>
      </c>
      <c r="S265" s="143">
        <v>0</v>
      </c>
      <c r="T265" s="144">
        <f>S265*H265</f>
        <v>0</v>
      </c>
      <c r="AR265" s="145" t="s">
        <v>141</v>
      </c>
      <c r="AT265" s="145" t="s">
        <v>137</v>
      </c>
      <c r="AU265" s="145" t="s">
        <v>84</v>
      </c>
      <c r="AY265" s="15" t="s">
        <v>135</v>
      </c>
      <c r="BE265" s="146">
        <f>IF(N265="základní",J265,0)</f>
        <v>0</v>
      </c>
      <c r="BF265" s="146">
        <f>IF(N265="snížená",J265,0)</f>
        <v>0</v>
      </c>
      <c r="BG265" s="146">
        <f>IF(N265="zákl. přenesená",J265,0)</f>
        <v>0</v>
      </c>
      <c r="BH265" s="146">
        <f>IF(N265="sníž. přenesená",J265,0)</f>
        <v>0</v>
      </c>
      <c r="BI265" s="146">
        <f>IF(N265="nulová",J265,0)</f>
        <v>0</v>
      </c>
      <c r="BJ265" s="15" t="s">
        <v>82</v>
      </c>
      <c r="BK265" s="146">
        <f>ROUND(I265*H265,2)</f>
        <v>0</v>
      </c>
      <c r="BL265" s="15" t="s">
        <v>141</v>
      </c>
      <c r="BM265" s="145" t="s">
        <v>1119</v>
      </c>
    </row>
    <row r="266" spans="2:65" s="1" customFormat="1" ht="24.2" customHeight="1">
      <c r="B266" s="132"/>
      <c r="C266" s="133" t="s">
        <v>493</v>
      </c>
      <c r="D266" s="133" t="s">
        <v>137</v>
      </c>
      <c r="E266" s="134" t="s">
        <v>683</v>
      </c>
      <c r="F266" s="135" t="s">
        <v>1120</v>
      </c>
      <c r="G266" s="136" t="s">
        <v>271</v>
      </c>
      <c r="H266" s="137">
        <v>22.5</v>
      </c>
      <c r="I266" s="138"/>
      <c r="J266" s="139">
        <f>ROUND(I266*H266,2)</f>
        <v>0</v>
      </c>
      <c r="K266" s="140"/>
      <c r="L266" s="31"/>
      <c r="M266" s="141" t="s">
        <v>1</v>
      </c>
      <c r="N266" s="142" t="s">
        <v>39</v>
      </c>
      <c r="P266" s="143">
        <f>O266*H266</f>
        <v>0</v>
      </c>
      <c r="Q266" s="143">
        <v>0</v>
      </c>
      <c r="R266" s="143">
        <f>Q266*H266</f>
        <v>0</v>
      </c>
      <c r="S266" s="143">
        <v>0</v>
      </c>
      <c r="T266" s="144">
        <f>S266*H266</f>
        <v>0</v>
      </c>
      <c r="AR266" s="145" t="s">
        <v>141</v>
      </c>
      <c r="AT266" s="145" t="s">
        <v>137</v>
      </c>
      <c r="AU266" s="145" t="s">
        <v>84</v>
      </c>
      <c r="AY266" s="15" t="s">
        <v>135</v>
      </c>
      <c r="BE266" s="146">
        <f>IF(N266="základní",J266,0)</f>
        <v>0</v>
      </c>
      <c r="BF266" s="146">
        <f>IF(N266="snížená",J266,0)</f>
        <v>0</v>
      </c>
      <c r="BG266" s="146">
        <f>IF(N266="zákl. přenesená",J266,0)</f>
        <v>0</v>
      </c>
      <c r="BH266" s="146">
        <f>IF(N266="sníž. přenesená",J266,0)</f>
        <v>0</v>
      </c>
      <c r="BI266" s="146">
        <f>IF(N266="nulová",J266,0)</f>
        <v>0</v>
      </c>
      <c r="BJ266" s="15" t="s">
        <v>82</v>
      </c>
      <c r="BK266" s="146">
        <f>ROUND(I266*H266,2)</f>
        <v>0</v>
      </c>
      <c r="BL266" s="15" t="s">
        <v>141</v>
      </c>
      <c r="BM266" s="145" t="s">
        <v>1121</v>
      </c>
    </row>
    <row r="267" spans="2:65" s="11" customFormat="1" ht="22.9" customHeight="1">
      <c r="B267" s="120"/>
      <c r="D267" s="121" t="s">
        <v>73</v>
      </c>
      <c r="E267" s="130" t="s">
        <v>686</v>
      </c>
      <c r="F267" s="130" t="s">
        <v>687</v>
      </c>
      <c r="I267" s="123"/>
      <c r="J267" s="131">
        <f>BK267</f>
        <v>0</v>
      </c>
      <c r="L267" s="120"/>
      <c r="M267" s="125"/>
      <c r="P267" s="126">
        <f>SUM(P268:P270)</f>
        <v>0</v>
      </c>
      <c r="R267" s="126">
        <f>SUM(R268:R270)</f>
        <v>0</v>
      </c>
      <c r="T267" s="127">
        <f>SUM(T268:T270)</f>
        <v>0</v>
      </c>
      <c r="AR267" s="121" t="s">
        <v>82</v>
      </c>
      <c r="AT267" s="128" t="s">
        <v>73</v>
      </c>
      <c r="AU267" s="128" t="s">
        <v>82</v>
      </c>
      <c r="AY267" s="121" t="s">
        <v>135</v>
      </c>
      <c r="BK267" s="129">
        <f>SUM(BK268:BK270)</f>
        <v>0</v>
      </c>
    </row>
    <row r="268" spans="2:65" s="1" customFormat="1" ht="24.2" customHeight="1">
      <c r="B268" s="132"/>
      <c r="C268" s="133" t="s">
        <v>497</v>
      </c>
      <c r="D268" s="133" t="s">
        <v>137</v>
      </c>
      <c r="E268" s="134" t="s">
        <v>689</v>
      </c>
      <c r="F268" s="135" t="s">
        <v>1122</v>
      </c>
      <c r="G268" s="136" t="s">
        <v>271</v>
      </c>
      <c r="H268" s="137">
        <v>12.992000000000001</v>
      </c>
      <c r="I268" s="138"/>
      <c r="J268" s="139">
        <f>ROUND(I268*H268,2)</f>
        <v>0</v>
      </c>
      <c r="K268" s="140"/>
      <c r="L268" s="31"/>
      <c r="M268" s="141" t="s">
        <v>1</v>
      </c>
      <c r="N268" s="142" t="s">
        <v>39</v>
      </c>
      <c r="P268" s="143">
        <f>O268*H268</f>
        <v>0</v>
      </c>
      <c r="Q268" s="143">
        <v>0</v>
      </c>
      <c r="R268" s="143">
        <f>Q268*H268</f>
        <v>0</v>
      </c>
      <c r="S268" s="143">
        <v>0</v>
      </c>
      <c r="T268" s="144">
        <f>S268*H268</f>
        <v>0</v>
      </c>
      <c r="AR268" s="145" t="s">
        <v>141</v>
      </c>
      <c r="AT268" s="145" t="s">
        <v>137</v>
      </c>
      <c r="AU268" s="145" t="s">
        <v>84</v>
      </c>
      <c r="AY268" s="15" t="s">
        <v>135</v>
      </c>
      <c r="BE268" s="146">
        <f>IF(N268="základní",J268,0)</f>
        <v>0</v>
      </c>
      <c r="BF268" s="146">
        <f>IF(N268="snížená",J268,0)</f>
        <v>0</v>
      </c>
      <c r="BG268" s="146">
        <f>IF(N268="zákl. přenesená",J268,0)</f>
        <v>0</v>
      </c>
      <c r="BH268" s="146">
        <f>IF(N268="sníž. přenesená",J268,0)</f>
        <v>0</v>
      </c>
      <c r="BI268" s="146">
        <f>IF(N268="nulová",J268,0)</f>
        <v>0</v>
      </c>
      <c r="BJ268" s="15" t="s">
        <v>82</v>
      </c>
      <c r="BK268" s="146">
        <f>ROUND(I268*H268,2)</f>
        <v>0</v>
      </c>
      <c r="BL268" s="15" t="s">
        <v>141</v>
      </c>
      <c r="BM268" s="145" t="s">
        <v>1123</v>
      </c>
    </row>
    <row r="269" spans="2:65" s="1" customFormat="1" ht="24.2" customHeight="1">
      <c r="B269" s="132"/>
      <c r="C269" s="133" t="s">
        <v>501</v>
      </c>
      <c r="D269" s="133" t="s">
        <v>137</v>
      </c>
      <c r="E269" s="134" t="s">
        <v>694</v>
      </c>
      <c r="F269" s="135" t="s">
        <v>695</v>
      </c>
      <c r="G269" s="136" t="s">
        <v>271</v>
      </c>
      <c r="H269" s="137">
        <v>3.8420000000000001</v>
      </c>
      <c r="I269" s="138"/>
      <c r="J269" s="139">
        <f>ROUND(I269*H269,2)</f>
        <v>0</v>
      </c>
      <c r="K269" s="140"/>
      <c r="L269" s="31"/>
      <c r="M269" s="141" t="s">
        <v>1</v>
      </c>
      <c r="N269" s="142" t="s">
        <v>39</v>
      </c>
      <c r="P269" s="143">
        <f>O269*H269</f>
        <v>0</v>
      </c>
      <c r="Q269" s="143">
        <v>0</v>
      </c>
      <c r="R269" s="143">
        <f>Q269*H269</f>
        <v>0</v>
      </c>
      <c r="S269" s="143">
        <v>0</v>
      </c>
      <c r="T269" s="144">
        <f>S269*H269</f>
        <v>0</v>
      </c>
      <c r="AR269" s="145" t="s">
        <v>141</v>
      </c>
      <c r="AT269" s="145" t="s">
        <v>137</v>
      </c>
      <c r="AU269" s="145" t="s">
        <v>84</v>
      </c>
      <c r="AY269" s="15" t="s">
        <v>135</v>
      </c>
      <c r="BE269" s="146">
        <f>IF(N269="základní",J269,0)</f>
        <v>0</v>
      </c>
      <c r="BF269" s="146">
        <f>IF(N269="snížená",J269,0)</f>
        <v>0</v>
      </c>
      <c r="BG269" s="146">
        <f>IF(N269="zákl. přenesená",J269,0)</f>
        <v>0</v>
      </c>
      <c r="BH269" s="146">
        <f>IF(N269="sníž. přenesená",J269,0)</f>
        <v>0</v>
      </c>
      <c r="BI269" s="146">
        <f>IF(N269="nulová",J269,0)</f>
        <v>0</v>
      </c>
      <c r="BJ269" s="15" t="s">
        <v>82</v>
      </c>
      <c r="BK269" s="146">
        <f>ROUND(I269*H269,2)</f>
        <v>0</v>
      </c>
      <c r="BL269" s="15" t="s">
        <v>141</v>
      </c>
      <c r="BM269" s="145" t="s">
        <v>1124</v>
      </c>
    </row>
    <row r="270" spans="2:65" s="1" customFormat="1" ht="16.5" customHeight="1">
      <c r="B270" s="132"/>
      <c r="C270" s="133" t="s">
        <v>505</v>
      </c>
      <c r="D270" s="133" t="s">
        <v>137</v>
      </c>
      <c r="E270" s="134" t="s">
        <v>698</v>
      </c>
      <c r="F270" s="135" t="s">
        <v>699</v>
      </c>
      <c r="G270" s="136" t="s">
        <v>271</v>
      </c>
      <c r="H270" s="137">
        <v>268.43599999999998</v>
      </c>
      <c r="I270" s="138"/>
      <c r="J270" s="139">
        <f>ROUND(I270*H270,2)</f>
        <v>0</v>
      </c>
      <c r="K270" s="140"/>
      <c r="L270" s="31"/>
      <c r="M270" s="176" t="s">
        <v>1</v>
      </c>
      <c r="N270" s="177" t="s">
        <v>39</v>
      </c>
      <c r="O270" s="178"/>
      <c r="P270" s="179">
        <f>O270*H270</f>
        <v>0</v>
      </c>
      <c r="Q270" s="179">
        <v>0</v>
      </c>
      <c r="R270" s="179">
        <f>Q270*H270</f>
        <v>0</v>
      </c>
      <c r="S270" s="179">
        <v>0</v>
      </c>
      <c r="T270" s="180">
        <f>S270*H270</f>
        <v>0</v>
      </c>
      <c r="AR270" s="145" t="s">
        <v>141</v>
      </c>
      <c r="AT270" s="145" t="s">
        <v>137</v>
      </c>
      <c r="AU270" s="145" t="s">
        <v>84</v>
      </c>
      <c r="AY270" s="15" t="s">
        <v>135</v>
      </c>
      <c r="BE270" s="146">
        <f>IF(N270="základní",J270,0)</f>
        <v>0</v>
      </c>
      <c r="BF270" s="146">
        <f>IF(N270="snížená",J270,0)</f>
        <v>0</v>
      </c>
      <c r="BG270" s="146">
        <f>IF(N270="zákl. přenesená",J270,0)</f>
        <v>0</v>
      </c>
      <c r="BH270" s="146">
        <f>IF(N270="sníž. přenesená",J270,0)</f>
        <v>0</v>
      </c>
      <c r="BI270" s="146">
        <f>IF(N270="nulová",J270,0)</f>
        <v>0</v>
      </c>
      <c r="BJ270" s="15" t="s">
        <v>82</v>
      </c>
      <c r="BK270" s="146">
        <f>ROUND(I270*H270,2)</f>
        <v>0</v>
      </c>
      <c r="BL270" s="15" t="s">
        <v>141</v>
      </c>
      <c r="BM270" s="145" t="s">
        <v>1125</v>
      </c>
    </row>
    <row r="271" spans="2:65" s="1" customFormat="1" ht="6.95" customHeight="1">
      <c r="B271" s="43"/>
      <c r="C271" s="44"/>
      <c r="D271" s="44"/>
      <c r="E271" s="44"/>
      <c r="F271" s="44"/>
      <c r="G271" s="44"/>
      <c r="H271" s="44"/>
      <c r="I271" s="44"/>
      <c r="J271" s="44"/>
      <c r="K271" s="44"/>
      <c r="L271" s="31"/>
    </row>
  </sheetData>
  <autoFilter ref="C124:K270" xr:uid="{00000000-0009-0000-0000-000003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53"/>
  <sheetViews>
    <sheetView showGridLines="0" topLeftCell="A30" workbookViewId="0">
      <selection activeCell="J18" sqref="J18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93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84</v>
      </c>
    </row>
    <row r="4" spans="2:46" ht="24.95" customHeight="1">
      <c r="B4" s="18"/>
      <c r="D4" s="19" t="s">
        <v>103</v>
      </c>
      <c r="L4" s="18"/>
      <c r="M4" s="87" t="s">
        <v>10</v>
      </c>
      <c r="AT4" s="15" t="s">
        <v>3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26.25" customHeight="1">
      <c r="B7" s="18"/>
      <c r="E7" s="222" t="str">
        <f>'Rekapitulace stavby'!K6</f>
        <v>Nová Koruna - doplnění sítí etapa II vodovod, kanalizace splašková, kanalizace dešŤová, přípojky, VO, přeložky</v>
      </c>
      <c r="F7" s="223"/>
      <c r="G7" s="223"/>
      <c r="H7" s="223"/>
      <c r="L7" s="18"/>
    </row>
    <row r="8" spans="2:46" s="1" customFormat="1" ht="12" customHeight="1">
      <c r="B8" s="31"/>
      <c r="D8" s="25" t="s">
        <v>104</v>
      </c>
      <c r="L8" s="31"/>
    </row>
    <row r="9" spans="2:46" s="1" customFormat="1" ht="16.5" customHeight="1">
      <c r="B9" s="31"/>
      <c r="E9" s="183" t="s">
        <v>1126</v>
      </c>
      <c r="F9" s="224"/>
      <c r="G9" s="224"/>
      <c r="H9" s="224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5" t="s">
        <v>18</v>
      </c>
      <c r="F11" s="23" t="s">
        <v>1</v>
      </c>
      <c r="I11" s="25" t="s">
        <v>19</v>
      </c>
      <c r="J11" s="23" t="s">
        <v>1</v>
      </c>
      <c r="L11" s="31"/>
    </row>
    <row r="12" spans="2:46" s="1" customFormat="1" ht="12" customHeight="1">
      <c r="B12" s="31"/>
      <c r="D12" s="25" t="s">
        <v>21</v>
      </c>
      <c r="F12" s="23" t="s">
        <v>22</v>
      </c>
      <c r="I12" s="25" t="s">
        <v>23</v>
      </c>
      <c r="J12" s="51"/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5" t="s">
        <v>26</v>
      </c>
      <c r="I14" s="25" t="s">
        <v>27</v>
      </c>
      <c r="J14" s="23" t="str">
        <f>IF('Rekapitulace stavby'!AN10="","",'Rekapitulace stavby'!AN10)</f>
        <v/>
      </c>
      <c r="L14" s="31"/>
    </row>
    <row r="15" spans="2:46" s="1" customFormat="1" ht="18" customHeight="1">
      <c r="B15" s="31"/>
      <c r="E15" s="23" t="str">
        <f>IF('Rekapitulace stavby'!E11="","",'Rekapitulace stavby'!E11)</f>
        <v xml:space="preserve"> </v>
      </c>
      <c r="I15" s="25" t="s">
        <v>28</v>
      </c>
      <c r="J15" s="23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5" t="s">
        <v>29</v>
      </c>
      <c r="I17" s="25" t="s">
        <v>27</v>
      </c>
      <c r="J17" s="26"/>
      <c r="L17" s="31"/>
    </row>
    <row r="18" spans="2:12" s="1" customFormat="1" ht="18" customHeight="1">
      <c r="B18" s="31"/>
      <c r="E18" s="225"/>
      <c r="F18" s="205"/>
      <c r="G18" s="205"/>
      <c r="H18" s="205"/>
      <c r="I18" s="25" t="s">
        <v>28</v>
      </c>
      <c r="J18" s="26"/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5" t="s">
        <v>30</v>
      </c>
      <c r="I20" s="25" t="s">
        <v>27</v>
      </c>
      <c r="J20" s="23" t="str">
        <f>IF('Rekapitulace stavby'!AN16="","",'Rekapitulace stavby'!AN16)</f>
        <v/>
      </c>
      <c r="L20" s="31"/>
    </row>
    <row r="21" spans="2:12" s="1" customFormat="1" ht="18" customHeight="1">
      <c r="B21" s="31"/>
      <c r="E21" s="23" t="str">
        <f>IF('Rekapitulace stavby'!E17="","",'Rekapitulace stavby'!E17)</f>
        <v xml:space="preserve"> </v>
      </c>
      <c r="I21" s="25" t="s">
        <v>28</v>
      </c>
      <c r="J21" s="23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5" t="s">
        <v>32</v>
      </c>
      <c r="I23" s="25" t="s">
        <v>27</v>
      </c>
      <c r="J23" s="23" t="str">
        <f>IF('Rekapitulace stavby'!AN19="","",'Rekapitulace stavby'!AN19)</f>
        <v/>
      </c>
      <c r="L23" s="31"/>
    </row>
    <row r="24" spans="2:12" s="1" customFormat="1" ht="18" customHeight="1">
      <c r="B24" s="31"/>
      <c r="E24" s="23" t="str">
        <f>IF('Rekapitulace stavby'!E20="","",'Rekapitulace stavby'!E20)</f>
        <v xml:space="preserve"> </v>
      </c>
      <c r="I24" s="25" t="s">
        <v>28</v>
      </c>
      <c r="J24" s="23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5" t="s">
        <v>33</v>
      </c>
      <c r="L26" s="31"/>
    </row>
    <row r="27" spans="2:12" s="7" customFormat="1" ht="16.5" customHeight="1">
      <c r="B27" s="88"/>
      <c r="E27" s="210" t="s">
        <v>1</v>
      </c>
      <c r="F27" s="210"/>
      <c r="G27" s="210"/>
      <c r="H27" s="210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34</v>
      </c>
      <c r="J30" s="65">
        <f>ROUND(J124,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>
      <c r="B33" s="31"/>
      <c r="D33" s="54" t="s">
        <v>38</v>
      </c>
      <c r="E33" s="25" t="s">
        <v>39</v>
      </c>
      <c r="F33" s="90">
        <f>ROUND((SUM(BE124:BE252)),  2)</f>
        <v>0</v>
      </c>
      <c r="I33" s="91">
        <v>0.21</v>
      </c>
      <c r="J33" s="90">
        <f>ROUND(((SUM(BE124:BE252))*I33),  2)</f>
        <v>0</v>
      </c>
      <c r="L33" s="31"/>
    </row>
    <row r="34" spans="2:12" s="1" customFormat="1" ht="14.45" customHeight="1">
      <c r="B34" s="31"/>
      <c r="E34" s="25" t="s">
        <v>40</v>
      </c>
      <c r="F34" s="90">
        <f>ROUND((SUM(BF124:BF252)),  2)</f>
        <v>0</v>
      </c>
      <c r="I34" s="91">
        <v>0.15</v>
      </c>
      <c r="J34" s="90">
        <f>ROUND(((SUM(BF124:BF252))*I34),  2)</f>
        <v>0</v>
      </c>
      <c r="L34" s="31"/>
    </row>
    <row r="35" spans="2:12" s="1" customFormat="1" ht="14.45" hidden="1" customHeight="1">
      <c r="B35" s="31"/>
      <c r="E35" s="25" t="s">
        <v>41</v>
      </c>
      <c r="F35" s="90">
        <f>ROUND((SUM(BG124:BG252)),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5" t="s">
        <v>42</v>
      </c>
      <c r="F36" s="90">
        <f>ROUND((SUM(BH124:BH252)),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5" t="s">
        <v>43</v>
      </c>
      <c r="F37" s="90">
        <f>ROUND((SUM(BI124:BI252)),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44</v>
      </c>
      <c r="E39" s="56"/>
      <c r="F39" s="56"/>
      <c r="G39" s="94" t="s">
        <v>45</v>
      </c>
      <c r="H39" s="95" t="s">
        <v>46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1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1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1"/>
      <c r="D61" s="42" t="s">
        <v>49</v>
      </c>
      <c r="E61" s="33"/>
      <c r="F61" s="98" t="s">
        <v>50</v>
      </c>
      <c r="G61" s="42" t="s">
        <v>49</v>
      </c>
      <c r="H61" s="33"/>
      <c r="I61" s="33"/>
      <c r="J61" s="99" t="s">
        <v>50</v>
      </c>
      <c r="K61" s="33"/>
      <c r="L61" s="31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1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31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1"/>
      <c r="D76" s="42" t="s">
        <v>49</v>
      </c>
      <c r="E76" s="33"/>
      <c r="F76" s="98" t="s">
        <v>50</v>
      </c>
      <c r="G76" s="42" t="s">
        <v>49</v>
      </c>
      <c r="H76" s="33"/>
      <c r="I76" s="33"/>
      <c r="J76" s="99" t="s">
        <v>50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19" t="s">
        <v>106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5" t="s">
        <v>16</v>
      </c>
      <c r="L84" s="31"/>
    </row>
    <row r="85" spans="2:47" s="1" customFormat="1" ht="26.25" customHeight="1">
      <c r="B85" s="31"/>
      <c r="E85" s="222" t="str">
        <f>E7</f>
        <v>Nová Koruna - doplnění sítí etapa II vodovod, kanalizace splašková, kanalizace dešŤová, přípojky, VO, přeložky</v>
      </c>
      <c r="F85" s="223"/>
      <c r="G85" s="223"/>
      <c r="H85" s="223"/>
      <c r="L85" s="31"/>
    </row>
    <row r="86" spans="2:47" s="1" customFormat="1" ht="12" customHeight="1">
      <c r="B86" s="31"/>
      <c r="C86" s="25" t="s">
        <v>104</v>
      </c>
      <c r="L86" s="31"/>
    </row>
    <row r="87" spans="2:47" s="1" customFormat="1" ht="16.5" customHeight="1">
      <c r="B87" s="31"/>
      <c r="E87" s="183" t="str">
        <f>E9</f>
        <v>4179d - SO 04  Přípojky domovní</v>
      </c>
      <c r="F87" s="224"/>
      <c r="G87" s="224"/>
      <c r="H87" s="22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5" t="s">
        <v>21</v>
      </c>
      <c r="F89" s="23" t="str">
        <f>F12</f>
        <v xml:space="preserve"> </v>
      </c>
      <c r="I89" s="25" t="s">
        <v>23</v>
      </c>
      <c r="J89" s="51" t="str">
        <f>IF(J12="","",J12)</f>
        <v/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5" t="s">
        <v>26</v>
      </c>
      <c r="F91" s="23" t="str">
        <f>E15</f>
        <v xml:space="preserve"> </v>
      </c>
      <c r="I91" s="25" t="s">
        <v>30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5" t="s">
        <v>29</v>
      </c>
      <c r="F92" s="23" t="str">
        <f>IF(E18="","",E18)</f>
        <v/>
      </c>
      <c r="I92" s="25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107</v>
      </c>
      <c r="D94" s="92"/>
      <c r="E94" s="92"/>
      <c r="F94" s="92"/>
      <c r="G94" s="92"/>
      <c r="H94" s="92"/>
      <c r="I94" s="92"/>
      <c r="J94" s="101" t="s">
        <v>108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109</v>
      </c>
      <c r="J96" s="65">
        <f>J124</f>
        <v>0</v>
      </c>
      <c r="L96" s="31"/>
      <c r="AU96" s="15" t="s">
        <v>110</v>
      </c>
    </row>
    <row r="97" spans="2:12" s="8" customFormat="1" ht="24.95" customHeight="1">
      <c r="B97" s="103"/>
      <c r="D97" s="104" t="s">
        <v>111</v>
      </c>
      <c r="E97" s="105"/>
      <c r="F97" s="105"/>
      <c r="G97" s="105"/>
      <c r="H97" s="105"/>
      <c r="I97" s="105"/>
      <c r="J97" s="106">
        <f>J125</f>
        <v>0</v>
      </c>
      <c r="L97" s="103"/>
    </row>
    <row r="98" spans="2:12" s="9" customFormat="1" ht="19.899999999999999" customHeight="1">
      <c r="B98" s="107"/>
      <c r="D98" s="108" t="s">
        <v>112</v>
      </c>
      <c r="E98" s="109"/>
      <c r="F98" s="109"/>
      <c r="G98" s="109"/>
      <c r="H98" s="109"/>
      <c r="I98" s="109"/>
      <c r="J98" s="110">
        <f>J126</f>
        <v>0</v>
      </c>
      <c r="L98" s="107"/>
    </row>
    <row r="99" spans="2:12" s="9" customFormat="1" ht="19.899999999999999" customHeight="1">
      <c r="B99" s="107"/>
      <c r="D99" s="108" t="s">
        <v>113</v>
      </c>
      <c r="E99" s="109"/>
      <c r="F99" s="109"/>
      <c r="G99" s="109"/>
      <c r="H99" s="109"/>
      <c r="I99" s="109"/>
      <c r="J99" s="110">
        <f>J198</f>
        <v>0</v>
      </c>
      <c r="L99" s="107"/>
    </row>
    <row r="100" spans="2:12" s="9" customFormat="1" ht="19.899999999999999" customHeight="1">
      <c r="B100" s="107"/>
      <c r="D100" s="108" t="s">
        <v>114</v>
      </c>
      <c r="E100" s="109"/>
      <c r="F100" s="109"/>
      <c r="G100" s="109"/>
      <c r="H100" s="109"/>
      <c r="I100" s="109"/>
      <c r="J100" s="110">
        <f>J205</f>
        <v>0</v>
      </c>
      <c r="L100" s="107"/>
    </row>
    <row r="101" spans="2:12" s="9" customFormat="1" ht="19.899999999999999" customHeight="1">
      <c r="B101" s="107"/>
      <c r="D101" s="108" t="s">
        <v>116</v>
      </c>
      <c r="E101" s="109"/>
      <c r="F101" s="109"/>
      <c r="G101" s="109"/>
      <c r="H101" s="109"/>
      <c r="I101" s="109"/>
      <c r="J101" s="110">
        <f>J208</f>
        <v>0</v>
      </c>
      <c r="L101" s="107"/>
    </row>
    <row r="102" spans="2:12" s="9" customFormat="1" ht="19.899999999999999" customHeight="1">
      <c r="B102" s="107"/>
      <c r="D102" s="108" t="s">
        <v>117</v>
      </c>
      <c r="E102" s="109"/>
      <c r="F102" s="109"/>
      <c r="G102" s="109"/>
      <c r="H102" s="109"/>
      <c r="I102" s="109"/>
      <c r="J102" s="110">
        <f>J228</f>
        <v>0</v>
      </c>
      <c r="L102" s="107"/>
    </row>
    <row r="103" spans="2:12" s="9" customFormat="1" ht="19.899999999999999" customHeight="1">
      <c r="B103" s="107"/>
      <c r="D103" s="108" t="s">
        <v>118</v>
      </c>
      <c r="E103" s="109"/>
      <c r="F103" s="109"/>
      <c r="G103" s="109"/>
      <c r="H103" s="109"/>
      <c r="I103" s="109"/>
      <c r="J103" s="110">
        <f>J238</f>
        <v>0</v>
      </c>
      <c r="L103" s="107"/>
    </row>
    <row r="104" spans="2:12" s="9" customFormat="1" ht="19.899999999999999" customHeight="1">
      <c r="B104" s="107"/>
      <c r="D104" s="108" t="s">
        <v>119</v>
      </c>
      <c r="E104" s="109"/>
      <c r="F104" s="109"/>
      <c r="G104" s="109"/>
      <c r="H104" s="109"/>
      <c r="I104" s="109"/>
      <c r="J104" s="110">
        <f>J249</f>
        <v>0</v>
      </c>
      <c r="L104" s="107"/>
    </row>
    <row r="105" spans="2:12" s="1" customFormat="1" ht="21.75" customHeight="1">
      <c r="B105" s="31"/>
      <c r="L105" s="31"/>
    </row>
    <row r="106" spans="2:12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1"/>
    </row>
    <row r="110" spans="2:12" s="1" customFormat="1" ht="6.95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31"/>
    </row>
    <row r="111" spans="2:12" s="1" customFormat="1" ht="24.95" customHeight="1">
      <c r="B111" s="31"/>
      <c r="C111" s="19" t="s">
        <v>120</v>
      </c>
      <c r="L111" s="31"/>
    </row>
    <row r="112" spans="2:12" s="1" customFormat="1" ht="6.95" customHeight="1">
      <c r="B112" s="31"/>
      <c r="L112" s="31"/>
    </row>
    <row r="113" spans="2:65" s="1" customFormat="1" ht="12" customHeight="1">
      <c r="B113" s="31"/>
      <c r="C113" s="25" t="s">
        <v>16</v>
      </c>
      <c r="L113" s="31"/>
    </row>
    <row r="114" spans="2:65" s="1" customFormat="1" ht="26.25" customHeight="1">
      <c r="B114" s="31"/>
      <c r="E114" s="222" t="str">
        <f>E7</f>
        <v>Nová Koruna - doplnění sítí etapa II vodovod, kanalizace splašková, kanalizace dešŤová, přípojky, VO, přeložky</v>
      </c>
      <c r="F114" s="223"/>
      <c r="G114" s="223"/>
      <c r="H114" s="223"/>
      <c r="L114" s="31"/>
    </row>
    <row r="115" spans="2:65" s="1" customFormat="1" ht="12" customHeight="1">
      <c r="B115" s="31"/>
      <c r="C115" s="25" t="s">
        <v>104</v>
      </c>
      <c r="L115" s="31"/>
    </row>
    <row r="116" spans="2:65" s="1" customFormat="1" ht="16.5" customHeight="1">
      <c r="B116" s="31"/>
      <c r="E116" s="183" t="str">
        <f>E9</f>
        <v>4179d - SO 04  Přípojky domovní</v>
      </c>
      <c r="F116" s="224"/>
      <c r="G116" s="224"/>
      <c r="H116" s="224"/>
      <c r="L116" s="31"/>
    </row>
    <row r="117" spans="2:65" s="1" customFormat="1" ht="6.95" customHeight="1">
      <c r="B117" s="31"/>
      <c r="L117" s="31"/>
    </row>
    <row r="118" spans="2:65" s="1" customFormat="1" ht="12" customHeight="1">
      <c r="B118" s="31"/>
      <c r="C118" s="25" t="s">
        <v>21</v>
      </c>
      <c r="F118" s="23" t="str">
        <f>F12</f>
        <v xml:space="preserve"> </v>
      </c>
      <c r="I118" s="25" t="s">
        <v>23</v>
      </c>
      <c r="J118" s="51" t="str">
        <f>IF(J12="","",J12)</f>
        <v/>
      </c>
      <c r="L118" s="31"/>
    </row>
    <row r="119" spans="2:65" s="1" customFormat="1" ht="6.95" customHeight="1">
      <c r="B119" s="31"/>
      <c r="L119" s="31"/>
    </row>
    <row r="120" spans="2:65" s="1" customFormat="1" ht="15.2" customHeight="1">
      <c r="B120" s="31"/>
      <c r="C120" s="25" t="s">
        <v>26</v>
      </c>
      <c r="F120" s="23" t="str">
        <f>E15</f>
        <v xml:space="preserve"> </v>
      </c>
      <c r="I120" s="25" t="s">
        <v>30</v>
      </c>
      <c r="J120" s="29" t="str">
        <f>E21</f>
        <v xml:space="preserve"> </v>
      </c>
      <c r="L120" s="31"/>
    </row>
    <row r="121" spans="2:65" s="1" customFormat="1" ht="15.2" customHeight="1">
      <c r="B121" s="31"/>
      <c r="C121" s="25" t="s">
        <v>29</v>
      </c>
      <c r="F121" s="23" t="str">
        <f>IF(E18="","",E18)</f>
        <v/>
      </c>
      <c r="I121" s="25" t="s">
        <v>32</v>
      </c>
      <c r="J121" s="29" t="str">
        <f>E24</f>
        <v xml:space="preserve"> </v>
      </c>
      <c r="L121" s="31"/>
    </row>
    <row r="122" spans="2:65" s="1" customFormat="1" ht="10.35" customHeight="1">
      <c r="B122" s="31"/>
      <c r="L122" s="31"/>
    </row>
    <row r="123" spans="2:65" s="10" customFormat="1" ht="29.25" customHeight="1">
      <c r="B123" s="111"/>
      <c r="C123" s="112" t="s">
        <v>121</v>
      </c>
      <c r="D123" s="113" t="s">
        <v>59</v>
      </c>
      <c r="E123" s="113" t="s">
        <v>55</v>
      </c>
      <c r="F123" s="113" t="s">
        <v>56</v>
      </c>
      <c r="G123" s="113" t="s">
        <v>122</v>
      </c>
      <c r="H123" s="113" t="s">
        <v>123</v>
      </c>
      <c r="I123" s="113" t="s">
        <v>124</v>
      </c>
      <c r="J123" s="114" t="s">
        <v>108</v>
      </c>
      <c r="K123" s="115" t="s">
        <v>125</v>
      </c>
      <c r="L123" s="111"/>
      <c r="M123" s="58" t="s">
        <v>1</v>
      </c>
      <c r="N123" s="59" t="s">
        <v>38</v>
      </c>
      <c r="O123" s="59" t="s">
        <v>126</v>
      </c>
      <c r="P123" s="59" t="s">
        <v>127</v>
      </c>
      <c r="Q123" s="59" t="s">
        <v>128</v>
      </c>
      <c r="R123" s="59" t="s">
        <v>129</v>
      </c>
      <c r="S123" s="59" t="s">
        <v>130</v>
      </c>
      <c r="T123" s="60" t="s">
        <v>131</v>
      </c>
    </row>
    <row r="124" spans="2:65" s="1" customFormat="1" ht="22.9" customHeight="1">
      <c r="B124" s="31"/>
      <c r="C124" s="63" t="s">
        <v>132</v>
      </c>
      <c r="J124" s="116">
        <f>BK124</f>
        <v>0</v>
      </c>
      <c r="L124" s="31"/>
      <c r="M124" s="61"/>
      <c r="N124" s="52"/>
      <c r="O124" s="52"/>
      <c r="P124" s="117">
        <f>P125</f>
        <v>0</v>
      </c>
      <c r="Q124" s="52"/>
      <c r="R124" s="117">
        <f>R125</f>
        <v>174.74616799999998</v>
      </c>
      <c r="S124" s="52"/>
      <c r="T124" s="118">
        <f>T125</f>
        <v>32.118000000000002</v>
      </c>
      <c r="AT124" s="15" t="s">
        <v>73</v>
      </c>
      <c r="AU124" s="15" t="s">
        <v>110</v>
      </c>
      <c r="BK124" s="119">
        <f>BK125</f>
        <v>0</v>
      </c>
    </row>
    <row r="125" spans="2:65" s="11" customFormat="1" ht="25.9" customHeight="1">
      <c r="B125" s="120"/>
      <c r="D125" s="121" t="s">
        <v>73</v>
      </c>
      <c r="E125" s="122" t="s">
        <v>133</v>
      </c>
      <c r="F125" s="122" t="s">
        <v>134</v>
      </c>
      <c r="I125" s="123"/>
      <c r="J125" s="124">
        <f>BK125</f>
        <v>0</v>
      </c>
      <c r="L125" s="120"/>
      <c r="M125" s="125"/>
      <c r="P125" s="126">
        <f>P126+P198+P205+P208+P228+P238+P249</f>
        <v>0</v>
      </c>
      <c r="R125" s="126">
        <f>R126+R198+R205+R208+R228+R238+R249</f>
        <v>174.74616799999998</v>
      </c>
      <c r="T125" s="127">
        <f>T126+T198+T205+T208+T228+T238+T249</f>
        <v>32.118000000000002</v>
      </c>
      <c r="AR125" s="121" t="s">
        <v>82</v>
      </c>
      <c r="AT125" s="128" t="s">
        <v>73</v>
      </c>
      <c r="AU125" s="128" t="s">
        <v>74</v>
      </c>
      <c r="AY125" s="121" t="s">
        <v>135</v>
      </c>
      <c r="BK125" s="129">
        <f>BK126+BK198+BK205+BK208+BK228+BK238+BK249</f>
        <v>0</v>
      </c>
    </row>
    <row r="126" spans="2:65" s="11" customFormat="1" ht="22.9" customHeight="1">
      <c r="B126" s="120"/>
      <c r="D126" s="121" t="s">
        <v>73</v>
      </c>
      <c r="E126" s="130" t="s">
        <v>82</v>
      </c>
      <c r="F126" s="130" t="s">
        <v>136</v>
      </c>
      <c r="I126" s="123"/>
      <c r="J126" s="131">
        <f>BK126</f>
        <v>0</v>
      </c>
      <c r="L126" s="120"/>
      <c r="M126" s="125"/>
      <c r="P126" s="126">
        <f>SUM(P127:P197)</f>
        <v>0</v>
      </c>
      <c r="R126" s="126">
        <f>SUM(R127:R197)</f>
        <v>112.73287800000001</v>
      </c>
      <c r="T126" s="127">
        <f>SUM(T127:T197)</f>
        <v>6.39</v>
      </c>
      <c r="AR126" s="121" t="s">
        <v>82</v>
      </c>
      <c r="AT126" s="128" t="s">
        <v>73</v>
      </c>
      <c r="AU126" s="128" t="s">
        <v>82</v>
      </c>
      <c r="AY126" s="121" t="s">
        <v>135</v>
      </c>
      <c r="BK126" s="129">
        <f>SUM(BK127:BK197)</f>
        <v>0</v>
      </c>
    </row>
    <row r="127" spans="2:65" s="1" customFormat="1" ht="16.5" customHeight="1">
      <c r="B127" s="132"/>
      <c r="C127" s="133" t="s">
        <v>82</v>
      </c>
      <c r="D127" s="133" t="s">
        <v>137</v>
      </c>
      <c r="E127" s="134" t="s">
        <v>157</v>
      </c>
      <c r="F127" s="135" t="s">
        <v>158</v>
      </c>
      <c r="G127" s="136" t="s">
        <v>140</v>
      </c>
      <c r="H127" s="137">
        <v>18</v>
      </c>
      <c r="I127" s="138"/>
      <c r="J127" s="139">
        <f>ROUND(I127*H127,2)</f>
        <v>0</v>
      </c>
      <c r="K127" s="140"/>
      <c r="L127" s="31"/>
      <c r="M127" s="141" t="s">
        <v>1</v>
      </c>
      <c r="N127" s="142" t="s">
        <v>39</v>
      </c>
      <c r="P127" s="143">
        <f>O127*H127</f>
        <v>0</v>
      </c>
      <c r="Q127" s="143">
        <v>0</v>
      </c>
      <c r="R127" s="143">
        <f>Q127*H127</f>
        <v>0</v>
      </c>
      <c r="S127" s="143">
        <v>0.35499999999999998</v>
      </c>
      <c r="T127" s="144">
        <f>S127*H127</f>
        <v>6.39</v>
      </c>
      <c r="AR127" s="145" t="s">
        <v>141</v>
      </c>
      <c r="AT127" s="145" t="s">
        <v>137</v>
      </c>
      <c r="AU127" s="145" t="s">
        <v>84</v>
      </c>
      <c r="AY127" s="15" t="s">
        <v>135</v>
      </c>
      <c r="BE127" s="146">
        <f>IF(N127="základní",J127,0)</f>
        <v>0</v>
      </c>
      <c r="BF127" s="146">
        <f>IF(N127="snížená",J127,0)</f>
        <v>0</v>
      </c>
      <c r="BG127" s="146">
        <f>IF(N127="zákl. přenesená",J127,0)</f>
        <v>0</v>
      </c>
      <c r="BH127" s="146">
        <f>IF(N127="sníž. přenesená",J127,0)</f>
        <v>0</v>
      </c>
      <c r="BI127" s="146">
        <f>IF(N127="nulová",J127,0)</f>
        <v>0</v>
      </c>
      <c r="BJ127" s="15" t="s">
        <v>82</v>
      </c>
      <c r="BK127" s="146">
        <f>ROUND(I127*H127,2)</f>
        <v>0</v>
      </c>
      <c r="BL127" s="15" t="s">
        <v>141</v>
      </c>
      <c r="BM127" s="145" t="s">
        <v>1127</v>
      </c>
    </row>
    <row r="128" spans="2:65" s="12" customFormat="1" ht="11.25">
      <c r="B128" s="151"/>
      <c r="D128" s="147" t="s">
        <v>160</v>
      </c>
      <c r="E128" s="152" t="s">
        <v>1</v>
      </c>
      <c r="F128" s="153" t="s">
        <v>1128</v>
      </c>
      <c r="H128" s="154">
        <v>18</v>
      </c>
      <c r="I128" s="155"/>
      <c r="L128" s="151"/>
      <c r="M128" s="156"/>
      <c r="T128" s="157"/>
      <c r="AT128" s="152" t="s">
        <v>160</v>
      </c>
      <c r="AU128" s="152" t="s">
        <v>84</v>
      </c>
      <c r="AV128" s="12" t="s">
        <v>84</v>
      </c>
      <c r="AW128" s="12" t="s">
        <v>31</v>
      </c>
      <c r="AX128" s="12" t="s">
        <v>82</v>
      </c>
      <c r="AY128" s="152" t="s">
        <v>135</v>
      </c>
    </row>
    <row r="129" spans="2:65" s="1" customFormat="1" ht="16.5" customHeight="1">
      <c r="B129" s="132"/>
      <c r="C129" s="133" t="s">
        <v>84</v>
      </c>
      <c r="D129" s="133" t="s">
        <v>137</v>
      </c>
      <c r="E129" s="134" t="s">
        <v>163</v>
      </c>
      <c r="F129" s="135" t="s">
        <v>164</v>
      </c>
      <c r="G129" s="136" t="s">
        <v>165</v>
      </c>
      <c r="H129" s="137">
        <v>21</v>
      </c>
      <c r="I129" s="138"/>
      <c r="J129" s="139">
        <f>ROUND(I129*H129,2)</f>
        <v>0</v>
      </c>
      <c r="K129" s="140"/>
      <c r="L129" s="31"/>
      <c r="M129" s="141" t="s">
        <v>1</v>
      </c>
      <c r="N129" s="142" t="s">
        <v>39</v>
      </c>
      <c r="P129" s="143">
        <f>O129*H129</f>
        <v>0</v>
      </c>
      <c r="Q129" s="143">
        <v>3.6900000000000002E-2</v>
      </c>
      <c r="R129" s="143">
        <f>Q129*H129</f>
        <v>0.77490000000000003</v>
      </c>
      <c r="S129" s="143">
        <v>0</v>
      </c>
      <c r="T129" s="144">
        <f>S129*H129</f>
        <v>0</v>
      </c>
      <c r="AR129" s="145" t="s">
        <v>141</v>
      </c>
      <c r="AT129" s="145" t="s">
        <v>137</v>
      </c>
      <c r="AU129" s="145" t="s">
        <v>84</v>
      </c>
      <c r="AY129" s="15" t="s">
        <v>135</v>
      </c>
      <c r="BE129" s="146">
        <f>IF(N129="základní",J129,0)</f>
        <v>0</v>
      </c>
      <c r="BF129" s="146">
        <f>IF(N129="snížená",J129,0)</f>
        <v>0</v>
      </c>
      <c r="BG129" s="146">
        <f>IF(N129="zákl. přenesená",J129,0)</f>
        <v>0</v>
      </c>
      <c r="BH129" s="146">
        <f>IF(N129="sníž. přenesená",J129,0)</f>
        <v>0</v>
      </c>
      <c r="BI129" s="146">
        <f>IF(N129="nulová",J129,0)</f>
        <v>0</v>
      </c>
      <c r="BJ129" s="15" t="s">
        <v>82</v>
      </c>
      <c r="BK129" s="146">
        <f>ROUND(I129*H129,2)</f>
        <v>0</v>
      </c>
      <c r="BL129" s="15" t="s">
        <v>141</v>
      </c>
      <c r="BM129" s="145" t="s">
        <v>1129</v>
      </c>
    </row>
    <row r="130" spans="2:65" s="1" customFormat="1" ht="19.5">
      <c r="B130" s="31"/>
      <c r="D130" s="147" t="s">
        <v>146</v>
      </c>
      <c r="F130" s="148" t="s">
        <v>167</v>
      </c>
      <c r="I130" s="149"/>
      <c r="L130" s="31"/>
      <c r="M130" s="150"/>
      <c r="T130" s="55"/>
      <c r="AT130" s="15" t="s">
        <v>146</v>
      </c>
      <c r="AU130" s="15" t="s">
        <v>84</v>
      </c>
    </row>
    <row r="131" spans="2:65" s="1" customFormat="1" ht="24.2" customHeight="1">
      <c r="B131" s="132"/>
      <c r="C131" s="133" t="s">
        <v>148</v>
      </c>
      <c r="D131" s="133" t="s">
        <v>137</v>
      </c>
      <c r="E131" s="134" t="s">
        <v>1130</v>
      </c>
      <c r="F131" s="135" t="s">
        <v>1131</v>
      </c>
      <c r="G131" s="136" t="s">
        <v>140</v>
      </c>
      <c r="H131" s="137">
        <v>202</v>
      </c>
      <c r="I131" s="138"/>
      <c r="J131" s="139">
        <f>ROUND(I131*H131,2)</f>
        <v>0</v>
      </c>
      <c r="K131" s="140"/>
      <c r="L131" s="31"/>
      <c r="M131" s="141" t="s">
        <v>1</v>
      </c>
      <c r="N131" s="142" t="s">
        <v>39</v>
      </c>
      <c r="P131" s="143">
        <f>O131*H131</f>
        <v>0</v>
      </c>
      <c r="Q131" s="143">
        <v>0</v>
      </c>
      <c r="R131" s="143">
        <f>Q131*H131</f>
        <v>0</v>
      </c>
      <c r="S131" s="143">
        <v>0</v>
      </c>
      <c r="T131" s="144">
        <f>S131*H131</f>
        <v>0</v>
      </c>
      <c r="AR131" s="145" t="s">
        <v>141</v>
      </c>
      <c r="AT131" s="145" t="s">
        <v>137</v>
      </c>
      <c r="AU131" s="145" t="s">
        <v>84</v>
      </c>
      <c r="AY131" s="15" t="s">
        <v>135</v>
      </c>
      <c r="BE131" s="146">
        <f>IF(N131="základní",J131,0)</f>
        <v>0</v>
      </c>
      <c r="BF131" s="146">
        <f>IF(N131="snížená",J131,0)</f>
        <v>0</v>
      </c>
      <c r="BG131" s="146">
        <f>IF(N131="zákl. přenesená",J131,0)</f>
        <v>0</v>
      </c>
      <c r="BH131" s="146">
        <f>IF(N131="sníž. přenesená",J131,0)</f>
        <v>0</v>
      </c>
      <c r="BI131" s="146">
        <f>IF(N131="nulová",J131,0)</f>
        <v>0</v>
      </c>
      <c r="BJ131" s="15" t="s">
        <v>82</v>
      </c>
      <c r="BK131" s="146">
        <f>ROUND(I131*H131,2)</f>
        <v>0</v>
      </c>
      <c r="BL131" s="15" t="s">
        <v>141</v>
      </c>
      <c r="BM131" s="145" t="s">
        <v>1132</v>
      </c>
    </row>
    <row r="132" spans="2:65" s="1" customFormat="1" ht="19.5">
      <c r="B132" s="31"/>
      <c r="D132" s="147" t="s">
        <v>146</v>
      </c>
      <c r="F132" s="148" t="s">
        <v>172</v>
      </c>
      <c r="I132" s="149"/>
      <c r="L132" s="31"/>
      <c r="M132" s="150"/>
      <c r="T132" s="55"/>
      <c r="AT132" s="15" t="s">
        <v>146</v>
      </c>
      <c r="AU132" s="15" t="s">
        <v>84</v>
      </c>
    </row>
    <row r="133" spans="2:65" s="12" customFormat="1" ht="11.25">
      <c r="B133" s="151"/>
      <c r="D133" s="147" t="s">
        <v>160</v>
      </c>
      <c r="E133" s="152" t="s">
        <v>1</v>
      </c>
      <c r="F133" s="153" t="s">
        <v>1133</v>
      </c>
      <c r="H133" s="154">
        <v>202</v>
      </c>
      <c r="I133" s="155"/>
      <c r="L133" s="151"/>
      <c r="M133" s="156"/>
      <c r="T133" s="157"/>
      <c r="AT133" s="152" t="s">
        <v>160</v>
      </c>
      <c r="AU133" s="152" t="s">
        <v>84</v>
      </c>
      <c r="AV133" s="12" t="s">
        <v>84</v>
      </c>
      <c r="AW133" s="12" t="s">
        <v>31</v>
      </c>
      <c r="AX133" s="12" t="s">
        <v>82</v>
      </c>
      <c r="AY133" s="152" t="s">
        <v>135</v>
      </c>
    </row>
    <row r="134" spans="2:65" s="1" customFormat="1" ht="24.2" customHeight="1">
      <c r="B134" s="132"/>
      <c r="C134" s="133" t="s">
        <v>141</v>
      </c>
      <c r="D134" s="133" t="s">
        <v>137</v>
      </c>
      <c r="E134" s="134" t="s">
        <v>190</v>
      </c>
      <c r="F134" s="135" t="s">
        <v>191</v>
      </c>
      <c r="G134" s="136" t="s">
        <v>176</v>
      </c>
      <c r="H134" s="137">
        <v>42</v>
      </c>
      <c r="I134" s="138"/>
      <c r="J134" s="139">
        <f>ROUND(I134*H134,2)</f>
        <v>0</v>
      </c>
      <c r="K134" s="140"/>
      <c r="L134" s="31"/>
      <c r="M134" s="141" t="s">
        <v>1</v>
      </c>
      <c r="N134" s="142" t="s">
        <v>39</v>
      </c>
      <c r="P134" s="143">
        <f>O134*H134</f>
        <v>0</v>
      </c>
      <c r="Q134" s="143">
        <v>0</v>
      </c>
      <c r="R134" s="143">
        <f>Q134*H134</f>
        <v>0</v>
      </c>
      <c r="S134" s="143">
        <v>0</v>
      </c>
      <c r="T134" s="144">
        <f>S134*H134</f>
        <v>0</v>
      </c>
      <c r="AR134" s="145" t="s">
        <v>141</v>
      </c>
      <c r="AT134" s="145" t="s">
        <v>137</v>
      </c>
      <c r="AU134" s="145" t="s">
        <v>84</v>
      </c>
      <c r="AY134" s="15" t="s">
        <v>135</v>
      </c>
      <c r="BE134" s="146">
        <f>IF(N134="základní",J134,0)</f>
        <v>0</v>
      </c>
      <c r="BF134" s="146">
        <f>IF(N134="snížená",J134,0)</f>
        <v>0</v>
      </c>
      <c r="BG134" s="146">
        <f>IF(N134="zákl. přenesená",J134,0)</f>
        <v>0</v>
      </c>
      <c r="BH134" s="146">
        <f>IF(N134="sníž. přenesená",J134,0)</f>
        <v>0</v>
      </c>
      <c r="BI134" s="146">
        <f>IF(N134="nulová",J134,0)</f>
        <v>0</v>
      </c>
      <c r="BJ134" s="15" t="s">
        <v>82</v>
      </c>
      <c r="BK134" s="146">
        <f>ROUND(I134*H134,2)</f>
        <v>0</v>
      </c>
      <c r="BL134" s="15" t="s">
        <v>141</v>
      </c>
      <c r="BM134" s="145" t="s">
        <v>1134</v>
      </c>
    </row>
    <row r="135" spans="2:65" s="1" customFormat="1" ht="29.25">
      <c r="B135" s="31"/>
      <c r="D135" s="147" t="s">
        <v>146</v>
      </c>
      <c r="F135" s="148" t="s">
        <v>193</v>
      </c>
      <c r="I135" s="149"/>
      <c r="L135" s="31"/>
      <c r="M135" s="150"/>
      <c r="T135" s="55"/>
      <c r="AT135" s="15" t="s">
        <v>146</v>
      </c>
      <c r="AU135" s="15" t="s">
        <v>84</v>
      </c>
    </row>
    <row r="136" spans="2:65" s="1" customFormat="1" ht="33" customHeight="1">
      <c r="B136" s="132"/>
      <c r="C136" s="133" t="s">
        <v>156</v>
      </c>
      <c r="D136" s="133" t="s">
        <v>137</v>
      </c>
      <c r="E136" s="134" t="s">
        <v>720</v>
      </c>
      <c r="F136" s="135" t="s">
        <v>721</v>
      </c>
      <c r="G136" s="136" t="s">
        <v>176</v>
      </c>
      <c r="H136" s="137">
        <v>110.688</v>
      </c>
      <c r="I136" s="138"/>
      <c r="J136" s="139">
        <f>ROUND(I136*H136,2)</f>
        <v>0</v>
      </c>
      <c r="K136" s="140"/>
      <c r="L136" s="31"/>
      <c r="M136" s="141" t="s">
        <v>1</v>
      </c>
      <c r="N136" s="142" t="s">
        <v>39</v>
      </c>
      <c r="P136" s="143">
        <f>O136*H136</f>
        <v>0</v>
      </c>
      <c r="Q136" s="143">
        <v>0</v>
      </c>
      <c r="R136" s="143">
        <f>Q136*H136</f>
        <v>0</v>
      </c>
      <c r="S136" s="143">
        <v>0</v>
      </c>
      <c r="T136" s="144">
        <f>S136*H136</f>
        <v>0</v>
      </c>
      <c r="AR136" s="145" t="s">
        <v>141</v>
      </c>
      <c r="AT136" s="145" t="s">
        <v>137</v>
      </c>
      <c r="AU136" s="145" t="s">
        <v>84</v>
      </c>
      <c r="AY136" s="15" t="s">
        <v>135</v>
      </c>
      <c r="BE136" s="146">
        <f>IF(N136="základní",J136,0)</f>
        <v>0</v>
      </c>
      <c r="BF136" s="146">
        <f>IF(N136="snížená",J136,0)</f>
        <v>0</v>
      </c>
      <c r="BG136" s="146">
        <f>IF(N136="zákl. přenesená",J136,0)</f>
        <v>0</v>
      </c>
      <c r="BH136" s="146">
        <f>IF(N136="sníž. přenesená",J136,0)</f>
        <v>0</v>
      </c>
      <c r="BI136" s="146">
        <f>IF(N136="nulová",J136,0)</f>
        <v>0</v>
      </c>
      <c r="BJ136" s="15" t="s">
        <v>82</v>
      </c>
      <c r="BK136" s="146">
        <f>ROUND(I136*H136,2)</f>
        <v>0</v>
      </c>
      <c r="BL136" s="15" t="s">
        <v>141</v>
      </c>
      <c r="BM136" s="145" t="s">
        <v>1135</v>
      </c>
    </row>
    <row r="137" spans="2:65" s="12" customFormat="1" ht="11.25">
      <c r="B137" s="151"/>
      <c r="D137" s="147" t="s">
        <v>160</v>
      </c>
      <c r="E137" s="152" t="s">
        <v>1</v>
      </c>
      <c r="F137" s="153" t="s">
        <v>1136</v>
      </c>
      <c r="H137" s="154">
        <v>110.688</v>
      </c>
      <c r="I137" s="155"/>
      <c r="L137" s="151"/>
      <c r="M137" s="156"/>
      <c r="T137" s="157"/>
      <c r="AT137" s="152" t="s">
        <v>160</v>
      </c>
      <c r="AU137" s="152" t="s">
        <v>84</v>
      </c>
      <c r="AV137" s="12" t="s">
        <v>84</v>
      </c>
      <c r="AW137" s="12" t="s">
        <v>31</v>
      </c>
      <c r="AX137" s="12" t="s">
        <v>82</v>
      </c>
      <c r="AY137" s="152" t="s">
        <v>135</v>
      </c>
    </row>
    <row r="138" spans="2:65" s="1" customFormat="1" ht="33" customHeight="1">
      <c r="B138" s="132"/>
      <c r="C138" s="133" t="s">
        <v>162</v>
      </c>
      <c r="D138" s="133" t="s">
        <v>137</v>
      </c>
      <c r="E138" s="134" t="s">
        <v>1137</v>
      </c>
      <c r="F138" s="135" t="s">
        <v>1138</v>
      </c>
      <c r="G138" s="136" t="s">
        <v>176</v>
      </c>
      <c r="H138" s="137">
        <v>88.55</v>
      </c>
      <c r="I138" s="138"/>
      <c r="J138" s="139">
        <f>ROUND(I138*H138,2)</f>
        <v>0</v>
      </c>
      <c r="K138" s="140"/>
      <c r="L138" s="31"/>
      <c r="M138" s="141" t="s">
        <v>1</v>
      </c>
      <c r="N138" s="142" t="s">
        <v>39</v>
      </c>
      <c r="P138" s="143">
        <f>O138*H138</f>
        <v>0</v>
      </c>
      <c r="Q138" s="143">
        <v>0</v>
      </c>
      <c r="R138" s="143">
        <f>Q138*H138</f>
        <v>0</v>
      </c>
      <c r="S138" s="143">
        <v>0</v>
      </c>
      <c r="T138" s="144">
        <f>S138*H138</f>
        <v>0</v>
      </c>
      <c r="AR138" s="145" t="s">
        <v>141</v>
      </c>
      <c r="AT138" s="145" t="s">
        <v>137</v>
      </c>
      <c r="AU138" s="145" t="s">
        <v>84</v>
      </c>
      <c r="AY138" s="15" t="s">
        <v>135</v>
      </c>
      <c r="BE138" s="146">
        <f>IF(N138="základní",J138,0)</f>
        <v>0</v>
      </c>
      <c r="BF138" s="146">
        <f>IF(N138="snížená",J138,0)</f>
        <v>0</v>
      </c>
      <c r="BG138" s="146">
        <f>IF(N138="zákl. přenesená",J138,0)</f>
        <v>0</v>
      </c>
      <c r="BH138" s="146">
        <f>IF(N138="sníž. přenesená",J138,0)</f>
        <v>0</v>
      </c>
      <c r="BI138" s="146">
        <f>IF(N138="nulová",J138,0)</f>
        <v>0</v>
      </c>
      <c r="BJ138" s="15" t="s">
        <v>82</v>
      </c>
      <c r="BK138" s="146">
        <f>ROUND(I138*H138,2)</f>
        <v>0</v>
      </c>
      <c r="BL138" s="15" t="s">
        <v>141</v>
      </c>
      <c r="BM138" s="145" t="s">
        <v>1139</v>
      </c>
    </row>
    <row r="139" spans="2:65" s="12" customFormat="1" ht="11.25">
      <c r="B139" s="151"/>
      <c r="D139" s="147" t="s">
        <v>160</v>
      </c>
      <c r="E139" s="152" t="s">
        <v>1</v>
      </c>
      <c r="F139" s="153" t="s">
        <v>1140</v>
      </c>
      <c r="H139" s="154">
        <v>88.55</v>
      </c>
      <c r="I139" s="155"/>
      <c r="L139" s="151"/>
      <c r="M139" s="156"/>
      <c r="T139" s="157"/>
      <c r="AT139" s="152" t="s">
        <v>160</v>
      </c>
      <c r="AU139" s="152" t="s">
        <v>84</v>
      </c>
      <c r="AV139" s="12" t="s">
        <v>84</v>
      </c>
      <c r="AW139" s="12" t="s">
        <v>31</v>
      </c>
      <c r="AX139" s="12" t="s">
        <v>82</v>
      </c>
      <c r="AY139" s="152" t="s">
        <v>135</v>
      </c>
    </row>
    <row r="140" spans="2:65" s="1" customFormat="1" ht="33" customHeight="1">
      <c r="B140" s="132"/>
      <c r="C140" s="133" t="s">
        <v>168</v>
      </c>
      <c r="D140" s="133" t="s">
        <v>137</v>
      </c>
      <c r="E140" s="134" t="s">
        <v>997</v>
      </c>
      <c r="F140" s="135" t="s">
        <v>998</v>
      </c>
      <c r="G140" s="136" t="s">
        <v>176</v>
      </c>
      <c r="H140" s="137">
        <v>22.138000000000002</v>
      </c>
      <c r="I140" s="138"/>
      <c r="J140" s="139">
        <f>ROUND(I140*H140,2)</f>
        <v>0</v>
      </c>
      <c r="K140" s="140"/>
      <c r="L140" s="31"/>
      <c r="M140" s="141" t="s">
        <v>1</v>
      </c>
      <c r="N140" s="142" t="s">
        <v>39</v>
      </c>
      <c r="P140" s="143">
        <f>O140*H140</f>
        <v>0</v>
      </c>
      <c r="Q140" s="143">
        <v>0</v>
      </c>
      <c r="R140" s="143">
        <f>Q140*H140</f>
        <v>0</v>
      </c>
      <c r="S140" s="143">
        <v>0</v>
      </c>
      <c r="T140" s="144">
        <f>S140*H140</f>
        <v>0</v>
      </c>
      <c r="AR140" s="145" t="s">
        <v>141</v>
      </c>
      <c r="AT140" s="145" t="s">
        <v>137</v>
      </c>
      <c r="AU140" s="145" t="s">
        <v>84</v>
      </c>
      <c r="AY140" s="15" t="s">
        <v>135</v>
      </c>
      <c r="BE140" s="146">
        <f>IF(N140="základní",J140,0)</f>
        <v>0</v>
      </c>
      <c r="BF140" s="146">
        <f>IF(N140="snížená",J140,0)</f>
        <v>0</v>
      </c>
      <c r="BG140" s="146">
        <f>IF(N140="zákl. přenesená",J140,0)</f>
        <v>0</v>
      </c>
      <c r="BH140" s="146">
        <f>IF(N140="sníž. přenesená",J140,0)</f>
        <v>0</v>
      </c>
      <c r="BI140" s="146">
        <f>IF(N140="nulová",J140,0)</f>
        <v>0</v>
      </c>
      <c r="BJ140" s="15" t="s">
        <v>82</v>
      </c>
      <c r="BK140" s="146">
        <f>ROUND(I140*H140,2)</f>
        <v>0</v>
      </c>
      <c r="BL140" s="15" t="s">
        <v>141</v>
      </c>
      <c r="BM140" s="145" t="s">
        <v>1141</v>
      </c>
    </row>
    <row r="141" spans="2:65" s="12" customFormat="1" ht="11.25">
      <c r="B141" s="151"/>
      <c r="D141" s="147" t="s">
        <v>160</v>
      </c>
      <c r="E141" s="152" t="s">
        <v>1</v>
      </c>
      <c r="F141" s="153" t="s">
        <v>1142</v>
      </c>
      <c r="H141" s="154">
        <v>22.138000000000002</v>
      </c>
      <c r="I141" s="155"/>
      <c r="L141" s="151"/>
      <c r="M141" s="156"/>
      <c r="T141" s="157"/>
      <c r="AT141" s="152" t="s">
        <v>160</v>
      </c>
      <c r="AU141" s="152" t="s">
        <v>84</v>
      </c>
      <c r="AV141" s="12" t="s">
        <v>84</v>
      </c>
      <c r="AW141" s="12" t="s">
        <v>31</v>
      </c>
      <c r="AX141" s="12" t="s">
        <v>82</v>
      </c>
      <c r="AY141" s="152" t="s">
        <v>135</v>
      </c>
    </row>
    <row r="142" spans="2:65" s="1" customFormat="1" ht="33" customHeight="1">
      <c r="B142" s="132"/>
      <c r="C142" s="133" t="s">
        <v>173</v>
      </c>
      <c r="D142" s="133" t="s">
        <v>137</v>
      </c>
      <c r="E142" s="134" t="s">
        <v>1143</v>
      </c>
      <c r="F142" s="135" t="s">
        <v>1144</v>
      </c>
      <c r="G142" s="136" t="s">
        <v>176</v>
      </c>
      <c r="H142" s="137">
        <v>72.72</v>
      </c>
      <c r="I142" s="138"/>
      <c r="J142" s="139">
        <f>ROUND(I142*H142,2)</f>
        <v>0</v>
      </c>
      <c r="K142" s="140"/>
      <c r="L142" s="31"/>
      <c r="M142" s="141" t="s">
        <v>1</v>
      </c>
      <c r="N142" s="142" t="s">
        <v>39</v>
      </c>
      <c r="P142" s="143">
        <f>O142*H142</f>
        <v>0</v>
      </c>
      <c r="Q142" s="143">
        <v>0</v>
      </c>
      <c r="R142" s="143">
        <f>Q142*H142</f>
        <v>0</v>
      </c>
      <c r="S142" s="143">
        <v>0</v>
      </c>
      <c r="T142" s="144">
        <f>S142*H142</f>
        <v>0</v>
      </c>
      <c r="AR142" s="145" t="s">
        <v>141</v>
      </c>
      <c r="AT142" s="145" t="s">
        <v>137</v>
      </c>
      <c r="AU142" s="145" t="s">
        <v>84</v>
      </c>
      <c r="AY142" s="15" t="s">
        <v>135</v>
      </c>
      <c r="BE142" s="146">
        <f>IF(N142="základní",J142,0)</f>
        <v>0</v>
      </c>
      <c r="BF142" s="146">
        <f>IF(N142="snížená",J142,0)</f>
        <v>0</v>
      </c>
      <c r="BG142" s="146">
        <f>IF(N142="zákl. přenesená",J142,0)</f>
        <v>0</v>
      </c>
      <c r="BH142" s="146">
        <f>IF(N142="sníž. přenesená",J142,0)</f>
        <v>0</v>
      </c>
      <c r="BI142" s="146">
        <f>IF(N142="nulová",J142,0)</f>
        <v>0</v>
      </c>
      <c r="BJ142" s="15" t="s">
        <v>82</v>
      </c>
      <c r="BK142" s="146">
        <f>ROUND(I142*H142,2)</f>
        <v>0</v>
      </c>
      <c r="BL142" s="15" t="s">
        <v>141</v>
      </c>
      <c r="BM142" s="145" t="s">
        <v>1145</v>
      </c>
    </row>
    <row r="143" spans="2:65" s="12" customFormat="1" ht="11.25">
      <c r="B143" s="151"/>
      <c r="D143" s="147" t="s">
        <v>160</v>
      </c>
      <c r="E143" s="152" t="s">
        <v>1</v>
      </c>
      <c r="F143" s="153" t="s">
        <v>1146</v>
      </c>
      <c r="H143" s="154">
        <v>72.72</v>
      </c>
      <c r="I143" s="155"/>
      <c r="L143" s="151"/>
      <c r="M143" s="156"/>
      <c r="T143" s="157"/>
      <c r="AT143" s="152" t="s">
        <v>160</v>
      </c>
      <c r="AU143" s="152" t="s">
        <v>84</v>
      </c>
      <c r="AV143" s="12" t="s">
        <v>84</v>
      </c>
      <c r="AW143" s="12" t="s">
        <v>31</v>
      </c>
      <c r="AX143" s="12" t="s">
        <v>82</v>
      </c>
      <c r="AY143" s="152" t="s">
        <v>135</v>
      </c>
    </row>
    <row r="144" spans="2:65" s="1" customFormat="1" ht="33" customHeight="1">
      <c r="B144" s="132"/>
      <c r="C144" s="133" t="s">
        <v>179</v>
      </c>
      <c r="D144" s="133" t="s">
        <v>137</v>
      </c>
      <c r="E144" s="134" t="s">
        <v>1147</v>
      </c>
      <c r="F144" s="135" t="s">
        <v>1148</v>
      </c>
      <c r="G144" s="136" t="s">
        <v>176</v>
      </c>
      <c r="H144" s="137">
        <v>58.176000000000002</v>
      </c>
      <c r="I144" s="138"/>
      <c r="J144" s="139">
        <f>ROUND(I144*H144,2)</f>
        <v>0</v>
      </c>
      <c r="K144" s="140"/>
      <c r="L144" s="31"/>
      <c r="M144" s="141" t="s">
        <v>1</v>
      </c>
      <c r="N144" s="142" t="s">
        <v>39</v>
      </c>
      <c r="P144" s="143">
        <f>O144*H144</f>
        <v>0</v>
      </c>
      <c r="Q144" s="143">
        <v>0</v>
      </c>
      <c r="R144" s="143">
        <f>Q144*H144</f>
        <v>0</v>
      </c>
      <c r="S144" s="143">
        <v>0</v>
      </c>
      <c r="T144" s="144">
        <f>S144*H144</f>
        <v>0</v>
      </c>
      <c r="AR144" s="145" t="s">
        <v>141</v>
      </c>
      <c r="AT144" s="145" t="s">
        <v>137</v>
      </c>
      <c r="AU144" s="145" t="s">
        <v>84</v>
      </c>
      <c r="AY144" s="15" t="s">
        <v>135</v>
      </c>
      <c r="BE144" s="146">
        <f>IF(N144="základní",J144,0)</f>
        <v>0</v>
      </c>
      <c r="BF144" s="146">
        <f>IF(N144="snížená",J144,0)</f>
        <v>0</v>
      </c>
      <c r="BG144" s="146">
        <f>IF(N144="zákl. přenesená",J144,0)</f>
        <v>0</v>
      </c>
      <c r="BH144" s="146">
        <f>IF(N144="sníž. přenesená",J144,0)</f>
        <v>0</v>
      </c>
      <c r="BI144" s="146">
        <f>IF(N144="nulová",J144,0)</f>
        <v>0</v>
      </c>
      <c r="BJ144" s="15" t="s">
        <v>82</v>
      </c>
      <c r="BK144" s="146">
        <f>ROUND(I144*H144,2)</f>
        <v>0</v>
      </c>
      <c r="BL144" s="15" t="s">
        <v>141</v>
      </c>
      <c r="BM144" s="145" t="s">
        <v>1149</v>
      </c>
    </row>
    <row r="145" spans="2:65" s="12" customFormat="1" ht="11.25">
      <c r="B145" s="151"/>
      <c r="D145" s="147" t="s">
        <v>160</v>
      </c>
      <c r="E145" s="152" t="s">
        <v>1</v>
      </c>
      <c r="F145" s="153" t="s">
        <v>1150</v>
      </c>
      <c r="H145" s="154">
        <v>58.176000000000002</v>
      </c>
      <c r="I145" s="155"/>
      <c r="L145" s="151"/>
      <c r="M145" s="156"/>
      <c r="T145" s="157"/>
      <c r="AT145" s="152" t="s">
        <v>160</v>
      </c>
      <c r="AU145" s="152" t="s">
        <v>84</v>
      </c>
      <c r="AV145" s="12" t="s">
        <v>84</v>
      </c>
      <c r="AW145" s="12" t="s">
        <v>31</v>
      </c>
      <c r="AX145" s="12" t="s">
        <v>82</v>
      </c>
      <c r="AY145" s="152" t="s">
        <v>135</v>
      </c>
    </row>
    <row r="146" spans="2:65" s="1" customFormat="1" ht="33" customHeight="1">
      <c r="B146" s="132"/>
      <c r="C146" s="133" t="s">
        <v>184</v>
      </c>
      <c r="D146" s="133" t="s">
        <v>137</v>
      </c>
      <c r="E146" s="134" t="s">
        <v>1151</v>
      </c>
      <c r="F146" s="135" t="s">
        <v>1152</v>
      </c>
      <c r="G146" s="136" t="s">
        <v>176</v>
      </c>
      <c r="H146" s="137">
        <v>14.544</v>
      </c>
      <c r="I146" s="138"/>
      <c r="J146" s="139">
        <f>ROUND(I146*H146,2)</f>
        <v>0</v>
      </c>
      <c r="K146" s="140"/>
      <c r="L146" s="31"/>
      <c r="M146" s="141" t="s">
        <v>1</v>
      </c>
      <c r="N146" s="142" t="s">
        <v>39</v>
      </c>
      <c r="P146" s="143">
        <f>O146*H146</f>
        <v>0</v>
      </c>
      <c r="Q146" s="143">
        <v>0</v>
      </c>
      <c r="R146" s="143">
        <f>Q146*H146</f>
        <v>0</v>
      </c>
      <c r="S146" s="143">
        <v>0</v>
      </c>
      <c r="T146" s="144">
        <f>S146*H146</f>
        <v>0</v>
      </c>
      <c r="AR146" s="145" t="s">
        <v>141</v>
      </c>
      <c r="AT146" s="145" t="s">
        <v>137</v>
      </c>
      <c r="AU146" s="145" t="s">
        <v>84</v>
      </c>
      <c r="AY146" s="15" t="s">
        <v>135</v>
      </c>
      <c r="BE146" s="146">
        <f>IF(N146="základní",J146,0)</f>
        <v>0</v>
      </c>
      <c r="BF146" s="146">
        <f>IF(N146="snížená",J146,0)</f>
        <v>0</v>
      </c>
      <c r="BG146" s="146">
        <f>IF(N146="zákl. přenesená",J146,0)</f>
        <v>0</v>
      </c>
      <c r="BH146" s="146">
        <f>IF(N146="sníž. přenesená",J146,0)</f>
        <v>0</v>
      </c>
      <c r="BI146" s="146">
        <f>IF(N146="nulová",J146,0)</f>
        <v>0</v>
      </c>
      <c r="BJ146" s="15" t="s">
        <v>82</v>
      </c>
      <c r="BK146" s="146">
        <f>ROUND(I146*H146,2)</f>
        <v>0</v>
      </c>
      <c r="BL146" s="15" t="s">
        <v>141</v>
      </c>
      <c r="BM146" s="145" t="s">
        <v>1153</v>
      </c>
    </row>
    <row r="147" spans="2:65" s="12" customFormat="1" ht="11.25">
      <c r="B147" s="151"/>
      <c r="D147" s="147" t="s">
        <v>160</v>
      </c>
      <c r="E147" s="152" t="s">
        <v>1</v>
      </c>
      <c r="F147" s="153" t="s">
        <v>1154</v>
      </c>
      <c r="H147" s="154">
        <v>14.544</v>
      </c>
      <c r="I147" s="155"/>
      <c r="L147" s="151"/>
      <c r="M147" s="156"/>
      <c r="T147" s="157"/>
      <c r="AT147" s="152" t="s">
        <v>160</v>
      </c>
      <c r="AU147" s="152" t="s">
        <v>84</v>
      </c>
      <c r="AV147" s="12" t="s">
        <v>84</v>
      </c>
      <c r="AW147" s="12" t="s">
        <v>31</v>
      </c>
      <c r="AX147" s="12" t="s">
        <v>82</v>
      </c>
      <c r="AY147" s="152" t="s">
        <v>135</v>
      </c>
    </row>
    <row r="148" spans="2:65" s="1" customFormat="1" ht="44.25" customHeight="1">
      <c r="B148" s="132"/>
      <c r="C148" s="133" t="s">
        <v>189</v>
      </c>
      <c r="D148" s="133" t="s">
        <v>137</v>
      </c>
      <c r="E148" s="134" t="s">
        <v>209</v>
      </c>
      <c r="F148" s="135" t="s">
        <v>1155</v>
      </c>
      <c r="G148" s="136" t="s">
        <v>165</v>
      </c>
      <c r="H148" s="137">
        <v>24</v>
      </c>
      <c r="I148" s="138"/>
      <c r="J148" s="139">
        <f>ROUND(I148*H148,2)</f>
        <v>0</v>
      </c>
      <c r="K148" s="140"/>
      <c r="L148" s="31"/>
      <c r="M148" s="141" t="s">
        <v>1</v>
      </c>
      <c r="N148" s="142" t="s">
        <v>39</v>
      </c>
      <c r="P148" s="143">
        <f>O148*H148</f>
        <v>0</v>
      </c>
      <c r="Q148" s="143">
        <v>1.8E-3</v>
      </c>
      <c r="R148" s="143">
        <f>Q148*H148</f>
        <v>4.3200000000000002E-2</v>
      </c>
      <c r="S148" s="143">
        <v>0</v>
      </c>
      <c r="T148" s="144">
        <f>S148*H148</f>
        <v>0</v>
      </c>
      <c r="AR148" s="145" t="s">
        <v>141</v>
      </c>
      <c r="AT148" s="145" t="s">
        <v>137</v>
      </c>
      <c r="AU148" s="145" t="s">
        <v>84</v>
      </c>
      <c r="AY148" s="15" t="s">
        <v>135</v>
      </c>
      <c r="BE148" s="146">
        <f>IF(N148="základní",J148,0)</f>
        <v>0</v>
      </c>
      <c r="BF148" s="146">
        <f>IF(N148="snížená",J148,0)</f>
        <v>0</v>
      </c>
      <c r="BG148" s="146">
        <f>IF(N148="zákl. přenesená",J148,0)</f>
        <v>0</v>
      </c>
      <c r="BH148" s="146">
        <f>IF(N148="sníž. přenesená",J148,0)</f>
        <v>0</v>
      </c>
      <c r="BI148" s="146">
        <f>IF(N148="nulová",J148,0)</f>
        <v>0</v>
      </c>
      <c r="BJ148" s="15" t="s">
        <v>82</v>
      </c>
      <c r="BK148" s="146">
        <f>ROUND(I148*H148,2)</f>
        <v>0</v>
      </c>
      <c r="BL148" s="15" t="s">
        <v>141</v>
      </c>
      <c r="BM148" s="145" t="s">
        <v>1156</v>
      </c>
    </row>
    <row r="149" spans="2:65" s="1" customFormat="1" ht="44.25" customHeight="1">
      <c r="B149" s="132"/>
      <c r="C149" s="133" t="s">
        <v>194</v>
      </c>
      <c r="D149" s="133" t="s">
        <v>137</v>
      </c>
      <c r="E149" s="134" t="s">
        <v>1157</v>
      </c>
      <c r="F149" s="135" t="s">
        <v>1158</v>
      </c>
      <c r="G149" s="136" t="s">
        <v>165</v>
      </c>
      <c r="H149" s="137">
        <v>32</v>
      </c>
      <c r="I149" s="138"/>
      <c r="J149" s="139">
        <f>ROUND(I149*H149,2)</f>
        <v>0</v>
      </c>
      <c r="K149" s="140"/>
      <c r="L149" s="31"/>
      <c r="M149" s="141" t="s">
        <v>1</v>
      </c>
      <c r="N149" s="142" t="s">
        <v>39</v>
      </c>
      <c r="P149" s="143">
        <f>O149*H149</f>
        <v>0</v>
      </c>
      <c r="Q149" s="143">
        <v>4.4000000000000003E-3</v>
      </c>
      <c r="R149" s="143">
        <f>Q149*H149</f>
        <v>0.14080000000000001</v>
      </c>
      <c r="S149" s="143">
        <v>0</v>
      </c>
      <c r="T149" s="144">
        <f>S149*H149</f>
        <v>0</v>
      </c>
      <c r="AR149" s="145" t="s">
        <v>141</v>
      </c>
      <c r="AT149" s="145" t="s">
        <v>137</v>
      </c>
      <c r="AU149" s="145" t="s">
        <v>84</v>
      </c>
      <c r="AY149" s="15" t="s">
        <v>135</v>
      </c>
      <c r="BE149" s="146">
        <f>IF(N149="základní",J149,0)</f>
        <v>0</v>
      </c>
      <c r="BF149" s="146">
        <f>IF(N149="snížená",J149,0)</f>
        <v>0</v>
      </c>
      <c r="BG149" s="146">
        <f>IF(N149="zákl. přenesená",J149,0)</f>
        <v>0</v>
      </c>
      <c r="BH149" s="146">
        <f>IF(N149="sníž. přenesená",J149,0)</f>
        <v>0</v>
      </c>
      <c r="BI149" s="146">
        <f>IF(N149="nulová",J149,0)</f>
        <v>0</v>
      </c>
      <c r="BJ149" s="15" t="s">
        <v>82</v>
      </c>
      <c r="BK149" s="146">
        <f>ROUND(I149*H149,2)</f>
        <v>0</v>
      </c>
      <c r="BL149" s="15" t="s">
        <v>141</v>
      </c>
      <c r="BM149" s="145" t="s">
        <v>1159</v>
      </c>
    </row>
    <row r="150" spans="2:65" s="1" customFormat="1" ht="19.5">
      <c r="B150" s="31"/>
      <c r="D150" s="147" t="s">
        <v>146</v>
      </c>
      <c r="F150" s="148" t="s">
        <v>745</v>
      </c>
      <c r="I150" s="149"/>
      <c r="L150" s="31"/>
      <c r="M150" s="150"/>
      <c r="T150" s="55"/>
      <c r="AT150" s="15" t="s">
        <v>146</v>
      </c>
      <c r="AU150" s="15" t="s">
        <v>84</v>
      </c>
    </row>
    <row r="151" spans="2:65" s="1" customFormat="1" ht="16.5" customHeight="1">
      <c r="B151" s="132"/>
      <c r="C151" s="158" t="s">
        <v>199</v>
      </c>
      <c r="D151" s="158" t="s">
        <v>219</v>
      </c>
      <c r="E151" s="159" t="s">
        <v>1160</v>
      </c>
      <c r="F151" s="160" t="s">
        <v>1161</v>
      </c>
      <c r="G151" s="161" t="s">
        <v>165</v>
      </c>
      <c r="H151" s="162">
        <v>24</v>
      </c>
      <c r="I151" s="163"/>
      <c r="J151" s="164">
        <f t="shared" ref="J151:J156" si="0">ROUND(I151*H151,2)</f>
        <v>0</v>
      </c>
      <c r="K151" s="165"/>
      <c r="L151" s="166"/>
      <c r="M151" s="167" t="s">
        <v>1</v>
      </c>
      <c r="N151" s="168" t="s">
        <v>39</v>
      </c>
      <c r="P151" s="143">
        <f t="shared" ref="P151:P156" si="1">O151*H151</f>
        <v>0</v>
      </c>
      <c r="Q151" s="143">
        <v>6.9499999999999996E-3</v>
      </c>
      <c r="R151" s="143">
        <f t="shared" ref="R151:R156" si="2">Q151*H151</f>
        <v>0.1668</v>
      </c>
      <c r="S151" s="143">
        <v>0</v>
      </c>
      <c r="T151" s="144">
        <f t="shared" ref="T151:T156" si="3">S151*H151</f>
        <v>0</v>
      </c>
      <c r="AR151" s="145" t="s">
        <v>173</v>
      </c>
      <c r="AT151" s="145" t="s">
        <v>219</v>
      </c>
      <c r="AU151" s="145" t="s">
        <v>84</v>
      </c>
      <c r="AY151" s="15" t="s">
        <v>135</v>
      </c>
      <c r="BE151" s="146">
        <f t="shared" ref="BE151:BE156" si="4">IF(N151="základní",J151,0)</f>
        <v>0</v>
      </c>
      <c r="BF151" s="146">
        <f t="shared" ref="BF151:BF156" si="5">IF(N151="snížená",J151,0)</f>
        <v>0</v>
      </c>
      <c r="BG151" s="146">
        <f t="shared" ref="BG151:BG156" si="6">IF(N151="zákl. přenesená",J151,0)</f>
        <v>0</v>
      </c>
      <c r="BH151" s="146">
        <f t="shared" ref="BH151:BH156" si="7">IF(N151="sníž. přenesená",J151,0)</f>
        <v>0</v>
      </c>
      <c r="BI151" s="146">
        <f t="shared" ref="BI151:BI156" si="8">IF(N151="nulová",J151,0)</f>
        <v>0</v>
      </c>
      <c r="BJ151" s="15" t="s">
        <v>82</v>
      </c>
      <c r="BK151" s="146">
        <f t="shared" ref="BK151:BK156" si="9">ROUND(I151*H151,2)</f>
        <v>0</v>
      </c>
      <c r="BL151" s="15" t="s">
        <v>141</v>
      </c>
      <c r="BM151" s="145" t="s">
        <v>1162</v>
      </c>
    </row>
    <row r="152" spans="2:65" s="1" customFormat="1" ht="16.5" customHeight="1">
      <c r="B152" s="132"/>
      <c r="C152" s="158" t="s">
        <v>204</v>
      </c>
      <c r="D152" s="158" t="s">
        <v>219</v>
      </c>
      <c r="E152" s="159" t="s">
        <v>1163</v>
      </c>
      <c r="F152" s="160" t="s">
        <v>1164</v>
      </c>
      <c r="G152" s="161" t="s">
        <v>165</v>
      </c>
      <c r="H152" s="162">
        <v>32</v>
      </c>
      <c r="I152" s="163"/>
      <c r="J152" s="164">
        <f t="shared" si="0"/>
        <v>0</v>
      </c>
      <c r="K152" s="165"/>
      <c r="L152" s="166"/>
      <c r="M152" s="167" t="s">
        <v>1</v>
      </c>
      <c r="N152" s="168" t="s">
        <v>39</v>
      </c>
      <c r="P152" s="143">
        <f t="shared" si="1"/>
        <v>0</v>
      </c>
      <c r="Q152" s="143">
        <v>2.9159999999999998E-2</v>
      </c>
      <c r="R152" s="143">
        <f t="shared" si="2"/>
        <v>0.93311999999999995</v>
      </c>
      <c r="S152" s="143">
        <v>0</v>
      </c>
      <c r="T152" s="144">
        <f t="shared" si="3"/>
        <v>0</v>
      </c>
      <c r="AR152" s="145" t="s">
        <v>173</v>
      </c>
      <c r="AT152" s="145" t="s">
        <v>219</v>
      </c>
      <c r="AU152" s="145" t="s">
        <v>84</v>
      </c>
      <c r="AY152" s="15" t="s">
        <v>135</v>
      </c>
      <c r="BE152" s="146">
        <f t="shared" si="4"/>
        <v>0</v>
      </c>
      <c r="BF152" s="146">
        <f t="shared" si="5"/>
        <v>0</v>
      </c>
      <c r="BG152" s="146">
        <f t="shared" si="6"/>
        <v>0</v>
      </c>
      <c r="BH152" s="146">
        <f t="shared" si="7"/>
        <v>0</v>
      </c>
      <c r="BI152" s="146">
        <f t="shared" si="8"/>
        <v>0</v>
      </c>
      <c r="BJ152" s="15" t="s">
        <v>82</v>
      </c>
      <c r="BK152" s="146">
        <f t="shared" si="9"/>
        <v>0</v>
      </c>
      <c r="BL152" s="15" t="s">
        <v>141</v>
      </c>
      <c r="BM152" s="145" t="s">
        <v>1165</v>
      </c>
    </row>
    <row r="153" spans="2:65" s="1" customFormat="1" ht="16.5" customHeight="1">
      <c r="B153" s="132"/>
      <c r="C153" s="133" t="s">
        <v>8</v>
      </c>
      <c r="D153" s="133" t="s">
        <v>137</v>
      </c>
      <c r="E153" s="134" t="s">
        <v>224</v>
      </c>
      <c r="F153" s="135" t="s">
        <v>225</v>
      </c>
      <c r="G153" s="136" t="s">
        <v>226</v>
      </c>
      <c r="H153" s="137">
        <v>1</v>
      </c>
      <c r="I153" s="138"/>
      <c r="J153" s="139">
        <f t="shared" si="0"/>
        <v>0</v>
      </c>
      <c r="K153" s="140"/>
      <c r="L153" s="31"/>
      <c r="M153" s="141" t="s">
        <v>1</v>
      </c>
      <c r="N153" s="142" t="s">
        <v>39</v>
      </c>
      <c r="P153" s="143">
        <f t="shared" si="1"/>
        <v>0</v>
      </c>
      <c r="Q153" s="143">
        <v>0</v>
      </c>
      <c r="R153" s="143">
        <f t="shared" si="2"/>
        <v>0</v>
      </c>
      <c r="S153" s="143">
        <v>0</v>
      </c>
      <c r="T153" s="144">
        <f t="shared" si="3"/>
        <v>0</v>
      </c>
      <c r="AR153" s="145" t="s">
        <v>141</v>
      </c>
      <c r="AT153" s="145" t="s">
        <v>137</v>
      </c>
      <c r="AU153" s="145" t="s">
        <v>84</v>
      </c>
      <c r="AY153" s="15" t="s">
        <v>135</v>
      </c>
      <c r="BE153" s="146">
        <f t="shared" si="4"/>
        <v>0</v>
      </c>
      <c r="BF153" s="146">
        <f t="shared" si="5"/>
        <v>0</v>
      </c>
      <c r="BG153" s="146">
        <f t="shared" si="6"/>
        <v>0</v>
      </c>
      <c r="BH153" s="146">
        <f t="shared" si="7"/>
        <v>0</v>
      </c>
      <c r="BI153" s="146">
        <f t="shared" si="8"/>
        <v>0</v>
      </c>
      <c r="BJ153" s="15" t="s">
        <v>82</v>
      </c>
      <c r="BK153" s="146">
        <f t="shared" si="9"/>
        <v>0</v>
      </c>
      <c r="BL153" s="15" t="s">
        <v>141</v>
      </c>
      <c r="BM153" s="145" t="s">
        <v>1166</v>
      </c>
    </row>
    <row r="154" spans="2:65" s="1" customFormat="1" ht="24.2" customHeight="1">
      <c r="B154" s="132"/>
      <c r="C154" s="133" t="s">
        <v>213</v>
      </c>
      <c r="D154" s="133" t="s">
        <v>137</v>
      </c>
      <c r="E154" s="134" t="s">
        <v>1167</v>
      </c>
      <c r="F154" s="135" t="s">
        <v>750</v>
      </c>
      <c r="G154" s="136" t="s">
        <v>226</v>
      </c>
      <c r="H154" s="137">
        <v>4</v>
      </c>
      <c r="I154" s="138"/>
      <c r="J154" s="139">
        <f t="shared" si="0"/>
        <v>0</v>
      </c>
      <c r="K154" s="140"/>
      <c r="L154" s="31"/>
      <c r="M154" s="141" t="s">
        <v>1</v>
      </c>
      <c r="N154" s="142" t="s">
        <v>39</v>
      </c>
      <c r="P154" s="143">
        <f t="shared" si="1"/>
        <v>0</v>
      </c>
      <c r="Q154" s="143">
        <v>0</v>
      </c>
      <c r="R154" s="143">
        <f t="shared" si="2"/>
        <v>0</v>
      </c>
      <c r="S154" s="143">
        <v>0</v>
      </c>
      <c r="T154" s="144">
        <f t="shared" si="3"/>
        <v>0</v>
      </c>
      <c r="AR154" s="145" t="s">
        <v>141</v>
      </c>
      <c r="AT154" s="145" t="s">
        <v>137</v>
      </c>
      <c r="AU154" s="145" t="s">
        <v>84</v>
      </c>
      <c r="AY154" s="15" t="s">
        <v>135</v>
      </c>
      <c r="BE154" s="146">
        <f t="shared" si="4"/>
        <v>0</v>
      </c>
      <c r="BF154" s="146">
        <f t="shared" si="5"/>
        <v>0</v>
      </c>
      <c r="BG154" s="146">
        <f t="shared" si="6"/>
        <v>0</v>
      </c>
      <c r="BH154" s="146">
        <f t="shared" si="7"/>
        <v>0</v>
      </c>
      <c r="BI154" s="146">
        <f t="shared" si="8"/>
        <v>0</v>
      </c>
      <c r="BJ154" s="15" t="s">
        <v>82</v>
      </c>
      <c r="BK154" s="146">
        <f t="shared" si="9"/>
        <v>0</v>
      </c>
      <c r="BL154" s="15" t="s">
        <v>141</v>
      </c>
      <c r="BM154" s="145" t="s">
        <v>1168</v>
      </c>
    </row>
    <row r="155" spans="2:65" s="1" customFormat="1" ht="21.75" customHeight="1">
      <c r="B155" s="132"/>
      <c r="C155" s="133" t="s">
        <v>218</v>
      </c>
      <c r="D155" s="133" t="s">
        <v>137</v>
      </c>
      <c r="E155" s="134" t="s">
        <v>1169</v>
      </c>
      <c r="F155" s="135" t="s">
        <v>230</v>
      </c>
      <c r="G155" s="136" t="s">
        <v>226</v>
      </c>
      <c r="H155" s="137">
        <v>3</v>
      </c>
      <c r="I155" s="138"/>
      <c r="J155" s="139">
        <f t="shared" si="0"/>
        <v>0</v>
      </c>
      <c r="K155" s="140"/>
      <c r="L155" s="31"/>
      <c r="M155" s="141" t="s">
        <v>1</v>
      </c>
      <c r="N155" s="142" t="s">
        <v>39</v>
      </c>
      <c r="P155" s="143">
        <f t="shared" si="1"/>
        <v>0</v>
      </c>
      <c r="Q155" s="143">
        <v>0</v>
      </c>
      <c r="R155" s="143">
        <f t="shared" si="2"/>
        <v>0</v>
      </c>
      <c r="S155" s="143">
        <v>0</v>
      </c>
      <c r="T155" s="144">
        <f t="shared" si="3"/>
        <v>0</v>
      </c>
      <c r="AR155" s="145" t="s">
        <v>141</v>
      </c>
      <c r="AT155" s="145" t="s">
        <v>137</v>
      </c>
      <c r="AU155" s="145" t="s">
        <v>84</v>
      </c>
      <c r="AY155" s="15" t="s">
        <v>135</v>
      </c>
      <c r="BE155" s="146">
        <f t="shared" si="4"/>
        <v>0</v>
      </c>
      <c r="BF155" s="146">
        <f t="shared" si="5"/>
        <v>0</v>
      </c>
      <c r="BG155" s="146">
        <f t="shared" si="6"/>
        <v>0</v>
      </c>
      <c r="BH155" s="146">
        <f t="shared" si="7"/>
        <v>0</v>
      </c>
      <c r="BI155" s="146">
        <f t="shared" si="8"/>
        <v>0</v>
      </c>
      <c r="BJ155" s="15" t="s">
        <v>82</v>
      </c>
      <c r="BK155" s="146">
        <f t="shared" si="9"/>
        <v>0</v>
      </c>
      <c r="BL155" s="15" t="s">
        <v>141</v>
      </c>
      <c r="BM155" s="145" t="s">
        <v>1170</v>
      </c>
    </row>
    <row r="156" spans="2:65" s="1" customFormat="1" ht="21.75" customHeight="1">
      <c r="B156" s="132"/>
      <c r="C156" s="133" t="s">
        <v>223</v>
      </c>
      <c r="D156" s="133" t="s">
        <v>137</v>
      </c>
      <c r="E156" s="134" t="s">
        <v>233</v>
      </c>
      <c r="F156" s="135" t="s">
        <v>234</v>
      </c>
      <c r="G156" s="136" t="s">
        <v>140</v>
      </c>
      <c r="H156" s="137">
        <v>323.2</v>
      </c>
      <c r="I156" s="138"/>
      <c r="J156" s="139">
        <f t="shared" si="0"/>
        <v>0</v>
      </c>
      <c r="K156" s="140"/>
      <c r="L156" s="31"/>
      <c r="M156" s="141" t="s">
        <v>1</v>
      </c>
      <c r="N156" s="142" t="s">
        <v>39</v>
      </c>
      <c r="P156" s="143">
        <f t="shared" si="1"/>
        <v>0</v>
      </c>
      <c r="Q156" s="143">
        <v>8.4000000000000003E-4</v>
      </c>
      <c r="R156" s="143">
        <f t="shared" si="2"/>
        <v>0.27148800000000001</v>
      </c>
      <c r="S156" s="143">
        <v>0</v>
      </c>
      <c r="T156" s="144">
        <f t="shared" si="3"/>
        <v>0</v>
      </c>
      <c r="AR156" s="145" t="s">
        <v>141</v>
      </c>
      <c r="AT156" s="145" t="s">
        <v>137</v>
      </c>
      <c r="AU156" s="145" t="s">
        <v>84</v>
      </c>
      <c r="AY156" s="15" t="s">
        <v>135</v>
      </c>
      <c r="BE156" s="146">
        <f t="shared" si="4"/>
        <v>0</v>
      </c>
      <c r="BF156" s="146">
        <f t="shared" si="5"/>
        <v>0</v>
      </c>
      <c r="BG156" s="146">
        <f t="shared" si="6"/>
        <v>0</v>
      </c>
      <c r="BH156" s="146">
        <f t="shared" si="7"/>
        <v>0</v>
      </c>
      <c r="BI156" s="146">
        <f t="shared" si="8"/>
        <v>0</v>
      </c>
      <c r="BJ156" s="15" t="s">
        <v>82</v>
      </c>
      <c r="BK156" s="146">
        <f t="shared" si="9"/>
        <v>0</v>
      </c>
      <c r="BL156" s="15" t="s">
        <v>141</v>
      </c>
      <c r="BM156" s="145" t="s">
        <v>1171</v>
      </c>
    </row>
    <row r="157" spans="2:65" s="12" customFormat="1" ht="11.25">
      <c r="B157" s="151"/>
      <c r="D157" s="147" t="s">
        <v>160</v>
      </c>
      <c r="E157" s="152" t="s">
        <v>1</v>
      </c>
      <c r="F157" s="153" t="s">
        <v>1172</v>
      </c>
      <c r="H157" s="154">
        <v>323.2</v>
      </c>
      <c r="I157" s="155"/>
      <c r="L157" s="151"/>
      <c r="M157" s="156"/>
      <c r="T157" s="157"/>
      <c r="AT157" s="152" t="s">
        <v>160</v>
      </c>
      <c r="AU157" s="152" t="s">
        <v>84</v>
      </c>
      <c r="AV157" s="12" t="s">
        <v>84</v>
      </c>
      <c r="AW157" s="12" t="s">
        <v>31</v>
      </c>
      <c r="AX157" s="12" t="s">
        <v>82</v>
      </c>
      <c r="AY157" s="152" t="s">
        <v>135</v>
      </c>
    </row>
    <row r="158" spans="2:65" s="1" customFormat="1" ht="24.2" customHeight="1">
      <c r="B158" s="132"/>
      <c r="C158" s="133" t="s">
        <v>228</v>
      </c>
      <c r="D158" s="133" t="s">
        <v>137</v>
      </c>
      <c r="E158" s="134" t="s">
        <v>236</v>
      </c>
      <c r="F158" s="135" t="s">
        <v>237</v>
      </c>
      <c r="G158" s="136" t="s">
        <v>140</v>
      </c>
      <c r="H158" s="137">
        <v>280.60000000000002</v>
      </c>
      <c r="I158" s="138"/>
      <c r="J158" s="139">
        <f>ROUND(I158*H158,2)</f>
        <v>0</v>
      </c>
      <c r="K158" s="140"/>
      <c r="L158" s="31"/>
      <c r="M158" s="141" t="s">
        <v>1</v>
      </c>
      <c r="N158" s="142" t="s">
        <v>39</v>
      </c>
      <c r="P158" s="143">
        <f>O158*H158</f>
        <v>0</v>
      </c>
      <c r="Q158" s="143">
        <v>8.4999999999999995E-4</v>
      </c>
      <c r="R158" s="143">
        <f>Q158*H158</f>
        <v>0.23851</v>
      </c>
      <c r="S158" s="143">
        <v>0</v>
      </c>
      <c r="T158" s="144">
        <f>S158*H158</f>
        <v>0</v>
      </c>
      <c r="AR158" s="145" t="s">
        <v>141</v>
      </c>
      <c r="AT158" s="145" t="s">
        <v>137</v>
      </c>
      <c r="AU158" s="145" t="s">
        <v>84</v>
      </c>
      <c r="AY158" s="15" t="s">
        <v>135</v>
      </c>
      <c r="BE158" s="146">
        <f>IF(N158="základní",J158,0)</f>
        <v>0</v>
      </c>
      <c r="BF158" s="146">
        <f>IF(N158="snížená",J158,0)</f>
        <v>0</v>
      </c>
      <c r="BG158" s="146">
        <f>IF(N158="zákl. přenesená",J158,0)</f>
        <v>0</v>
      </c>
      <c r="BH158" s="146">
        <f>IF(N158="sníž. přenesená",J158,0)</f>
        <v>0</v>
      </c>
      <c r="BI158" s="146">
        <f>IF(N158="nulová",J158,0)</f>
        <v>0</v>
      </c>
      <c r="BJ158" s="15" t="s">
        <v>82</v>
      </c>
      <c r="BK158" s="146">
        <f>ROUND(I158*H158,2)</f>
        <v>0</v>
      </c>
      <c r="BL158" s="15" t="s">
        <v>141</v>
      </c>
      <c r="BM158" s="145" t="s">
        <v>1173</v>
      </c>
    </row>
    <row r="159" spans="2:65" s="12" customFormat="1" ht="11.25">
      <c r="B159" s="151"/>
      <c r="D159" s="147" t="s">
        <v>160</v>
      </c>
      <c r="E159" s="152" t="s">
        <v>1</v>
      </c>
      <c r="F159" s="153" t="s">
        <v>1174</v>
      </c>
      <c r="H159" s="154">
        <v>64.400000000000006</v>
      </c>
      <c r="I159" s="155"/>
      <c r="L159" s="151"/>
      <c r="M159" s="156"/>
      <c r="T159" s="157"/>
      <c r="AT159" s="152" t="s">
        <v>160</v>
      </c>
      <c r="AU159" s="152" t="s">
        <v>84</v>
      </c>
      <c r="AV159" s="12" t="s">
        <v>84</v>
      </c>
      <c r="AW159" s="12" t="s">
        <v>31</v>
      </c>
      <c r="AX159" s="12" t="s">
        <v>74</v>
      </c>
      <c r="AY159" s="152" t="s">
        <v>135</v>
      </c>
    </row>
    <row r="160" spans="2:65" s="12" customFormat="1" ht="11.25">
      <c r="B160" s="151"/>
      <c r="D160" s="147" t="s">
        <v>160</v>
      </c>
      <c r="E160" s="152" t="s">
        <v>1</v>
      </c>
      <c r="F160" s="153" t="s">
        <v>1175</v>
      </c>
      <c r="H160" s="154">
        <v>73.599999999999994</v>
      </c>
      <c r="I160" s="155"/>
      <c r="L160" s="151"/>
      <c r="M160" s="156"/>
      <c r="T160" s="157"/>
      <c r="AT160" s="152" t="s">
        <v>160</v>
      </c>
      <c r="AU160" s="152" t="s">
        <v>84</v>
      </c>
      <c r="AV160" s="12" t="s">
        <v>84</v>
      </c>
      <c r="AW160" s="12" t="s">
        <v>31</v>
      </c>
      <c r="AX160" s="12" t="s">
        <v>74</v>
      </c>
      <c r="AY160" s="152" t="s">
        <v>135</v>
      </c>
    </row>
    <row r="161" spans="2:65" s="12" customFormat="1" ht="11.25">
      <c r="B161" s="151"/>
      <c r="D161" s="147" t="s">
        <v>160</v>
      </c>
      <c r="E161" s="152" t="s">
        <v>1</v>
      </c>
      <c r="F161" s="153" t="s">
        <v>1176</v>
      </c>
      <c r="H161" s="154">
        <v>69</v>
      </c>
      <c r="I161" s="155"/>
      <c r="L161" s="151"/>
      <c r="M161" s="156"/>
      <c r="T161" s="157"/>
      <c r="AT161" s="152" t="s">
        <v>160</v>
      </c>
      <c r="AU161" s="152" t="s">
        <v>84</v>
      </c>
      <c r="AV161" s="12" t="s">
        <v>84</v>
      </c>
      <c r="AW161" s="12" t="s">
        <v>31</v>
      </c>
      <c r="AX161" s="12" t="s">
        <v>74</v>
      </c>
      <c r="AY161" s="152" t="s">
        <v>135</v>
      </c>
    </row>
    <row r="162" spans="2:65" s="12" customFormat="1" ht="11.25">
      <c r="B162" s="151"/>
      <c r="D162" s="147" t="s">
        <v>160</v>
      </c>
      <c r="E162" s="152" t="s">
        <v>1</v>
      </c>
      <c r="F162" s="153" t="s">
        <v>1177</v>
      </c>
      <c r="H162" s="154">
        <v>27.6</v>
      </c>
      <c r="I162" s="155"/>
      <c r="L162" s="151"/>
      <c r="M162" s="156"/>
      <c r="T162" s="157"/>
      <c r="AT162" s="152" t="s">
        <v>160</v>
      </c>
      <c r="AU162" s="152" t="s">
        <v>84</v>
      </c>
      <c r="AV162" s="12" t="s">
        <v>84</v>
      </c>
      <c r="AW162" s="12" t="s">
        <v>31</v>
      </c>
      <c r="AX162" s="12" t="s">
        <v>74</v>
      </c>
      <c r="AY162" s="152" t="s">
        <v>135</v>
      </c>
    </row>
    <row r="163" spans="2:65" s="12" customFormat="1" ht="11.25">
      <c r="B163" s="151"/>
      <c r="D163" s="147" t="s">
        <v>160</v>
      </c>
      <c r="E163" s="152" t="s">
        <v>1</v>
      </c>
      <c r="F163" s="153" t="s">
        <v>1178</v>
      </c>
      <c r="H163" s="154">
        <v>46</v>
      </c>
      <c r="I163" s="155"/>
      <c r="L163" s="151"/>
      <c r="M163" s="156"/>
      <c r="T163" s="157"/>
      <c r="AT163" s="152" t="s">
        <v>160</v>
      </c>
      <c r="AU163" s="152" t="s">
        <v>84</v>
      </c>
      <c r="AV163" s="12" t="s">
        <v>84</v>
      </c>
      <c r="AW163" s="12" t="s">
        <v>31</v>
      </c>
      <c r="AX163" s="12" t="s">
        <v>74</v>
      </c>
      <c r="AY163" s="152" t="s">
        <v>135</v>
      </c>
    </row>
    <row r="164" spans="2:65" s="13" customFormat="1" ht="11.25">
      <c r="B164" s="169"/>
      <c r="D164" s="147" t="s">
        <v>160</v>
      </c>
      <c r="E164" s="170" t="s">
        <v>1</v>
      </c>
      <c r="F164" s="171" t="s">
        <v>253</v>
      </c>
      <c r="H164" s="172">
        <v>280.60000000000002</v>
      </c>
      <c r="I164" s="173"/>
      <c r="L164" s="169"/>
      <c r="M164" s="174"/>
      <c r="T164" s="175"/>
      <c r="AT164" s="170" t="s">
        <v>160</v>
      </c>
      <c r="AU164" s="170" t="s">
        <v>84</v>
      </c>
      <c r="AV164" s="13" t="s">
        <v>141</v>
      </c>
      <c r="AW164" s="13" t="s">
        <v>31</v>
      </c>
      <c r="AX164" s="13" t="s">
        <v>82</v>
      </c>
      <c r="AY164" s="170" t="s">
        <v>135</v>
      </c>
    </row>
    <row r="165" spans="2:65" s="1" customFormat="1" ht="24.2" customHeight="1">
      <c r="B165" s="132"/>
      <c r="C165" s="133" t="s">
        <v>232</v>
      </c>
      <c r="D165" s="133" t="s">
        <v>137</v>
      </c>
      <c r="E165" s="134" t="s">
        <v>240</v>
      </c>
      <c r="F165" s="135" t="s">
        <v>241</v>
      </c>
      <c r="G165" s="136" t="s">
        <v>140</v>
      </c>
      <c r="H165" s="137">
        <v>323.2</v>
      </c>
      <c r="I165" s="138"/>
      <c r="J165" s="139">
        <f>ROUND(I165*H165,2)</f>
        <v>0</v>
      </c>
      <c r="K165" s="140"/>
      <c r="L165" s="31"/>
      <c r="M165" s="141" t="s">
        <v>1</v>
      </c>
      <c r="N165" s="142" t="s">
        <v>39</v>
      </c>
      <c r="P165" s="143">
        <f>O165*H165</f>
        <v>0</v>
      </c>
      <c r="Q165" s="143">
        <v>0</v>
      </c>
      <c r="R165" s="143">
        <f>Q165*H165</f>
        <v>0</v>
      </c>
      <c r="S165" s="143">
        <v>0</v>
      </c>
      <c r="T165" s="144">
        <f>S165*H165</f>
        <v>0</v>
      </c>
      <c r="AR165" s="145" t="s">
        <v>141</v>
      </c>
      <c r="AT165" s="145" t="s">
        <v>137</v>
      </c>
      <c r="AU165" s="145" t="s">
        <v>84</v>
      </c>
      <c r="AY165" s="15" t="s">
        <v>135</v>
      </c>
      <c r="BE165" s="146">
        <f>IF(N165="základní",J165,0)</f>
        <v>0</v>
      </c>
      <c r="BF165" s="146">
        <f>IF(N165="snížená",J165,0)</f>
        <v>0</v>
      </c>
      <c r="BG165" s="146">
        <f>IF(N165="zákl. přenesená",J165,0)</f>
        <v>0</v>
      </c>
      <c r="BH165" s="146">
        <f>IF(N165="sníž. přenesená",J165,0)</f>
        <v>0</v>
      </c>
      <c r="BI165" s="146">
        <f>IF(N165="nulová",J165,0)</f>
        <v>0</v>
      </c>
      <c r="BJ165" s="15" t="s">
        <v>82</v>
      </c>
      <c r="BK165" s="146">
        <f>ROUND(I165*H165,2)</f>
        <v>0</v>
      </c>
      <c r="BL165" s="15" t="s">
        <v>141</v>
      </c>
      <c r="BM165" s="145" t="s">
        <v>1179</v>
      </c>
    </row>
    <row r="166" spans="2:65" s="1" customFormat="1" ht="24.2" customHeight="1">
      <c r="B166" s="132"/>
      <c r="C166" s="133" t="s">
        <v>7</v>
      </c>
      <c r="D166" s="133" t="s">
        <v>137</v>
      </c>
      <c r="E166" s="134" t="s">
        <v>244</v>
      </c>
      <c r="F166" s="135" t="s">
        <v>245</v>
      </c>
      <c r="G166" s="136" t="s">
        <v>140</v>
      </c>
      <c r="H166" s="137">
        <v>280.60000000000002</v>
      </c>
      <c r="I166" s="138"/>
      <c r="J166" s="139">
        <f>ROUND(I166*H166,2)</f>
        <v>0</v>
      </c>
      <c r="K166" s="140"/>
      <c r="L166" s="31"/>
      <c r="M166" s="141" t="s">
        <v>1</v>
      </c>
      <c r="N166" s="142" t="s">
        <v>39</v>
      </c>
      <c r="P166" s="143">
        <f>O166*H166</f>
        <v>0</v>
      </c>
      <c r="Q166" s="143">
        <v>0</v>
      </c>
      <c r="R166" s="143">
        <f>Q166*H166</f>
        <v>0</v>
      </c>
      <c r="S166" s="143">
        <v>0</v>
      </c>
      <c r="T166" s="144">
        <f>S166*H166</f>
        <v>0</v>
      </c>
      <c r="AR166" s="145" t="s">
        <v>141</v>
      </c>
      <c r="AT166" s="145" t="s">
        <v>137</v>
      </c>
      <c r="AU166" s="145" t="s">
        <v>84</v>
      </c>
      <c r="AY166" s="15" t="s">
        <v>135</v>
      </c>
      <c r="BE166" s="146">
        <f>IF(N166="základní",J166,0)</f>
        <v>0</v>
      </c>
      <c r="BF166" s="146">
        <f>IF(N166="snížená",J166,0)</f>
        <v>0</v>
      </c>
      <c r="BG166" s="146">
        <f>IF(N166="zákl. přenesená",J166,0)</f>
        <v>0</v>
      </c>
      <c r="BH166" s="146">
        <f>IF(N166="sníž. přenesená",J166,0)</f>
        <v>0</v>
      </c>
      <c r="BI166" s="146">
        <f>IF(N166="nulová",J166,0)</f>
        <v>0</v>
      </c>
      <c r="BJ166" s="15" t="s">
        <v>82</v>
      </c>
      <c r="BK166" s="146">
        <f>ROUND(I166*H166,2)</f>
        <v>0</v>
      </c>
      <c r="BL166" s="15" t="s">
        <v>141</v>
      </c>
      <c r="BM166" s="145" t="s">
        <v>1180</v>
      </c>
    </row>
    <row r="167" spans="2:65" s="1" customFormat="1" ht="37.9" customHeight="1">
      <c r="B167" s="132"/>
      <c r="C167" s="133" t="s">
        <v>239</v>
      </c>
      <c r="D167" s="133" t="s">
        <v>137</v>
      </c>
      <c r="E167" s="134" t="s">
        <v>248</v>
      </c>
      <c r="F167" s="135" t="s">
        <v>1023</v>
      </c>
      <c r="G167" s="136" t="s">
        <v>176</v>
      </c>
      <c r="H167" s="137">
        <v>649.625</v>
      </c>
      <c r="I167" s="138"/>
      <c r="J167" s="139">
        <f>ROUND(I167*H167,2)</f>
        <v>0</v>
      </c>
      <c r="K167" s="140"/>
      <c r="L167" s="31"/>
      <c r="M167" s="141" t="s">
        <v>1</v>
      </c>
      <c r="N167" s="142" t="s">
        <v>39</v>
      </c>
      <c r="P167" s="143">
        <f>O167*H167</f>
        <v>0</v>
      </c>
      <c r="Q167" s="143">
        <v>0</v>
      </c>
      <c r="R167" s="143">
        <f>Q167*H167</f>
        <v>0</v>
      </c>
      <c r="S167" s="143">
        <v>0</v>
      </c>
      <c r="T167" s="144">
        <f>S167*H167</f>
        <v>0</v>
      </c>
      <c r="AR167" s="145" t="s">
        <v>141</v>
      </c>
      <c r="AT167" s="145" t="s">
        <v>137</v>
      </c>
      <c r="AU167" s="145" t="s">
        <v>84</v>
      </c>
      <c r="AY167" s="15" t="s">
        <v>135</v>
      </c>
      <c r="BE167" s="146">
        <f>IF(N167="základní",J167,0)</f>
        <v>0</v>
      </c>
      <c r="BF167" s="146">
        <f>IF(N167="snížená",J167,0)</f>
        <v>0</v>
      </c>
      <c r="BG167" s="146">
        <f>IF(N167="zákl. přenesená",J167,0)</f>
        <v>0</v>
      </c>
      <c r="BH167" s="146">
        <f>IF(N167="sníž. přenesená",J167,0)</f>
        <v>0</v>
      </c>
      <c r="BI167" s="146">
        <f>IF(N167="nulová",J167,0)</f>
        <v>0</v>
      </c>
      <c r="BJ167" s="15" t="s">
        <v>82</v>
      </c>
      <c r="BK167" s="146">
        <f>ROUND(I167*H167,2)</f>
        <v>0</v>
      </c>
      <c r="BL167" s="15" t="s">
        <v>141</v>
      </c>
      <c r="BM167" s="145" t="s">
        <v>1181</v>
      </c>
    </row>
    <row r="168" spans="2:65" s="12" customFormat="1" ht="22.5">
      <c r="B168" s="151"/>
      <c r="D168" s="147" t="s">
        <v>160</v>
      </c>
      <c r="E168" s="152" t="s">
        <v>1</v>
      </c>
      <c r="F168" s="153" t="s">
        <v>1182</v>
      </c>
      <c r="H168" s="154">
        <v>366.815</v>
      </c>
      <c r="I168" s="155"/>
      <c r="L168" s="151"/>
      <c r="M168" s="156"/>
      <c r="T168" s="157"/>
      <c r="AT168" s="152" t="s">
        <v>160</v>
      </c>
      <c r="AU168" s="152" t="s">
        <v>84</v>
      </c>
      <c r="AV168" s="12" t="s">
        <v>84</v>
      </c>
      <c r="AW168" s="12" t="s">
        <v>31</v>
      </c>
      <c r="AX168" s="12" t="s">
        <v>74</v>
      </c>
      <c r="AY168" s="152" t="s">
        <v>135</v>
      </c>
    </row>
    <row r="169" spans="2:65" s="12" customFormat="1" ht="11.25">
      <c r="B169" s="151"/>
      <c r="D169" s="147" t="s">
        <v>160</v>
      </c>
      <c r="E169" s="152" t="s">
        <v>1</v>
      </c>
      <c r="F169" s="153" t="s">
        <v>1183</v>
      </c>
      <c r="H169" s="154">
        <v>282.81</v>
      </c>
      <c r="I169" s="155"/>
      <c r="L169" s="151"/>
      <c r="M169" s="156"/>
      <c r="T169" s="157"/>
      <c r="AT169" s="152" t="s">
        <v>160</v>
      </c>
      <c r="AU169" s="152" t="s">
        <v>84</v>
      </c>
      <c r="AV169" s="12" t="s">
        <v>84</v>
      </c>
      <c r="AW169" s="12" t="s">
        <v>31</v>
      </c>
      <c r="AX169" s="12" t="s">
        <v>74</v>
      </c>
      <c r="AY169" s="152" t="s">
        <v>135</v>
      </c>
    </row>
    <row r="170" spans="2:65" s="13" customFormat="1" ht="11.25">
      <c r="B170" s="169"/>
      <c r="D170" s="147" t="s">
        <v>160</v>
      </c>
      <c r="E170" s="170" t="s">
        <v>1</v>
      </c>
      <c r="F170" s="171" t="s">
        <v>253</v>
      </c>
      <c r="H170" s="172">
        <v>649.625</v>
      </c>
      <c r="I170" s="173"/>
      <c r="L170" s="169"/>
      <c r="M170" s="174"/>
      <c r="T170" s="175"/>
      <c r="AT170" s="170" t="s">
        <v>160</v>
      </c>
      <c r="AU170" s="170" t="s">
        <v>84</v>
      </c>
      <c r="AV170" s="13" t="s">
        <v>141</v>
      </c>
      <c r="AW170" s="13" t="s">
        <v>31</v>
      </c>
      <c r="AX170" s="13" t="s">
        <v>82</v>
      </c>
      <c r="AY170" s="170" t="s">
        <v>135</v>
      </c>
    </row>
    <row r="171" spans="2:65" s="1" customFormat="1" ht="37.9" customHeight="1">
      <c r="B171" s="132"/>
      <c r="C171" s="133" t="s">
        <v>243</v>
      </c>
      <c r="D171" s="133" t="s">
        <v>137</v>
      </c>
      <c r="E171" s="134" t="s">
        <v>255</v>
      </c>
      <c r="F171" s="135" t="s">
        <v>1027</v>
      </c>
      <c r="G171" s="136" t="s">
        <v>176</v>
      </c>
      <c r="H171" s="137">
        <v>84.004999999999995</v>
      </c>
      <c r="I171" s="138"/>
      <c r="J171" s="139">
        <f>ROUND(I171*H171,2)</f>
        <v>0</v>
      </c>
      <c r="K171" s="140"/>
      <c r="L171" s="31"/>
      <c r="M171" s="141" t="s">
        <v>1</v>
      </c>
      <c r="N171" s="142" t="s">
        <v>39</v>
      </c>
      <c r="P171" s="143">
        <f>O171*H171</f>
        <v>0</v>
      </c>
      <c r="Q171" s="143">
        <v>0</v>
      </c>
      <c r="R171" s="143">
        <f>Q171*H171</f>
        <v>0</v>
      </c>
      <c r="S171" s="143">
        <v>0</v>
      </c>
      <c r="T171" s="144">
        <f>S171*H171</f>
        <v>0</v>
      </c>
      <c r="AR171" s="145" t="s">
        <v>141</v>
      </c>
      <c r="AT171" s="145" t="s">
        <v>137</v>
      </c>
      <c r="AU171" s="145" t="s">
        <v>84</v>
      </c>
      <c r="AY171" s="15" t="s">
        <v>135</v>
      </c>
      <c r="BE171" s="146">
        <f>IF(N171="základní",J171,0)</f>
        <v>0</v>
      </c>
      <c r="BF171" s="146">
        <f>IF(N171="snížená",J171,0)</f>
        <v>0</v>
      </c>
      <c r="BG171" s="146">
        <f>IF(N171="zákl. přenesená",J171,0)</f>
        <v>0</v>
      </c>
      <c r="BH171" s="146">
        <f>IF(N171="sníž. přenesená",J171,0)</f>
        <v>0</v>
      </c>
      <c r="BI171" s="146">
        <f>IF(N171="nulová",J171,0)</f>
        <v>0</v>
      </c>
      <c r="BJ171" s="15" t="s">
        <v>82</v>
      </c>
      <c r="BK171" s="146">
        <f>ROUND(I171*H171,2)</f>
        <v>0</v>
      </c>
      <c r="BL171" s="15" t="s">
        <v>141</v>
      </c>
      <c r="BM171" s="145" t="s">
        <v>1184</v>
      </c>
    </row>
    <row r="172" spans="2:65" s="12" customFormat="1" ht="22.5">
      <c r="B172" s="151"/>
      <c r="D172" s="147" t="s">
        <v>160</v>
      </c>
      <c r="E172" s="152" t="s">
        <v>1</v>
      </c>
      <c r="F172" s="153" t="s">
        <v>1185</v>
      </c>
      <c r="H172" s="154">
        <v>84.004999999999995</v>
      </c>
      <c r="I172" s="155"/>
      <c r="L172" s="151"/>
      <c r="M172" s="156"/>
      <c r="T172" s="157"/>
      <c r="AT172" s="152" t="s">
        <v>160</v>
      </c>
      <c r="AU172" s="152" t="s">
        <v>84</v>
      </c>
      <c r="AV172" s="12" t="s">
        <v>84</v>
      </c>
      <c r="AW172" s="12" t="s">
        <v>31</v>
      </c>
      <c r="AX172" s="12" t="s">
        <v>82</v>
      </c>
      <c r="AY172" s="152" t="s">
        <v>135</v>
      </c>
    </row>
    <row r="173" spans="2:65" s="1" customFormat="1" ht="24.2" customHeight="1">
      <c r="B173" s="132"/>
      <c r="C173" s="133" t="s">
        <v>247</v>
      </c>
      <c r="D173" s="133" t="s">
        <v>137</v>
      </c>
      <c r="E173" s="134" t="s">
        <v>263</v>
      </c>
      <c r="F173" s="135" t="s">
        <v>1030</v>
      </c>
      <c r="G173" s="136" t="s">
        <v>176</v>
      </c>
      <c r="H173" s="137">
        <v>366.815</v>
      </c>
      <c r="I173" s="138"/>
      <c r="J173" s="139">
        <f>ROUND(I173*H173,2)</f>
        <v>0</v>
      </c>
      <c r="K173" s="140"/>
      <c r="L173" s="31"/>
      <c r="M173" s="141" t="s">
        <v>1</v>
      </c>
      <c r="N173" s="142" t="s">
        <v>39</v>
      </c>
      <c r="P173" s="143">
        <f>O173*H173</f>
        <v>0</v>
      </c>
      <c r="Q173" s="143">
        <v>0</v>
      </c>
      <c r="R173" s="143">
        <f>Q173*H173</f>
        <v>0</v>
      </c>
      <c r="S173" s="143">
        <v>0</v>
      </c>
      <c r="T173" s="144">
        <f>S173*H173</f>
        <v>0</v>
      </c>
      <c r="AR173" s="145" t="s">
        <v>141</v>
      </c>
      <c r="AT173" s="145" t="s">
        <v>137</v>
      </c>
      <c r="AU173" s="145" t="s">
        <v>84</v>
      </c>
      <c r="AY173" s="15" t="s">
        <v>135</v>
      </c>
      <c r="BE173" s="146">
        <f>IF(N173="základní",J173,0)</f>
        <v>0</v>
      </c>
      <c r="BF173" s="146">
        <f>IF(N173="snížená",J173,0)</f>
        <v>0</v>
      </c>
      <c r="BG173" s="146">
        <f>IF(N173="zákl. přenesená",J173,0)</f>
        <v>0</v>
      </c>
      <c r="BH173" s="146">
        <f>IF(N173="sníž. přenesená",J173,0)</f>
        <v>0</v>
      </c>
      <c r="BI173" s="146">
        <f>IF(N173="nulová",J173,0)</f>
        <v>0</v>
      </c>
      <c r="BJ173" s="15" t="s">
        <v>82</v>
      </c>
      <c r="BK173" s="146">
        <f>ROUND(I173*H173,2)</f>
        <v>0</v>
      </c>
      <c r="BL173" s="15" t="s">
        <v>141</v>
      </c>
      <c r="BM173" s="145" t="s">
        <v>1186</v>
      </c>
    </row>
    <row r="174" spans="2:65" s="12" customFormat="1" ht="11.25">
      <c r="B174" s="151"/>
      <c r="D174" s="147" t="s">
        <v>160</v>
      </c>
      <c r="E174" s="152" t="s">
        <v>1</v>
      </c>
      <c r="F174" s="153" t="s">
        <v>1187</v>
      </c>
      <c r="H174" s="154">
        <v>282.81</v>
      </c>
      <c r="I174" s="155"/>
      <c r="L174" s="151"/>
      <c r="M174" s="156"/>
      <c r="T174" s="157"/>
      <c r="AT174" s="152" t="s">
        <v>160</v>
      </c>
      <c r="AU174" s="152" t="s">
        <v>84</v>
      </c>
      <c r="AV174" s="12" t="s">
        <v>84</v>
      </c>
      <c r="AW174" s="12" t="s">
        <v>31</v>
      </c>
      <c r="AX174" s="12" t="s">
        <v>74</v>
      </c>
      <c r="AY174" s="152" t="s">
        <v>135</v>
      </c>
    </row>
    <row r="175" spans="2:65" s="12" customFormat="1" ht="11.25">
      <c r="B175" s="151"/>
      <c r="D175" s="147" t="s">
        <v>160</v>
      </c>
      <c r="E175" s="152" t="s">
        <v>1</v>
      </c>
      <c r="F175" s="153" t="s">
        <v>1188</v>
      </c>
      <c r="H175" s="154">
        <v>84.004999999999995</v>
      </c>
      <c r="I175" s="155"/>
      <c r="L175" s="151"/>
      <c r="M175" s="156"/>
      <c r="T175" s="157"/>
      <c r="AT175" s="152" t="s">
        <v>160</v>
      </c>
      <c r="AU175" s="152" t="s">
        <v>84</v>
      </c>
      <c r="AV175" s="12" t="s">
        <v>84</v>
      </c>
      <c r="AW175" s="12" t="s">
        <v>31</v>
      </c>
      <c r="AX175" s="12" t="s">
        <v>74</v>
      </c>
      <c r="AY175" s="152" t="s">
        <v>135</v>
      </c>
    </row>
    <row r="176" spans="2:65" s="13" customFormat="1" ht="11.25">
      <c r="B176" s="169"/>
      <c r="D176" s="147" t="s">
        <v>160</v>
      </c>
      <c r="E176" s="170" t="s">
        <v>1</v>
      </c>
      <c r="F176" s="171" t="s">
        <v>253</v>
      </c>
      <c r="H176" s="172">
        <v>366.815</v>
      </c>
      <c r="I176" s="173"/>
      <c r="L176" s="169"/>
      <c r="M176" s="174"/>
      <c r="T176" s="175"/>
      <c r="AT176" s="170" t="s">
        <v>160</v>
      </c>
      <c r="AU176" s="170" t="s">
        <v>84</v>
      </c>
      <c r="AV176" s="13" t="s">
        <v>141</v>
      </c>
      <c r="AW176" s="13" t="s">
        <v>31</v>
      </c>
      <c r="AX176" s="13" t="s">
        <v>82</v>
      </c>
      <c r="AY176" s="170" t="s">
        <v>135</v>
      </c>
    </row>
    <row r="177" spans="2:65" s="1" customFormat="1" ht="24.2" customHeight="1">
      <c r="B177" s="132"/>
      <c r="C177" s="133" t="s">
        <v>254</v>
      </c>
      <c r="D177" s="133" t="s">
        <v>137</v>
      </c>
      <c r="E177" s="134" t="s">
        <v>269</v>
      </c>
      <c r="F177" s="135" t="s">
        <v>1189</v>
      </c>
      <c r="G177" s="136" t="s">
        <v>271</v>
      </c>
      <c r="H177" s="137">
        <v>97.209000000000003</v>
      </c>
      <c r="I177" s="138"/>
      <c r="J177" s="139">
        <f>ROUND(I177*H177,2)</f>
        <v>0</v>
      </c>
      <c r="K177" s="140"/>
      <c r="L177" s="31"/>
      <c r="M177" s="141" t="s">
        <v>1</v>
      </c>
      <c r="N177" s="142" t="s">
        <v>39</v>
      </c>
      <c r="P177" s="143">
        <f>O177*H177</f>
        <v>0</v>
      </c>
      <c r="Q177" s="143">
        <v>0</v>
      </c>
      <c r="R177" s="143">
        <f>Q177*H177</f>
        <v>0</v>
      </c>
      <c r="S177" s="143">
        <v>0</v>
      </c>
      <c r="T177" s="144">
        <f>S177*H177</f>
        <v>0</v>
      </c>
      <c r="AR177" s="145" t="s">
        <v>141</v>
      </c>
      <c r="AT177" s="145" t="s">
        <v>137</v>
      </c>
      <c r="AU177" s="145" t="s">
        <v>84</v>
      </c>
      <c r="AY177" s="15" t="s">
        <v>135</v>
      </c>
      <c r="BE177" s="146">
        <f>IF(N177="základní",J177,0)</f>
        <v>0</v>
      </c>
      <c r="BF177" s="146">
        <f>IF(N177="snížená",J177,0)</f>
        <v>0</v>
      </c>
      <c r="BG177" s="146">
        <f>IF(N177="zákl. přenesená",J177,0)</f>
        <v>0</v>
      </c>
      <c r="BH177" s="146">
        <f>IF(N177="sníž. přenesená",J177,0)</f>
        <v>0</v>
      </c>
      <c r="BI177" s="146">
        <f>IF(N177="nulová",J177,0)</f>
        <v>0</v>
      </c>
      <c r="BJ177" s="15" t="s">
        <v>82</v>
      </c>
      <c r="BK177" s="146">
        <f>ROUND(I177*H177,2)</f>
        <v>0</v>
      </c>
      <c r="BL177" s="15" t="s">
        <v>141</v>
      </c>
      <c r="BM177" s="145" t="s">
        <v>1190</v>
      </c>
    </row>
    <row r="178" spans="2:65" s="12" customFormat="1" ht="11.25">
      <c r="B178" s="151"/>
      <c r="D178" s="147" t="s">
        <v>160</v>
      </c>
      <c r="E178" s="152" t="s">
        <v>1</v>
      </c>
      <c r="F178" s="153" t="s">
        <v>1191</v>
      </c>
      <c r="H178" s="154">
        <v>97.209000000000003</v>
      </c>
      <c r="I178" s="155"/>
      <c r="L178" s="151"/>
      <c r="M178" s="156"/>
      <c r="T178" s="157"/>
      <c r="AT178" s="152" t="s">
        <v>160</v>
      </c>
      <c r="AU178" s="152" t="s">
        <v>84</v>
      </c>
      <c r="AV178" s="12" t="s">
        <v>84</v>
      </c>
      <c r="AW178" s="12" t="s">
        <v>31</v>
      </c>
      <c r="AX178" s="12" t="s">
        <v>82</v>
      </c>
      <c r="AY178" s="152" t="s">
        <v>135</v>
      </c>
    </row>
    <row r="179" spans="2:65" s="1" customFormat="1" ht="16.5" customHeight="1">
      <c r="B179" s="132"/>
      <c r="C179" s="133" t="s">
        <v>262</v>
      </c>
      <c r="D179" s="133" t="s">
        <v>137</v>
      </c>
      <c r="E179" s="134" t="s">
        <v>275</v>
      </c>
      <c r="F179" s="135" t="s">
        <v>276</v>
      </c>
      <c r="G179" s="136" t="s">
        <v>176</v>
      </c>
      <c r="H179" s="137">
        <v>40.4</v>
      </c>
      <c r="I179" s="138"/>
      <c r="J179" s="139">
        <f>ROUND(I179*H179,2)</f>
        <v>0</v>
      </c>
      <c r="K179" s="140"/>
      <c r="L179" s="31"/>
      <c r="M179" s="141" t="s">
        <v>1</v>
      </c>
      <c r="N179" s="142" t="s">
        <v>39</v>
      </c>
      <c r="P179" s="143">
        <f>O179*H179</f>
        <v>0</v>
      </c>
      <c r="Q179" s="143">
        <v>0</v>
      </c>
      <c r="R179" s="143">
        <f>Q179*H179</f>
        <v>0</v>
      </c>
      <c r="S179" s="143">
        <v>0</v>
      </c>
      <c r="T179" s="144">
        <f>S179*H179</f>
        <v>0</v>
      </c>
      <c r="AR179" s="145" t="s">
        <v>141</v>
      </c>
      <c r="AT179" s="145" t="s">
        <v>137</v>
      </c>
      <c r="AU179" s="145" t="s">
        <v>84</v>
      </c>
      <c r="AY179" s="15" t="s">
        <v>135</v>
      </c>
      <c r="BE179" s="146">
        <f>IF(N179="základní",J179,0)</f>
        <v>0</v>
      </c>
      <c r="BF179" s="146">
        <f>IF(N179="snížená",J179,0)</f>
        <v>0</v>
      </c>
      <c r="BG179" s="146">
        <f>IF(N179="zákl. přenesená",J179,0)</f>
        <v>0</v>
      </c>
      <c r="BH179" s="146">
        <f>IF(N179="sníž. přenesená",J179,0)</f>
        <v>0</v>
      </c>
      <c r="BI179" s="146">
        <f>IF(N179="nulová",J179,0)</f>
        <v>0</v>
      </c>
      <c r="BJ179" s="15" t="s">
        <v>82</v>
      </c>
      <c r="BK179" s="146">
        <f>ROUND(I179*H179,2)</f>
        <v>0</v>
      </c>
      <c r="BL179" s="15" t="s">
        <v>141</v>
      </c>
      <c r="BM179" s="145" t="s">
        <v>1192</v>
      </c>
    </row>
    <row r="180" spans="2:65" s="12" customFormat="1" ht="11.25">
      <c r="B180" s="151"/>
      <c r="D180" s="147" t="s">
        <v>160</v>
      </c>
      <c r="E180" s="152" t="s">
        <v>1</v>
      </c>
      <c r="F180" s="153" t="s">
        <v>1193</v>
      </c>
      <c r="H180" s="154">
        <v>40.4</v>
      </c>
      <c r="I180" s="155"/>
      <c r="L180" s="151"/>
      <c r="M180" s="156"/>
      <c r="T180" s="157"/>
      <c r="AT180" s="152" t="s">
        <v>160</v>
      </c>
      <c r="AU180" s="152" t="s">
        <v>84</v>
      </c>
      <c r="AV180" s="12" t="s">
        <v>84</v>
      </c>
      <c r="AW180" s="12" t="s">
        <v>31</v>
      </c>
      <c r="AX180" s="12" t="s">
        <v>82</v>
      </c>
      <c r="AY180" s="152" t="s">
        <v>135</v>
      </c>
    </row>
    <row r="181" spans="2:65" s="1" customFormat="1" ht="16.5" customHeight="1">
      <c r="B181" s="132"/>
      <c r="C181" s="133" t="s">
        <v>268</v>
      </c>
      <c r="D181" s="133" t="s">
        <v>137</v>
      </c>
      <c r="E181" s="134" t="s">
        <v>280</v>
      </c>
      <c r="F181" s="135" t="s">
        <v>281</v>
      </c>
      <c r="G181" s="136" t="s">
        <v>176</v>
      </c>
      <c r="H181" s="137">
        <v>733.63</v>
      </c>
      <c r="I181" s="138"/>
      <c r="J181" s="139">
        <f>ROUND(I181*H181,2)</f>
        <v>0</v>
      </c>
      <c r="K181" s="140"/>
      <c r="L181" s="31"/>
      <c r="M181" s="141" t="s">
        <v>1</v>
      </c>
      <c r="N181" s="142" t="s">
        <v>39</v>
      </c>
      <c r="P181" s="143">
        <f>O181*H181</f>
        <v>0</v>
      </c>
      <c r="Q181" s="143">
        <v>0</v>
      </c>
      <c r="R181" s="143">
        <f>Q181*H181</f>
        <v>0</v>
      </c>
      <c r="S181" s="143">
        <v>0</v>
      </c>
      <c r="T181" s="144">
        <f>S181*H181</f>
        <v>0</v>
      </c>
      <c r="AR181" s="145" t="s">
        <v>141</v>
      </c>
      <c r="AT181" s="145" t="s">
        <v>137</v>
      </c>
      <c r="AU181" s="145" t="s">
        <v>84</v>
      </c>
      <c r="AY181" s="15" t="s">
        <v>135</v>
      </c>
      <c r="BE181" s="146">
        <f>IF(N181="základní",J181,0)</f>
        <v>0</v>
      </c>
      <c r="BF181" s="146">
        <f>IF(N181="snížená",J181,0)</f>
        <v>0</v>
      </c>
      <c r="BG181" s="146">
        <f>IF(N181="zákl. přenesená",J181,0)</f>
        <v>0</v>
      </c>
      <c r="BH181" s="146">
        <f>IF(N181="sníž. přenesená",J181,0)</f>
        <v>0</v>
      </c>
      <c r="BI181" s="146">
        <f>IF(N181="nulová",J181,0)</f>
        <v>0</v>
      </c>
      <c r="BJ181" s="15" t="s">
        <v>82</v>
      </c>
      <c r="BK181" s="146">
        <f>ROUND(I181*H181,2)</f>
        <v>0</v>
      </c>
      <c r="BL181" s="15" t="s">
        <v>141</v>
      </c>
      <c r="BM181" s="145" t="s">
        <v>1194</v>
      </c>
    </row>
    <row r="182" spans="2:65" s="12" customFormat="1" ht="11.25">
      <c r="B182" s="151"/>
      <c r="D182" s="147" t="s">
        <v>160</v>
      </c>
      <c r="E182" s="152" t="s">
        <v>1</v>
      </c>
      <c r="F182" s="153" t="s">
        <v>1195</v>
      </c>
      <c r="H182" s="154">
        <v>649.625</v>
      </c>
      <c r="I182" s="155"/>
      <c r="L182" s="151"/>
      <c r="M182" s="156"/>
      <c r="T182" s="157"/>
      <c r="AT182" s="152" t="s">
        <v>160</v>
      </c>
      <c r="AU182" s="152" t="s">
        <v>84</v>
      </c>
      <c r="AV182" s="12" t="s">
        <v>84</v>
      </c>
      <c r="AW182" s="12" t="s">
        <v>31</v>
      </c>
      <c r="AX182" s="12" t="s">
        <v>74</v>
      </c>
      <c r="AY182" s="152" t="s">
        <v>135</v>
      </c>
    </row>
    <row r="183" spans="2:65" s="12" customFormat="1" ht="11.25">
      <c r="B183" s="151"/>
      <c r="D183" s="147" t="s">
        <v>160</v>
      </c>
      <c r="E183" s="152" t="s">
        <v>1</v>
      </c>
      <c r="F183" s="153" t="s">
        <v>1196</v>
      </c>
      <c r="H183" s="154">
        <v>84.004999999999995</v>
      </c>
      <c r="I183" s="155"/>
      <c r="L183" s="151"/>
      <c r="M183" s="156"/>
      <c r="T183" s="157"/>
      <c r="AT183" s="152" t="s">
        <v>160</v>
      </c>
      <c r="AU183" s="152" t="s">
        <v>84</v>
      </c>
      <c r="AV183" s="12" t="s">
        <v>84</v>
      </c>
      <c r="AW183" s="12" t="s">
        <v>31</v>
      </c>
      <c r="AX183" s="12" t="s">
        <v>74</v>
      </c>
      <c r="AY183" s="152" t="s">
        <v>135</v>
      </c>
    </row>
    <row r="184" spans="2:65" s="13" customFormat="1" ht="11.25">
      <c r="B184" s="169"/>
      <c r="D184" s="147" t="s">
        <v>160</v>
      </c>
      <c r="E184" s="170" t="s">
        <v>1</v>
      </c>
      <c r="F184" s="171" t="s">
        <v>253</v>
      </c>
      <c r="H184" s="172">
        <v>733.63</v>
      </c>
      <c r="I184" s="173"/>
      <c r="L184" s="169"/>
      <c r="M184" s="174"/>
      <c r="T184" s="175"/>
      <c r="AT184" s="170" t="s">
        <v>160</v>
      </c>
      <c r="AU184" s="170" t="s">
        <v>84</v>
      </c>
      <c r="AV184" s="13" t="s">
        <v>141</v>
      </c>
      <c r="AW184" s="13" t="s">
        <v>31</v>
      </c>
      <c r="AX184" s="13" t="s">
        <v>82</v>
      </c>
      <c r="AY184" s="170" t="s">
        <v>135</v>
      </c>
    </row>
    <row r="185" spans="2:65" s="1" customFormat="1" ht="24.2" customHeight="1">
      <c r="B185" s="132"/>
      <c r="C185" s="133" t="s">
        <v>274</v>
      </c>
      <c r="D185" s="133" t="s">
        <v>137</v>
      </c>
      <c r="E185" s="134" t="s">
        <v>286</v>
      </c>
      <c r="F185" s="135" t="s">
        <v>287</v>
      </c>
      <c r="G185" s="136" t="s">
        <v>176</v>
      </c>
      <c r="H185" s="137">
        <v>374.05599999999998</v>
      </c>
      <c r="I185" s="138"/>
      <c r="J185" s="139">
        <f>ROUND(I185*H185,2)</f>
        <v>0</v>
      </c>
      <c r="K185" s="140"/>
      <c r="L185" s="31"/>
      <c r="M185" s="141" t="s">
        <v>1</v>
      </c>
      <c r="N185" s="142" t="s">
        <v>39</v>
      </c>
      <c r="P185" s="143">
        <f>O185*H185</f>
        <v>0</v>
      </c>
      <c r="Q185" s="143">
        <v>0</v>
      </c>
      <c r="R185" s="143">
        <f>Q185*H185</f>
        <v>0</v>
      </c>
      <c r="S185" s="143">
        <v>0</v>
      </c>
      <c r="T185" s="144">
        <f>S185*H185</f>
        <v>0</v>
      </c>
      <c r="AR185" s="145" t="s">
        <v>141</v>
      </c>
      <c r="AT185" s="145" t="s">
        <v>137</v>
      </c>
      <c r="AU185" s="145" t="s">
        <v>84</v>
      </c>
      <c r="AY185" s="15" t="s">
        <v>135</v>
      </c>
      <c r="BE185" s="146">
        <f>IF(N185="základní",J185,0)</f>
        <v>0</v>
      </c>
      <c r="BF185" s="146">
        <f>IF(N185="snížená",J185,0)</f>
        <v>0</v>
      </c>
      <c r="BG185" s="146">
        <f>IF(N185="zákl. přenesená",J185,0)</f>
        <v>0</v>
      </c>
      <c r="BH185" s="146">
        <f>IF(N185="sníž. přenesená",J185,0)</f>
        <v>0</v>
      </c>
      <c r="BI185" s="146">
        <f>IF(N185="nulová",J185,0)</f>
        <v>0</v>
      </c>
      <c r="BJ185" s="15" t="s">
        <v>82</v>
      </c>
      <c r="BK185" s="146">
        <f>ROUND(I185*H185,2)</f>
        <v>0</v>
      </c>
      <c r="BL185" s="15" t="s">
        <v>141</v>
      </c>
      <c r="BM185" s="145" t="s">
        <v>1197</v>
      </c>
    </row>
    <row r="186" spans="2:65" s="12" customFormat="1" ht="11.25">
      <c r="B186" s="151"/>
      <c r="D186" s="147" t="s">
        <v>160</v>
      </c>
      <c r="E186" s="152" t="s">
        <v>1</v>
      </c>
      <c r="F186" s="153" t="s">
        <v>1198</v>
      </c>
      <c r="H186" s="154">
        <v>153.94499999999999</v>
      </c>
      <c r="I186" s="155"/>
      <c r="L186" s="151"/>
      <c r="M186" s="156"/>
      <c r="T186" s="157"/>
      <c r="AT186" s="152" t="s">
        <v>160</v>
      </c>
      <c r="AU186" s="152" t="s">
        <v>84</v>
      </c>
      <c r="AV186" s="12" t="s">
        <v>84</v>
      </c>
      <c r="AW186" s="12" t="s">
        <v>31</v>
      </c>
      <c r="AX186" s="12" t="s">
        <v>74</v>
      </c>
      <c r="AY186" s="152" t="s">
        <v>135</v>
      </c>
    </row>
    <row r="187" spans="2:65" s="12" customFormat="1" ht="11.25">
      <c r="B187" s="151"/>
      <c r="D187" s="147" t="s">
        <v>160</v>
      </c>
      <c r="E187" s="152" t="s">
        <v>1</v>
      </c>
      <c r="F187" s="153" t="s">
        <v>1199</v>
      </c>
      <c r="H187" s="154">
        <v>220.11099999999999</v>
      </c>
      <c r="I187" s="155"/>
      <c r="L187" s="151"/>
      <c r="M187" s="156"/>
      <c r="T187" s="157"/>
      <c r="AT187" s="152" t="s">
        <v>160</v>
      </c>
      <c r="AU187" s="152" t="s">
        <v>84</v>
      </c>
      <c r="AV187" s="12" t="s">
        <v>84</v>
      </c>
      <c r="AW187" s="12" t="s">
        <v>31</v>
      </c>
      <c r="AX187" s="12" t="s">
        <v>74</v>
      </c>
      <c r="AY187" s="152" t="s">
        <v>135</v>
      </c>
    </row>
    <row r="188" spans="2:65" s="13" customFormat="1" ht="11.25">
      <c r="B188" s="169"/>
      <c r="D188" s="147" t="s">
        <v>160</v>
      </c>
      <c r="E188" s="170" t="s">
        <v>1</v>
      </c>
      <c r="F188" s="171" t="s">
        <v>253</v>
      </c>
      <c r="H188" s="172">
        <v>374.05599999999998</v>
      </c>
      <c r="I188" s="173"/>
      <c r="L188" s="169"/>
      <c r="M188" s="174"/>
      <c r="T188" s="175"/>
      <c r="AT188" s="170" t="s">
        <v>160</v>
      </c>
      <c r="AU188" s="170" t="s">
        <v>84</v>
      </c>
      <c r="AV188" s="13" t="s">
        <v>141</v>
      </c>
      <c r="AW188" s="13" t="s">
        <v>31</v>
      </c>
      <c r="AX188" s="13" t="s">
        <v>82</v>
      </c>
      <c r="AY188" s="170" t="s">
        <v>135</v>
      </c>
    </row>
    <row r="189" spans="2:65" s="1" customFormat="1" ht="24.2" customHeight="1">
      <c r="B189" s="132"/>
      <c r="C189" s="133" t="s">
        <v>279</v>
      </c>
      <c r="D189" s="133" t="s">
        <v>137</v>
      </c>
      <c r="E189" s="134" t="s">
        <v>292</v>
      </c>
      <c r="F189" s="135" t="s">
        <v>293</v>
      </c>
      <c r="G189" s="136" t="s">
        <v>176</v>
      </c>
      <c r="H189" s="137">
        <v>55.079000000000001</v>
      </c>
      <c r="I189" s="138"/>
      <c r="J189" s="139">
        <f>ROUND(I189*H189,2)</f>
        <v>0</v>
      </c>
      <c r="K189" s="140"/>
      <c r="L189" s="31"/>
      <c r="M189" s="141" t="s">
        <v>1</v>
      </c>
      <c r="N189" s="142" t="s">
        <v>39</v>
      </c>
      <c r="P189" s="143">
        <f>O189*H189</f>
        <v>0</v>
      </c>
      <c r="Q189" s="143">
        <v>0</v>
      </c>
      <c r="R189" s="143">
        <f>Q189*H189</f>
        <v>0</v>
      </c>
      <c r="S189" s="143">
        <v>0</v>
      </c>
      <c r="T189" s="144">
        <f>S189*H189</f>
        <v>0</v>
      </c>
      <c r="AR189" s="145" t="s">
        <v>141</v>
      </c>
      <c r="AT189" s="145" t="s">
        <v>137</v>
      </c>
      <c r="AU189" s="145" t="s">
        <v>84</v>
      </c>
      <c r="AY189" s="15" t="s">
        <v>135</v>
      </c>
      <c r="BE189" s="146">
        <f>IF(N189="základní",J189,0)</f>
        <v>0</v>
      </c>
      <c r="BF189" s="146">
        <f>IF(N189="snížená",J189,0)</f>
        <v>0</v>
      </c>
      <c r="BG189" s="146">
        <f>IF(N189="zákl. přenesená",J189,0)</f>
        <v>0</v>
      </c>
      <c r="BH189" s="146">
        <f>IF(N189="sníž. přenesená",J189,0)</f>
        <v>0</v>
      </c>
      <c r="BI189" s="146">
        <f>IF(N189="nulová",J189,0)</f>
        <v>0</v>
      </c>
      <c r="BJ189" s="15" t="s">
        <v>82</v>
      </c>
      <c r="BK189" s="146">
        <f>ROUND(I189*H189,2)</f>
        <v>0</v>
      </c>
      <c r="BL189" s="15" t="s">
        <v>141</v>
      </c>
      <c r="BM189" s="145" t="s">
        <v>1200</v>
      </c>
    </row>
    <row r="190" spans="2:65" s="1" customFormat="1" ht="16.5" customHeight="1">
      <c r="B190" s="132"/>
      <c r="C190" s="158" t="s">
        <v>285</v>
      </c>
      <c r="D190" s="158" t="s">
        <v>219</v>
      </c>
      <c r="E190" s="159" t="s">
        <v>296</v>
      </c>
      <c r="F190" s="160" t="s">
        <v>1201</v>
      </c>
      <c r="G190" s="161" t="s">
        <v>271</v>
      </c>
      <c r="H190" s="162">
        <v>110.158</v>
      </c>
      <c r="I190" s="163"/>
      <c r="J190" s="164">
        <f>ROUND(I190*H190,2)</f>
        <v>0</v>
      </c>
      <c r="K190" s="165"/>
      <c r="L190" s="166"/>
      <c r="M190" s="167" t="s">
        <v>1</v>
      </c>
      <c r="N190" s="168" t="s">
        <v>39</v>
      </c>
      <c r="P190" s="143">
        <f>O190*H190</f>
        <v>0</v>
      </c>
      <c r="Q190" s="143">
        <v>1</v>
      </c>
      <c r="R190" s="143">
        <f>Q190*H190</f>
        <v>110.158</v>
      </c>
      <c r="S190" s="143">
        <v>0</v>
      </c>
      <c r="T190" s="144">
        <f>S190*H190</f>
        <v>0</v>
      </c>
      <c r="AR190" s="145" t="s">
        <v>173</v>
      </c>
      <c r="AT190" s="145" t="s">
        <v>219</v>
      </c>
      <c r="AU190" s="145" t="s">
        <v>84</v>
      </c>
      <c r="AY190" s="15" t="s">
        <v>135</v>
      </c>
      <c r="BE190" s="146">
        <f>IF(N190="základní",J190,0)</f>
        <v>0</v>
      </c>
      <c r="BF190" s="146">
        <f>IF(N190="snížená",J190,0)</f>
        <v>0</v>
      </c>
      <c r="BG190" s="146">
        <f>IF(N190="zákl. přenesená",J190,0)</f>
        <v>0</v>
      </c>
      <c r="BH190" s="146">
        <f>IF(N190="sníž. přenesená",J190,0)</f>
        <v>0</v>
      </c>
      <c r="BI190" s="146">
        <f>IF(N190="nulová",J190,0)</f>
        <v>0</v>
      </c>
      <c r="BJ190" s="15" t="s">
        <v>82</v>
      </c>
      <c r="BK190" s="146">
        <f>ROUND(I190*H190,2)</f>
        <v>0</v>
      </c>
      <c r="BL190" s="15" t="s">
        <v>141</v>
      </c>
      <c r="BM190" s="145" t="s">
        <v>1202</v>
      </c>
    </row>
    <row r="191" spans="2:65" s="12" customFormat="1" ht="11.25">
      <c r="B191" s="151"/>
      <c r="D191" s="147" t="s">
        <v>160</v>
      </c>
      <c r="F191" s="153" t="s">
        <v>1203</v>
      </c>
      <c r="H191" s="154">
        <v>110.158</v>
      </c>
      <c r="I191" s="155"/>
      <c r="L191" s="151"/>
      <c r="M191" s="156"/>
      <c r="T191" s="157"/>
      <c r="AT191" s="152" t="s">
        <v>160</v>
      </c>
      <c r="AU191" s="152" t="s">
        <v>84</v>
      </c>
      <c r="AV191" s="12" t="s">
        <v>84</v>
      </c>
      <c r="AW191" s="12" t="s">
        <v>3</v>
      </c>
      <c r="AX191" s="12" t="s">
        <v>82</v>
      </c>
      <c r="AY191" s="152" t="s">
        <v>135</v>
      </c>
    </row>
    <row r="192" spans="2:65" s="1" customFormat="1" ht="33" customHeight="1">
      <c r="B192" s="132"/>
      <c r="C192" s="133" t="s">
        <v>291</v>
      </c>
      <c r="D192" s="133" t="s">
        <v>137</v>
      </c>
      <c r="E192" s="134" t="s">
        <v>1204</v>
      </c>
      <c r="F192" s="135" t="s">
        <v>1205</v>
      </c>
      <c r="G192" s="136" t="s">
        <v>140</v>
      </c>
      <c r="H192" s="137">
        <v>202</v>
      </c>
      <c r="I192" s="138"/>
      <c r="J192" s="139">
        <f>ROUND(I192*H192,2)</f>
        <v>0</v>
      </c>
      <c r="K192" s="140"/>
      <c r="L192" s="31"/>
      <c r="M192" s="141" t="s">
        <v>1</v>
      </c>
      <c r="N192" s="142" t="s">
        <v>39</v>
      </c>
      <c r="P192" s="143">
        <f>O192*H192</f>
        <v>0</v>
      </c>
      <c r="Q192" s="143">
        <v>0</v>
      </c>
      <c r="R192" s="143">
        <f>Q192*H192</f>
        <v>0</v>
      </c>
      <c r="S192" s="143">
        <v>0</v>
      </c>
      <c r="T192" s="144">
        <f>S192*H192</f>
        <v>0</v>
      </c>
      <c r="AR192" s="145" t="s">
        <v>141</v>
      </c>
      <c r="AT192" s="145" t="s">
        <v>137</v>
      </c>
      <c r="AU192" s="145" t="s">
        <v>84</v>
      </c>
      <c r="AY192" s="15" t="s">
        <v>135</v>
      </c>
      <c r="BE192" s="146">
        <f>IF(N192="základní",J192,0)</f>
        <v>0</v>
      </c>
      <c r="BF192" s="146">
        <f>IF(N192="snížená",J192,0)</f>
        <v>0</v>
      </c>
      <c r="BG192" s="146">
        <f>IF(N192="zákl. přenesená",J192,0)</f>
        <v>0</v>
      </c>
      <c r="BH192" s="146">
        <f>IF(N192="sníž. přenesená",J192,0)</f>
        <v>0</v>
      </c>
      <c r="BI192" s="146">
        <f>IF(N192="nulová",J192,0)</f>
        <v>0</v>
      </c>
      <c r="BJ192" s="15" t="s">
        <v>82</v>
      </c>
      <c r="BK192" s="146">
        <f>ROUND(I192*H192,2)</f>
        <v>0</v>
      </c>
      <c r="BL192" s="15" t="s">
        <v>141</v>
      </c>
      <c r="BM192" s="145" t="s">
        <v>1206</v>
      </c>
    </row>
    <row r="193" spans="2:65" s="1" customFormat="1" ht="19.5">
      <c r="B193" s="31"/>
      <c r="D193" s="147" t="s">
        <v>146</v>
      </c>
      <c r="F193" s="148" t="s">
        <v>172</v>
      </c>
      <c r="I193" s="149"/>
      <c r="L193" s="31"/>
      <c r="M193" s="150"/>
      <c r="T193" s="55"/>
      <c r="AT193" s="15" t="s">
        <v>146</v>
      </c>
      <c r="AU193" s="15" t="s">
        <v>84</v>
      </c>
    </row>
    <row r="194" spans="2:65" s="1" customFormat="1" ht="24.2" customHeight="1">
      <c r="B194" s="132"/>
      <c r="C194" s="133" t="s">
        <v>295</v>
      </c>
      <c r="D194" s="133" t="s">
        <v>137</v>
      </c>
      <c r="E194" s="134" t="s">
        <v>305</v>
      </c>
      <c r="F194" s="135" t="s">
        <v>306</v>
      </c>
      <c r="G194" s="136" t="s">
        <v>140</v>
      </c>
      <c r="H194" s="137">
        <v>202</v>
      </c>
      <c r="I194" s="138"/>
      <c r="J194" s="139">
        <f>ROUND(I194*H194,2)</f>
        <v>0</v>
      </c>
      <c r="K194" s="140"/>
      <c r="L194" s="31"/>
      <c r="M194" s="141" t="s">
        <v>1</v>
      </c>
      <c r="N194" s="142" t="s">
        <v>39</v>
      </c>
      <c r="P194" s="143">
        <f>O194*H194</f>
        <v>0</v>
      </c>
      <c r="Q194" s="143">
        <v>0</v>
      </c>
      <c r="R194" s="143">
        <f>Q194*H194</f>
        <v>0</v>
      </c>
      <c r="S194" s="143">
        <v>0</v>
      </c>
      <c r="T194" s="144">
        <f>S194*H194</f>
        <v>0</v>
      </c>
      <c r="AR194" s="145" t="s">
        <v>141</v>
      </c>
      <c r="AT194" s="145" t="s">
        <v>137</v>
      </c>
      <c r="AU194" s="145" t="s">
        <v>84</v>
      </c>
      <c r="AY194" s="15" t="s">
        <v>135</v>
      </c>
      <c r="BE194" s="146">
        <f>IF(N194="základní",J194,0)</f>
        <v>0</v>
      </c>
      <c r="BF194" s="146">
        <f>IF(N194="snížená",J194,0)</f>
        <v>0</v>
      </c>
      <c r="BG194" s="146">
        <f>IF(N194="zákl. přenesená",J194,0)</f>
        <v>0</v>
      </c>
      <c r="BH194" s="146">
        <f>IF(N194="sníž. přenesená",J194,0)</f>
        <v>0</v>
      </c>
      <c r="BI194" s="146">
        <f>IF(N194="nulová",J194,0)</f>
        <v>0</v>
      </c>
      <c r="BJ194" s="15" t="s">
        <v>82</v>
      </c>
      <c r="BK194" s="146">
        <f>ROUND(I194*H194,2)</f>
        <v>0</v>
      </c>
      <c r="BL194" s="15" t="s">
        <v>141</v>
      </c>
      <c r="BM194" s="145" t="s">
        <v>1207</v>
      </c>
    </row>
    <row r="195" spans="2:65" s="1" customFormat="1" ht="16.5" customHeight="1">
      <c r="B195" s="132"/>
      <c r="C195" s="158" t="s">
        <v>300</v>
      </c>
      <c r="D195" s="158" t="s">
        <v>219</v>
      </c>
      <c r="E195" s="159" t="s">
        <v>309</v>
      </c>
      <c r="F195" s="160" t="s">
        <v>310</v>
      </c>
      <c r="G195" s="161" t="s">
        <v>311</v>
      </c>
      <c r="H195" s="162">
        <v>6.06</v>
      </c>
      <c r="I195" s="163"/>
      <c r="J195" s="164">
        <f>ROUND(I195*H195,2)</f>
        <v>0</v>
      </c>
      <c r="K195" s="165"/>
      <c r="L195" s="166"/>
      <c r="M195" s="167" t="s">
        <v>1</v>
      </c>
      <c r="N195" s="168" t="s">
        <v>39</v>
      </c>
      <c r="P195" s="143">
        <f>O195*H195</f>
        <v>0</v>
      </c>
      <c r="Q195" s="143">
        <v>1E-3</v>
      </c>
      <c r="R195" s="143">
        <f>Q195*H195</f>
        <v>6.0599999999999994E-3</v>
      </c>
      <c r="S195" s="143">
        <v>0</v>
      </c>
      <c r="T195" s="144">
        <f>S195*H195</f>
        <v>0</v>
      </c>
      <c r="AR195" s="145" t="s">
        <v>173</v>
      </c>
      <c r="AT195" s="145" t="s">
        <v>219</v>
      </c>
      <c r="AU195" s="145" t="s">
        <v>84</v>
      </c>
      <c r="AY195" s="15" t="s">
        <v>135</v>
      </c>
      <c r="BE195" s="146">
        <f>IF(N195="základní",J195,0)</f>
        <v>0</v>
      </c>
      <c r="BF195" s="146">
        <f>IF(N195="snížená",J195,0)</f>
        <v>0</v>
      </c>
      <c r="BG195" s="146">
        <f>IF(N195="zákl. přenesená",J195,0)</f>
        <v>0</v>
      </c>
      <c r="BH195" s="146">
        <f>IF(N195="sníž. přenesená",J195,0)</f>
        <v>0</v>
      </c>
      <c r="BI195" s="146">
        <f>IF(N195="nulová",J195,0)</f>
        <v>0</v>
      </c>
      <c r="BJ195" s="15" t="s">
        <v>82</v>
      </c>
      <c r="BK195" s="146">
        <f>ROUND(I195*H195,2)</f>
        <v>0</v>
      </c>
      <c r="BL195" s="15" t="s">
        <v>141</v>
      </c>
      <c r="BM195" s="145" t="s">
        <v>1208</v>
      </c>
    </row>
    <row r="196" spans="2:65" s="12" customFormat="1" ht="11.25">
      <c r="B196" s="151"/>
      <c r="D196" s="147" t="s">
        <v>160</v>
      </c>
      <c r="F196" s="153" t="s">
        <v>1209</v>
      </c>
      <c r="H196" s="154">
        <v>6.06</v>
      </c>
      <c r="I196" s="155"/>
      <c r="L196" s="151"/>
      <c r="M196" s="156"/>
      <c r="T196" s="157"/>
      <c r="AT196" s="152" t="s">
        <v>160</v>
      </c>
      <c r="AU196" s="152" t="s">
        <v>84</v>
      </c>
      <c r="AV196" s="12" t="s">
        <v>84</v>
      </c>
      <c r="AW196" s="12" t="s">
        <v>3</v>
      </c>
      <c r="AX196" s="12" t="s">
        <v>82</v>
      </c>
      <c r="AY196" s="152" t="s">
        <v>135</v>
      </c>
    </row>
    <row r="197" spans="2:65" s="1" customFormat="1" ht="16.5" customHeight="1">
      <c r="B197" s="132"/>
      <c r="C197" s="133" t="s">
        <v>304</v>
      </c>
      <c r="D197" s="133" t="s">
        <v>137</v>
      </c>
      <c r="E197" s="134" t="s">
        <v>315</v>
      </c>
      <c r="F197" s="135" t="s">
        <v>316</v>
      </c>
      <c r="G197" s="136" t="s">
        <v>140</v>
      </c>
      <c r="H197" s="137">
        <v>360</v>
      </c>
      <c r="I197" s="138"/>
      <c r="J197" s="139">
        <f>ROUND(I197*H197,2)</f>
        <v>0</v>
      </c>
      <c r="K197" s="140"/>
      <c r="L197" s="31"/>
      <c r="M197" s="141" t="s">
        <v>1</v>
      </c>
      <c r="N197" s="142" t="s">
        <v>39</v>
      </c>
      <c r="P197" s="143">
        <f>O197*H197</f>
        <v>0</v>
      </c>
      <c r="Q197" s="143">
        <v>0</v>
      </c>
      <c r="R197" s="143">
        <f>Q197*H197</f>
        <v>0</v>
      </c>
      <c r="S197" s="143">
        <v>0</v>
      </c>
      <c r="T197" s="144">
        <f>S197*H197</f>
        <v>0</v>
      </c>
      <c r="AR197" s="145" t="s">
        <v>141</v>
      </c>
      <c r="AT197" s="145" t="s">
        <v>137</v>
      </c>
      <c r="AU197" s="145" t="s">
        <v>84</v>
      </c>
      <c r="AY197" s="15" t="s">
        <v>135</v>
      </c>
      <c r="BE197" s="146">
        <f>IF(N197="základní",J197,0)</f>
        <v>0</v>
      </c>
      <c r="BF197" s="146">
        <f>IF(N197="snížená",J197,0)</f>
        <v>0</v>
      </c>
      <c r="BG197" s="146">
        <f>IF(N197="zákl. přenesená",J197,0)</f>
        <v>0</v>
      </c>
      <c r="BH197" s="146">
        <f>IF(N197="sníž. přenesená",J197,0)</f>
        <v>0</v>
      </c>
      <c r="BI197" s="146">
        <f>IF(N197="nulová",J197,0)</f>
        <v>0</v>
      </c>
      <c r="BJ197" s="15" t="s">
        <v>82</v>
      </c>
      <c r="BK197" s="146">
        <f>ROUND(I197*H197,2)</f>
        <v>0</v>
      </c>
      <c r="BL197" s="15" t="s">
        <v>141</v>
      </c>
      <c r="BM197" s="145" t="s">
        <v>1210</v>
      </c>
    </row>
    <row r="198" spans="2:65" s="11" customFormat="1" ht="22.9" customHeight="1">
      <c r="B198" s="120"/>
      <c r="D198" s="121" t="s">
        <v>73</v>
      </c>
      <c r="E198" s="130" t="s">
        <v>84</v>
      </c>
      <c r="F198" s="130" t="s">
        <v>318</v>
      </c>
      <c r="I198" s="123"/>
      <c r="J198" s="131">
        <f>BK198</f>
        <v>0</v>
      </c>
      <c r="L198" s="120"/>
      <c r="M198" s="125"/>
      <c r="P198" s="126">
        <f>SUM(P199:P204)</f>
        <v>0</v>
      </c>
      <c r="R198" s="126">
        <f>SUM(R199:R204)</f>
        <v>29.147490000000001</v>
      </c>
      <c r="T198" s="127">
        <f>SUM(T199:T204)</f>
        <v>0</v>
      </c>
      <c r="AR198" s="121" t="s">
        <v>82</v>
      </c>
      <c r="AT198" s="128" t="s">
        <v>73</v>
      </c>
      <c r="AU198" s="128" t="s">
        <v>82</v>
      </c>
      <c r="AY198" s="121" t="s">
        <v>135</v>
      </c>
      <c r="BK198" s="129">
        <f>SUM(BK199:BK204)</f>
        <v>0</v>
      </c>
    </row>
    <row r="199" spans="2:65" s="1" customFormat="1" ht="24.2" customHeight="1">
      <c r="B199" s="132"/>
      <c r="C199" s="133" t="s">
        <v>308</v>
      </c>
      <c r="D199" s="133" t="s">
        <v>137</v>
      </c>
      <c r="E199" s="134" t="s">
        <v>320</v>
      </c>
      <c r="F199" s="135" t="s">
        <v>807</v>
      </c>
      <c r="G199" s="136" t="s">
        <v>165</v>
      </c>
      <c r="H199" s="137">
        <v>101</v>
      </c>
      <c r="I199" s="138"/>
      <c r="J199" s="139">
        <f>ROUND(I199*H199,2)</f>
        <v>0</v>
      </c>
      <c r="K199" s="140"/>
      <c r="L199" s="31"/>
      <c r="M199" s="141" t="s">
        <v>1</v>
      </c>
      <c r="N199" s="142" t="s">
        <v>39</v>
      </c>
      <c r="P199" s="143">
        <f>O199*H199</f>
        <v>0</v>
      </c>
      <c r="Q199" s="143">
        <v>0.20449000000000001</v>
      </c>
      <c r="R199" s="143">
        <f>Q199*H199</f>
        <v>20.653490000000001</v>
      </c>
      <c r="S199" s="143">
        <v>0</v>
      </c>
      <c r="T199" s="144">
        <f>S199*H199</f>
        <v>0</v>
      </c>
      <c r="AR199" s="145" t="s">
        <v>141</v>
      </c>
      <c r="AT199" s="145" t="s">
        <v>137</v>
      </c>
      <c r="AU199" s="145" t="s">
        <v>84</v>
      </c>
      <c r="AY199" s="15" t="s">
        <v>135</v>
      </c>
      <c r="BE199" s="146">
        <f>IF(N199="základní",J199,0)</f>
        <v>0</v>
      </c>
      <c r="BF199" s="146">
        <f>IF(N199="snížená",J199,0)</f>
        <v>0</v>
      </c>
      <c r="BG199" s="146">
        <f>IF(N199="zákl. přenesená",J199,0)</f>
        <v>0</v>
      </c>
      <c r="BH199" s="146">
        <f>IF(N199="sníž. přenesená",J199,0)</f>
        <v>0</v>
      </c>
      <c r="BI199" s="146">
        <f>IF(N199="nulová",J199,0)</f>
        <v>0</v>
      </c>
      <c r="BJ199" s="15" t="s">
        <v>82</v>
      </c>
      <c r="BK199" s="146">
        <f>ROUND(I199*H199,2)</f>
        <v>0</v>
      </c>
      <c r="BL199" s="15" t="s">
        <v>141</v>
      </c>
      <c r="BM199" s="145" t="s">
        <v>1211</v>
      </c>
    </row>
    <row r="200" spans="2:65" s="1" customFormat="1" ht="19.5">
      <c r="B200" s="31"/>
      <c r="D200" s="147" t="s">
        <v>146</v>
      </c>
      <c r="F200" s="148" t="s">
        <v>1054</v>
      </c>
      <c r="I200" s="149"/>
      <c r="L200" s="31"/>
      <c r="M200" s="150"/>
      <c r="T200" s="55"/>
      <c r="AT200" s="15" t="s">
        <v>146</v>
      </c>
      <c r="AU200" s="15" t="s">
        <v>84</v>
      </c>
    </row>
    <row r="201" spans="2:65" s="1" customFormat="1" ht="24.2" customHeight="1">
      <c r="B201" s="132"/>
      <c r="C201" s="133" t="s">
        <v>314</v>
      </c>
      <c r="D201" s="133" t="s">
        <v>137</v>
      </c>
      <c r="E201" s="134" t="s">
        <v>325</v>
      </c>
      <c r="F201" s="135" t="s">
        <v>326</v>
      </c>
      <c r="G201" s="136" t="s">
        <v>140</v>
      </c>
      <c r="H201" s="137">
        <v>18</v>
      </c>
      <c r="I201" s="138"/>
      <c r="J201" s="139">
        <f>ROUND(I201*H201,2)</f>
        <v>0</v>
      </c>
      <c r="K201" s="140"/>
      <c r="L201" s="31"/>
      <c r="M201" s="141" t="s">
        <v>1</v>
      </c>
      <c r="N201" s="142" t="s">
        <v>39</v>
      </c>
      <c r="P201" s="143">
        <f>O201*H201</f>
        <v>0</v>
      </c>
      <c r="Q201" s="143">
        <v>0.108</v>
      </c>
      <c r="R201" s="143">
        <f>Q201*H201</f>
        <v>1.944</v>
      </c>
      <c r="S201" s="143">
        <v>0</v>
      </c>
      <c r="T201" s="144">
        <f>S201*H201</f>
        <v>0</v>
      </c>
      <c r="AR201" s="145" t="s">
        <v>141</v>
      </c>
      <c r="AT201" s="145" t="s">
        <v>137</v>
      </c>
      <c r="AU201" s="145" t="s">
        <v>84</v>
      </c>
      <c r="AY201" s="15" t="s">
        <v>135</v>
      </c>
      <c r="BE201" s="146">
        <f>IF(N201="základní",J201,0)</f>
        <v>0</v>
      </c>
      <c r="BF201" s="146">
        <f>IF(N201="snížená",J201,0)</f>
        <v>0</v>
      </c>
      <c r="BG201" s="146">
        <f>IF(N201="zákl. přenesená",J201,0)</f>
        <v>0</v>
      </c>
      <c r="BH201" s="146">
        <f>IF(N201="sníž. přenesená",J201,0)</f>
        <v>0</v>
      </c>
      <c r="BI201" s="146">
        <f>IF(N201="nulová",J201,0)</f>
        <v>0</v>
      </c>
      <c r="BJ201" s="15" t="s">
        <v>82</v>
      </c>
      <c r="BK201" s="146">
        <f>ROUND(I201*H201,2)</f>
        <v>0</v>
      </c>
      <c r="BL201" s="15" t="s">
        <v>141</v>
      </c>
      <c r="BM201" s="145" t="s">
        <v>1212</v>
      </c>
    </row>
    <row r="202" spans="2:65" s="1" customFormat="1" ht="19.5">
      <c r="B202" s="31"/>
      <c r="D202" s="147" t="s">
        <v>146</v>
      </c>
      <c r="F202" s="148" t="s">
        <v>328</v>
      </c>
      <c r="I202" s="149"/>
      <c r="L202" s="31"/>
      <c r="M202" s="150"/>
      <c r="T202" s="55"/>
      <c r="AT202" s="15" t="s">
        <v>146</v>
      </c>
      <c r="AU202" s="15" t="s">
        <v>84</v>
      </c>
    </row>
    <row r="203" spans="2:65" s="1" customFormat="1" ht="16.5" customHeight="1">
      <c r="B203" s="132"/>
      <c r="C203" s="158" t="s">
        <v>319</v>
      </c>
      <c r="D203" s="158" t="s">
        <v>219</v>
      </c>
      <c r="E203" s="159" t="s">
        <v>330</v>
      </c>
      <c r="F203" s="160" t="s">
        <v>331</v>
      </c>
      <c r="G203" s="161" t="s">
        <v>332</v>
      </c>
      <c r="H203" s="162">
        <v>5</v>
      </c>
      <c r="I203" s="163"/>
      <c r="J203" s="164">
        <f>ROUND(I203*H203,2)</f>
        <v>0</v>
      </c>
      <c r="K203" s="165"/>
      <c r="L203" s="166"/>
      <c r="M203" s="167" t="s">
        <v>1</v>
      </c>
      <c r="N203" s="168" t="s">
        <v>39</v>
      </c>
      <c r="P203" s="143">
        <f>O203*H203</f>
        <v>0</v>
      </c>
      <c r="Q203" s="143">
        <v>1.31</v>
      </c>
      <c r="R203" s="143">
        <f>Q203*H203</f>
        <v>6.5500000000000007</v>
      </c>
      <c r="S203" s="143">
        <v>0</v>
      </c>
      <c r="T203" s="144">
        <f>S203*H203</f>
        <v>0</v>
      </c>
      <c r="AR203" s="145" t="s">
        <v>173</v>
      </c>
      <c r="AT203" s="145" t="s">
        <v>219</v>
      </c>
      <c r="AU203" s="145" t="s">
        <v>84</v>
      </c>
      <c r="AY203" s="15" t="s">
        <v>135</v>
      </c>
      <c r="BE203" s="146">
        <f>IF(N203="základní",J203,0)</f>
        <v>0</v>
      </c>
      <c r="BF203" s="146">
        <f>IF(N203="snížená",J203,0)</f>
        <v>0</v>
      </c>
      <c r="BG203" s="146">
        <f>IF(N203="zákl. přenesená",J203,0)</f>
        <v>0</v>
      </c>
      <c r="BH203" s="146">
        <f>IF(N203="sníž. přenesená",J203,0)</f>
        <v>0</v>
      </c>
      <c r="BI203" s="146">
        <f>IF(N203="nulová",J203,0)</f>
        <v>0</v>
      </c>
      <c r="BJ203" s="15" t="s">
        <v>82</v>
      </c>
      <c r="BK203" s="146">
        <f>ROUND(I203*H203,2)</f>
        <v>0</v>
      </c>
      <c r="BL203" s="15" t="s">
        <v>141</v>
      </c>
      <c r="BM203" s="145" t="s">
        <v>1213</v>
      </c>
    </row>
    <row r="204" spans="2:65" s="12" customFormat="1" ht="11.25">
      <c r="B204" s="151"/>
      <c r="D204" s="147" t="s">
        <v>160</v>
      </c>
      <c r="F204" s="153" t="s">
        <v>812</v>
      </c>
      <c r="H204" s="154">
        <v>5</v>
      </c>
      <c r="I204" s="155"/>
      <c r="L204" s="151"/>
      <c r="M204" s="156"/>
      <c r="T204" s="157"/>
      <c r="AT204" s="152" t="s">
        <v>160</v>
      </c>
      <c r="AU204" s="152" t="s">
        <v>84</v>
      </c>
      <c r="AV204" s="12" t="s">
        <v>84</v>
      </c>
      <c r="AW204" s="12" t="s">
        <v>3</v>
      </c>
      <c r="AX204" s="12" t="s">
        <v>82</v>
      </c>
      <c r="AY204" s="152" t="s">
        <v>135</v>
      </c>
    </row>
    <row r="205" spans="2:65" s="11" customFormat="1" ht="22.9" customHeight="1">
      <c r="B205" s="120"/>
      <c r="D205" s="121" t="s">
        <v>73</v>
      </c>
      <c r="E205" s="130" t="s">
        <v>141</v>
      </c>
      <c r="F205" s="130" t="s">
        <v>334</v>
      </c>
      <c r="I205" s="123"/>
      <c r="J205" s="131">
        <f>BK205</f>
        <v>0</v>
      </c>
      <c r="L205" s="120"/>
      <c r="M205" s="125"/>
      <c r="P205" s="126">
        <f>SUM(P206:P207)</f>
        <v>0</v>
      </c>
      <c r="R205" s="126">
        <f>SUM(R206:R207)</f>
        <v>0</v>
      </c>
      <c r="T205" s="127">
        <f>SUM(T206:T207)</f>
        <v>0</v>
      </c>
      <c r="AR205" s="121" t="s">
        <v>82</v>
      </c>
      <c r="AT205" s="128" t="s">
        <v>73</v>
      </c>
      <c r="AU205" s="128" t="s">
        <v>82</v>
      </c>
      <c r="AY205" s="121" t="s">
        <v>135</v>
      </c>
      <c r="BK205" s="129">
        <f>SUM(BK206:BK207)</f>
        <v>0</v>
      </c>
    </row>
    <row r="206" spans="2:65" s="1" customFormat="1" ht="21.75" customHeight="1">
      <c r="B206" s="132"/>
      <c r="C206" s="133" t="s">
        <v>324</v>
      </c>
      <c r="D206" s="133" t="s">
        <v>137</v>
      </c>
      <c r="E206" s="134" t="s">
        <v>336</v>
      </c>
      <c r="F206" s="135" t="s">
        <v>337</v>
      </c>
      <c r="G206" s="136" t="s">
        <v>176</v>
      </c>
      <c r="H206" s="137">
        <v>9.09</v>
      </c>
      <c r="I206" s="138"/>
      <c r="J206" s="139">
        <f>ROUND(I206*H206,2)</f>
        <v>0</v>
      </c>
      <c r="K206" s="140"/>
      <c r="L206" s="31"/>
      <c r="M206" s="141" t="s">
        <v>1</v>
      </c>
      <c r="N206" s="142" t="s">
        <v>39</v>
      </c>
      <c r="P206" s="143">
        <f>O206*H206</f>
        <v>0</v>
      </c>
      <c r="Q206" s="143">
        <v>0</v>
      </c>
      <c r="R206" s="143">
        <f>Q206*H206</f>
        <v>0</v>
      </c>
      <c r="S206" s="143">
        <v>0</v>
      </c>
      <c r="T206" s="144">
        <f>S206*H206</f>
        <v>0</v>
      </c>
      <c r="AR206" s="145" t="s">
        <v>141</v>
      </c>
      <c r="AT206" s="145" t="s">
        <v>137</v>
      </c>
      <c r="AU206" s="145" t="s">
        <v>84</v>
      </c>
      <c r="AY206" s="15" t="s">
        <v>135</v>
      </c>
      <c r="BE206" s="146">
        <f>IF(N206="základní",J206,0)</f>
        <v>0</v>
      </c>
      <c r="BF206" s="146">
        <f>IF(N206="snížená",J206,0)</f>
        <v>0</v>
      </c>
      <c r="BG206" s="146">
        <f>IF(N206="zákl. přenesená",J206,0)</f>
        <v>0</v>
      </c>
      <c r="BH206" s="146">
        <f>IF(N206="sníž. přenesená",J206,0)</f>
        <v>0</v>
      </c>
      <c r="BI206" s="146">
        <f>IF(N206="nulová",J206,0)</f>
        <v>0</v>
      </c>
      <c r="BJ206" s="15" t="s">
        <v>82</v>
      </c>
      <c r="BK206" s="146">
        <f>ROUND(I206*H206,2)</f>
        <v>0</v>
      </c>
      <c r="BL206" s="15" t="s">
        <v>141</v>
      </c>
      <c r="BM206" s="145" t="s">
        <v>1214</v>
      </c>
    </row>
    <row r="207" spans="2:65" s="12" customFormat="1" ht="11.25">
      <c r="B207" s="151"/>
      <c r="D207" s="147" t="s">
        <v>160</v>
      </c>
      <c r="E207" s="152" t="s">
        <v>1</v>
      </c>
      <c r="F207" s="153" t="s">
        <v>1215</v>
      </c>
      <c r="H207" s="154">
        <v>9.09</v>
      </c>
      <c r="I207" s="155"/>
      <c r="L207" s="151"/>
      <c r="M207" s="156"/>
      <c r="T207" s="157"/>
      <c r="AT207" s="152" t="s">
        <v>160</v>
      </c>
      <c r="AU207" s="152" t="s">
        <v>84</v>
      </c>
      <c r="AV207" s="12" t="s">
        <v>84</v>
      </c>
      <c r="AW207" s="12" t="s">
        <v>31</v>
      </c>
      <c r="AX207" s="12" t="s">
        <v>82</v>
      </c>
      <c r="AY207" s="152" t="s">
        <v>135</v>
      </c>
    </row>
    <row r="208" spans="2:65" s="11" customFormat="1" ht="22.9" customHeight="1">
      <c r="B208" s="120"/>
      <c r="D208" s="121" t="s">
        <v>73</v>
      </c>
      <c r="E208" s="130" t="s">
        <v>173</v>
      </c>
      <c r="F208" s="130" t="s">
        <v>385</v>
      </c>
      <c r="I208" s="123"/>
      <c r="J208" s="131">
        <f>BK208</f>
        <v>0</v>
      </c>
      <c r="L208" s="120"/>
      <c r="M208" s="125"/>
      <c r="P208" s="126">
        <f>SUM(P209:P227)</f>
        <v>0</v>
      </c>
      <c r="R208" s="126">
        <f>SUM(R209:R227)</f>
        <v>0.31874199999999997</v>
      </c>
      <c r="T208" s="127">
        <f>SUM(T209:T227)</f>
        <v>0</v>
      </c>
      <c r="AR208" s="121" t="s">
        <v>82</v>
      </c>
      <c r="AT208" s="128" t="s">
        <v>73</v>
      </c>
      <c r="AU208" s="128" t="s">
        <v>82</v>
      </c>
      <c r="AY208" s="121" t="s">
        <v>135</v>
      </c>
      <c r="BK208" s="129">
        <f>SUM(BK209:BK227)</f>
        <v>0</v>
      </c>
    </row>
    <row r="209" spans="2:65" s="1" customFormat="1" ht="24.2" customHeight="1">
      <c r="B209" s="132"/>
      <c r="C209" s="133" t="s">
        <v>329</v>
      </c>
      <c r="D209" s="133" t="s">
        <v>137</v>
      </c>
      <c r="E209" s="134" t="s">
        <v>387</v>
      </c>
      <c r="F209" s="135" t="s">
        <v>388</v>
      </c>
      <c r="G209" s="136" t="s">
        <v>332</v>
      </c>
      <c r="H209" s="137">
        <v>7</v>
      </c>
      <c r="I209" s="138"/>
      <c r="J209" s="139">
        <f>ROUND(I209*H209,2)</f>
        <v>0</v>
      </c>
      <c r="K209" s="140"/>
      <c r="L209" s="31"/>
      <c r="M209" s="141" t="s">
        <v>1</v>
      </c>
      <c r="N209" s="142" t="s">
        <v>39</v>
      </c>
      <c r="P209" s="143">
        <f>O209*H209</f>
        <v>0</v>
      </c>
      <c r="Q209" s="143">
        <v>1.67E-3</v>
      </c>
      <c r="R209" s="143">
        <f>Q209*H209</f>
        <v>1.1690000000000001E-2</v>
      </c>
      <c r="S209" s="143">
        <v>0</v>
      </c>
      <c r="T209" s="144">
        <f>S209*H209</f>
        <v>0</v>
      </c>
      <c r="AR209" s="145" t="s">
        <v>141</v>
      </c>
      <c r="AT209" s="145" t="s">
        <v>137</v>
      </c>
      <c r="AU209" s="145" t="s">
        <v>84</v>
      </c>
      <c r="AY209" s="15" t="s">
        <v>135</v>
      </c>
      <c r="BE209" s="146">
        <f>IF(N209="základní",J209,0)</f>
        <v>0</v>
      </c>
      <c r="BF209" s="146">
        <f>IF(N209="snížená",J209,0)</f>
        <v>0</v>
      </c>
      <c r="BG209" s="146">
        <f>IF(N209="zákl. přenesená",J209,0)</f>
        <v>0</v>
      </c>
      <c r="BH209" s="146">
        <f>IF(N209="sníž. přenesená",J209,0)</f>
        <v>0</v>
      </c>
      <c r="BI209" s="146">
        <f>IF(N209="nulová",J209,0)</f>
        <v>0</v>
      </c>
      <c r="BJ209" s="15" t="s">
        <v>82</v>
      </c>
      <c r="BK209" s="146">
        <f>ROUND(I209*H209,2)</f>
        <v>0</v>
      </c>
      <c r="BL209" s="15" t="s">
        <v>141</v>
      </c>
      <c r="BM209" s="145" t="s">
        <v>1216</v>
      </c>
    </row>
    <row r="210" spans="2:65" s="1" customFormat="1" ht="16.5" customHeight="1">
      <c r="B210" s="132"/>
      <c r="C210" s="158" t="s">
        <v>335</v>
      </c>
      <c r="D210" s="158" t="s">
        <v>219</v>
      </c>
      <c r="E210" s="159" t="s">
        <v>1217</v>
      </c>
      <c r="F210" s="160" t="s">
        <v>1218</v>
      </c>
      <c r="G210" s="161" t="s">
        <v>332</v>
      </c>
      <c r="H210" s="162">
        <v>7</v>
      </c>
      <c r="I210" s="163"/>
      <c r="J210" s="164">
        <f>ROUND(I210*H210,2)</f>
        <v>0</v>
      </c>
      <c r="K210" s="165"/>
      <c r="L210" s="166"/>
      <c r="M210" s="167" t="s">
        <v>1</v>
      </c>
      <c r="N210" s="168" t="s">
        <v>39</v>
      </c>
      <c r="P210" s="143">
        <f>O210*H210</f>
        <v>0</v>
      </c>
      <c r="Q210" s="143">
        <v>1.25E-3</v>
      </c>
      <c r="R210" s="143">
        <f>Q210*H210</f>
        <v>8.7500000000000008E-3</v>
      </c>
      <c r="S210" s="143">
        <v>0</v>
      </c>
      <c r="T210" s="144">
        <f>S210*H210</f>
        <v>0</v>
      </c>
      <c r="AR210" s="145" t="s">
        <v>173</v>
      </c>
      <c r="AT210" s="145" t="s">
        <v>219</v>
      </c>
      <c r="AU210" s="145" t="s">
        <v>84</v>
      </c>
      <c r="AY210" s="15" t="s">
        <v>135</v>
      </c>
      <c r="BE210" s="146">
        <f>IF(N210="základní",J210,0)</f>
        <v>0</v>
      </c>
      <c r="BF210" s="146">
        <f>IF(N210="snížená",J210,0)</f>
        <v>0</v>
      </c>
      <c r="BG210" s="146">
        <f>IF(N210="zákl. přenesená",J210,0)</f>
        <v>0</v>
      </c>
      <c r="BH210" s="146">
        <f>IF(N210="sníž. přenesená",J210,0)</f>
        <v>0</v>
      </c>
      <c r="BI210" s="146">
        <f>IF(N210="nulová",J210,0)</f>
        <v>0</v>
      </c>
      <c r="BJ210" s="15" t="s">
        <v>82</v>
      </c>
      <c r="BK210" s="146">
        <f>ROUND(I210*H210,2)</f>
        <v>0</v>
      </c>
      <c r="BL210" s="15" t="s">
        <v>141</v>
      </c>
      <c r="BM210" s="145" t="s">
        <v>1219</v>
      </c>
    </row>
    <row r="211" spans="2:65" s="1" customFormat="1" ht="24.2" customHeight="1">
      <c r="B211" s="132"/>
      <c r="C211" s="133" t="s">
        <v>340</v>
      </c>
      <c r="D211" s="133" t="s">
        <v>137</v>
      </c>
      <c r="E211" s="134" t="s">
        <v>1220</v>
      </c>
      <c r="F211" s="135" t="s">
        <v>1221</v>
      </c>
      <c r="G211" s="136" t="s">
        <v>165</v>
      </c>
      <c r="H211" s="137">
        <v>62</v>
      </c>
      <c r="I211" s="138"/>
      <c r="J211" s="139">
        <f>ROUND(I211*H211,2)</f>
        <v>0</v>
      </c>
      <c r="K211" s="140"/>
      <c r="L211" s="31"/>
      <c r="M211" s="141" t="s">
        <v>1</v>
      </c>
      <c r="N211" s="142" t="s">
        <v>39</v>
      </c>
      <c r="P211" s="143">
        <f>O211*H211</f>
        <v>0</v>
      </c>
      <c r="Q211" s="143">
        <v>0</v>
      </c>
      <c r="R211" s="143">
        <f>Q211*H211</f>
        <v>0</v>
      </c>
      <c r="S211" s="143">
        <v>0</v>
      </c>
      <c r="T211" s="144">
        <f>S211*H211</f>
        <v>0</v>
      </c>
      <c r="AR211" s="145" t="s">
        <v>141</v>
      </c>
      <c r="AT211" s="145" t="s">
        <v>137</v>
      </c>
      <c r="AU211" s="145" t="s">
        <v>84</v>
      </c>
      <c r="AY211" s="15" t="s">
        <v>135</v>
      </c>
      <c r="BE211" s="146">
        <f>IF(N211="základní",J211,0)</f>
        <v>0</v>
      </c>
      <c r="BF211" s="146">
        <f>IF(N211="snížená",J211,0)</f>
        <v>0</v>
      </c>
      <c r="BG211" s="146">
        <f>IF(N211="zákl. přenesená",J211,0)</f>
        <v>0</v>
      </c>
      <c r="BH211" s="146">
        <f>IF(N211="sníž. přenesená",J211,0)</f>
        <v>0</v>
      </c>
      <c r="BI211" s="146">
        <f>IF(N211="nulová",J211,0)</f>
        <v>0</v>
      </c>
      <c r="BJ211" s="15" t="s">
        <v>82</v>
      </c>
      <c r="BK211" s="146">
        <f>ROUND(I211*H211,2)</f>
        <v>0</v>
      </c>
      <c r="BL211" s="15" t="s">
        <v>141</v>
      </c>
      <c r="BM211" s="145" t="s">
        <v>1222</v>
      </c>
    </row>
    <row r="212" spans="2:65" s="1" customFormat="1" ht="16.5" customHeight="1">
      <c r="B212" s="132"/>
      <c r="C212" s="158" t="s">
        <v>346</v>
      </c>
      <c r="D212" s="158" t="s">
        <v>219</v>
      </c>
      <c r="E212" s="159" t="s">
        <v>1223</v>
      </c>
      <c r="F212" s="160" t="s">
        <v>1224</v>
      </c>
      <c r="G212" s="161" t="s">
        <v>165</v>
      </c>
      <c r="H212" s="162">
        <v>62</v>
      </c>
      <c r="I212" s="163"/>
      <c r="J212" s="164">
        <f>ROUND(I212*H212,2)</f>
        <v>0</v>
      </c>
      <c r="K212" s="165"/>
      <c r="L212" s="166"/>
      <c r="M212" s="167" t="s">
        <v>1</v>
      </c>
      <c r="N212" s="168" t="s">
        <v>39</v>
      </c>
      <c r="P212" s="143">
        <f>O212*H212</f>
        <v>0</v>
      </c>
      <c r="Q212" s="143">
        <v>2.7999999999999998E-4</v>
      </c>
      <c r="R212" s="143">
        <f>Q212*H212</f>
        <v>1.7359999999999997E-2</v>
      </c>
      <c r="S212" s="143">
        <v>0</v>
      </c>
      <c r="T212" s="144">
        <f>S212*H212</f>
        <v>0</v>
      </c>
      <c r="AR212" s="145" t="s">
        <v>173</v>
      </c>
      <c r="AT212" s="145" t="s">
        <v>219</v>
      </c>
      <c r="AU212" s="145" t="s">
        <v>84</v>
      </c>
      <c r="AY212" s="15" t="s">
        <v>135</v>
      </c>
      <c r="BE212" s="146">
        <f>IF(N212="základní",J212,0)</f>
        <v>0</v>
      </c>
      <c r="BF212" s="146">
        <f>IF(N212="snížená",J212,0)</f>
        <v>0</v>
      </c>
      <c r="BG212" s="146">
        <f>IF(N212="zákl. přenesená",J212,0)</f>
        <v>0</v>
      </c>
      <c r="BH212" s="146">
        <f>IF(N212="sníž. přenesená",J212,0)</f>
        <v>0</v>
      </c>
      <c r="BI212" s="146">
        <f>IF(N212="nulová",J212,0)</f>
        <v>0</v>
      </c>
      <c r="BJ212" s="15" t="s">
        <v>82</v>
      </c>
      <c r="BK212" s="146">
        <f>ROUND(I212*H212,2)</f>
        <v>0</v>
      </c>
      <c r="BL212" s="15" t="s">
        <v>141</v>
      </c>
      <c r="BM212" s="145" t="s">
        <v>1225</v>
      </c>
    </row>
    <row r="213" spans="2:65" s="1" customFormat="1" ht="29.25">
      <c r="B213" s="31"/>
      <c r="D213" s="147" t="s">
        <v>146</v>
      </c>
      <c r="F213" s="148" t="s">
        <v>852</v>
      </c>
      <c r="I213" s="149"/>
      <c r="L213" s="31"/>
      <c r="M213" s="150"/>
      <c r="T213" s="55"/>
      <c r="AT213" s="15" t="s">
        <v>146</v>
      </c>
      <c r="AU213" s="15" t="s">
        <v>84</v>
      </c>
    </row>
    <row r="214" spans="2:65" s="1" customFormat="1" ht="33" customHeight="1">
      <c r="B214" s="132"/>
      <c r="C214" s="133" t="s">
        <v>351</v>
      </c>
      <c r="D214" s="133" t="s">
        <v>137</v>
      </c>
      <c r="E214" s="134" t="s">
        <v>1226</v>
      </c>
      <c r="F214" s="135" t="s">
        <v>1227</v>
      </c>
      <c r="G214" s="136" t="s">
        <v>165</v>
      </c>
      <c r="H214" s="137">
        <v>95</v>
      </c>
      <c r="I214" s="138"/>
      <c r="J214" s="139">
        <f>ROUND(I214*H214,2)</f>
        <v>0</v>
      </c>
      <c r="K214" s="140"/>
      <c r="L214" s="31"/>
      <c r="M214" s="141" t="s">
        <v>1</v>
      </c>
      <c r="N214" s="142" t="s">
        <v>39</v>
      </c>
      <c r="P214" s="143">
        <f>O214*H214</f>
        <v>0</v>
      </c>
      <c r="Q214" s="143">
        <v>1.0000000000000001E-5</v>
      </c>
      <c r="R214" s="143">
        <f>Q214*H214</f>
        <v>9.5000000000000011E-4</v>
      </c>
      <c r="S214" s="143">
        <v>0</v>
      </c>
      <c r="T214" s="144">
        <f>S214*H214</f>
        <v>0</v>
      </c>
      <c r="AR214" s="145" t="s">
        <v>141</v>
      </c>
      <c r="AT214" s="145" t="s">
        <v>137</v>
      </c>
      <c r="AU214" s="145" t="s">
        <v>84</v>
      </c>
      <c r="AY214" s="15" t="s">
        <v>135</v>
      </c>
      <c r="BE214" s="146">
        <f>IF(N214="základní",J214,0)</f>
        <v>0</v>
      </c>
      <c r="BF214" s="146">
        <f>IF(N214="snížená",J214,0)</f>
        <v>0</v>
      </c>
      <c r="BG214" s="146">
        <f>IF(N214="zákl. přenesená",J214,0)</f>
        <v>0</v>
      </c>
      <c r="BH214" s="146">
        <f>IF(N214="sníž. přenesená",J214,0)</f>
        <v>0</v>
      </c>
      <c r="BI214" s="146">
        <f>IF(N214="nulová",J214,0)</f>
        <v>0</v>
      </c>
      <c r="BJ214" s="15" t="s">
        <v>82</v>
      </c>
      <c r="BK214" s="146">
        <f>ROUND(I214*H214,2)</f>
        <v>0</v>
      </c>
      <c r="BL214" s="15" t="s">
        <v>141</v>
      </c>
      <c r="BM214" s="145" t="s">
        <v>1228</v>
      </c>
    </row>
    <row r="215" spans="2:65" s="1" customFormat="1" ht="16.5" customHeight="1">
      <c r="B215" s="132"/>
      <c r="C215" s="158" t="s">
        <v>356</v>
      </c>
      <c r="D215" s="158" t="s">
        <v>219</v>
      </c>
      <c r="E215" s="159" t="s">
        <v>1229</v>
      </c>
      <c r="F215" s="160" t="s">
        <v>1230</v>
      </c>
      <c r="G215" s="161" t="s">
        <v>165</v>
      </c>
      <c r="H215" s="162">
        <v>95</v>
      </c>
      <c r="I215" s="163"/>
      <c r="J215" s="164">
        <f>ROUND(I215*H215,2)</f>
        <v>0</v>
      </c>
      <c r="K215" s="165"/>
      <c r="L215" s="166"/>
      <c r="M215" s="167" t="s">
        <v>1</v>
      </c>
      <c r="N215" s="168" t="s">
        <v>39</v>
      </c>
      <c r="P215" s="143">
        <f>O215*H215</f>
        <v>0</v>
      </c>
      <c r="Q215" s="143">
        <v>2.6700000000000001E-3</v>
      </c>
      <c r="R215" s="143">
        <f>Q215*H215</f>
        <v>0.25364999999999999</v>
      </c>
      <c r="S215" s="143">
        <v>0</v>
      </c>
      <c r="T215" s="144">
        <f>S215*H215</f>
        <v>0</v>
      </c>
      <c r="AR215" s="145" t="s">
        <v>173</v>
      </c>
      <c r="AT215" s="145" t="s">
        <v>219</v>
      </c>
      <c r="AU215" s="145" t="s">
        <v>84</v>
      </c>
      <c r="AY215" s="15" t="s">
        <v>135</v>
      </c>
      <c r="BE215" s="146">
        <f>IF(N215="základní",J215,0)</f>
        <v>0</v>
      </c>
      <c r="BF215" s="146">
        <f>IF(N215="snížená",J215,0)</f>
        <v>0</v>
      </c>
      <c r="BG215" s="146">
        <f>IF(N215="zákl. přenesená",J215,0)</f>
        <v>0</v>
      </c>
      <c r="BH215" s="146">
        <f>IF(N215="sníž. přenesená",J215,0)</f>
        <v>0</v>
      </c>
      <c r="BI215" s="146">
        <f>IF(N215="nulová",J215,0)</f>
        <v>0</v>
      </c>
      <c r="BJ215" s="15" t="s">
        <v>82</v>
      </c>
      <c r="BK215" s="146">
        <f>ROUND(I215*H215,2)</f>
        <v>0</v>
      </c>
      <c r="BL215" s="15" t="s">
        <v>141</v>
      </c>
      <c r="BM215" s="145" t="s">
        <v>1231</v>
      </c>
    </row>
    <row r="216" spans="2:65" s="1" customFormat="1" ht="29.25">
      <c r="B216" s="31"/>
      <c r="D216" s="147" t="s">
        <v>146</v>
      </c>
      <c r="F216" s="148" t="s">
        <v>852</v>
      </c>
      <c r="I216" s="149"/>
      <c r="L216" s="31"/>
      <c r="M216" s="150"/>
      <c r="T216" s="55"/>
      <c r="AT216" s="15" t="s">
        <v>146</v>
      </c>
      <c r="AU216" s="15" t="s">
        <v>84</v>
      </c>
    </row>
    <row r="217" spans="2:65" s="1" customFormat="1" ht="33" customHeight="1">
      <c r="B217" s="132"/>
      <c r="C217" s="133" t="s">
        <v>360</v>
      </c>
      <c r="D217" s="133" t="s">
        <v>137</v>
      </c>
      <c r="E217" s="134" t="s">
        <v>1232</v>
      </c>
      <c r="F217" s="135" t="s">
        <v>1233</v>
      </c>
      <c r="G217" s="136" t="s">
        <v>332</v>
      </c>
      <c r="H217" s="137">
        <v>17</v>
      </c>
      <c r="I217" s="138"/>
      <c r="J217" s="139">
        <f t="shared" ref="J217:J222" si="10">ROUND(I217*H217,2)</f>
        <v>0</v>
      </c>
      <c r="K217" s="140"/>
      <c r="L217" s="31"/>
      <c r="M217" s="141" t="s">
        <v>1</v>
      </c>
      <c r="N217" s="142" t="s">
        <v>39</v>
      </c>
      <c r="P217" s="143">
        <f t="shared" ref="P217:P222" si="11">O217*H217</f>
        <v>0</v>
      </c>
      <c r="Q217" s="143">
        <v>0</v>
      </c>
      <c r="R217" s="143">
        <f t="shared" ref="R217:R222" si="12">Q217*H217</f>
        <v>0</v>
      </c>
      <c r="S217" s="143">
        <v>0</v>
      </c>
      <c r="T217" s="144">
        <f t="shared" ref="T217:T222" si="13">S217*H217</f>
        <v>0</v>
      </c>
      <c r="AR217" s="145" t="s">
        <v>141</v>
      </c>
      <c r="AT217" s="145" t="s">
        <v>137</v>
      </c>
      <c r="AU217" s="145" t="s">
        <v>84</v>
      </c>
      <c r="AY217" s="15" t="s">
        <v>135</v>
      </c>
      <c r="BE217" s="146">
        <f t="shared" ref="BE217:BE222" si="14">IF(N217="základní",J217,0)</f>
        <v>0</v>
      </c>
      <c r="BF217" s="146">
        <f t="shared" ref="BF217:BF222" si="15">IF(N217="snížená",J217,0)</f>
        <v>0</v>
      </c>
      <c r="BG217" s="146">
        <f t="shared" ref="BG217:BG222" si="16">IF(N217="zákl. přenesená",J217,0)</f>
        <v>0</v>
      </c>
      <c r="BH217" s="146">
        <f t="shared" ref="BH217:BH222" si="17">IF(N217="sníž. přenesená",J217,0)</f>
        <v>0</v>
      </c>
      <c r="BI217" s="146">
        <f t="shared" ref="BI217:BI222" si="18">IF(N217="nulová",J217,0)</f>
        <v>0</v>
      </c>
      <c r="BJ217" s="15" t="s">
        <v>82</v>
      </c>
      <c r="BK217" s="146">
        <f t="shared" ref="BK217:BK222" si="19">ROUND(I217*H217,2)</f>
        <v>0</v>
      </c>
      <c r="BL217" s="15" t="s">
        <v>141</v>
      </c>
      <c r="BM217" s="145" t="s">
        <v>1234</v>
      </c>
    </row>
    <row r="218" spans="2:65" s="1" customFormat="1" ht="16.5" customHeight="1">
      <c r="B218" s="132"/>
      <c r="C218" s="158" t="s">
        <v>364</v>
      </c>
      <c r="D218" s="158" t="s">
        <v>219</v>
      </c>
      <c r="E218" s="159" t="s">
        <v>1235</v>
      </c>
      <c r="F218" s="160" t="s">
        <v>1236</v>
      </c>
      <c r="G218" s="161" t="s">
        <v>332</v>
      </c>
      <c r="H218" s="162">
        <v>17</v>
      </c>
      <c r="I218" s="163"/>
      <c r="J218" s="164">
        <f t="shared" si="10"/>
        <v>0</v>
      </c>
      <c r="K218" s="165"/>
      <c r="L218" s="166"/>
      <c r="M218" s="167" t="s">
        <v>1</v>
      </c>
      <c r="N218" s="168" t="s">
        <v>39</v>
      </c>
      <c r="P218" s="143">
        <f t="shared" si="11"/>
        <v>0</v>
      </c>
      <c r="Q218" s="143">
        <v>6.4999999999999997E-4</v>
      </c>
      <c r="R218" s="143">
        <f t="shared" si="12"/>
        <v>1.1049999999999999E-2</v>
      </c>
      <c r="S218" s="143">
        <v>0</v>
      </c>
      <c r="T218" s="144">
        <f t="shared" si="13"/>
        <v>0</v>
      </c>
      <c r="AR218" s="145" t="s">
        <v>173</v>
      </c>
      <c r="AT218" s="145" t="s">
        <v>219</v>
      </c>
      <c r="AU218" s="145" t="s">
        <v>84</v>
      </c>
      <c r="AY218" s="15" t="s">
        <v>135</v>
      </c>
      <c r="BE218" s="146">
        <f t="shared" si="14"/>
        <v>0</v>
      </c>
      <c r="BF218" s="146">
        <f t="shared" si="15"/>
        <v>0</v>
      </c>
      <c r="BG218" s="146">
        <f t="shared" si="16"/>
        <v>0</v>
      </c>
      <c r="BH218" s="146">
        <f t="shared" si="17"/>
        <v>0</v>
      </c>
      <c r="BI218" s="146">
        <f t="shared" si="18"/>
        <v>0</v>
      </c>
      <c r="BJ218" s="15" t="s">
        <v>82</v>
      </c>
      <c r="BK218" s="146">
        <f t="shared" si="19"/>
        <v>0</v>
      </c>
      <c r="BL218" s="15" t="s">
        <v>141</v>
      </c>
      <c r="BM218" s="145" t="s">
        <v>1237</v>
      </c>
    </row>
    <row r="219" spans="2:65" s="1" customFormat="1" ht="24.2" customHeight="1">
      <c r="B219" s="132"/>
      <c r="C219" s="133" t="s">
        <v>368</v>
      </c>
      <c r="D219" s="133" t="s">
        <v>137</v>
      </c>
      <c r="E219" s="134" t="s">
        <v>1238</v>
      </c>
      <c r="F219" s="135" t="s">
        <v>1239</v>
      </c>
      <c r="G219" s="136" t="s">
        <v>332</v>
      </c>
      <c r="H219" s="137">
        <v>17</v>
      </c>
      <c r="I219" s="138"/>
      <c r="J219" s="139">
        <f t="shared" si="10"/>
        <v>0</v>
      </c>
      <c r="K219" s="140"/>
      <c r="L219" s="31"/>
      <c r="M219" s="141" t="s">
        <v>1</v>
      </c>
      <c r="N219" s="142" t="s">
        <v>39</v>
      </c>
      <c r="P219" s="143">
        <f t="shared" si="11"/>
        <v>0</v>
      </c>
      <c r="Q219" s="143">
        <v>0</v>
      </c>
      <c r="R219" s="143">
        <f t="shared" si="12"/>
        <v>0</v>
      </c>
      <c r="S219" s="143">
        <v>0</v>
      </c>
      <c r="T219" s="144">
        <f t="shared" si="13"/>
        <v>0</v>
      </c>
      <c r="AR219" s="145" t="s">
        <v>141</v>
      </c>
      <c r="AT219" s="145" t="s">
        <v>137</v>
      </c>
      <c r="AU219" s="145" t="s">
        <v>84</v>
      </c>
      <c r="AY219" s="15" t="s">
        <v>135</v>
      </c>
      <c r="BE219" s="146">
        <f t="shared" si="14"/>
        <v>0</v>
      </c>
      <c r="BF219" s="146">
        <f t="shared" si="15"/>
        <v>0</v>
      </c>
      <c r="BG219" s="146">
        <f t="shared" si="16"/>
        <v>0</v>
      </c>
      <c r="BH219" s="146">
        <f t="shared" si="17"/>
        <v>0</v>
      </c>
      <c r="BI219" s="146">
        <f t="shared" si="18"/>
        <v>0</v>
      </c>
      <c r="BJ219" s="15" t="s">
        <v>82</v>
      </c>
      <c r="BK219" s="146">
        <f t="shared" si="19"/>
        <v>0</v>
      </c>
      <c r="BL219" s="15" t="s">
        <v>141</v>
      </c>
      <c r="BM219" s="145" t="s">
        <v>1240</v>
      </c>
    </row>
    <row r="220" spans="2:65" s="1" customFormat="1" ht="24.2" customHeight="1">
      <c r="B220" s="132"/>
      <c r="C220" s="158" t="s">
        <v>372</v>
      </c>
      <c r="D220" s="158" t="s">
        <v>219</v>
      </c>
      <c r="E220" s="159" t="s">
        <v>1241</v>
      </c>
      <c r="F220" s="160" t="s">
        <v>1242</v>
      </c>
      <c r="G220" s="161" t="s">
        <v>332</v>
      </c>
      <c r="H220" s="162">
        <v>17</v>
      </c>
      <c r="I220" s="163"/>
      <c r="J220" s="164">
        <f t="shared" si="10"/>
        <v>0</v>
      </c>
      <c r="K220" s="165"/>
      <c r="L220" s="166"/>
      <c r="M220" s="167" t="s">
        <v>1</v>
      </c>
      <c r="N220" s="168" t="s">
        <v>39</v>
      </c>
      <c r="P220" s="143">
        <f t="shared" si="11"/>
        <v>0</v>
      </c>
      <c r="Q220" s="143">
        <v>2.9E-4</v>
      </c>
      <c r="R220" s="143">
        <f t="shared" si="12"/>
        <v>4.9300000000000004E-3</v>
      </c>
      <c r="S220" s="143">
        <v>0</v>
      </c>
      <c r="T220" s="144">
        <f t="shared" si="13"/>
        <v>0</v>
      </c>
      <c r="AR220" s="145" t="s">
        <v>173</v>
      </c>
      <c r="AT220" s="145" t="s">
        <v>219</v>
      </c>
      <c r="AU220" s="145" t="s">
        <v>84</v>
      </c>
      <c r="AY220" s="15" t="s">
        <v>135</v>
      </c>
      <c r="BE220" s="146">
        <f t="shared" si="14"/>
        <v>0</v>
      </c>
      <c r="BF220" s="146">
        <f t="shared" si="15"/>
        <v>0</v>
      </c>
      <c r="BG220" s="146">
        <f t="shared" si="16"/>
        <v>0</v>
      </c>
      <c r="BH220" s="146">
        <f t="shared" si="17"/>
        <v>0</v>
      </c>
      <c r="BI220" s="146">
        <f t="shared" si="18"/>
        <v>0</v>
      </c>
      <c r="BJ220" s="15" t="s">
        <v>82</v>
      </c>
      <c r="BK220" s="146">
        <f t="shared" si="19"/>
        <v>0</v>
      </c>
      <c r="BL220" s="15" t="s">
        <v>141</v>
      </c>
      <c r="BM220" s="145" t="s">
        <v>1243</v>
      </c>
    </row>
    <row r="221" spans="2:65" s="1" customFormat="1" ht="24.2" customHeight="1">
      <c r="B221" s="132"/>
      <c r="C221" s="133" t="s">
        <v>376</v>
      </c>
      <c r="D221" s="133" t="s">
        <v>137</v>
      </c>
      <c r="E221" s="134" t="s">
        <v>1244</v>
      </c>
      <c r="F221" s="135" t="s">
        <v>1245</v>
      </c>
      <c r="G221" s="136" t="s">
        <v>165</v>
      </c>
      <c r="H221" s="137">
        <v>62</v>
      </c>
      <c r="I221" s="138"/>
      <c r="J221" s="139">
        <f t="shared" si="10"/>
        <v>0</v>
      </c>
      <c r="K221" s="140"/>
      <c r="L221" s="31"/>
      <c r="M221" s="141" t="s">
        <v>1</v>
      </c>
      <c r="N221" s="142" t="s">
        <v>39</v>
      </c>
      <c r="P221" s="143">
        <f t="shared" si="11"/>
        <v>0</v>
      </c>
      <c r="Q221" s="143">
        <v>0</v>
      </c>
      <c r="R221" s="143">
        <f t="shared" si="12"/>
        <v>0</v>
      </c>
      <c r="S221" s="143">
        <v>0</v>
      </c>
      <c r="T221" s="144">
        <f t="shared" si="13"/>
        <v>0</v>
      </c>
      <c r="AR221" s="145" t="s">
        <v>141</v>
      </c>
      <c r="AT221" s="145" t="s">
        <v>137</v>
      </c>
      <c r="AU221" s="145" t="s">
        <v>84</v>
      </c>
      <c r="AY221" s="15" t="s">
        <v>135</v>
      </c>
      <c r="BE221" s="146">
        <f t="shared" si="14"/>
        <v>0</v>
      </c>
      <c r="BF221" s="146">
        <f t="shared" si="15"/>
        <v>0</v>
      </c>
      <c r="BG221" s="146">
        <f t="shared" si="16"/>
        <v>0</v>
      </c>
      <c r="BH221" s="146">
        <f t="shared" si="17"/>
        <v>0</v>
      </c>
      <c r="BI221" s="146">
        <f t="shared" si="18"/>
        <v>0</v>
      </c>
      <c r="BJ221" s="15" t="s">
        <v>82</v>
      </c>
      <c r="BK221" s="146">
        <f t="shared" si="19"/>
        <v>0</v>
      </c>
      <c r="BL221" s="15" t="s">
        <v>141</v>
      </c>
      <c r="BM221" s="145" t="s">
        <v>1246</v>
      </c>
    </row>
    <row r="222" spans="2:65" s="1" customFormat="1" ht="21.75" customHeight="1">
      <c r="B222" s="132"/>
      <c r="C222" s="133" t="s">
        <v>380</v>
      </c>
      <c r="D222" s="133" t="s">
        <v>137</v>
      </c>
      <c r="E222" s="134" t="s">
        <v>572</v>
      </c>
      <c r="F222" s="135" t="s">
        <v>1247</v>
      </c>
      <c r="G222" s="136" t="s">
        <v>165</v>
      </c>
      <c r="H222" s="137">
        <v>172.7</v>
      </c>
      <c r="I222" s="138"/>
      <c r="J222" s="139">
        <f t="shared" si="10"/>
        <v>0</v>
      </c>
      <c r="K222" s="140"/>
      <c r="L222" s="31"/>
      <c r="M222" s="141" t="s">
        <v>1</v>
      </c>
      <c r="N222" s="142" t="s">
        <v>39</v>
      </c>
      <c r="P222" s="143">
        <f t="shared" si="11"/>
        <v>0</v>
      </c>
      <c r="Q222" s="143">
        <v>6.0000000000000002E-5</v>
      </c>
      <c r="R222" s="143">
        <f t="shared" si="12"/>
        <v>1.0362E-2</v>
      </c>
      <c r="S222" s="143">
        <v>0</v>
      </c>
      <c r="T222" s="144">
        <f t="shared" si="13"/>
        <v>0</v>
      </c>
      <c r="AR222" s="145" t="s">
        <v>141</v>
      </c>
      <c r="AT222" s="145" t="s">
        <v>137</v>
      </c>
      <c r="AU222" s="145" t="s">
        <v>84</v>
      </c>
      <c r="AY222" s="15" t="s">
        <v>135</v>
      </c>
      <c r="BE222" s="146">
        <f t="shared" si="14"/>
        <v>0</v>
      </c>
      <c r="BF222" s="146">
        <f t="shared" si="15"/>
        <v>0</v>
      </c>
      <c r="BG222" s="146">
        <f t="shared" si="16"/>
        <v>0</v>
      </c>
      <c r="BH222" s="146">
        <f t="shared" si="17"/>
        <v>0</v>
      </c>
      <c r="BI222" s="146">
        <f t="shared" si="18"/>
        <v>0</v>
      </c>
      <c r="BJ222" s="15" t="s">
        <v>82</v>
      </c>
      <c r="BK222" s="146">
        <f t="shared" si="19"/>
        <v>0</v>
      </c>
      <c r="BL222" s="15" t="s">
        <v>141</v>
      </c>
      <c r="BM222" s="145" t="s">
        <v>1248</v>
      </c>
    </row>
    <row r="223" spans="2:65" s="12" customFormat="1" ht="11.25">
      <c r="B223" s="151"/>
      <c r="D223" s="147" t="s">
        <v>160</v>
      </c>
      <c r="E223" s="152" t="s">
        <v>1</v>
      </c>
      <c r="F223" s="153" t="s">
        <v>1249</v>
      </c>
      <c r="H223" s="154">
        <v>68.2</v>
      </c>
      <c r="I223" s="155"/>
      <c r="L223" s="151"/>
      <c r="M223" s="156"/>
      <c r="T223" s="157"/>
      <c r="AT223" s="152" t="s">
        <v>160</v>
      </c>
      <c r="AU223" s="152" t="s">
        <v>84</v>
      </c>
      <c r="AV223" s="12" t="s">
        <v>84</v>
      </c>
      <c r="AW223" s="12" t="s">
        <v>31</v>
      </c>
      <c r="AX223" s="12" t="s">
        <v>74</v>
      </c>
      <c r="AY223" s="152" t="s">
        <v>135</v>
      </c>
    </row>
    <row r="224" spans="2:65" s="12" customFormat="1" ht="11.25">
      <c r="B224" s="151"/>
      <c r="D224" s="147" t="s">
        <v>160</v>
      </c>
      <c r="E224" s="152" t="s">
        <v>1</v>
      </c>
      <c r="F224" s="153" t="s">
        <v>1250</v>
      </c>
      <c r="H224" s="154">
        <v>104.5</v>
      </c>
      <c r="I224" s="155"/>
      <c r="L224" s="151"/>
      <c r="M224" s="156"/>
      <c r="T224" s="157"/>
      <c r="AT224" s="152" t="s">
        <v>160</v>
      </c>
      <c r="AU224" s="152" t="s">
        <v>84</v>
      </c>
      <c r="AV224" s="12" t="s">
        <v>84</v>
      </c>
      <c r="AW224" s="12" t="s">
        <v>31</v>
      </c>
      <c r="AX224" s="12" t="s">
        <v>74</v>
      </c>
      <c r="AY224" s="152" t="s">
        <v>135</v>
      </c>
    </row>
    <row r="225" spans="2:65" s="13" customFormat="1" ht="11.25">
      <c r="B225" s="169"/>
      <c r="D225" s="147" t="s">
        <v>160</v>
      </c>
      <c r="E225" s="170" t="s">
        <v>1</v>
      </c>
      <c r="F225" s="171" t="s">
        <v>253</v>
      </c>
      <c r="H225" s="172">
        <v>172.7</v>
      </c>
      <c r="I225" s="173"/>
      <c r="L225" s="169"/>
      <c r="M225" s="174"/>
      <c r="T225" s="175"/>
      <c r="AT225" s="170" t="s">
        <v>160</v>
      </c>
      <c r="AU225" s="170" t="s">
        <v>84</v>
      </c>
      <c r="AV225" s="13" t="s">
        <v>141</v>
      </c>
      <c r="AW225" s="13" t="s">
        <v>31</v>
      </c>
      <c r="AX225" s="13" t="s">
        <v>82</v>
      </c>
      <c r="AY225" s="170" t="s">
        <v>135</v>
      </c>
    </row>
    <row r="226" spans="2:65" s="1" customFormat="1" ht="16.5" customHeight="1">
      <c r="B226" s="132"/>
      <c r="C226" s="133" t="s">
        <v>386</v>
      </c>
      <c r="D226" s="133" t="s">
        <v>137</v>
      </c>
      <c r="E226" s="134" t="s">
        <v>576</v>
      </c>
      <c r="F226" s="135" t="s">
        <v>1251</v>
      </c>
      <c r="G226" s="136" t="s">
        <v>226</v>
      </c>
      <c r="H226" s="137">
        <v>1</v>
      </c>
      <c r="I226" s="138"/>
      <c r="J226" s="139">
        <f>ROUND(I226*H226,2)</f>
        <v>0</v>
      </c>
      <c r="K226" s="140"/>
      <c r="L226" s="31"/>
      <c r="M226" s="141" t="s">
        <v>1</v>
      </c>
      <c r="N226" s="142" t="s">
        <v>39</v>
      </c>
      <c r="P226" s="143">
        <f>O226*H226</f>
        <v>0</v>
      </c>
      <c r="Q226" s="143">
        <v>0</v>
      </c>
      <c r="R226" s="143">
        <f>Q226*H226</f>
        <v>0</v>
      </c>
      <c r="S226" s="143">
        <v>0</v>
      </c>
      <c r="T226" s="144">
        <f>S226*H226</f>
        <v>0</v>
      </c>
      <c r="AR226" s="145" t="s">
        <v>141</v>
      </c>
      <c r="AT226" s="145" t="s">
        <v>137</v>
      </c>
      <c r="AU226" s="145" t="s">
        <v>84</v>
      </c>
      <c r="AY226" s="15" t="s">
        <v>135</v>
      </c>
      <c r="BE226" s="146">
        <f>IF(N226="základní",J226,0)</f>
        <v>0</v>
      </c>
      <c r="BF226" s="146">
        <f>IF(N226="snížená",J226,0)</f>
        <v>0</v>
      </c>
      <c r="BG226" s="146">
        <f>IF(N226="zákl. přenesená",J226,0)</f>
        <v>0</v>
      </c>
      <c r="BH226" s="146">
        <f>IF(N226="sníž. přenesená",J226,0)</f>
        <v>0</v>
      </c>
      <c r="BI226" s="146">
        <f>IF(N226="nulová",J226,0)</f>
        <v>0</v>
      </c>
      <c r="BJ226" s="15" t="s">
        <v>82</v>
      </c>
      <c r="BK226" s="146">
        <f>ROUND(I226*H226,2)</f>
        <v>0</v>
      </c>
      <c r="BL226" s="15" t="s">
        <v>141</v>
      </c>
      <c r="BM226" s="145" t="s">
        <v>1252</v>
      </c>
    </row>
    <row r="227" spans="2:65" s="1" customFormat="1" ht="24.2" customHeight="1">
      <c r="B227" s="132"/>
      <c r="C227" s="133" t="s">
        <v>390</v>
      </c>
      <c r="D227" s="133" t="s">
        <v>137</v>
      </c>
      <c r="E227" s="134" t="s">
        <v>581</v>
      </c>
      <c r="F227" s="135" t="s">
        <v>1253</v>
      </c>
      <c r="G227" s="136" t="s">
        <v>165</v>
      </c>
      <c r="H227" s="137">
        <v>97</v>
      </c>
      <c r="I227" s="138"/>
      <c r="J227" s="139">
        <f>ROUND(I227*H227,2)</f>
        <v>0</v>
      </c>
      <c r="K227" s="140"/>
      <c r="L227" s="31"/>
      <c r="M227" s="141" t="s">
        <v>1</v>
      </c>
      <c r="N227" s="142" t="s">
        <v>39</v>
      </c>
      <c r="P227" s="143">
        <f>O227*H227</f>
        <v>0</v>
      </c>
      <c r="Q227" s="143">
        <v>0</v>
      </c>
      <c r="R227" s="143">
        <f>Q227*H227</f>
        <v>0</v>
      </c>
      <c r="S227" s="143">
        <v>0</v>
      </c>
      <c r="T227" s="144">
        <f>S227*H227</f>
        <v>0</v>
      </c>
      <c r="AR227" s="145" t="s">
        <v>141</v>
      </c>
      <c r="AT227" s="145" t="s">
        <v>137</v>
      </c>
      <c r="AU227" s="145" t="s">
        <v>84</v>
      </c>
      <c r="AY227" s="15" t="s">
        <v>135</v>
      </c>
      <c r="BE227" s="146">
        <f>IF(N227="základní",J227,0)</f>
        <v>0</v>
      </c>
      <c r="BF227" s="146">
        <f>IF(N227="snížená",J227,0)</f>
        <v>0</v>
      </c>
      <c r="BG227" s="146">
        <f>IF(N227="zákl. přenesená",J227,0)</f>
        <v>0</v>
      </c>
      <c r="BH227" s="146">
        <f>IF(N227="sníž. přenesená",J227,0)</f>
        <v>0</v>
      </c>
      <c r="BI227" s="146">
        <f>IF(N227="nulová",J227,0)</f>
        <v>0</v>
      </c>
      <c r="BJ227" s="15" t="s">
        <v>82</v>
      </c>
      <c r="BK227" s="146">
        <f>ROUND(I227*H227,2)</f>
        <v>0</v>
      </c>
      <c r="BL227" s="15" t="s">
        <v>141</v>
      </c>
      <c r="BM227" s="145" t="s">
        <v>1254</v>
      </c>
    </row>
    <row r="228" spans="2:65" s="11" customFormat="1" ht="22.9" customHeight="1">
      <c r="B228" s="120"/>
      <c r="D228" s="121" t="s">
        <v>73</v>
      </c>
      <c r="E228" s="130" t="s">
        <v>179</v>
      </c>
      <c r="F228" s="130" t="s">
        <v>598</v>
      </c>
      <c r="I228" s="123"/>
      <c r="J228" s="131">
        <f>BK228</f>
        <v>0</v>
      </c>
      <c r="L228" s="120"/>
      <c r="M228" s="125"/>
      <c r="P228" s="126">
        <f>SUM(P229:P237)</f>
        <v>0</v>
      </c>
      <c r="R228" s="126">
        <f>SUM(R229:R237)</f>
        <v>32.547057999999993</v>
      </c>
      <c r="T228" s="127">
        <f>SUM(T229:T237)</f>
        <v>25.728000000000002</v>
      </c>
      <c r="AR228" s="121" t="s">
        <v>82</v>
      </c>
      <c r="AT228" s="128" t="s">
        <v>73</v>
      </c>
      <c r="AU228" s="128" t="s">
        <v>82</v>
      </c>
      <c r="AY228" s="121" t="s">
        <v>135</v>
      </c>
      <c r="BK228" s="129">
        <f>SUM(BK229:BK237)</f>
        <v>0</v>
      </c>
    </row>
    <row r="229" spans="2:65" s="1" customFormat="1" ht="24.2" customHeight="1">
      <c r="B229" s="132"/>
      <c r="C229" s="133" t="s">
        <v>394</v>
      </c>
      <c r="D229" s="133" t="s">
        <v>137</v>
      </c>
      <c r="E229" s="134" t="s">
        <v>600</v>
      </c>
      <c r="F229" s="135" t="s">
        <v>952</v>
      </c>
      <c r="G229" s="136" t="s">
        <v>332</v>
      </c>
      <c r="H229" s="137">
        <v>3</v>
      </c>
      <c r="I229" s="138"/>
      <c r="J229" s="139">
        <f t="shared" ref="J229:J234" si="20">ROUND(I229*H229,2)</f>
        <v>0</v>
      </c>
      <c r="K229" s="140"/>
      <c r="L229" s="31"/>
      <c r="M229" s="141" t="s">
        <v>1</v>
      </c>
      <c r="N229" s="142" t="s">
        <v>39</v>
      </c>
      <c r="P229" s="143">
        <f t="shared" ref="P229:P234" si="21">O229*H229</f>
        <v>0</v>
      </c>
      <c r="Q229" s="143">
        <v>7.0056599999999998</v>
      </c>
      <c r="R229" s="143">
        <f t="shared" ref="R229:R234" si="22">Q229*H229</f>
        <v>21.01698</v>
      </c>
      <c r="S229" s="143">
        <v>0</v>
      </c>
      <c r="T229" s="144">
        <f t="shared" ref="T229:T234" si="23">S229*H229</f>
        <v>0</v>
      </c>
      <c r="AR229" s="145" t="s">
        <v>141</v>
      </c>
      <c r="AT229" s="145" t="s">
        <v>137</v>
      </c>
      <c r="AU229" s="145" t="s">
        <v>84</v>
      </c>
      <c r="AY229" s="15" t="s">
        <v>135</v>
      </c>
      <c r="BE229" s="146">
        <f t="shared" ref="BE229:BE234" si="24">IF(N229="základní",J229,0)</f>
        <v>0</v>
      </c>
      <c r="BF229" s="146">
        <f t="shared" ref="BF229:BF234" si="25">IF(N229="snížená",J229,0)</f>
        <v>0</v>
      </c>
      <c r="BG229" s="146">
        <f t="shared" ref="BG229:BG234" si="26">IF(N229="zákl. přenesená",J229,0)</f>
        <v>0</v>
      </c>
      <c r="BH229" s="146">
        <f t="shared" ref="BH229:BH234" si="27">IF(N229="sníž. přenesená",J229,0)</f>
        <v>0</v>
      </c>
      <c r="BI229" s="146">
        <f t="shared" ref="BI229:BI234" si="28">IF(N229="nulová",J229,0)</f>
        <v>0</v>
      </c>
      <c r="BJ229" s="15" t="s">
        <v>82</v>
      </c>
      <c r="BK229" s="146">
        <f t="shared" ref="BK229:BK234" si="29">ROUND(I229*H229,2)</f>
        <v>0</v>
      </c>
      <c r="BL229" s="15" t="s">
        <v>141</v>
      </c>
      <c r="BM229" s="145" t="s">
        <v>1255</v>
      </c>
    </row>
    <row r="230" spans="2:65" s="1" customFormat="1" ht="24.2" customHeight="1">
      <c r="B230" s="132"/>
      <c r="C230" s="133" t="s">
        <v>398</v>
      </c>
      <c r="D230" s="133" t="s">
        <v>137</v>
      </c>
      <c r="E230" s="134" t="s">
        <v>604</v>
      </c>
      <c r="F230" s="135" t="s">
        <v>605</v>
      </c>
      <c r="G230" s="136" t="s">
        <v>176</v>
      </c>
      <c r="H230" s="137">
        <v>4.8</v>
      </c>
      <c r="I230" s="138"/>
      <c r="J230" s="139">
        <f t="shared" si="20"/>
        <v>0</v>
      </c>
      <c r="K230" s="140"/>
      <c r="L230" s="31"/>
      <c r="M230" s="141" t="s">
        <v>1</v>
      </c>
      <c r="N230" s="142" t="s">
        <v>39</v>
      </c>
      <c r="P230" s="143">
        <f t="shared" si="21"/>
        <v>0</v>
      </c>
      <c r="Q230" s="143">
        <v>2.3113999999999999</v>
      </c>
      <c r="R230" s="143">
        <f t="shared" si="22"/>
        <v>11.094719999999999</v>
      </c>
      <c r="S230" s="143">
        <v>0</v>
      </c>
      <c r="T230" s="144">
        <f t="shared" si="23"/>
        <v>0</v>
      </c>
      <c r="AR230" s="145" t="s">
        <v>141</v>
      </c>
      <c r="AT230" s="145" t="s">
        <v>137</v>
      </c>
      <c r="AU230" s="145" t="s">
        <v>84</v>
      </c>
      <c r="AY230" s="15" t="s">
        <v>135</v>
      </c>
      <c r="BE230" s="146">
        <f t="shared" si="24"/>
        <v>0</v>
      </c>
      <c r="BF230" s="146">
        <f t="shared" si="25"/>
        <v>0</v>
      </c>
      <c r="BG230" s="146">
        <f t="shared" si="26"/>
        <v>0</v>
      </c>
      <c r="BH230" s="146">
        <f t="shared" si="27"/>
        <v>0</v>
      </c>
      <c r="BI230" s="146">
        <f t="shared" si="28"/>
        <v>0</v>
      </c>
      <c r="BJ230" s="15" t="s">
        <v>82</v>
      </c>
      <c r="BK230" s="146">
        <f t="shared" si="29"/>
        <v>0</v>
      </c>
      <c r="BL230" s="15" t="s">
        <v>141</v>
      </c>
      <c r="BM230" s="145" t="s">
        <v>1256</v>
      </c>
    </row>
    <row r="231" spans="2:65" s="1" customFormat="1" ht="33" customHeight="1">
      <c r="B231" s="132"/>
      <c r="C231" s="133" t="s">
        <v>402</v>
      </c>
      <c r="D231" s="133" t="s">
        <v>137</v>
      </c>
      <c r="E231" s="134" t="s">
        <v>609</v>
      </c>
      <c r="F231" s="135" t="s">
        <v>610</v>
      </c>
      <c r="G231" s="136" t="s">
        <v>165</v>
      </c>
      <c r="H231" s="137">
        <v>12</v>
      </c>
      <c r="I231" s="138"/>
      <c r="J231" s="139">
        <f t="shared" si="20"/>
        <v>0</v>
      </c>
      <c r="K231" s="140"/>
      <c r="L231" s="31"/>
      <c r="M231" s="141" t="s">
        <v>1</v>
      </c>
      <c r="N231" s="142" t="s">
        <v>39</v>
      </c>
      <c r="P231" s="143">
        <f t="shared" si="21"/>
        <v>0</v>
      </c>
      <c r="Q231" s="143">
        <v>0</v>
      </c>
      <c r="R231" s="143">
        <f t="shared" si="22"/>
        <v>0</v>
      </c>
      <c r="S231" s="143">
        <v>0</v>
      </c>
      <c r="T231" s="144">
        <f t="shared" si="23"/>
        <v>0</v>
      </c>
      <c r="AR231" s="145" t="s">
        <v>141</v>
      </c>
      <c r="AT231" s="145" t="s">
        <v>137</v>
      </c>
      <c r="AU231" s="145" t="s">
        <v>84</v>
      </c>
      <c r="AY231" s="15" t="s">
        <v>135</v>
      </c>
      <c r="BE231" s="146">
        <f t="shared" si="24"/>
        <v>0</v>
      </c>
      <c r="BF231" s="146">
        <f t="shared" si="25"/>
        <v>0</v>
      </c>
      <c r="BG231" s="146">
        <f t="shared" si="26"/>
        <v>0</v>
      </c>
      <c r="BH231" s="146">
        <f t="shared" si="27"/>
        <v>0</v>
      </c>
      <c r="BI231" s="146">
        <f t="shared" si="28"/>
        <v>0</v>
      </c>
      <c r="BJ231" s="15" t="s">
        <v>82</v>
      </c>
      <c r="BK231" s="146">
        <f t="shared" si="29"/>
        <v>0</v>
      </c>
      <c r="BL231" s="15" t="s">
        <v>141</v>
      </c>
      <c r="BM231" s="145" t="s">
        <v>1257</v>
      </c>
    </row>
    <row r="232" spans="2:65" s="1" customFormat="1" ht="16.5" customHeight="1">
      <c r="B232" s="132"/>
      <c r="C232" s="133" t="s">
        <v>406</v>
      </c>
      <c r="D232" s="133" t="s">
        <v>137</v>
      </c>
      <c r="E232" s="134" t="s">
        <v>567</v>
      </c>
      <c r="F232" s="135" t="s">
        <v>568</v>
      </c>
      <c r="G232" s="136" t="s">
        <v>165</v>
      </c>
      <c r="H232" s="137">
        <v>68.2</v>
      </c>
      <c r="I232" s="138"/>
      <c r="J232" s="139">
        <f t="shared" si="20"/>
        <v>0</v>
      </c>
      <c r="K232" s="140"/>
      <c r="L232" s="31"/>
      <c r="M232" s="141" t="s">
        <v>1</v>
      </c>
      <c r="N232" s="142" t="s">
        <v>39</v>
      </c>
      <c r="P232" s="143">
        <f t="shared" si="21"/>
        <v>0</v>
      </c>
      <c r="Q232" s="143">
        <v>1.9000000000000001E-4</v>
      </c>
      <c r="R232" s="143">
        <f t="shared" si="22"/>
        <v>1.2958000000000001E-2</v>
      </c>
      <c r="S232" s="143">
        <v>0</v>
      </c>
      <c r="T232" s="144">
        <f t="shared" si="23"/>
        <v>0</v>
      </c>
      <c r="AR232" s="145" t="s">
        <v>141</v>
      </c>
      <c r="AT232" s="145" t="s">
        <v>137</v>
      </c>
      <c r="AU232" s="145" t="s">
        <v>84</v>
      </c>
      <c r="AY232" s="15" t="s">
        <v>135</v>
      </c>
      <c r="BE232" s="146">
        <f t="shared" si="24"/>
        <v>0</v>
      </c>
      <c r="BF232" s="146">
        <f t="shared" si="25"/>
        <v>0</v>
      </c>
      <c r="BG232" s="146">
        <f t="shared" si="26"/>
        <v>0</v>
      </c>
      <c r="BH232" s="146">
        <f t="shared" si="27"/>
        <v>0</v>
      </c>
      <c r="BI232" s="146">
        <f t="shared" si="28"/>
        <v>0</v>
      </c>
      <c r="BJ232" s="15" t="s">
        <v>82</v>
      </c>
      <c r="BK232" s="146">
        <f t="shared" si="29"/>
        <v>0</v>
      </c>
      <c r="BL232" s="15" t="s">
        <v>141</v>
      </c>
      <c r="BM232" s="145" t="s">
        <v>1258</v>
      </c>
    </row>
    <row r="233" spans="2:65" s="1" customFormat="1" ht="16.5" customHeight="1">
      <c r="B233" s="132"/>
      <c r="C233" s="158" t="s">
        <v>410</v>
      </c>
      <c r="D233" s="158" t="s">
        <v>219</v>
      </c>
      <c r="E233" s="159" t="s">
        <v>613</v>
      </c>
      <c r="F233" s="160" t="s">
        <v>1259</v>
      </c>
      <c r="G233" s="161" t="s">
        <v>165</v>
      </c>
      <c r="H233" s="162">
        <v>12</v>
      </c>
      <c r="I233" s="163"/>
      <c r="J233" s="164">
        <f t="shared" si="20"/>
        <v>0</v>
      </c>
      <c r="K233" s="165"/>
      <c r="L233" s="166"/>
      <c r="M233" s="167" t="s">
        <v>1</v>
      </c>
      <c r="N233" s="168" t="s">
        <v>39</v>
      </c>
      <c r="P233" s="143">
        <f t="shared" si="21"/>
        <v>0</v>
      </c>
      <c r="Q233" s="143">
        <v>1.4500000000000001E-2</v>
      </c>
      <c r="R233" s="143">
        <f t="shared" si="22"/>
        <v>0.17400000000000002</v>
      </c>
      <c r="S233" s="143">
        <v>0</v>
      </c>
      <c r="T233" s="144">
        <f t="shared" si="23"/>
        <v>0</v>
      </c>
      <c r="AR233" s="145" t="s">
        <v>173</v>
      </c>
      <c r="AT233" s="145" t="s">
        <v>219</v>
      </c>
      <c r="AU233" s="145" t="s">
        <v>84</v>
      </c>
      <c r="AY233" s="15" t="s">
        <v>135</v>
      </c>
      <c r="BE233" s="146">
        <f t="shared" si="24"/>
        <v>0</v>
      </c>
      <c r="BF233" s="146">
        <f t="shared" si="25"/>
        <v>0</v>
      </c>
      <c r="BG233" s="146">
        <f t="shared" si="26"/>
        <v>0</v>
      </c>
      <c r="BH233" s="146">
        <f t="shared" si="27"/>
        <v>0</v>
      </c>
      <c r="BI233" s="146">
        <f t="shared" si="28"/>
        <v>0</v>
      </c>
      <c r="BJ233" s="15" t="s">
        <v>82</v>
      </c>
      <c r="BK233" s="146">
        <f t="shared" si="29"/>
        <v>0</v>
      </c>
      <c r="BL233" s="15" t="s">
        <v>141</v>
      </c>
      <c r="BM233" s="145" t="s">
        <v>1260</v>
      </c>
    </row>
    <row r="234" spans="2:65" s="1" customFormat="1" ht="24.2" customHeight="1">
      <c r="B234" s="132"/>
      <c r="C234" s="133" t="s">
        <v>414</v>
      </c>
      <c r="D234" s="133" t="s">
        <v>137</v>
      </c>
      <c r="E234" s="134" t="s">
        <v>617</v>
      </c>
      <c r="F234" s="135" t="s">
        <v>618</v>
      </c>
      <c r="G234" s="136" t="s">
        <v>140</v>
      </c>
      <c r="H234" s="137">
        <v>360</v>
      </c>
      <c r="I234" s="138"/>
      <c r="J234" s="139">
        <f t="shared" si="20"/>
        <v>0</v>
      </c>
      <c r="K234" s="140"/>
      <c r="L234" s="31"/>
      <c r="M234" s="141" t="s">
        <v>1</v>
      </c>
      <c r="N234" s="142" t="s">
        <v>39</v>
      </c>
      <c r="P234" s="143">
        <f t="shared" si="21"/>
        <v>0</v>
      </c>
      <c r="Q234" s="143">
        <v>6.8999999999999997E-4</v>
      </c>
      <c r="R234" s="143">
        <f t="shared" si="22"/>
        <v>0.24839999999999998</v>
      </c>
      <c r="S234" s="143">
        <v>0</v>
      </c>
      <c r="T234" s="144">
        <f t="shared" si="23"/>
        <v>0</v>
      </c>
      <c r="AR234" s="145" t="s">
        <v>141</v>
      </c>
      <c r="AT234" s="145" t="s">
        <v>137</v>
      </c>
      <c r="AU234" s="145" t="s">
        <v>84</v>
      </c>
      <c r="AY234" s="15" t="s">
        <v>135</v>
      </c>
      <c r="BE234" s="146">
        <f t="shared" si="24"/>
        <v>0</v>
      </c>
      <c r="BF234" s="146">
        <f t="shared" si="25"/>
        <v>0</v>
      </c>
      <c r="BG234" s="146">
        <f t="shared" si="26"/>
        <v>0</v>
      </c>
      <c r="BH234" s="146">
        <f t="shared" si="27"/>
        <v>0</v>
      </c>
      <c r="BI234" s="146">
        <f t="shared" si="28"/>
        <v>0</v>
      </c>
      <c r="BJ234" s="15" t="s">
        <v>82</v>
      </c>
      <c r="BK234" s="146">
        <f t="shared" si="29"/>
        <v>0</v>
      </c>
      <c r="BL234" s="15" t="s">
        <v>141</v>
      </c>
      <c r="BM234" s="145" t="s">
        <v>1261</v>
      </c>
    </row>
    <row r="235" spans="2:65" s="1" customFormat="1" ht="19.5">
      <c r="B235" s="31"/>
      <c r="D235" s="147" t="s">
        <v>146</v>
      </c>
      <c r="F235" s="148" t="s">
        <v>959</v>
      </c>
      <c r="I235" s="149"/>
      <c r="L235" s="31"/>
      <c r="M235" s="150"/>
      <c r="T235" s="55"/>
      <c r="AT235" s="15" t="s">
        <v>146</v>
      </c>
      <c r="AU235" s="15" t="s">
        <v>84</v>
      </c>
    </row>
    <row r="236" spans="2:65" s="1" customFormat="1" ht="24.2" customHeight="1">
      <c r="B236" s="132"/>
      <c r="C236" s="133" t="s">
        <v>418</v>
      </c>
      <c r="D236" s="133" t="s">
        <v>137</v>
      </c>
      <c r="E236" s="134" t="s">
        <v>632</v>
      </c>
      <c r="F236" s="135" t="s">
        <v>633</v>
      </c>
      <c r="G236" s="136" t="s">
        <v>165</v>
      </c>
      <c r="H236" s="137">
        <v>72</v>
      </c>
      <c r="I236" s="138"/>
      <c r="J236" s="139">
        <f>ROUND(I236*H236,2)</f>
        <v>0</v>
      </c>
      <c r="K236" s="140"/>
      <c r="L236" s="31"/>
      <c r="M236" s="141" t="s">
        <v>1</v>
      </c>
      <c r="N236" s="142" t="s">
        <v>39</v>
      </c>
      <c r="P236" s="143">
        <f>O236*H236</f>
        <v>0</v>
      </c>
      <c r="Q236" s="143">
        <v>0</v>
      </c>
      <c r="R236" s="143">
        <f>Q236*H236</f>
        <v>0</v>
      </c>
      <c r="S236" s="143">
        <v>0.19400000000000001</v>
      </c>
      <c r="T236" s="144">
        <f>S236*H236</f>
        <v>13.968</v>
      </c>
      <c r="AR236" s="145" t="s">
        <v>141</v>
      </c>
      <c r="AT236" s="145" t="s">
        <v>137</v>
      </c>
      <c r="AU236" s="145" t="s">
        <v>84</v>
      </c>
      <c r="AY236" s="15" t="s">
        <v>135</v>
      </c>
      <c r="BE236" s="146">
        <f>IF(N236="základní",J236,0)</f>
        <v>0</v>
      </c>
      <c r="BF236" s="146">
        <f>IF(N236="snížená",J236,0)</f>
        <v>0</v>
      </c>
      <c r="BG236" s="146">
        <f>IF(N236="zákl. přenesená",J236,0)</f>
        <v>0</v>
      </c>
      <c r="BH236" s="146">
        <f>IF(N236="sníž. přenesená",J236,0)</f>
        <v>0</v>
      </c>
      <c r="BI236" s="146">
        <f>IF(N236="nulová",J236,0)</f>
        <v>0</v>
      </c>
      <c r="BJ236" s="15" t="s">
        <v>82</v>
      </c>
      <c r="BK236" s="146">
        <f>ROUND(I236*H236,2)</f>
        <v>0</v>
      </c>
      <c r="BL236" s="15" t="s">
        <v>141</v>
      </c>
      <c r="BM236" s="145" t="s">
        <v>1262</v>
      </c>
    </row>
    <row r="237" spans="2:65" s="1" customFormat="1" ht="21.75" customHeight="1">
      <c r="B237" s="132"/>
      <c r="C237" s="133" t="s">
        <v>422</v>
      </c>
      <c r="D237" s="133" t="s">
        <v>137</v>
      </c>
      <c r="E237" s="134" t="s">
        <v>636</v>
      </c>
      <c r="F237" s="135" t="s">
        <v>637</v>
      </c>
      <c r="G237" s="136" t="s">
        <v>165</v>
      </c>
      <c r="H237" s="137">
        <v>12</v>
      </c>
      <c r="I237" s="138"/>
      <c r="J237" s="139">
        <f>ROUND(I237*H237,2)</f>
        <v>0</v>
      </c>
      <c r="K237" s="140"/>
      <c r="L237" s="31"/>
      <c r="M237" s="141" t="s">
        <v>1</v>
      </c>
      <c r="N237" s="142" t="s">
        <v>39</v>
      </c>
      <c r="P237" s="143">
        <f>O237*H237</f>
        <v>0</v>
      </c>
      <c r="Q237" s="143">
        <v>0</v>
      </c>
      <c r="R237" s="143">
        <f>Q237*H237</f>
        <v>0</v>
      </c>
      <c r="S237" s="143">
        <v>0.98</v>
      </c>
      <c r="T237" s="144">
        <f>S237*H237</f>
        <v>11.76</v>
      </c>
      <c r="AR237" s="145" t="s">
        <v>141</v>
      </c>
      <c r="AT237" s="145" t="s">
        <v>137</v>
      </c>
      <c r="AU237" s="145" t="s">
        <v>84</v>
      </c>
      <c r="AY237" s="15" t="s">
        <v>135</v>
      </c>
      <c r="BE237" s="146">
        <f>IF(N237="základní",J237,0)</f>
        <v>0</v>
      </c>
      <c r="BF237" s="146">
        <f>IF(N237="snížená",J237,0)</f>
        <v>0</v>
      </c>
      <c r="BG237" s="146">
        <f>IF(N237="zákl. přenesená",J237,0)</f>
        <v>0</v>
      </c>
      <c r="BH237" s="146">
        <f>IF(N237="sníž. přenesená",J237,0)</f>
        <v>0</v>
      </c>
      <c r="BI237" s="146">
        <f>IF(N237="nulová",J237,0)</f>
        <v>0</v>
      </c>
      <c r="BJ237" s="15" t="s">
        <v>82</v>
      </c>
      <c r="BK237" s="146">
        <f>ROUND(I237*H237,2)</f>
        <v>0</v>
      </c>
      <c r="BL237" s="15" t="s">
        <v>141</v>
      </c>
      <c r="BM237" s="145" t="s">
        <v>1263</v>
      </c>
    </row>
    <row r="238" spans="2:65" s="11" customFormat="1" ht="22.9" customHeight="1">
      <c r="B238" s="120"/>
      <c r="D238" s="121" t="s">
        <v>73</v>
      </c>
      <c r="E238" s="130" t="s">
        <v>644</v>
      </c>
      <c r="F238" s="130" t="s">
        <v>645</v>
      </c>
      <c r="I238" s="123"/>
      <c r="J238" s="131">
        <f>BK238</f>
        <v>0</v>
      </c>
      <c r="L238" s="120"/>
      <c r="M238" s="125"/>
      <c r="P238" s="126">
        <f>SUM(P239:P248)</f>
        <v>0</v>
      </c>
      <c r="R238" s="126">
        <f>SUM(R239:R248)</f>
        <v>0</v>
      </c>
      <c r="T238" s="127">
        <f>SUM(T239:T248)</f>
        <v>0</v>
      </c>
      <c r="AR238" s="121" t="s">
        <v>82</v>
      </c>
      <c r="AT238" s="128" t="s">
        <v>73</v>
      </c>
      <c r="AU238" s="128" t="s">
        <v>82</v>
      </c>
      <c r="AY238" s="121" t="s">
        <v>135</v>
      </c>
      <c r="BK238" s="129">
        <f>SUM(BK239:BK248)</f>
        <v>0</v>
      </c>
    </row>
    <row r="239" spans="2:65" s="1" customFormat="1" ht="21.75" customHeight="1">
      <c r="B239" s="132"/>
      <c r="C239" s="133" t="s">
        <v>426</v>
      </c>
      <c r="D239" s="133" t="s">
        <v>137</v>
      </c>
      <c r="E239" s="134" t="s">
        <v>647</v>
      </c>
      <c r="F239" s="135" t="s">
        <v>648</v>
      </c>
      <c r="G239" s="136" t="s">
        <v>271</v>
      </c>
      <c r="H239" s="137">
        <v>13.968</v>
      </c>
      <c r="I239" s="138"/>
      <c r="J239" s="139">
        <f>ROUND(I239*H239,2)</f>
        <v>0</v>
      </c>
      <c r="K239" s="140"/>
      <c r="L239" s="31"/>
      <c r="M239" s="141" t="s">
        <v>1</v>
      </c>
      <c r="N239" s="142" t="s">
        <v>39</v>
      </c>
      <c r="P239" s="143">
        <f>O239*H239</f>
        <v>0</v>
      </c>
      <c r="Q239" s="143">
        <v>0</v>
      </c>
      <c r="R239" s="143">
        <f>Q239*H239</f>
        <v>0</v>
      </c>
      <c r="S239" s="143">
        <v>0</v>
      </c>
      <c r="T239" s="144">
        <f>S239*H239</f>
        <v>0</v>
      </c>
      <c r="AR239" s="145" t="s">
        <v>141</v>
      </c>
      <c r="AT239" s="145" t="s">
        <v>137</v>
      </c>
      <c r="AU239" s="145" t="s">
        <v>84</v>
      </c>
      <c r="AY239" s="15" t="s">
        <v>135</v>
      </c>
      <c r="BE239" s="146">
        <f>IF(N239="základní",J239,0)</f>
        <v>0</v>
      </c>
      <c r="BF239" s="146">
        <f>IF(N239="snížená",J239,0)</f>
        <v>0</v>
      </c>
      <c r="BG239" s="146">
        <f>IF(N239="zákl. přenesená",J239,0)</f>
        <v>0</v>
      </c>
      <c r="BH239" s="146">
        <f>IF(N239="sníž. přenesená",J239,0)</f>
        <v>0</v>
      </c>
      <c r="BI239" s="146">
        <f>IF(N239="nulová",J239,0)</f>
        <v>0</v>
      </c>
      <c r="BJ239" s="15" t="s">
        <v>82</v>
      </c>
      <c r="BK239" s="146">
        <f>ROUND(I239*H239,2)</f>
        <v>0</v>
      </c>
      <c r="BL239" s="15" t="s">
        <v>141</v>
      </c>
      <c r="BM239" s="145" t="s">
        <v>1264</v>
      </c>
    </row>
    <row r="240" spans="2:65" s="1" customFormat="1" ht="24.2" customHeight="1">
      <c r="B240" s="132"/>
      <c r="C240" s="133" t="s">
        <v>430</v>
      </c>
      <c r="D240" s="133" t="s">
        <v>137</v>
      </c>
      <c r="E240" s="134" t="s">
        <v>651</v>
      </c>
      <c r="F240" s="135" t="s">
        <v>652</v>
      </c>
      <c r="G240" s="136" t="s">
        <v>271</v>
      </c>
      <c r="H240" s="137">
        <v>125.712</v>
      </c>
      <c r="I240" s="138"/>
      <c r="J240" s="139">
        <f>ROUND(I240*H240,2)</f>
        <v>0</v>
      </c>
      <c r="K240" s="140"/>
      <c r="L240" s="31"/>
      <c r="M240" s="141" t="s">
        <v>1</v>
      </c>
      <c r="N240" s="142" t="s">
        <v>39</v>
      </c>
      <c r="P240" s="143">
        <f>O240*H240</f>
        <v>0</v>
      </c>
      <c r="Q240" s="143">
        <v>0</v>
      </c>
      <c r="R240" s="143">
        <f>Q240*H240</f>
        <v>0</v>
      </c>
      <c r="S240" s="143">
        <v>0</v>
      </c>
      <c r="T240" s="144">
        <f>S240*H240</f>
        <v>0</v>
      </c>
      <c r="AR240" s="145" t="s">
        <v>141</v>
      </c>
      <c r="AT240" s="145" t="s">
        <v>137</v>
      </c>
      <c r="AU240" s="145" t="s">
        <v>84</v>
      </c>
      <c r="AY240" s="15" t="s">
        <v>135</v>
      </c>
      <c r="BE240" s="146">
        <f>IF(N240="základní",J240,0)</f>
        <v>0</v>
      </c>
      <c r="BF240" s="146">
        <f>IF(N240="snížená",J240,0)</f>
        <v>0</v>
      </c>
      <c r="BG240" s="146">
        <f>IF(N240="zákl. přenesená",J240,0)</f>
        <v>0</v>
      </c>
      <c r="BH240" s="146">
        <f>IF(N240="sníž. přenesená",J240,0)</f>
        <v>0</v>
      </c>
      <c r="BI240" s="146">
        <f>IF(N240="nulová",J240,0)</f>
        <v>0</v>
      </c>
      <c r="BJ240" s="15" t="s">
        <v>82</v>
      </c>
      <c r="BK240" s="146">
        <f>ROUND(I240*H240,2)</f>
        <v>0</v>
      </c>
      <c r="BL240" s="15" t="s">
        <v>141</v>
      </c>
      <c r="BM240" s="145" t="s">
        <v>1265</v>
      </c>
    </row>
    <row r="241" spans="2:65" s="12" customFormat="1" ht="22.5">
      <c r="B241" s="151"/>
      <c r="D241" s="147" t="s">
        <v>160</v>
      </c>
      <c r="E241" s="152" t="s">
        <v>1</v>
      </c>
      <c r="F241" s="153" t="s">
        <v>1266</v>
      </c>
      <c r="H241" s="154">
        <v>125.712</v>
      </c>
      <c r="I241" s="155"/>
      <c r="L241" s="151"/>
      <c r="M241" s="156"/>
      <c r="T241" s="157"/>
      <c r="AT241" s="152" t="s">
        <v>160</v>
      </c>
      <c r="AU241" s="152" t="s">
        <v>84</v>
      </c>
      <c r="AV241" s="12" t="s">
        <v>84</v>
      </c>
      <c r="AW241" s="12" t="s">
        <v>31</v>
      </c>
      <c r="AX241" s="12" t="s">
        <v>82</v>
      </c>
      <c r="AY241" s="152" t="s">
        <v>135</v>
      </c>
    </row>
    <row r="242" spans="2:65" s="1" customFormat="1" ht="21.75" customHeight="1">
      <c r="B242" s="132"/>
      <c r="C242" s="133" t="s">
        <v>435</v>
      </c>
      <c r="D242" s="133" t="s">
        <v>137</v>
      </c>
      <c r="E242" s="134" t="s">
        <v>656</v>
      </c>
      <c r="F242" s="135" t="s">
        <v>657</v>
      </c>
      <c r="G242" s="136" t="s">
        <v>271</v>
      </c>
      <c r="H242" s="137">
        <v>11.76</v>
      </c>
      <c r="I242" s="138"/>
      <c r="J242" s="139">
        <f>ROUND(I242*H242,2)</f>
        <v>0</v>
      </c>
      <c r="K242" s="140"/>
      <c r="L242" s="31"/>
      <c r="M242" s="141" t="s">
        <v>1</v>
      </c>
      <c r="N242" s="142" t="s">
        <v>39</v>
      </c>
      <c r="P242" s="143">
        <f>O242*H242</f>
        <v>0</v>
      </c>
      <c r="Q242" s="143">
        <v>0</v>
      </c>
      <c r="R242" s="143">
        <f>Q242*H242</f>
        <v>0</v>
      </c>
      <c r="S242" s="143">
        <v>0</v>
      </c>
      <c r="T242" s="144">
        <f>S242*H242</f>
        <v>0</v>
      </c>
      <c r="AR242" s="145" t="s">
        <v>141</v>
      </c>
      <c r="AT242" s="145" t="s">
        <v>137</v>
      </c>
      <c r="AU242" s="145" t="s">
        <v>84</v>
      </c>
      <c r="AY242" s="15" t="s">
        <v>135</v>
      </c>
      <c r="BE242" s="146">
        <f>IF(N242="základní",J242,0)</f>
        <v>0</v>
      </c>
      <c r="BF242" s="146">
        <f>IF(N242="snížená",J242,0)</f>
        <v>0</v>
      </c>
      <c r="BG242" s="146">
        <f>IF(N242="zákl. přenesená",J242,0)</f>
        <v>0</v>
      </c>
      <c r="BH242" s="146">
        <f>IF(N242="sníž. přenesená",J242,0)</f>
        <v>0</v>
      </c>
      <c r="BI242" s="146">
        <f>IF(N242="nulová",J242,0)</f>
        <v>0</v>
      </c>
      <c r="BJ242" s="15" t="s">
        <v>82</v>
      </c>
      <c r="BK242" s="146">
        <f>ROUND(I242*H242,2)</f>
        <v>0</v>
      </c>
      <c r="BL242" s="15" t="s">
        <v>141</v>
      </c>
      <c r="BM242" s="145" t="s">
        <v>1267</v>
      </c>
    </row>
    <row r="243" spans="2:65" s="1" customFormat="1" ht="24.2" customHeight="1">
      <c r="B243" s="132"/>
      <c r="C243" s="133" t="s">
        <v>439</v>
      </c>
      <c r="D243" s="133" t="s">
        <v>137</v>
      </c>
      <c r="E243" s="134" t="s">
        <v>660</v>
      </c>
      <c r="F243" s="135" t="s">
        <v>661</v>
      </c>
      <c r="G243" s="136" t="s">
        <v>271</v>
      </c>
      <c r="H243" s="137">
        <v>105.84</v>
      </c>
      <c r="I243" s="138"/>
      <c r="J243" s="139">
        <f>ROUND(I243*H243,2)</f>
        <v>0</v>
      </c>
      <c r="K243" s="140"/>
      <c r="L243" s="31"/>
      <c r="M243" s="141" t="s">
        <v>1</v>
      </c>
      <c r="N243" s="142" t="s">
        <v>39</v>
      </c>
      <c r="P243" s="143">
        <f>O243*H243</f>
        <v>0</v>
      </c>
      <c r="Q243" s="143">
        <v>0</v>
      </c>
      <c r="R243" s="143">
        <f>Q243*H243</f>
        <v>0</v>
      </c>
      <c r="S243" s="143">
        <v>0</v>
      </c>
      <c r="T243" s="144">
        <f>S243*H243</f>
        <v>0</v>
      </c>
      <c r="AR243" s="145" t="s">
        <v>141</v>
      </c>
      <c r="AT243" s="145" t="s">
        <v>137</v>
      </c>
      <c r="AU243" s="145" t="s">
        <v>84</v>
      </c>
      <c r="AY243" s="15" t="s">
        <v>135</v>
      </c>
      <c r="BE243" s="146">
        <f>IF(N243="základní",J243,0)</f>
        <v>0</v>
      </c>
      <c r="BF243" s="146">
        <f>IF(N243="snížená",J243,0)</f>
        <v>0</v>
      </c>
      <c r="BG243" s="146">
        <f>IF(N243="zákl. přenesená",J243,0)</f>
        <v>0</v>
      </c>
      <c r="BH243" s="146">
        <f>IF(N243="sníž. přenesená",J243,0)</f>
        <v>0</v>
      </c>
      <c r="BI243" s="146">
        <f>IF(N243="nulová",J243,0)</f>
        <v>0</v>
      </c>
      <c r="BJ243" s="15" t="s">
        <v>82</v>
      </c>
      <c r="BK243" s="146">
        <f>ROUND(I243*H243,2)</f>
        <v>0</v>
      </c>
      <c r="BL243" s="15" t="s">
        <v>141</v>
      </c>
      <c r="BM243" s="145" t="s">
        <v>1268</v>
      </c>
    </row>
    <row r="244" spans="2:65" s="12" customFormat="1" ht="22.5">
      <c r="B244" s="151"/>
      <c r="D244" s="147" t="s">
        <v>160</v>
      </c>
      <c r="E244" s="152" t="s">
        <v>1</v>
      </c>
      <c r="F244" s="153" t="s">
        <v>1269</v>
      </c>
      <c r="H244" s="154">
        <v>105.84</v>
      </c>
      <c r="I244" s="155"/>
      <c r="L244" s="151"/>
      <c r="M244" s="156"/>
      <c r="T244" s="157"/>
      <c r="AT244" s="152" t="s">
        <v>160</v>
      </c>
      <c r="AU244" s="152" t="s">
        <v>84</v>
      </c>
      <c r="AV244" s="12" t="s">
        <v>84</v>
      </c>
      <c r="AW244" s="12" t="s">
        <v>31</v>
      </c>
      <c r="AX244" s="12" t="s">
        <v>82</v>
      </c>
      <c r="AY244" s="152" t="s">
        <v>135</v>
      </c>
    </row>
    <row r="245" spans="2:65" s="1" customFormat="1" ht="24.2" customHeight="1">
      <c r="B245" s="132"/>
      <c r="C245" s="133" t="s">
        <v>444</v>
      </c>
      <c r="D245" s="133" t="s">
        <v>137</v>
      </c>
      <c r="E245" s="134" t="s">
        <v>667</v>
      </c>
      <c r="F245" s="135" t="s">
        <v>668</v>
      </c>
      <c r="G245" s="136" t="s">
        <v>271</v>
      </c>
      <c r="H245" s="137">
        <v>13.968</v>
      </c>
      <c r="I245" s="138"/>
      <c r="J245" s="139">
        <f>ROUND(I245*H245,2)</f>
        <v>0</v>
      </c>
      <c r="K245" s="140"/>
      <c r="L245" s="31"/>
      <c r="M245" s="141" t="s">
        <v>1</v>
      </c>
      <c r="N245" s="142" t="s">
        <v>39</v>
      </c>
      <c r="P245" s="143">
        <f>O245*H245</f>
        <v>0</v>
      </c>
      <c r="Q245" s="143">
        <v>0</v>
      </c>
      <c r="R245" s="143">
        <f>Q245*H245</f>
        <v>0</v>
      </c>
      <c r="S245" s="143">
        <v>0</v>
      </c>
      <c r="T245" s="144">
        <f>S245*H245</f>
        <v>0</v>
      </c>
      <c r="AR245" s="145" t="s">
        <v>141</v>
      </c>
      <c r="AT245" s="145" t="s">
        <v>137</v>
      </c>
      <c r="AU245" s="145" t="s">
        <v>84</v>
      </c>
      <c r="AY245" s="15" t="s">
        <v>135</v>
      </c>
      <c r="BE245" s="146">
        <f>IF(N245="základní",J245,0)</f>
        <v>0</v>
      </c>
      <c r="BF245" s="146">
        <f>IF(N245="snížená",J245,0)</f>
        <v>0</v>
      </c>
      <c r="BG245" s="146">
        <f>IF(N245="zákl. přenesená",J245,0)</f>
        <v>0</v>
      </c>
      <c r="BH245" s="146">
        <f>IF(N245="sníž. přenesená",J245,0)</f>
        <v>0</v>
      </c>
      <c r="BI245" s="146">
        <f>IF(N245="nulová",J245,0)</f>
        <v>0</v>
      </c>
      <c r="BJ245" s="15" t="s">
        <v>82</v>
      </c>
      <c r="BK245" s="146">
        <f>ROUND(I245*H245,2)</f>
        <v>0</v>
      </c>
      <c r="BL245" s="15" t="s">
        <v>141</v>
      </c>
      <c r="BM245" s="145" t="s">
        <v>1270</v>
      </c>
    </row>
    <row r="246" spans="2:65" s="1" customFormat="1" ht="24.2" customHeight="1">
      <c r="B246" s="132"/>
      <c r="C246" s="133" t="s">
        <v>448</v>
      </c>
      <c r="D246" s="133" t="s">
        <v>137</v>
      </c>
      <c r="E246" s="134" t="s">
        <v>671</v>
      </c>
      <c r="F246" s="135" t="s">
        <v>672</v>
      </c>
      <c r="G246" s="136" t="s">
        <v>271</v>
      </c>
      <c r="H246" s="137">
        <v>11.76</v>
      </c>
      <c r="I246" s="138"/>
      <c r="J246" s="139">
        <f>ROUND(I246*H246,2)</f>
        <v>0</v>
      </c>
      <c r="K246" s="140"/>
      <c r="L246" s="31"/>
      <c r="M246" s="141" t="s">
        <v>1</v>
      </c>
      <c r="N246" s="142" t="s">
        <v>39</v>
      </c>
      <c r="P246" s="143">
        <f>O246*H246</f>
        <v>0</v>
      </c>
      <c r="Q246" s="143">
        <v>0</v>
      </c>
      <c r="R246" s="143">
        <f>Q246*H246</f>
        <v>0</v>
      </c>
      <c r="S246" s="143">
        <v>0</v>
      </c>
      <c r="T246" s="144">
        <f>S246*H246</f>
        <v>0</v>
      </c>
      <c r="AR246" s="145" t="s">
        <v>141</v>
      </c>
      <c r="AT246" s="145" t="s">
        <v>137</v>
      </c>
      <c r="AU246" s="145" t="s">
        <v>84</v>
      </c>
      <c r="AY246" s="15" t="s">
        <v>135</v>
      </c>
      <c r="BE246" s="146">
        <f>IF(N246="základní",J246,0)</f>
        <v>0</v>
      </c>
      <c r="BF246" s="146">
        <f>IF(N246="snížená",J246,0)</f>
        <v>0</v>
      </c>
      <c r="BG246" s="146">
        <f>IF(N246="zákl. přenesená",J246,0)</f>
        <v>0</v>
      </c>
      <c r="BH246" s="146">
        <f>IF(N246="sníž. přenesená",J246,0)</f>
        <v>0</v>
      </c>
      <c r="BI246" s="146">
        <f>IF(N246="nulová",J246,0)</f>
        <v>0</v>
      </c>
      <c r="BJ246" s="15" t="s">
        <v>82</v>
      </c>
      <c r="BK246" s="146">
        <f>ROUND(I246*H246,2)</f>
        <v>0</v>
      </c>
      <c r="BL246" s="15" t="s">
        <v>141</v>
      </c>
      <c r="BM246" s="145" t="s">
        <v>1271</v>
      </c>
    </row>
    <row r="247" spans="2:65" s="1" customFormat="1" ht="24.2" customHeight="1">
      <c r="B247" s="132"/>
      <c r="C247" s="133" t="s">
        <v>452</v>
      </c>
      <c r="D247" s="133" t="s">
        <v>137</v>
      </c>
      <c r="E247" s="134" t="s">
        <v>675</v>
      </c>
      <c r="F247" s="135" t="s">
        <v>1272</v>
      </c>
      <c r="G247" s="136" t="s">
        <v>271</v>
      </c>
      <c r="H247" s="137">
        <v>11.76</v>
      </c>
      <c r="I247" s="138"/>
      <c r="J247" s="139">
        <f>ROUND(I247*H247,2)</f>
        <v>0</v>
      </c>
      <c r="K247" s="140"/>
      <c r="L247" s="31"/>
      <c r="M247" s="141" t="s">
        <v>1</v>
      </c>
      <c r="N247" s="142" t="s">
        <v>39</v>
      </c>
      <c r="P247" s="143">
        <f>O247*H247</f>
        <v>0</v>
      </c>
      <c r="Q247" s="143">
        <v>0</v>
      </c>
      <c r="R247" s="143">
        <f>Q247*H247</f>
        <v>0</v>
      </c>
      <c r="S247" s="143">
        <v>0</v>
      </c>
      <c r="T247" s="144">
        <f>S247*H247</f>
        <v>0</v>
      </c>
      <c r="AR247" s="145" t="s">
        <v>141</v>
      </c>
      <c r="AT247" s="145" t="s">
        <v>137</v>
      </c>
      <c r="AU247" s="145" t="s">
        <v>84</v>
      </c>
      <c r="AY247" s="15" t="s">
        <v>135</v>
      </c>
      <c r="BE247" s="146">
        <f>IF(N247="základní",J247,0)</f>
        <v>0</v>
      </c>
      <c r="BF247" s="146">
        <f>IF(N247="snížená",J247,0)</f>
        <v>0</v>
      </c>
      <c r="BG247" s="146">
        <f>IF(N247="zákl. přenesená",J247,0)</f>
        <v>0</v>
      </c>
      <c r="BH247" s="146">
        <f>IF(N247="sníž. přenesená",J247,0)</f>
        <v>0</v>
      </c>
      <c r="BI247" s="146">
        <f>IF(N247="nulová",J247,0)</f>
        <v>0</v>
      </c>
      <c r="BJ247" s="15" t="s">
        <v>82</v>
      </c>
      <c r="BK247" s="146">
        <f>ROUND(I247*H247,2)</f>
        <v>0</v>
      </c>
      <c r="BL247" s="15" t="s">
        <v>141</v>
      </c>
      <c r="BM247" s="145" t="s">
        <v>1273</v>
      </c>
    </row>
    <row r="248" spans="2:65" s="1" customFormat="1" ht="33" customHeight="1">
      <c r="B248" s="132"/>
      <c r="C248" s="133" t="s">
        <v>456</v>
      </c>
      <c r="D248" s="133" t="s">
        <v>137</v>
      </c>
      <c r="E248" s="134" t="s">
        <v>679</v>
      </c>
      <c r="F248" s="135" t="s">
        <v>1274</v>
      </c>
      <c r="G248" s="136" t="s">
        <v>271</v>
      </c>
      <c r="H248" s="137">
        <v>13.968</v>
      </c>
      <c r="I248" s="138"/>
      <c r="J248" s="139">
        <f>ROUND(I248*H248,2)</f>
        <v>0</v>
      </c>
      <c r="K248" s="140"/>
      <c r="L248" s="31"/>
      <c r="M248" s="141" t="s">
        <v>1</v>
      </c>
      <c r="N248" s="142" t="s">
        <v>39</v>
      </c>
      <c r="P248" s="143">
        <f>O248*H248</f>
        <v>0</v>
      </c>
      <c r="Q248" s="143">
        <v>0</v>
      </c>
      <c r="R248" s="143">
        <f>Q248*H248</f>
        <v>0</v>
      </c>
      <c r="S248" s="143">
        <v>0</v>
      </c>
      <c r="T248" s="144">
        <f>S248*H248</f>
        <v>0</v>
      </c>
      <c r="AR248" s="145" t="s">
        <v>141</v>
      </c>
      <c r="AT248" s="145" t="s">
        <v>137</v>
      </c>
      <c r="AU248" s="145" t="s">
        <v>84</v>
      </c>
      <c r="AY248" s="15" t="s">
        <v>135</v>
      </c>
      <c r="BE248" s="146">
        <f>IF(N248="základní",J248,0)</f>
        <v>0</v>
      </c>
      <c r="BF248" s="146">
        <f>IF(N248="snížená",J248,0)</f>
        <v>0</v>
      </c>
      <c r="BG248" s="146">
        <f>IF(N248="zákl. přenesená",J248,0)</f>
        <v>0</v>
      </c>
      <c r="BH248" s="146">
        <f>IF(N248="sníž. přenesená",J248,0)</f>
        <v>0</v>
      </c>
      <c r="BI248" s="146">
        <f>IF(N248="nulová",J248,0)</f>
        <v>0</v>
      </c>
      <c r="BJ248" s="15" t="s">
        <v>82</v>
      </c>
      <c r="BK248" s="146">
        <f>ROUND(I248*H248,2)</f>
        <v>0</v>
      </c>
      <c r="BL248" s="15" t="s">
        <v>141</v>
      </c>
      <c r="BM248" s="145" t="s">
        <v>1275</v>
      </c>
    </row>
    <row r="249" spans="2:65" s="11" customFormat="1" ht="22.9" customHeight="1">
      <c r="B249" s="120"/>
      <c r="D249" s="121" t="s">
        <v>73</v>
      </c>
      <c r="E249" s="130" t="s">
        <v>686</v>
      </c>
      <c r="F249" s="130" t="s">
        <v>687</v>
      </c>
      <c r="I249" s="123"/>
      <c r="J249" s="131">
        <f>BK249</f>
        <v>0</v>
      </c>
      <c r="L249" s="120"/>
      <c r="M249" s="125"/>
      <c r="P249" s="126">
        <f>SUM(P250:P252)</f>
        <v>0</v>
      </c>
      <c r="R249" s="126">
        <f>SUM(R250:R252)</f>
        <v>0</v>
      </c>
      <c r="T249" s="127">
        <f>SUM(T250:T252)</f>
        <v>0</v>
      </c>
      <c r="AR249" s="121" t="s">
        <v>82</v>
      </c>
      <c r="AT249" s="128" t="s">
        <v>73</v>
      </c>
      <c r="AU249" s="128" t="s">
        <v>82</v>
      </c>
      <c r="AY249" s="121" t="s">
        <v>135</v>
      </c>
      <c r="BK249" s="129">
        <f>SUM(BK250:BK252)</f>
        <v>0</v>
      </c>
    </row>
    <row r="250" spans="2:65" s="1" customFormat="1" ht="16.5" customHeight="1">
      <c r="B250" s="132"/>
      <c r="C250" s="133" t="s">
        <v>460</v>
      </c>
      <c r="D250" s="133" t="s">
        <v>137</v>
      </c>
      <c r="E250" s="134" t="s">
        <v>689</v>
      </c>
      <c r="F250" s="135" t="s">
        <v>1276</v>
      </c>
      <c r="G250" s="136" t="s">
        <v>271</v>
      </c>
      <c r="H250" s="137">
        <v>32.546999999999997</v>
      </c>
      <c r="I250" s="138"/>
      <c r="J250" s="139">
        <f>ROUND(I250*H250,2)</f>
        <v>0</v>
      </c>
      <c r="K250" s="140"/>
      <c r="L250" s="31"/>
      <c r="M250" s="141" t="s">
        <v>1</v>
      </c>
      <c r="N250" s="142" t="s">
        <v>39</v>
      </c>
      <c r="P250" s="143">
        <f>O250*H250</f>
        <v>0</v>
      </c>
      <c r="Q250" s="143">
        <v>0</v>
      </c>
      <c r="R250" s="143">
        <f>Q250*H250</f>
        <v>0</v>
      </c>
      <c r="S250" s="143">
        <v>0</v>
      </c>
      <c r="T250" s="144">
        <f>S250*H250</f>
        <v>0</v>
      </c>
      <c r="AR250" s="145" t="s">
        <v>141</v>
      </c>
      <c r="AT250" s="145" t="s">
        <v>137</v>
      </c>
      <c r="AU250" s="145" t="s">
        <v>84</v>
      </c>
      <c r="AY250" s="15" t="s">
        <v>135</v>
      </c>
      <c r="BE250" s="146">
        <f>IF(N250="základní",J250,0)</f>
        <v>0</v>
      </c>
      <c r="BF250" s="146">
        <f>IF(N250="snížená",J250,0)</f>
        <v>0</v>
      </c>
      <c r="BG250" s="146">
        <f>IF(N250="zákl. přenesená",J250,0)</f>
        <v>0</v>
      </c>
      <c r="BH250" s="146">
        <f>IF(N250="sníž. přenesená",J250,0)</f>
        <v>0</v>
      </c>
      <c r="BI250" s="146">
        <f>IF(N250="nulová",J250,0)</f>
        <v>0</v>
      </c>
      <c r="BJ250" s="15" t="s">
        <v>82</v>
      </c>
      <c r="BK250" s="146">
        <f>ROUND(I250*H250,2)</f>
        <v>0</v>
      </c>
      <c r="BL250" s="15" t="s">
        <v>141</v>
      </c>
      <c r="BM250" s="145" t="s">
        <v>1277</v>
      </c>
    </row>
    <row r="251" spans="2:65" s="1" customFormat="1" ht="24.2" customHeight="1">
      <c r="B251" s="132"/>
      <c r="C251" s="133" t="s">
        <v>464</v>
      </c>
      <c r="D251" s="133" t="s">
        <v>137</v>
      </c>
      <c r="E251" s="134" t="s">
        <v>694</v>
      </c>
      <c r="F251" s="135" t="s">
        <v>695</v>
      </c>
      <c r="G251" s="136" t="s">
        <v>271</v>
      </c>
      <c r="H251" s="137">
        <v>0.27100000000000002</v>
      </c>
      <c r="I251" s="138"/>
      <c r="J251" s="139">
        <f>ROUND(I251*H251,2)</f>
        <v>0</v>
      </c>
      <c r="K251" s="140"/>
      <c r="L251" s="31"/>
      <c r="M251" s="141" t="s">
        <v>1</v>
      </c>
      <c r="N251" s="142" t="s">
        <v>39</v>
      </c>
      <c r="P251" s="143">
        <f>O251*H251</f>
        <v>0</v>
      </c>
      <c r="Q251" s="143">
        <v>0</v>
      </c>
      <c r="R251" s="143">
        <f>Q251*H251</f>
        <v>0</v>
      </c>
      <c r="S251" s="143">
        <v>0</v>
      </c>
      <c r="T251" s="144">
        <f>S251*H251</f>
        <v>0</v>
      </c>
      <c r="AR251" s="145" t="s">
        <v>141</v>
      </c>
      <c r="AT251" s="145" t="s">
        <v>137</v>
      </c>
      <c r="AU251" s="145" t="s">
        <v>84</v>
      </c>
      <c r="AY251" s="15" t="s">
        <v>135</v>
      </c>
      <c r="BE251" s="146">
        <f>IF(N251="základní",J251,0)</f>
        <v>0</v>
      </c>
      <c r="BF251" s="146">
        <f>IF(N251="snížená",J251,0)</f>
        <v>0</v>
      </c>
      <c r="BG251" s="146">
        <f>IF(N251="zákl. přenesená",J251,0)</f>
        <v>0</v>
      </c>
      <c r="BH251" s="146">
        <f>IF(N251="sníž. přenesená",J251,0)</f>
        <v>0</v>
      </c>
      <c r="BI251" s="146">
        <f>IF(N251="nulová",J251,0)</f>
        <v>0</v>
      </c>
      <c r="BJ251" s="15" t="s">
        <v>82</v>
      </c>
      <c r="BK251" s="146">
        <f>ROUND(I251*H251,2)</f>
        <v>0</v>
      </c>
      <c r="BL251" s="15" t="s">
        <v>141</v>
      </c>
      <c r="BM251" s="145" t="s">
        <v>1278</v>
      </c>
    </row>
    <row r="252" spans="2:65" s="1" customFormat="1" ht="16.5" customHeight="1">
      <c r="B252" s="132"/>
      <c r="C252" s="133" t="s">
        <v>468</v>
      </c>
      <c r="D252" s="133" t="s">
        <v>137</v>
      </c>
      <c r="E252" s="134" t="s">
        <v>698</v>
      </c>
      <c r="F252" s="135" t="s">
        <v>699</v>
      </c>
      <c r="G252" s="136" t="s">
        <v>271</v>
      </c>
      <c r="H252" s="137">
        <v>110.158</v>
      </c>
      <c r="I252" s="138"/>
      <c r="J252" s="139">
        <f>ROUND(I252*H252,2)</f>
        <v>0</v>
      </c>
      <c r="K252" s="140"/>
      <c r="L252" s="31"/>
      <c r="M252" s="176" t="s">
        <v>1</v>
      </c>
      <c r="N252" s="177" t="s">
        <v>39</v>
      </c>
      <c r="O252" s="178"/>
      <c r="P252" s="179">
        <f>O252*H252</f>
        <v>0</v>
      </c>
      <c r="Q252" s="179">
        <v>0</v>
      </c>
      <c r="R252" s="179">
        <f>Q252*H252</f>
        <v>0</v>
      </c>
      <c r="S252" s="179">
        <v>0</v>
      </c>
      <c r="T252" s="180">
        <f>S252*H252</f>
        <v>0</v>
      </c>
      <c r="AR252" s="145" t="s">
        <v>141</v>
      </c>
      <c r="AT252" s="145" t="s">
        <v>137</v>
      </c>
      <c r="AU252" s="145" t="s">
        <v>84</v>
      </c>
      <c r="AY252" s="15" t="s">
        <v>135</v>
      </c>
      <c r="BE252" s="146">
        <f>IF(N252="základní",J252,0)</f>
        <v>0</v>
      </c>
      <c r="BF252" s="146">
        <f>IF(N252="snížená",J252,0)</f>
        <v>0</v>
      </c>
      <c r="BG252" s="146">
        <f>IF(N252="zákl. přenesená",J252,0)</f>
        <v>0</v>
      </c>
      <c r="BH252" s="146">
        <f>IF(N252="sníž. přenesená",J252,0)</f>
        <v>0</v>
      </c>
      <c r="BI252" s="146">
        <f>IF(N252="nulová",J252,0)</f>
        <v>0</v>
      </c>
      <c r="BJ252" s="15" t="s">
        <v>82</v>
      </c>
      <c r="BK252" s="146">
        <f>ROUND(I252*H252,2)</f>
        <v>0</v>
      </c>
      <c r="BL252" s="15" t="s">
        <v>141</v>
      </c>
      <c r="BM252" s="145" t="s">
        <v>1279</v>
      </c>
    </row>
    <row r="253" spans="2:65" s="1" customFormat="1" ht="6.95" customHeight="1">
      <c r="B253" s="43"/>
      <c r="C253" s="44"/>
      <c r="D253" s="44"/>
      <c r="E253" s="44"/>
      <c r="F253" s="44"/>
      <c r="G253" s="44"/>
      <c r="H253" s="44"/>
      <c r="I253" s="44"/>
      <c r="J253" s="44"/>
      <c r="K253" s="44"/>
      <c r="L253" s="31"/>
    </row>
  </sheetData>
  <autoFilter ref="C123:K252" xr:uid="{00000000-0009-0000-0000-000004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27"/>
  <sheetViews>
    <sheetView showGridLines="0" topLeftCell="A15" workbookViewId="0">
      <selection activeCell="E18" sqref="E18:H18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96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84</v>
      </c>
    </row>
    <row r="4" spans="2:46" ht="24.95" customHeight="1">
      <c r="B4" s="18"/>
      <c r="D4" s="19" t="s">
        <v>103</v>
      </c>
      <c r="L4" s="18"/>
      <c r="M4" s="87" t="s">
        <v>10</v>
      </c>
      <c r="AT4" s="15" t="s">
        <v>3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26.25" customHeight="1">
      <c r="B7" s="18"/>
      <c r="E7" s="222" t="str">
        <f>'Rekapitulace stavby'!K6</f>
        <v>Nová Koruna - doplnění sítí etapa II vodovod, kanalizace splašková, kanalizace dešŤová, přípojky, VO, přeložky</v>
      </c>
      <c r="F7" s="223"/>
      <c r="G7" s="223"/>
      <c r="H7" s="223"/>
      <c r="L7" s="18"/>
    </row>
    <row r="8" spans="2:46" s="1" customFormat="1" ht="12" customHeight="1">
      <c r="B8" s="31"/>
      <c r="D8" s="25" t="s">
        <v>104</v>
      </c>
      <c r="L8" s="31"/>
    </row>
    <row r="9" spans="2:46" s="1" customFormat="1" ht="16.5" customHeight="1">
      <c r="B9" s="31"/>
      <c r="E9" s="183" t="s">
        <v>1280</v>
      </c>
      <c r="F9" s="224"/>
      <c r="G9" s="224"/>
      <c r="H9" s="224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5" t="s">
        <v>18</v>
      </c>
      <c r="F11" s="23" t="s">
        <v>1</v>
      </c>
      <c r="I11" s="25" t="s">
        <v>19</v>
      </c>
      <c r="J11" s="23" t="s">
        <v>1</v>
      </c>
      <c r="L11" s="31"/>
    </row>
    <row r="12" spans="2:46" s="1" customFormat="1" ht="12" customHeight="1">
      <c r="B12" s="31"/>
      <c r="D12" s="25" t="s">
        <v>21</v>
      </c>
      <c r="F12" s="23" t="s">
        <v>22</v>
      </c>
      <c r="I12" s="25" t="s">
        <v>23</v>
      </c>
      <c r="J12" s="51"/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5" t="s">
        <v>26</v>
      </c>
      <c r="I14" s="25" t="s">
        <v>27</v>
      </c>
      <c r="J14" s="23" t="str">
        <f>IF('Rekapitulace stavby'!AN10="","",'Rekapitulace stavby'!AN10)</f>
        <v/>
      </c>
      <c r="L14" s="31"/>
    </row>
    <row r="15" spans="2:46" s="1" customFormat="1" ht="18" customHeight="1">
      <c r="B15" s="31"/>
      <c r="E15" s="23" t="str">
        <f>IF('Rekapitulace stavby'!E11="","",'Rekapitulace stavby'!E11)</f>
        <v xml:space="preserve"> </v>
      </c>
      <c r="I15" s="25" t="s">
        <v>28</v>
      </c>
      <c r="J15" s="23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5" t="s">
        <v>29</v>
      </c>
      <c r="I17" s="25" t="s">
        <v>27</v>
      </c>
      <c r="J17" s="26"/>
      <c r="L17" s="31"/>
    </row>
    <row r="18" spans="2:12" s="1" customFormat="1" ht="18" customHeight="1">
      <c r="B18" s="31"/>
      <c r="E18" s="225"/>
      <c r="F18" s="205"/>
      <c r="G18" s="205"/>
      <c r="H18" s="205"/>
      <c r="I18" s="25" t="s">
        <v>28</v>
      </c>
      <c r="J18" s="26"/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5" t="s">
        <v>30</v>
      </c>
      <c r="I20" s="25" t="s">
        <v>27</v>
      </c>
      <c r="J20" s="23" t="str">
        <f>IF('Rekapitulace stavby'!AN16="","",'Rekapitulace stavby'!AN16)</f>
        <v/>
      </c>
      <c r="L20" s="31"/>
    </row>
    <row r="21" spans="2:12" s="1" customFormat="1" ht="18" customHeight="1">
      <c r="B21" s="31"/>
      <c r="E21" s="23" t="str">
        <f>IF('Rekapitulace stavby'!E17="","",'Rekapitulace stavby'!E17)</f>
        <v xml:space="preserve"> </v>
      </c>
      <c r="I21" s="25" t="s">
        <v>28</v>
      </c>
      <c r="J21" s="23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5" t="s">
        <v>32</v>
      </c>
      <c r="I23" s="25" t="s">
        <v>27</v>
      </c>
      <c r="J23" s="23" t="str">
        <f>IF('Rekapitulace stavby'!AN19="","",'Rekapitulace stavby'!AN19)</f>
        <v/>
      </c>
      <c r="L23" s="31"/>
    </row>
    <row r="24" spans="2:12" s="1" customFormat="1" ht="18" customHeight="1">
      <c r="B24" s="31"/>
      <c r="E24" s="23" t="str">
        <f>IF('Rekapitulace stavby'!E20="","",'Rekapitulace stavby'!E20)</f>
        <v xml:space="preserve"> </v>
      </c>
      <c r="I24" s="25" t="s">
        <v>28</v>
      </c>
      <c r="J24" s="23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5" t="s">
        <v>33</v>
      </c>
      <c r="L26" s="31"/>
    </row>
    <row r="27" spans="2:12" s="7" customFormat="1" ht="16.5" customHeight="1">
      <c r="B27" s="88"/>
      <c r="E27" s="210" t="s">
        <v>1</v>
      </c>
      <c r="F27" s="210"/>
      <c r="G27" s="210"/>
      <c r="H27" s="210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34</v>
      </c>
      <c r="J30" s="65">
        <f>ROUND(J126,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>
      <c r="B33" s="31"/>
      <c r="D33" s="54" t="s">
        <v>38</v>
      </c>
      <c r="E33" s="25" t="s">
        <v>39</v>
      </c>
      <c r="F33" s="90">
        <f>ROUND((SUM(BE126:BE226)),  2)</f>
        <v>0</v>
      </c>
      <c r="I33" s="91">
        <v>0.21</v>
      </c>
      <c r="J33" s="90">
        <f>ROUND(((SUM(BE126:BE226))*I33),  2)</f>
        <v>0</v>
      </c>
      <c r="L33" s="31"/>
    </row>
    <row r="34" spans="2:12" s="1" customFormat="1" ht="14.45" customHeight="1">
      <c r="B34" s="31"/>
      <c r="E34" s="25" t="s">
        <v>40</v>
      </c>
      <c r="F34" s="90">
        <f>ROUND((SUM(BF126:BF226)),  2)</f>
        <v>0</v>
      </c>
      <c r="I34" s="91">
        <v>0.15</v>
      </c>
      <c r="J34" s="90">
        <f>ROUND(((SUM(BF126:BF226))*I34),  2)</f>
        <v>0</v>
      </c>
      <c r="L34" s="31"/>
    </row>
    <row r="35" spans="2:12" s="1" customFormat="1" ht="14.45" hidden="1" customHeight="1">
      <c r="B35" s="31"/>
      <c r="E35" s="25" t="s">
        <v>41</v>
      </c>
      <c r="F35" s="90">
        <f>ROUND((SUM(BG126:BG226)),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5" t="s">
        <v>42</v>
      </c>
      <c r="F36" s="90">
        <f>ROUND((SUM(BH126:BH226)),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5" t="s">
        <v>43</v>
      </c>
      <c r="F37" s="90">
        <f>ROUND((SUM(BI126:BI226)),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44</v>
      </c>
      <c r="E39" s="56"/>
      <c r="F39" s="56"/>
      <c r="G39" s="94" t="s">
        <v>45</v>
      </c>
      <c r="H39" s="95" t="s">
        <v>46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1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1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1"/>
      <c r="D61" s="42" t="s">
        <v>49</v>
      </c>
      <c r="E61" s="33"/>
      <c r="F61" s="98" t="s">
        <v>50</v>
      </c>
      <c r="G61" s="42" t="s">
        <v>49</v>
      </c>
      <c r="H61" s="33"/>
      <c r="I61" s="33"/>
      <c r="J61" s="99" t="s">
        <v>50</v>
      </c>
      <c r="K61" s="33"/>
      <c r="L61" s="31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1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31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1"/>
      <c r="D76" s="42" t="s">
        <v>49</v>
      </c>
      <c r="E76" s="33"/>
      <c r="F76" s="98" t="s">
        <v>50</v>
      </c>
      <c r="G76" s="42" t="s">
        <v>49</v>
      </c>
      <c r="H76" s="33"/>
      <c r="I76" s="33"/>
      <c r="J76" s="99" t="s">
        <v>50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19" t="s">
        <v>106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5" t="s">
        <v>16</v>
      </c>
      <c r="L84" s="31"/>
    </row>
    <row r="85" spans="2:47" s="1" customFormat="1" ht="26.25" customHeight="1">
      <c r="B85" s="31"/>
      <c r="E85" s="222" t="str">
        <f>E7</f>
        <v>Nová Koruna - doplnění sítí etapa II vodovod, kanalizace splašková, kanalizace dešŤová, přípojky, VO, přeložky</v>
      </c>
      <c r="F85" s="223"/>
      <c r="G85" s="223"/>
      <c r="H85" s="223"/>
      <c r="L85" s="31"/>
    </row>
    <row r="86" spans="2:47" s="1" customFormat="1" ht="12" customHeight="1">
      <c r="B86" s="31"/>
      <c r="C86" s="25" t="s">
        <v>104</v>
      </c>
      <c r="L86" s="31"/>
    </row>
    <row r="87" spans="2:47" s="1" customFormat="1" ht="16.5" customHeight="1">
      <c r="B87" s="31"/>
      <c r="E87" s="183" t="str">
        <f>E9</f>
        <v>4179e - SO 05  Veřejné osvětlení</v>
      </c>
      <c r="F87" s="224"/>
      <c r="G87" s="224"/>
      <c r="H87" s="22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5" t="s">
        <v>21</v>
      </c>
      <c r="F89" s="23" t="str">
        <f>F12</f>
        <v xml:space="preserve"> </v>
      </c>
      <c r="I89" s="25" t="s">
        <v>23</v>
      </c>
      <c r="J89" s="51" t="str">
        <f>IF(J12="","",J12)</f>
        <v/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5" t="s">
        <v>26</v>
      </c>
      <c r="F91" s="23" t="str">
        <f>E15</f>
        <v xml:space="preserve"> </v>
      </c>
      <c r="I91" s="25" t="s">
        <v>30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5" t="s">
        <v>29</v>
      </c>
      <c r="F92" s="23" t="str">
        <f>IF(E18="","",E18)</f>
        <v/>
      </c>
      <c r="I92" s="25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107</v>
      </c>
      <c r="D94" s="92"/>
      <c r="E94" s="92"/>
      <c r="F94" s="92"/>
      <c r="G94" s="92"/>
      <c r="H94" s="92"/>
      <c r="I94" s="92"/>
      <c r="J94" s="101" t="s">
        <v>108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109</v>
      </c>
      <c r="J96" s="65">
        <f>J126</f>
        <v>0</v>
      </c>
      <c r="L96" s="31"/>
      <c r="AU96" s="15" t="s">
        <v>110</v>
      </c>
    </row>
    <row r="97" spans="2:12" s="8" customFormat="1" ht="24.95" customHeight="1">
      <c r="B97" s="103"/>
      <c r="D97" s="104" t="s">
        <v>111</v>
      </c>
      <c r="E97" s="105"/>
      <c r="F97" s="105"/>
      <c r="G97" s="105"/>
      <c r="H97" s="105"/>
      <c r="I97" s="105"/>
      <c r="J97" s="106">
        <f>J127</f>
        <v>0</v>
      </c>
      <c r="L97" s="103"/>
    </row>
    <row r="98" spans="2:12" s="9" customFormat="1" ht="19.899999999999999" customHeight="1">
      <c r="B98" s="107"/>
      <c r="D98" s="108" t="s">
        <v>112</v>
      </c>
      <c r="E98" s="109"/>
      <c r="F98" s="109"/>
      <c r="G98" s="109"/>
      <c r="H98" s="109"/>
      <c r="I98" s="109"/>
      <c r="J98" s="110">
        <f>J128</f>
        <v>0</v>
      </c>
      <c r="L98" s="107"/>
    </row>
    <row r="99" spans="2:12" s="9" customFormat="1" ht="19.899999999999999" customHeight="1">
      <c r="B99" s="107"/>
      <c r="D99" s="108" t="s">
        <v>115</v>
      </c>
      <c r="E99" s="109"/>
      <c r="F99" s="109"/>
      <c r="G99" s="109"/>
      <c r="H99" s="109"/>
      <c r="I99" s="109"/>
      <c r="J99" s="110">
        <f>J159</f>
        <v>0</v>
      </c>
      <c r="L99" s="107"/>
    </row>
    <row r="100" spans="2:12" s="9" customFormat="1" ht="19.899999999999999" customHeight="1">
      <c r="B100" s="107"/>
      <c r="D100" s="108" t="s">
        <v>117</v>
      </c>
      <c r="E100" s="109"/>
      <c r="F100" s="109"/>
      <c r="G100" s="109"/>
      <c r="H100" s="109"/>
      <c r="I100" s="109"/>
      <c r="J100" s="110">
        <f>J166</f>
        <v>0</v>
      </c>
      <c r="L100" s="107"/>
    </row>
    <row r="101" spans="2:12" s="9" customFormat="1" ht="19.899999999999999" customHeight="1">
      <c r="B101" s="107"/>
      <c r="D101" s="108" t="s">
        <v>118</v>
      </c>
      <c r="E101" s="109"/>
      <c r="F101" s="109"/>
      <c r="G101" s="109"/>
      <c r="H101" s="109"/>
      <c r="I101" s="109"/>
      <c r="J101" s="110">
        <f>J171</f>
        <v>0</v>
      </c>
      <c r="L101" s="107"/>
    </row>
    <row r="102" spans="2:12" s="8" customFormat="1" ht="24.95" customHeight="1">
      <c r="B102" s="103"/>
      <c r="D102" s="104" t="s">
        <v>1281</v>
      </c>
      <c r="E102" s="105"/>
      <c r="F102" s="105"/>
      <c r="G102" s="105"/>
      <c r="H102" s="105"/>
      <c r="I102" s="105"/>
      <c r="J102" s="106">
        <f>J182</f>
        <v>0</v>
      </c>
      <c r="L102" s="103"/>
    </row>
    <row r="103" spans="2:12" s="9" customFormat="1" ht="19.899999999999999" customHeight="1">
      <c r="B103" s="107"/>
      <c r="D103" s="108" t="s">
        <v>1282</v>
      </c>
      <c r="E103" s="109"/>
      <c r="F103" s="109"/>
      <c r="G103" s="109"/>
      <c r="H103" s="109"/>
      <c r="I103" s="109"/>
      <c r="J103" s="110">
        <f>J183</f>
        <v>0</v>
      </c>
      <c r="L103" s="107"/>
    </row>
    <row r="104" spans="2:12" s="8" customFormat="1" ht="24.95" customHeight="1">
      <c r="B104" s="103"/>
      <c r="D104" s="104" t="s">
        <v>1283</v>
      </c>
      <c r="E104" s="105"/>
      <c r="F104" s="105"/>
      <c r="G104" s="105"/>
      <c r="H104" s="105"/>
      <c r="I104" s="105"/>
      <c r="J104" s="106">
        <f>J212</f>
        <v>0</v>
      </c>
      <c r="L104" s="103"/>
    </row>
    <row r="105" spans="2:12" s="9" customFormat="1" ht="19.899999999999999" customHeight="1">
      <c r="B105" s="107"/>
      <c r="D105" s="108" t="s">
        <v>1284</v>
      </c>
      <c r="E105" s="109"/>
      <c r="F105" s="109"/>
      <c r="G105" s="109"/>
      <c r="H105" s="109"/>
      <c r="I105" s="109"/>
      <c r="J105" s="110">
        <f>J213</f>
        <v>0</v>
      </c>
      <c r="L105" s="107"/>
    </row>
    <row r="106" spans="2:12" s="8" customFormat="1" ht="24.95" customHeight="1">
      <c r="B106" s="103"/>
      <c r="D106" s="104" t="s">
        <v>1285</v>
      </c>
      <c r="E106" s="105"/>
      <c r="F106" s="105"/>
      <c r="G106" s="105"/>
      <c r="H106" s="105"/>
      <c r="I106" s="105"/>
      <c r="J106" s="106">
        <f>J224</f>
        <v>0</v>
      </c>
      <c r="L106" s="103"/>
    </row>
    <row r="107" spans="2:12" s="1" customFormat="1" ht="21.75" customHeight="1">
      <c r="B107" s="31"/>
      <c r="L107" s="31"/>
    </row>
    <row r="108" spans="2:12" s="1" customFormat="1" ht="6.95" customHeight="1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31"/>
    </row>
    <row r="112" spans="2:12" s="1" customFormat="1" ht="6.95" customHeight="1">
      <c r="B112" s="45"/>
      <c r="C112" s="46"/>
      <c r="D112" s="46"/>
      <c r="E112" s="46"/>
      <c r="F112" s="46"/>
      <c r="G112" s="46"/>
      <c r="H112" s="46"/>
      <c r="I112" s="46"/>
      <c r="J112" s="46"/>
      <c r="K112" s="46"/>
      <c r="L112" s="31"/>
    </row>
    <row r="113" spans="2:63" s="1" customFormat="1" ht="24.95" customHeight="1">
      <c r="B113" s="31"/>
      <c r="C113" s="19" t="s">
        <v>120</v>
      </c>
      <c r="L113" s="31"/>
    </row>
    <row r="114" spans="2:63" s="1" customFormat="1" ht="6.95" customHeight="1">
      <c r="B114" s="31"/>
      <c r="L114" s="31"/>
    </row>
    <row r="115" spans="2:63" s="1" customFormat="1" ht="12" customHeight="1">
      <c r="B115" s="31"/>
      <c r="C115" s="25" t="s">
        <v>16</v>
      </c>
      <c r="L115" s="31"/>
    </row>
    <row r="116" spans="2:63" s="1" customFormat="1" ht="26.25" customHeight="1">
      <c r="B116" s="31"/>
      <c r="E116" s="222" t="str">
        <f>E7</f>
        <v>Nová Koruna - doplnění sítí etapa II vodovod, kanalizace splašková, kanalizace dešŤová, přípojky, VO, přeložky</v>
      </c>
      <c r="F116" s="223"/>
      <c r="G116" s="223"/>
      <c r="H116" s="223"/>
      <c r="L116" s="31"/>
    </row>
    <row r="117" spans="2:63" s="1" customFormat="1" ht="12" customHeight="1">
      <c r="B117" s="31"/>
      <c r="C117" s="25" t="s">
        <v>104</v>
      </c>
      <c r="L117" s="31"/>
    </row>
    <row r="118" spans="2:63" s="1" customFormat="1" ht="16.5" customHeight="1">
      <c r="B118" s="31"/>
      <c r="E118" s="183" t="str">
        <f>E9</f>
        <v>4179e - SO 05  Veřejné osvětlení</v>
      </c>
      <c r="F118" s="224"/>
      <c r="G118" s="224"/>
      <c r="H118" s="224"/>
      <c r="L118" s="31"/>
    </row>
    <row r="119" spans="2:63" s="1" customFormat="1" ht="6.95" customHeight="1">
      <c r="B119" s="31"/>
      <c r="L119" s="31"/>
    </row>
    <row r="120" spans="2:63" s="1" customFormat="1" ht="12" customHeight="1">
      <c r="B120" s="31"/>
      <c r="C120" s="25" t="s">
        <v>21</v>
      </c>
      <c r="F120" s="23" t="str">
        <f>F12</f>
        <v xml:space="preserve"> </v>
      </c>
      <c r="I120" s="25" t="s">
        <v>23</v>
      </c>
      <c r="J120" s="51" t="str">
        <f>IF(J12="","",J12)</f>
        <v/>
      </c>
      <c r="L120" s="31"/>
    </row>
    <row r="121" spans="2:63" s="1" customFormat="1" ht="6.95" customHeight="1">
      <c r="B121" s="31"/>
      <c r="L121" s="31"/>
    </row>
    <row r="122" spans="2:63" s="1" customFormat="1" ht="15.2" customHeight="1">
      <c r="B122" s="31"/>
      <c r="C122" s="25" t="s">
        <v>26</v>
      </c>
      <c r="F122" s="23" t="str">
        <f>E15</f>
        <v xml:space="preserve"> </v>
      </c>
      <c r="I122" s="25" t="s">
        <v>30</v>
      </c>
      <c r="J122" s="29" t="str">
        <f>E21</f>
        <v xml:space="preserve"> </v>
      </c>
      <c r="L122" s="31"/>
    </row>
    <row r="123" spans="2:63" s="1" customFormat="1" ht="15.2" customHeight="1">
      <c r="B123" s="31"/>
      <c r="C123" s="25" t="s">
        <v>29</v>
      </c>
      <c r="F123" s="23" t="str">
        <f>IF(E18="","",E18)</f>
        <v/>
      </c>
      <c r="I123" s="25" t="s">
        <v>32</v>
      </c>
      <c r="J123" s="29" t="str">
        <f>E24</f>
        <v xml:space="preserve"> </v>
      </c>
      <c r="L123" s="31"/>
    </row>
    <row r="124" spans="2:63" s="1" customFormat="1" ht="10.35" customHeight="1">
      <c r="B124" s="31"/>
      <c r="L124" s="31"/>
    </row>
    <row r="125" spans="2:63" s="10" customFormat="1" ht="29.25" customHeight="1">
      <c r="B125" s="111"/>
      <c r="C125" s="112" t="s">
        <v>121</v>
      </c>
      <c r="D125" s="113" t="s">
        <v>59</v>
      </c>
      <c r="E125" s="113" t="s">
        <v>55</v>
      </c>
      <c r="F125" s="113" t="s">
        <v>56</v>
      </c>
      <c r="G125" s="113" t="s">
        <v>122</v>
      </c>
      <c r="H125" s="113" t="s">
        <v>123</v>
      </c>
      <c r="I125" s="113" t="s">
        <v>124</v>
      </c>
      <c r="J125" s="114" t="s">
        <v>108</v>
      </c>
      <c r="K125" s="115" t="s">
        <v>125</v>
      </c>
      <c r="L125" s="111"/>
      <c r="M125" s="58" t="s">
        <v>1</v>
      </c>
      <c r="N125" s="59" t="s">
        <v>38</v>
      </c>
      <c r="O125" s="59" t="s">
        <v>126</v>
      </c>
      <c r="P125" s="59" t="s">
        <v>127</v>
      </c>
      <c r="Q125" s="59" t="s">
        <v>128</v>
      </c>
      <c r="R125" s="59" t="s">
        <v>129</v>
      </c>
      <c r="S125" s="59" t="s">
        <v>130</v>
      </c>
      <c r="T125" s="60" t="s">
        <v>131</v>
      </c>
    </row>
    <row r="126" spans="2:63" s="1" customFormat="1" ht="22.9" customHeight="1">
      <c r="B126" s="31"/>
      <c r="C126" s="63" t="s">
        <v>132</v>
      </c>
      <c r="J126" s="116">
        <f>BK126</f>
        <v>0</v>
      </c>
      <c r="L126" s="31"/>
      <c r="M126" s="61"/>
      <c r="N126" s="52"/>
      <c r="O126" s="52"/>
      <c r="P126" s="117">
        <f>P127+P182+P212+P224</f>
        <v>0</v>
      </c>
      <c r="Q126" s="52"/>
      <c r="R126" s="117">
        <f>R127+R182+R212+R224</f>
        <v>0.82586400000000004</v>
      </c>
      <c r="S126" s="52"/>
      <c r="T126" s="118">
        <f>T127+T182+T212+T224</f>
        <v>29.42</v>
      </c>
      <c r="AT126" s="15" t="s">
        <v>73</v>
      </c>
      <c r="AU126" s="15" t="s">
        <v>110</v>
      </c>
      <c r="BK126" s="119">
        <f>BK127+BK182+BK212+BK224</f>
        <v>0</v>
      </c>
    </row>
    <row r="127" spans="2:63" s="11" customFormat="1" ht="25.9" customHeight="1">
      <c r="B127" s="120"/>
      <c r="D127" s="121" t="s">
        <v>73</v>
      </c>
      <c r="E127" s="122" t="s">
        <v>133</v>
      </c>
      <c r="F127" s="122" t="s">
        <v>134</v>
      </c>
      <c r="I127" s="123"/>
      <c r="J127" s="124">
        <f>BK127</f>
        <v>0</v>
      </c>
      <c r="L127" s="120"/>
      <c r="M127" s="125"/>
      <c r="P127" s="126">
        <f>P128+P159+P166+P171</f>
        <v>0</v>
      </c>
      <c r="R127" s="126">
        <f>R128+R159+R166+R171</f>
        <v>0.68996400000000002</v>
      </c>
      <c r="T127" s="127">
        <f>T128+T159+T166+T171</f>
        <v>29.42</v>
      </c>
      <c r="AR127" s="121" t="s">
        <v>82</v>
      </c>
      <c r="AT127" s="128" t="s">
        <v>73</v>
      </c>
      <c r="AU127" s="128" t="s">
        <v>74</v>
      </c>
      <c r="AY127" s="121" t="s">
        <v>135</v>
      </c>
      <c r="BK127" s="129">
        <f>BK128+BK159+BK166+BK171</f>
        <v>0</v>
      </c>
    </row>
    <row r="128" spans="2:63" s="11" customFormat="1" ht="22.9" customHeight="1">
      <c r="B128" s="120"/>
      <c r="D128" s="121" t="s">
        <v>73</v>
      </c>
      <c r="E128" s="130" t="s">
        <v>82</v>
      </c>
      <c r="F128" s="130" t="s">
        <v>136</v>
      </c>
      <c r="I128" s="123"/>
      <c r="J128" s="131">
        <f>BK128</f>
        <v>0</v>
      </c>
      <c r="L128" s="120"/>
      <c r="M128" s="125"/>
      <c r="P128" s="126">
        <f>SUM(P129:P158)</f>
        <v>0</v>
      </c>
      <c r="R128" s="126">
        <f>SUM(R129:R158)</f>
        <v>0.665964</v>
      </c>
      <c r="T128" s="127">
        <f>SUM(T129:T158)</f>
        <v>29.42</v>
      </c>
      <c r="AR128" s="121" t="s">
        <v>82</v>
      </c>
      <c r="AT128" s="128" t="s">
        <v>73</v>
      </c>
      <c r="AU128" s="128" t="s">
        <v>82</v>
      </c>
      <c r="AY128" s="121" t="s">
        <v>135</v>
      </c>
      <c r="BK128" s="129">
        <f>SUM(BK129:BK158)</f>
        <v>0</v>
      </c>
    </row>
    <row r="129" spans="2:65" s="1" customFormat="1" ht="33" customHeight="1">
      <c r="B129" s="132"/>
      <c r="C129" s="133" t="s">
        <v>82</v>
      </c>
      <c r="D129" s="133" t="s">
        <v>137</v>
      </c>
      <c r="E129" s="134" t="s">
        <v>704</v>
      </c>
      <c r="F129" s="135" t="s">
        <v>705</v>
      </c>
      <c r="G129" s="136" t="s">
        <v>140</v>
      </c>
      <c r="H129" s="137">
        <v>28</v>
      </c>
      <c r="I129" s="138"/>
      <c r="J129" s="139">
        <f>ROUND(I129*H129,2)</f>
        <v>0</v>
      </c>
      <c r="K129" s="140"/>
      <c r="L129" s="31"/>
      <c r="M129" s="141" t="s">
        <v>1</v>
      </c>
      <c r="N129" s="142" t="s">
        <v>39</v>
      </c>
      <c r="P129" s="143">
        <f>O129*H129</f>
        <v>0</v>
      </c>
      <c r="Q129" s="143">
        <v>0</v>
      </c>
      <c r="R129" s="143">
        <f>Q129*H129</f>
        <v>0</v>
      </c>
      <c r="S129" s="143">
        <v>0.44</v>
      </c>
      <c r="T129" s="144">
        <f>S129*H129</f>
        <v>12.32</v>
      </c>
      <c r="AR129" s="145" t="s">
        <v>141</v>
      </c>
      <c r="AT129" s="145" t="s">
        <v>137</v>
      </c>
      <c r="AU129" s="145" t="s">
        <v>84</v>
      </c>
      <c r="AY129" s="15" t="s">
        <v>135</v>
      </c>
      <c r="BE129" s="146">
        <f>IF(N129="základní",J129,0)</f>
        <v>0</v>
      </c>
      <c r="BF129" s="146">
        <f>IF(N129="snížená",J129,0)</f>
        <v>0</v>
      </c>
      <c r="BG129" s="146">
        <f>IF(N129="zákl. přenesená",J129,0)</f>
        <v>0</v>
      </c>
      <c r="BH129" s="146">
        <f>IF(N129="sníž. přenesená",J129,0)</f>
        <v>0</v>
      </c>
      <c r="BI129" s="146">
        <f>IF(N129="nulová",J129,0)</f>
        <v>0</v>
      </c>
      <c r="BJ129" s="15" t="s">
        <v>82</v>
      </c>
      <c r="BK129" s="146">
        <f>ROUND(I129*H129,2)</f>
        <v>0</v>
      </c>
      <c r="BL129" s="15" t="s">
        <v>141</v>
      </c>
      <c r="BM129" s="145" t="s">
        <v>1286</v>
      </c>
    </row>
    <row r="130" spans="2:65" s="1" customFormat="1" ht="24.2" customHeight="1">
      <c r="B130" s="132"/>
      <c r="C130" s="133" t="s">
        <v>84</v>
      </c>
      <c r="D130" s="133" t="s">
        <v>137</v>
      </c>
      <c r="E130" s="134" t="s">
        <v>153</v>
      </c>
      <c r="F130" s="135" t="s">
        <v>154</v>
      </c>
      <c r="G130" s="136" t="s">
        <v>140</v>
      </c>
      <c r="H130" s="137">
        <v>38</v>
      </c>
      <c r="I130" s="138"/>
      <c r="J130" s="139">
        <f>ROUND(I130*H130,2)</f>
        <v>0</v>
      </c>
      <c r="K130" s="140"/>
      <c r="L130" s="31"/>
      <c r="M130" s="141" t="s">
        <v>1</v>
      </c>
      <c r="N130" s="142" t="s">
        <v>39</v>
      </c>
      <c r="P130" s="143">
        <f>O130*H130</f>
        <v>0</v>
      </c>
      <c r="Q130" s="143">
        <v>0</v>
      </c>
      <c r="R130" s="143">
        <f>Q130*H130</f>
        <v>0</v>
      </c>
      <c r="S130" s="143">
        <v>0.45</v>
      </c>
      <c r="T130" s="144">
        <f>S130*H130</f>
        <v>17.100000000000001</v>
      </c>
      <c r="AR130" s="145" t="s">
        <v>141</v>
      </c>
      <c r="AT130" s="145" t="s">
        <v>137</v>
      </c>
      <c r="AU130" s="145" t="s">
        <v>84</v>
      </c>
      <c r="AY130" s="15" t="s">
        <v>135</v>
      </c>
      <c r="BE130" s="146">
        <f>IF(N130="základní",J130,0)</f>
        <v>0</v>
      </c>
      <c r="BF130" s="146">
        <f>IF(N130="snížená",J130,0)</f>
        <v>0</v>
      </c>
      <c r="BG130" s="146">
        <f>IF(N130="zákl. přenesená",J130,0)</f>
        <v>0</v>
      </c>
      <c r="BH130" s="146">
        <f>IF(N130="sníž. přenesená",J130,0)</f>
        <v>0</v>
      </c>
      <c r="BI130" s="146">
        <f>IF(N130="nulová",J130,0)</f>
        <v>0</v>
      </c>
      <c r="BJ130" s="15" t="s">
        <v>82</v>
      </c>
      <c r="BK130" s="146">
        <f>ROUND(I130*H130,2)</f>
        <v>0</v>
      </c>
      <c r="BL130" s="15" t="s">
        <v>141</v>
      </c>
      <c r="BM130" s="145" t="s">
        <v>1287</v>
      </c>
    </row>
    <row r="131" spans="2:65" s="1" customFormat="1" ht="24.2" customHeight="1">
      <c r="B131" s="132"/>
      <c r="C131" s="133" t="s">
        <v>148</v>
      </c>
      <c r="D131" s="133" t="s">
        <v>137</v>
      </c>
      <c r="E131" s="134" t="s">
        <v>1288</v>
      </c>
      <c r="F131" s="135" t="s">
        <v>1289</v>
      </c>
      <c r="G131" s="136" t="s">
        <v>165</v>
      </c>
      <c r="H131" s="137">
        <v>6</v>
      </c>
      <c r="I131" s="138"/>
      <c r="J131" s="139">
        <f>ROUND(I131*H131,2)</f>
        <v>0</v>
      </c>
      <c r="K131" s="140"/>
      <c r="L131" s="31"/>
      <c r="M131" s="141" t="s">
        <v>1</v>
      </c>
      <c r="N131" s="142" t="s">
        <v>39</v>
      </c>
      <c r="P131" s="143">
        <f>O131*H131</f>
        <v>0</v>
      </c>
      <c r="Q131" s="143">
        <v>8.6800000000000002E-3</v>
      </c>
      <c r="R131" s="143">
        <f>Q131*H131</f>
        <v>5.2080000000000001E-2</v>
      </c>
      <c r="S131" s="143">
        <v>0</v>
      </c>
      <c r="T131" s="144">
        <f>S131*H131</f>
        <v>0</v>
      </c>
      <c r="AR131" s="145" t="s">
        <v>141</v>
      </c>
      <c r="AT131" s="145" t="s">
        <v>137</v>
      </c>
      <c r="AU131" s="145" t="s">
        <v>84</v>
      </c>
      <c r="AY131" s="15" t="s">
        <v>135</v>
      </c>
      <c r="BE131" s="146">
        <f>IF(N131="základní",J131,0)</f>
        <v>0</v>
      </c>
      <c r="BF131" s="146">
        <f>IF(N131="snížená",J131,0)</f>
        <v>0</v>
      </c>
      <c r="BG131" s="146">
        <f>IF(N131="zákl. přenesená",J131,0)</f>
        <v>0</v>
      </c>
      <c r="BH131" s="146">
        <f>IF(N131="sníž. přenesená",J131,0)</f>
        <v>0</v>
      </c>
      <c r="BI131" s="146">
        <f>IF(N131="nulová",J131,0)</f>
        <v>0</v>
      </c>
      <c r="BJ131" s="15" t="s">
        <v>82</v>
      </c>
      <c r="BK131" s="146">
        <f>ROUND(I131*H131,2)</f>
        <v>0</v>
      </c>
      <c r="BL131" s="15" t="s">
        <v>141</v>
      </c>
      <c r="BM131" s="145" t="s">
        <v>1290</v>
      </c>
    </row>
    <row r="132" spans="2:65" s="1" customFormat="1" ht="16.5" customHeight="1">
      <c r="B132" s="132"/>
      <c r="C132" s="133" t="s">
        <v>141</v>
      </c>
      <c r="D132" s="133" t="s">
        <v>137</v>
      </c>
      <c r="E132" s="134" t="s">
        <v>163</v>
      </c>
      <c r="F132" s="135" t="s">
        <v>164</v>
      </c>
      <c r="G132" s="136" t="s">
        <v>165</v>
      </c>
      <c r="H132" s="137">
        <v>15</v>
      </c>
      <c r="I132" s="138"/>
      <c r="J132" s="139">
        <f>ROUND(I132*H132,2)</f>
        <v>0</v>
      </c>
      <c r="K132" s="140"/>
      <c r="L132" s="31"/>
      <c r="M132" s="141" t="s">
        <v>1</v>
      </c>
      <c r="N132" s="142" t="s">
        <v>39</v>
      </c>
      <c r="P132" s="143">
        <f>O132*H132</f>
        <v>0</v>
      </c>
      <c r="Q132" s="143">
        <v>3.6900000000000002E-2</v>
      </c>
      <c r="R132" s="143">
        <f>Q132*H132</f>
        <v>0.55349999999999999</v>
      </c>
      <c r="S132" s="143">
        <v>0</v>
      </c>
      <c r="T132" s="144">
        <f>S132*H132</f>
        <v>0</v>
      </c>
      <c r="AR132" s="145" t="s">
        <v>141</v>
      </c>
      <c r="AT132" s="145" t="s">
        <v>137</v>
      </c>
      <c r="AU132" s="145" t="s">
        <v>84</v>
      </c>
      <c r="AY132" s="15" t="s">
        <v>135</v>
      </c>
      <c r="BE132" s="146">
        <f>IF(N132="základní",J132,0)</f>
        <v>0</v>
      </c>
      <c r="BF132" s="146">
        <f>IF(N132="snížená",J132,0)</f>
        <v>0</v>
      </c>
      <c r="BG132" s="146">
        <f>IF(N132="zákl. přenesená",J132,0)</f>
        <v>0</v>
      </c>
      <c r="BH132" s="146">
        <f>IF(N132="sníž. přenesená",J132,0)</f>
        <v>0</v>
      </c>
      <c r="BI132" s="146">
        <f>IF(N132="nulová",J132,0)</f>
        <v>0</v>
      </c>
      <c r="BJ132" s="15" t="s">
        <v>82</v>
      </c>
      <c r="BK132" s="146">
        <f>ROUND(I132*H132,2)</f>
        <v>0</v>
      </c>
      <c r="BL132" s="15" t="s">
        <v>141</v>
      </c>
      <c r="BM132" s="145" t="s">
        <v>1291</v>
      </c>
    </row>
    <row r="133" spans="2:65" s="1" customFormat="1" ht="19.5">
      <c r="B133" s="31"/>
      <c r="D133" s="147" t="s">
        <v>146</v>
      </c>
      <c r="F133" s="148" t="s">
        <v>167</v>
      </c>
      <c r="I133" s="149"/>
      <c r="L133" s="31"/>
      <c r="M133" s="150"/>
      <c r="T133" s="55"/>
      <c r="AT133" s="15" t="s">
        <v>146</v>
      </c>
      <c r="AU133" s="15" t="s">
        <v>84</v>
      </c>
    </row>
    <row r="134" spans="2:65" s="1" customFormat="1" ht="24.2" customHeight="1">
      <c r="B134" s="132"/>
      <c r="C134" s="133" t="s">
        <v>156</v>
      </c>
      <c r="D134" s="133" t="s">
        <v>137</v>
      </c>
      <c r="E134" s="134" t="s">
        <v>1292</v>
      </c>
      <c r="F134" s="135" t="s">
        <v>191</v>
      </c>
      <c r="G134" s="136" t="s">
        <v>176</v>
      </c>
      <c r="H134" s="137">
        <v>21</v>
      </c>
      <c r="I134" s="138"/>
      <c r="J134" s="139">
        <f>ROUND(I134*H134,2)</f>
        <v>0</v>
      </c>
      <c r="K134" s="140"/>
      <c r="L134" s="31"/>
      <c r="M134" s="141" t="s">
        <v>1</v>
      </c>
      <c r="N134" s="142" t="s">
        <v>39</v>
      </c>
      <c r="P134" s="143">
        <f>O134*H134</f>
        <v>0</v>
      </c>
      <c r="Q134" s="143">
        <v>0</v>
      </c>
      <c r="R134" s="143">
        <f>Q134*H134</f>
        <v>0</v>
      </c>
      <c r="S134" s="143">
        <v>0</v>
      </c>
      <c r="T134" s="144">
        <f>S134*H134</f>
        <v>0</v>
      </c>
      <c r="AR134" s="145" t="s">
        <v>141</v>
      </c>
      <c r="AT134" s="145" t="s">
        <v>137</v>
      </c>
      <c r="AU134" s="145" t="s">
        <v>84</v>
      </c>
      <c r="AY134" s="15" t="s">
        <v>135</v>
      </c>
      <c r="BE134" s="146">
        <f>IF(N134="základní",J134,0)</f>
        <v>0</v>
      </c>
      <c r="BF134" s="146">
        <f>IF(N134="snížená",J134,0)</f>
        <v>0</v>
      </c>
      <c r="BG134" s="146">
        <f>IF(N134="zákl. přenesená",J134,0)</f>
        <v>0</v>
      </c>
      <c r="BH134" s="146">
        <f>IF(N134="sníž. přenesená",J134,0)</f>
        <v>0</v>
      </c>
      <c r="BI134" s="146">
        <f>IF(N134="nulová",J134,0)</f>
        <v>0</v>
      </c>
      <c r="BJ134" s="15" t="s">
        <v>82</v>
      </c>
      <c r="BK134" s="146">
        <f>ROUND(I134*H134,2)</f>
        <v>0</v>
      </c>
      <c r="BL134" s="15" t="s">
        <v>141</v>
      </c>
      <c r="BM134" s="145" t="s">
        <v>1293</v>
      </c>
    </row>
    <row r="135" spans="2:65" s="1" customFormat="1" ht="29.25">
      <c r="B135" s="31"/>
      <c r="D135" s="147" t="s">
        <v>146</v>
      </c>
      <c r="F135" s="148" t="s">
        <v>193</v>
      </c>
      <c r="I135" s="149"/>
      <c r="L135" s="31"/>
      <c r="M135" s="150"/>
      <c r="T135" s="55"/>
      <c r="AT135" s="15" t="s">
        <v>146</v>
      </c>
      <c r="AU135" s="15" t="s">
        <v>84</v>
      </c>
    </row>
    <row r="136" spans="2:65" s="1" customFormat="1" ht="33" customHeight="1">
      <c r="B136" s="132"/>
      <c r="C136" s="133" t="s">
        <v>162</v>
      </c>
      <c r="D136" s="133" t="s">
        <v>137</v>
      </c>
      <c r="E136" s="134" t="s">
        <v>1294</v>
      </c>
      <c r="F136" s="135" t="s">
        <v>1295</v>
      </c>
      <c r="G136" s="136" t="s">
        <v>176</v>
      </c>
      <c r="H136" s="137">
        <v>17.760000000000002</v>
      </c>
      <c r="I136" s="138"/>
      <c r="J136" s="139">
        <f>ROUND(I136*H136,2)</f>
        <v>0</v>
      </c>
      <c r="K136" s="140"/>
      <c r="L136" s="31"/>
      <c r="M136" s="141" t="s">
        <v>1</v>
      </c>
      <c r="N136" s="142" t="s">
        <v>39</v>
      </c>
      <c r="P136" s="143">
        <f>O136*H136</f>
        <v>0</v>
      </c>
      <c r="Q136" s="143">
        <v>0</v>
      </c>
      <c r="R136" s="143">
        <f>Q136*H136</f>
        <v>0</v>
      </c>
      <c r="S136" s="143">
        <v>0</v>
      </c>
      <c r="T136" s="144">
        <f>S136*H136</f>
        <v>0</v>
      </c>
      <c r="AR136" s="145" t="s">
        <v>141</v>
      </c>
      <c r="AT136" s="145" t="s">
        <v>137</v>
      </c>
      <c r="AU136" s="145" t="s">
        <v>84</v>
      </c>
      <c r="AY136" s="15" t="s">
        <v>135</v>
      </c>
      <c r="BE136" s="146">
        <f>IF(N136="základní",J136,0)</f>
        <v>0</v>
      </c>
      <c r="BF136" s="146">
        <f>IF(N136="snížená",J136,0)</f>
        <v>0</v>
      </c>
      <c r="BG136" s="146">
        <f>IF(N136="zákl. přenesená",J136,0)</f>
        <v>0</v>
      </c>
      <c r="BH136" s="146">
        <f>IF(N136="sníž. přenesená",J136,0)</f>
        <v>0</v>
      </c>
      <c r="BI136" s="146">
        <f>IF(N136="nulová",J136,0)</f>
        <v>0</v>
      </c>
      <c r="BJ136" s="15" t="s">
        <v>82</v>
      </c>
      <c r="BK136" s="146">
        <f>ROUND(I136*H136,2)</f>
        <v>0</v>
      </c>
      <c r="BL136" s="15" t="s">
        <v>141</v>
      </c>
      <c r="BM136" s="145" t="s">
        <v>1296</v>
      </c>
    </row>
    <row r="137" spans="2:65" s="1" customFormat="1" ht="24.2" customHeight="1">
      <c r="B137" s="132"/>
      <c r="C137" s="133" t="s">
        <v>168</v>
      </c>
      <c r="D137" s="133" t="s">
        <v>137</v>
      </c>
      <c r="E137" s="134" t="s">
        <v>236</v>
      </c>
      <c r="F137" s="135" t="s">
        <v>237</v>
      </c>
      <c r="G137" s="136" t="s">
        <v>140</v>
      </c>
      <c r="H137" s="137">
        <v>71.040000000000006</v>
      </c>
      <c r="I137" s="138"/>
      <c r="J137" s="139">
        <f>ROUND(I137*H137,2)</f>
        <v>0</v>
      </c>
      <c r="K137" s="140"/>
      <c r="L137" s="31"/>
      <c r="M137" s="141" t="s">
        <v>1</v>
      </c>
      <c r="N137" s="142" t="s">
        <v>39</v>
      </c>
      <c r="P137" s="143">
        <f>O137*H137</f>
        <v>0</v>
      </c>
      <c r="Q137" s="143">
        <v>8.4999999999999995E-4</v>
      </c>
      <c r="R137" s="143">
        <f>Q137*H137</f>
        <v>6.0384E-2</v>
      </c>
      <c r="S137" s="143">
        <v>0</v>
      </c>
      <c r="T137" s="144">
        <f>S137*H137</f>
        <v>0</v>
      </c>
      <c r="AR137" s="145" t="s">
        <v>141</v>
      </c>
      <c r="AT137" s="145" t="s">
        <v>137</v>
      </c>
      <c r="AU137" s="145" t="s">
        <v>84</v>
      </c>
      <c r="AY137" s="15" t="s">
        <v>135</v>
      </c>
      <c r="BE137" s="146">
        <f>IF(N137="základní",J137,0)</f>
        <v>0</v>
      </c>
      <c r="BF137" s="146">
        <f>IF(N137="snížená",J137,0)</f>
        <v>0</v>
      </c>
      <c r="BG137" s="146">
        <f>IF(N137="zákl. přenesená",J137,0)</f>
        <v>0</v>
      </c>
      <c r="BH137" s="146">
        <f>IF(N137="sníž. přenesená",J137,0)</f>
        <v>0</v>
      </c>
      <c r="BI137" s="146">
        <f>IF(N137="nulová",J137,0)</f>
        <v>0</v>
      </c>
      <c r="BJ137" s="15" t="s">
        <v>82</v>
      </c>
      <c r="BK137" s="146">
        <f>ROUND(I137*H137,2)</f>
        <v>0</v>
      </c>
      <c r="BL137" s="15" t="s">
        <v>141</v>
      </c>
      <c r="BM137" s="145" t="s">
        <v>1297</v>
      </c>
    </row>
    <row r="138" spans="2:65" s="1" customFormat="1" ht="24.2" customHeight="1">
      <c r="B138" s="132"/>
      <c r="C138" s="133" t="s">
        <v>173</v>
      </c>
      <c r="D138" s="133" t="s">
        <v>137</v>
      </c>
      <c r="E138" s="134" t="s">
        <v>244</v>
      </c>
      <c r="F138" s="135" t="s">
        <v>245</v>
      </c>
      <c r="G138" s="136" t="s">
        <v>140</v>
      </c>
      <c r="H138" s="137">
        <v>71.040000000000006</v>
      </c>
      <c r="I138" s="138"/>
      <c r="J138" s="139">
        <f>ROUND(I138*H138,2)</f>
        <v>0</v>
      </c>
      <c r="K138" s="140"/>
      <c r="L138" s="31"/>
      <c r="M138" s="141" t="s">
        <v>1</v>
      </c>
      <c r="N138" s="142" t="s">
        <v>39</v>
      </c>
      <c r="P138" s="143">
        <f>O138*H138</f>
        <v>0</v>
      </c>
      <c r="Q138" s="143">
        <v>0</v>
      </c>
      <c r="R138" s="143">
        <f>Q138*H138</f>
        <v>0</v>
      </c>
      <c r="S138" s="143">
        <v>0</v>
      </c>
      <c r="T138" s="144">
        <f>S138*H138</f>
        <v>0</v>
      </c>
      <c r="AR138" s="145" t="s">
        <v>141</v>
      </c>
      <c r="AT138" s="145" t="s">
        <v>137</v>
      </c>
      <c r="AU138" s="145" t="s">
        <v>84</v>
      </c>
      <c r="AY138" s="15" t="s">
        <v>135</v>
      </c>
      <c r="BE138" s="146">
        <f>IF(N138="základní",J138,0)</f>
        <v>0</v>
      </c>
      <c r="BF138" s="146">
        <f>IF(N138="snížená",J138,0)</f>
        <v>0</v>
      </c>
      <c r="BG138" s="146">
        <f>IF(N138="zákl. přenesená",J138,0)</f>
        <v>0</v>
      </c>
      <c r="BH138" s="146">
        <f>IF(N138="sníž. přenesená",J138,0)</f>
        <v>0</v>
      </c>
      <c r="BI138" s="146">
        <f>IF(N138="nulová",J138,0)</f>
        <v>0</v>
      </c>
      <c r="BJ138" s="15" t="s">
        <v>82</v>
      </c>
      <c r="BK138" s="146">
        <f>ROUND(I138*H138,2)</f>
        <v>0</v>
      </c>
      <c r="BL138" s="15" t="s">
        <v>141</v>
      </c>
      <c r="BM138" s="145" t="s">
        <v>1298</v>
      </c>
    </row>
    <row r="139" spans="2:65" s="1" customFormat="1" ht="37.9" customHeight="1">
      <c r="B139" s="132"/>
      <c r="C139" s="133" t="s">
        <v>179</v>
      </c>
      <c r="D139" s="133" t="s">
        <v>137</v>
      </c>
      <c r="E139" s="134" t="s">
        <v>248</v>
      </c>
      <c r="F139" s="135" t="s">
        <v>776</v>
      </c>
      <c r="G139" s="136" t="s">
        <v>176</v>
      </c>
      <c r="H139" s="137">
        <v>234.87</v>
      </c>
      <c r="I139" s="138"/>
      <c r="J139" s="139">
        <f>ROUND(I139*H139,2)</f>
        <v>0</v>
      </c>
      <c r="K139" s="140"/>
      <c r="L139" s="31"/>
      <c r="M139" s="141" t="s">
        <v>1</v>
      </c>
      <c r="N139" s="142" t="s">
        <v>39</v>
      </c>
      <c r="P139" s="143">
        <f>O139*H139</f>
        <v>0</v>
      </c>
      <c r="Q139" s="143">
        <v>0</v>
      </c>
      <c r="R139" s="143">
        <f>Q139*H139</f>
        <v>0</v>
      </c>
      <c r="S139" s="143">
        <v>0</v>
      </c>
      <c r="T139" s="144">
        <f>S139*H139</f>
        <v>0</v>
      </c>
      <c r="AR139" s="145" t="s">
        <v>213</v>
      </c>
      <c r="AT139" s="145" t="s">
        <v>137</v>
      </c>
      <c r="AU139" s="145" t="s">
        <v>84</v>
      </c>
      <c r="AY139" s="15" t="s">
        <v>135</v>
      </c>
      <c r="BE139" s="146">
        <f>IF(N139="základní",J139,0)</f>
        <v>0</v>
      </c>
      <c r="BF139" s="146">
        <f>IF(N139="snížená",J139,0)</f>
        <v>0</v>
      </c>
      <c r="BG139" s="146">
        <f>IF(N139="zákl. přenesená",J139,0)</f>
        <v>0</v>
      </c>
      <c r="BH139" s="146">
        <f>IF(N139="sníž. přenesená",J139,0)</f>
        <v>0</v>
      </c>
      <c r="BI139" s="146">
        <f>IF(N139="nulová",J139,0)</f>
        <v>0</v>
      </c>
      <c r="BJ139" s="15" t="s">
        <v>82</v>
      </c>
      <c r="BK139" s="146">
        <f>ROUND(I139*H139,2)</f>
        <v>0</v>
      </c>
      <c r="BL139" s="15" t="s">
        <v>213</v>
      </c>
      <c r="BM139" s="145" t="s">
        <v>1299</v>
      </c>
    </row>
    <row r="140" spans="2:65" s="12" customFormat="1" ht="11.25">
      <c r="B140" s="151"/>
      <c r="D140" s="147" t="s">
        <v>160</v>
      </c>
      <c r="E140" s="152" t="s">
        <v>1</v>
      </c>
      <c r="F140" s="153" t="s">
        <v>1300</v>
      </c>
      <c r="H140" s="154">
        <v>164.01</v>
      </c>
      <c r="I140" s="155"/>
      <c r="L140" s="151"/>
      <c r="M140" s="156"/>
      <c r="T140" s="157"/>
      <c r="AT140" s="152" t="s">
        <v>160</v>
      </c>
      <c r="AU140" s="152" t="s">
        <v>84</v>
      </c>
      <c r="AV140" s="12" t="s">
        <v>84</v>
      </c>
      <c r="AW140" s="12" t="s">
        <v>31</v>
      </c>
      <c r="AX140" s="12" t="s">
        <v>74</v>
      </c>
      <c r="AY140" s="152" t="s">
        <v>135</v>
      </c>
    </row>
    <row r="141" spans="2:65" s="12" customFormat="1" ht="11.25">
      <c r="B141" s="151"/>
      <c r="D141" s="147" t="s">
        <v>160</v>
      </c>
      <c r="E141" s="152" t="s">
        <v>1</v>
      </c>
      <c r="F141" s="153" t="s">
        <v>1301</v>
      </c>
      <c r="H141" s="154">
        <v>70.86</v>
      </c>
      <c r="I141" s="155"/>
      <c r="L141" s="151"/>
      <c r="M141" s="156"/>
      <c r="T141" s="157"/>
      <c r="AT141" s="152" t="s">
        <v>160</v>
      </c>
      <c r="AU141" s="152" t="s">
        <v>84</v>
      </c>
      <c r="AV141" s="12" t="s">
        <v>84</v>
      </c>
      <c r="AW141" s="12" t="s">
        <v>31</v>
      </c>
      <c r="AX141" s="12" t="s">
        <v>74</v>
      </c>
      <c r="AY141" s="152" t="s">
        <v>135</v>
      </c>
    </row>
    <row r="142" spans="2:65" s="13" customFormat="1" ht="11.25">
      <c r="B142" s="169"/>
      <c r="D142" s="147" t="s">
        <v>160</v>
      </c>
      <c r="E142" s="170" t="s">
        <v>1</v>
      </c>
      <c r="F142" s="171" t="s">
        <v>253</v>
      </c>
      <c r="H142" s="172">
        <v>234.87</v>
      </c>
      <c r="I142" s="173"/>
      <c r="L142" s="169"/>
      <c r="M142" s="174"/>
      <c r="T142" s="175"/>
      <c r="AT142" s="170" t="s">
        <v>160</v>
      </c>
      <c r="AU142" s="170" t="s">
        <v>84</v>
      </c>
      <c r="AV142" s="13" t="s">
        <v>141</v>
      </c>
      <c r="AW142" s="13" t="s">
        <v>31</v>
      </c>
      <c r="AX142" s="13" t="s">
        <v>82</v>
      </c>
      <c r="AY142" s="170" t="s">
        <v>135</v>
      </c>
    </row>
    <row r="143" spans="2:65" s="1" customFormat="1" ht="37.9" customHeight="1">
      <c r="B143" s="132"/>
      <c r="C143" s="133" t="s">
        <v>184</v>
      </c>
      <c r="D143" s="133" t="s">
        <v>137</v>
      </c>
      <c r="E143" s="134" t="s">
        <v>255</v>
      </c>
      <c r="F143" s="135" t="s">
        <v>780</v>
      </c>
      <c r="G143" s="136" t="s">
        <v>176</v>
      </c>
      <c r="H143" s="137">
        <v>93.15</v>
      </c>
      <c r="I143" s="138"/>
      <c r="J143" s="139">
        <f>ROUND(I143*H143,2)</f>
        <v>0</v>
      </c>
      <c r="K143" s="140"/>
      <c r="L143" s="31"/>
      <c r="M143" s="141" t="s">
        <v>1</v>
      </c>
      <c r="N143" s="142" t="s">
        <v>39</v>
      </c>
      <c r="P143" s="143">
        <f>O143*H143</f>
        <v>0</v>
      </c>
      <c r="Q143" s="143">
        <v>0</v>
      </c>
      <c r="R143" s="143">
        <f>Q143*H143</f>
        <v>0</v>
      </c>
      <c r="S143" s="143">
        <v>0</v>
      </c>
      <c r="T143" s="144">
        <f>S143*H143</f>
        <v>0</v>
      </c>
      <c r="AR143" s="145" t="s">
        <v>141</v>
      </c>
      <c r="AT143" s="145" t="s">
        <v>137</v>
      </c>
      <c r="AU143" s="145" t="s">
        <v>84</v>
      </c>
      <c r="AY143" s="15" t="s">
        <v>135</v>
      </c>
      <c r="BE143" s="146">
        <f>IF(N143="základní",J143,0)</f>
        <v>0</v>
      </c>
      <c r="BF143" s="146">
        <f>IF(N143="snížená",J143,0)</f>
        <v>0</v>
      </c>
      <c r="BG143" s="146">
        <f>IF(N143="zákl. přenesená",J143,0)</f>
        <v>0</v>
      </c>
      <c r="BH143" s="146">
        <f>IF(N143="sníž. přenesená",J143,0)</f>
        <v>0</v>
      </c>
      <c r="BI143" s="146">
        <f>IF(N143="nulová",J143,0)</f>
        <v>0</v>
      </c>
      <c r="BJ143" s="15" t="s">
        <v>82</v>
      </c>
      <c r="BK143" s="146">
        <f>ROUND(I143*H143,2)</f>
        <v>0</v>
      </c>
      <c r="BL143" s="15" t="s">
        <v>141</v>
      </c>
      <c r="BM143" s="145" t="s">
        <v>1302</v>
      </c>
    </row>
    <row r="144" spans="2:65" s="12" customFormat="1" ht="11.25">
      <c r="B144" s="151"/>
      <c r="D144" s="147" t="s">
        <v>160</v>
      </c>
      <c r="E144" s="152" t="s">
        <v>1</v>
      </c>
      <c r="F144" s="153" t="s">
        <v>1303</v>
      </c>
      <c r="H144" s="154">
        <v>17.760000000000002</v>
      </c>
      <c r="I144" s="155"/>
      <c r="L144" s="151"/>
      <c r="M144" s="156"/>
      <c r="T144" s="157"/>
      <c r="AT144" s="152" t="s">
        <v>160</v>
      </c>
      <c r="AU144" s="152" t="s">
        <v>84</v>
      </c>
      <c r="AV144" s="12" t="s">
        <v>84</v>
      </c>
      <c r="AW144" s="12" t="s">
        <v>31</v>
      </c>
      <c r="AX144" s="12" t="s">
        <v>74</v>
      </c>
      <c r="AY144" s="152" t="s">
        <v>135</v>
      </c>
    </row>
    <row r="145" spans="2:65" s="12" customFormat="1" ht="11.25">
      <c r="B145" s="151"/>
      <c r="D145" s="147" t="s">
        <v>160</v>
      </c>
      <c r="E145" s="152" t="s">
        <v>1</v>
      </c>
      <c r="F145" s="153" t="s">
        <v>1304</v>
      </c>
      <c r="H145" s="154">
        <v>146.25</v>
      </c>
      <c r="I145" s="155"/>
      <c r="L145" s="151"/>
      <c r="M145" s="156"/>
      <c r="T145" s="157"/>
      <c r="AT145" s="152" t="s">
        <v>160</v>
      </c>
      <c r="AU145" s="152" t="s">
        <v>84</v>
      </c>
      <c r="AV145" s="12" t="s">
        <v>84</v>
      </c>
      <c r="AW145" s="12" t="s">
        <v>31</v>
      </c>
      <c r="AX145" s="12" t="s">
        <v>74</v>
      </c>
      <c r="AY145" s="152" t="s">
        <v>135</v>
      </c>
    </row>
    <row r="146" spans="2:65" s="12" customFormat="1" ht="11.25">
      <c r="B146" s="151"/>
      <c r="D146" s="147" t="s">
        <v>160</v>
      </c>
      <c r="E146" s="152" t="s">
        <v>1</v>
      </c>
      <c r="F146" s="153" t="s">
        <v>1305</v>
      </c>
      <c r="H146" s="154">
        <v>-70.86</v>
      </c>
      <c r="I146" s="155"/>
      <c r="L146" s="151"/>
      <c r="M146" s="156"/>
      <c r="T146" s="157"/>
      <c r="AT146" s="152" t="s">
        <v>160</v>
      </c>
      <c r="AU146" s="152" t="s">
        <v>84</v>
      </c>
      <c r="AV146" s="12" t="s">
        <v>84</v>
      </c>
      <c r="AW146" s="12" t="s">
        <v>31</v>
      </c>
      <c r="AX146" s="12" t="s">
        <v>74</v>
      </c>
      <c r="AY146" s="152" t="s">
        <v>135</v>
      </c>
    </row>
    <row r="147" spans="2:65" s="13" customFormat="1" ht="11.25">
      <c r="B147" s="169"/>
      <c r="D147" s="147" t="s">
        <v>160</v>
      </c>
      <c r="E147" s="170" t="s">
        <v>1</v>
      </c>
      <c r="F147" s="171" t="s">
        <v>253</v>
      </c>
      <c r="H147" s="172">
        <v>93.149999999999991</v>
      </c>
      <c r="I147" s="173"/>
      <c r="L147" s="169"/>
      <c r="M147" s="174"/>
      <c r="T147" s="175"/>
      <c r="AT147" s="170" t="s">
        <v>160</v>
      </c>
      <c r="AU147" s="170" t="s">
        <v>84</v>
      </c>
      <c r="AV147" s="13" t="s">
        <v>141</v>
      </c>
      <c r="AW147" s="13" t="s">
        <v>31</v>
      </c>
      <c r="AX147" s="13" t="s">
        <v>82</v>
      </c>
      <c r="AY147" s="170" t="s">
        <v>135</v>
      </c>
    </row>
    <row r="148" spans="2:65" s="1" customFormat="1" ht="24.2" customHeight="1">
      <c r="B148" s="132"/>
      <c r="C148" s="133" t="s">
        <v>189</v>
      </c>
      <c r="D148" s="133" t="s">
        <v>137</v>
      </c>
      <c r="E148" s="134" t="s">
        <v>1306</v>
      </c>
      <c r="F148" s="135" t="s">
        <v>1307</v>
      </c>
      <c r="G148" s="136" t="s">
        <v>176</v>
      </c>
      <c r="H148" s="137">
        <v>164.01</v>
      </c>
      <c r="I148" s="138"/>
      <c r="J148" s="139">
        <f>ROUND(I148*H148,2)</f>
        <v>0</v>
      </c>
      <c r="K148" s="140"/>
      <c r="L148" s="31"/>
      <c r="M148" s="141" t="s">
        <v>1</v>
      </c>
      <c r="N148" s="142" t="s">
        <v>39</v>
      </c>
      <c r="P148" s="143">
        <f>O148*H148</f>
        <v>0</v>
      </c>
      <c r="Q148" s="143">
        <v>0</v>
      </c>
      <c r="R148" s="143">
        <f>Q148*H148</f>
        <v>0</v>
      </c>
      <c r="S148" s="143">
        <v>0</v>
      </c>
      <c r="T148" s="144">
        <f>S148*H148</f>
        <v>0</v>
      </c>
      <c r="AR148" s="145" t="s">
        <v>141</v>
      </c>
      <c r="AT148" s="145" t="s">
        <v>137</v>
      </c>
      <c r="AU148" s="145" t="s">
        <v>84</v>
      </c>
      <c r="AY148" s="15" t="s">
        <v>135</v>
      </c>
      <c r="BE148" s="146">
        <f>IF(N148="základní",J148,0)</f>
        <v>0</v>
      </c>
      <c r="BF148" s="146">
        <f>IF(N148="snížená",J148,0)</f>
        <v>0</v>
      </c>
      <c r="BG148" s="146">
        <f>IF(N148="zákl. přenesená",J148,0)</f>
        <v>0</v>
      </c>
      <c r="BH148" s="146">
        <f>IF(N148="sníž. přenesená",J148,0)</f>
        <v>0</v>
      </c>
      <c r="BI148" s="146">
        <f>IF(N148="nulová",J148,0)</f>
        <v>0</v>
      </c>
      <c r="BJ148" s="15" t="s">
        <v>82</v>
      </c>
      <c r="BK148" s="146">
        <f>ROUND(I148*H148,2)</f>
        <v>0</v>
      </c>
      <c r="BL148" s="15" t="s">
        <v>141</v>
      </c>
      <c r="BM148" s="145" t="s">
        <v>1308</v>
      </c>
    </row>
    <row r="149" spans="2:65" s="12" customFormat="1" ht="22.5">
      <c r="B149" s="151"/>
      <c r="D149" s="147" t="s">
        <v>160</v>
      </c>
      <c r="E149" s="152" t="s">
        <v>1</v>
      </c>
      <c r="F149" s="153" t="s">
        <v>1309</v>
      </c>
      <c r="H149" s="154">
        <v>93.15</v>
      </c>
      <c r="I149" s="155"/>
      <c r="L149" s="151"/>
      <c r="M149" s="156"/>
      <c r="T149" s="157"/>
      <c r="AT149" s="152" t="s">
        <v>160</v>
      </c>
      <c r="AU149" s="152" t="s">
        <v>84</v>
      </c>
      <c r="AV149" s="12" t="s">
        <v>84</v>
      </c>
      <c r="AW149" s="12" t="s">
        <v>31</v>
      </c>
      <c r="AX149" s="12" t="s">
        <v>74</v>
      </c>
      <c r="AY149" s="152" t="s">
        <v>135</v>
      </c>
    </row>
    <row r="150" spans="2:65" s="12" customFormat="1" ht="11.25">
      <c r="B150" s="151"/>
      <c r="D150" s="147" t="s">
        <v>160</v>
      </c>
      <c r="E150" s="152" t="s">
        <v>1</v>
      </c>
      <c r="F150" s="153" t="s">
        <v>1310</v>
      </c>
      <c r="H150" s="154">
        <v>70.86</v>
      </c>
      <c r="I150" s="155"/>
      <c r="L150" s="151"/>
      <c r="M150" s="156"/>
      <c r="T150" s="157"/>
      <c r="AT150" s="152" t="s">
        <v>160</v>
      </c>
      <c r="AU150" s="152" t="s">
        <v>84</v>
      </c>
      <c r="AV150" s="12" t="s">
        <v>84</v>
      </c>
      <c r="AW150" s="12" t="s">
        <v>31</v>
      </c>
      <c r="AX150" s="12" t="s">
        <v>74</v>
      </c>
      <c r="AY150" s="152" t="s">
        <v>135</v>
      </c>
    </row>
    <row r="151" spans="2:65" s="13" customFormat="1" ht="11.25">
      <c r="B151" s="169"/>
      <c r="D151" s="147" t="s">
        <v>160</v>
      </c>
      <c r="E151" s="170" t="s">
        <v>1</v>
      </c>
      <c r="F151" s="171" t="s">
        <v>253</v>
      </c>
      <c r="H151" s="172">
        <v>164.01</v>
      </c>
      <c r="I151" s="173"/>
      <c r="L151" s="169"/>
      <c r="M151" s="174"/>
      <c r="T151" s="175"/>
      <c r="AT151" s="170" t="s">
        <v>160</v>
      </c>
      <c r="AU151" s="170" t="s">
        <v>84</v>
      </c>
      <c r="AV151" s="13" t="s">
        <v>141</v>
      </c>
      <c r="AW151" s="13" t="s">
        <v>31</v>
      </c>
      <c r="AX151" s="13" t="s">
        <v>82</v>
      </c>
      <c r="AY151" s="170" t="s">
        <v>135</v>
      </c>
    </row>
    <row r="152" spans="2:65" s="1" customFormat="1" ht="24.2" customHeight="1">
      <c r="B152" s="132"/>
      <c r="C152" s="133" t="s">
        <v>194</v>
      </c>
      <c r="D152" s="133" t="s">
        <v>137</v>
      </c>
      <c r="E152" s="134" t="s">
        <v>269</v>
      </c>
      <c r="F152" s="135" t="s">
        <v>270</v>
      </c>
      <c r="G152" s="136" t="s">
        <v>271</v>
      </c>
      <c r="H152" s="137">
        <v>167.67</v>
      </c>
      <c r="I152" s="138"/>
      <c r="J152" s="139">
        <f>ROUND(I152*H152,2)</f>
        <v>0</v>
      </c>
      <c r="K152" s="140"/>
      <c r="L152" s="31"/>
      <c r="M152" s="141" t="s">
        <v>1</v>
      </c>
      <c r="N152" s="142" t="s">
        <v>39</v>
      </c>
      <c r="P152" s="143">
        <f>O152*H152</f>
        <v>0</v>
      </c>
      <c r="Q152" s="143">
        <v>0</v>
      </c>
      <c r="R152" s="143">
        <f>Q152*H152</f>
        <v>0</v>
      </c>
      <c r="S152" s="143">
        <v>0</v>
      </c>
      <c r="T152" s="144">
        <f>S152*H152</f>
        <v>0</v>
      </c>
      <c r="AR152" s="145" t="s">
        <v>141</v>
      </c>
      <c r="AT152" s="145" t="s">
        <v>137</v>
      </c>
      <c r="AU152" s="145" t="s">
        <v>84</v>
      </c>
      <c r="AY152" s="15" t="s">
        <v>135</v>
      </c>
      <c r="BE152" s="146">
        <f>IF(N152="základní",J152,0)</f>
        <v>0</v>
      </c>
      <c r="BF152" s="146">
        <f>IF(N152="snížená",J152,0)</f>
        <v>0</v>
      </c>
      <c r="BG152" s="146">
        <f>IF(N152="zákl. přenesená",J152,0)</f>
        <v>0</v>
      </c>
      <c r="BH152" s="146">
        <f>IF(N152="sníž. přenesená",J152,0)</f>
        <v>0</v>
      </c>
      <c r="BI152" s="146">
        <f>IF(N152="nulová",J152,0)</f>
        <v>0</v>
      </c>
      <c r="BJ152" s="15" t="s">
        <v>82</v>
      </c>
      <c r="BK152" s="146">
        <f>ROUND(I152*H152,2)</f>
        <v>0</v>
      </c>
      <c r="BL152" s="15" t="s">
        <v>141</v>
      </c>
      <c r="BM152" s="145" t="s">
        <v>1311</v>
      </c>
    </row>
    <row r="153" spans="2:65" s="12" customFormat="1" ht="11.25">
      <c r="B153" s="151"/>
      <c r="D153" s="147" t="s">
        <v>160</v>
      </c>
      <c r="E153" s="152" t="s">
        <v>1</v>
      </c>
      <c r="F153" s="153" t="s">
        <v>1312</v>
      </c>
      <c r="H153" s="154">
        <v>167.67</v>
      </c>
      <c r="I153" s="155"/>
      <c r="L153" s="151"/>
      <c r="M153" s="156"/>
      <c r="T153" s="157"/>
      <c r="AT153" s="152" t="s">
        <v>160</v>
      </c>
      <c r="AU153" s="152" t="s">
        <v>84</v>
      </c>
      <c r="AV153" s="12" t="s">
        <v>84</v>
      </c>
      <c r="AW153" s="12" t="s">
        <v>31</v>
      </c>
      <c r="AX153" s="12" t="s">
        <v>82</v>
      </c>
      <c r="AY153" s="152" t="s">
        <v>135</v>
      </c>
    </row>
    <row r="154" spans="2:65" s="1" customFormat="1" ht="16.5" customHeight="1">
      <c r="B154" s="132"/>
      <c r="C154" s="133" t="s">
        <v>199</v>
      </c>
      <c r="D154" s="133" t="s">
        <v>137</v>
      </c>
      <c r="E154" s="134" t="s">
        <v>275</v>
      </c>
      <c r="F154" s="135" t="s">
        <v>276</v>
      </c>
      <c r="G154" s="136" t="s">
        <v>176</v>
      </c>
      <c r="H154" s="137">
        <v>118</v>
      </c>
      <c r="I154" s="138"/>
      <c r="J154" s="139">
        <f>ROUND(I154*H154,2)</f>
        <v>0</v>
      </c>
      <c r="K154" s="140"/>
      <c r="L154" s="31"/>
      <c r="M154" s="141" t="s">
        <v>1</v>
      </c>
      <c r="N154" s="142" t="s">
        <v>39</v>
      </c>
      <c r="P154" s="143">
        <f>O154*H154</f>
        <v>0</v>
      </c>
      <c r="Q154" s="143">
        <v>0</v>
      </c>
      <c r="R154" s="143">
        <f>Q154*H154</f>
        <v>0</v>
      </c>
      <c r="S154" s="143">
        <v>0</v>
      </c>
      <c r="T154" s="144">
        <f>S154*H154</f>
        <v>0</v>
      </c>
      <c r="AR154" s="145" t="s">
        <v>141</v>
      </c>
      <c r="AT154" s="145" t="s">
        <v>137</v>
      </c>
      <c r="AU154" s="145" t="s">
        <v>84</v>
      </c>
      <c r="AY154" s="15" t="s">
        <v>135</v>
      </c>
      <c r="BE154" s="146">
        <f>IF(N154="základní",J154,0)</f>
        <v>0</v>
      </c>
      <c r="BF154" s="146">
        <f>IF(N154="snížená",J154,0)</f>
        <v>0</v>
      </c>
      <c r="BG154" s="146">
        <f>IF(N154="zákl. přenesená",J154,0)</f>
        <v>0</v>
      </c>
      <c r="BH154" s="146">
        <f>IF(N154="sníž. přenesená",J154,0)</f>
        <v>0</v>
      </c>
      <c r="BI154" s="146">
        <f>IF(N154="nulová",J154,0)</f>
        <v>0</v>
      </c>
      <c r="BJ154" s="15" t="s">
        <v>82</v>
      </c>
      <c r="BK154" s="146">
        <f>ROUND(I154*H154,2)</f>
        <v>0</v>
      </c>
      <c r="BL154" s="15" t="s">
        <v>141</v>
      </c>
      <c r="BM154" s="145" t="s">
        <v>1313</v>
      </c>
    </row>
    <row r="155" spans="2:65" s="1" customFormat="1" ht="16.5" customHeight="1">
      <c r="B155" s="132"/>
      <c r="C155" s="133" t="s">
        <v>204</v>
      </c>
      <c r="D155" s="133" t="s">
        <v>137</v>
      </c>
      <c r="E155" s="134" t="s">
        <v>280</v>
      </c>
      <c r="F155" s="135" t="s">
        <v>281</v>
      </c>
      <c r="G155" s="136" t="s">
        <v>176</v>
      </c>
      <c r="H155" s="137">
        <v>164.01</v>
      </c>
      <c r="I155" s="138"/>
      <c r="J155" s="139">
        <f>ROUND(I155*H155,2)</f>
        <v>0</v>
      </c>
      <c r="K155" s="140"/>
      <c r="L155" s="31"/>
      <c r="M155" s="141" t="s">
        <v>1</v>
      </c>
      <c r="N155" s="142" t="s">
        <v>39</v>
      </c>
      <c r="P155" s="143">
        <f>O155*H155</f>
        <v>0</v>
      </c>
      <c r="Q155" s="143">
        <v>0</v>
      </c>
      <c r="R155" s="143">
        <f>Q155*H155</f>
        <v>0</v>
      </c>
      <c r="S155" s="143">
        <v>0</v>
      </c>
      <c r="T155" s="144">
        <f>S155*H155</f>
        <v>0</v>
      </c>
      <c r="AR155" s="145" t="s">
        <v>141</v>
      </c>
      <c r="AT155" s="145" t="s">
        <v>137</v>
      </c>
      <c r="AU155" s="145" t="s">
        <v>84</v>
      </c>
      <c r="AY155" s="15" t="s">
        <v>135</v>
      </c>
      <c r="BE155" s="146">
        <f>IF(N155="základní",J155,0)</f>
        <v>0</v>
      </c>
      <c r="BF155" s="146">
        <f>IF(N155="snížená",J155,0)</f>
        <v>0</v>
      </c>
      <c r="BG155" s="146">
        <f>IF(N155="zákl. přenesená",J155,0)</f>
        <v>0</v>
      </c>
      <c r="BH155" s="146">
        <f>IF(N155="sníž. přenesená",J155,0)</f>
        <v>0</v>
      </c>
      <c r="BI155" s="146">
        <f>IF(N155="nulová",J155,0)</f>
        <v>0</v>
      </c>
      <c r="BJ155" s="15" t="s">
        <v>82</v>
      </c>
      <c r="BK155" s="146">
        <f>ROUND(I155*H155,2)</f>
        <v>0</v>
      </c>
      <c r="BL155" s="15" t="s">
        <v>141</v>
      </c>
      <c r="BM155" s="145" t="s">
        <v>1314</v>
      </c>
    </row>
    <row r="156" spans="2:65" s="12" customFormat="1" ht="11.25">
      <c r="B156" s="151"/>
      <c r="D156" s="147" t="s">
        <v>160</v>
      </c>
      <c r="E156" s="152" t="s">
        <v>1</v>
      </c>
      <c r="F156" s="153" t="s">
        <v>1315</v>
      </c>
      <c r="H156" s="154">
        <v>70.86</v>
      </c>
      <c r="I156" s="155"/>
      <c r="L156" s="151"/>
      <c r="M156" s="156"/>
      <c r="T156" s="157"/>
      <c r="AT156" s="152" t="s">
        <v>160</v>
      </c>
      <c r="AU156" s="152" t="s">
        <v>84</v>
      </c>
      <c r="AV156" s="12" t="s">
        <v>84</v>
      </c>
      <c r="AW156" s="12" t="s">
        <v>31</v>
      </c>
      <c r="AX156" s="12" t="s">
        <v>74</v>
      </c>
      <c r="AY156" s="152" t="s">
        <v>135</v>
      </c>
    </row>
    <row r="157" spans="2:65" s="12" customFormat="1" ht="11.25">
      <c r="B157" s="151"/>
      <c r="D157" s="147" t="s">
        <v>160</v>
      </c>
      <c r="E157" s="152" t="s">
        <v>1</v>
      </c>
      <c r="F157" s="153" t="s">
        <v>1316</v>
      </c>
      <c r="H157" s="154">
        <v>93.15</v>
      </c>
      <c r="I157" s="155"/>
      <c r="L157" s="151"/>
      <c r="M157" s="156"/>
      <c r="T157" s="157"/>
      <c r="AT157" s="152" t="s">
        <v>160</v>
      </c>
      <c r="AU157" s="152" t="s">
        <v>84</v>
      </c>
      <c r="AV157" s="12" t="s">
        <v>84</v>
      </c>
      <c r="AW157" s="12" t="s">
        <v>31</v>
      </c>
      <c r="AX157" s="12" t="s">
        <v>74</v>
      </c>
      <c r="AY157" s="152" t="s">
        <v>135</v>
      </c>
    </row>
    <row r="158" spans="2:65" s="13" customFormat="1" ht="11.25">
      <c r="B158" s="169"/>
      <c r="D158" s="147" t="s">
        <v>160</v>
      </c>
      <c r="E158" s="170" t="s">
        <v>1</v>
      </c>
      <c r="F158" s="171" t="s">
        <v>253</v>
      </c>
      <c r="H158" s="172">
        <v>164.01</v>
      </c>
      <c r="I158" s="173"/>
      <c r="L158" s="169"/>
      <c r="M158" s="174"/>
      <c r="T158" s="175"/>
      <c r="AT158" s="170" t="s">
        <v>160</v>
      </c>
      <c r="AU158" s="170" t="s">
        <v>84</v>
      </c>
      <c r="AV158" s="13" t="s">
        <v>141</v>
      </c>
      <c r="AW158" s="13" t="s">
        <v>31</v>
      </c>
      <c r="AX158" s="13" t="s">
        <v>82</v>
      </c>
      <c r="AY158" s="170" t="s">
        <v>135</v>
      </c>
    </row>
    <row r="159" spans="2:65" s="11" customFormat="1" ht="22.9" customHeight="1">
      <c r="B159" s="120"/>
      <c r="D159" s="121" t="s">
        <v>73</v>
      </c>
      <c r="E159" s="130" t="s">
        <v>156</v>
      </c>
      <c r="F159" s="130" t="s">
        <v>345</v>
      </c>
      <c r="I159" s="123"/>
      <c r="J159" s="131">
        <f>BK159</f>
        <v>0</v>
      </c>
      <c r="L159" s="120"/>
      <c r="M159" s="125"/>
      <c r="P159" s="126">
        <f>SUM(P160:P165)</f>
        <v>0</v>
      </c>
      <c r="R159" s="126">
        <f>SUM(R160:R165)</f>
        <v>0</v>
      </c>
      <c r="T159" s="127">
        <f>SUM(T160:T165)</f>
        <v>0</v>
      </c>
      <c r="AR159" s="121" t="s">
        <v>82</v>
      </c>
      <c r="AT159" s="128" t="s">
        <v>73</v>
      </c>
      <c r="AU159" s="128" t="s">
        <v>82</v>
      </c>
      <c r="AY159" s="121" t="s">
        <v>135</v>
      </c>
      <c r="BK159" s="129">
        <f>SUM(BK160:BK165)</f>
        <v>0</v>
      </c>
    </row>
    <row r="160" spans="2:65" s="1" customFormat="1" ht="21.75" customHeight="1">
      <c r="B160" s="132"/>
      <c r="C160" s="133" t="s">
        <v>8</v>
      </c>
      <c r="D160" s="133" t="s">
        <v>137</v>
      </c>
      <c r="E160" s="134" t="s">
        <v>347</v>
      </c>
      <c r="F160" s="135" t="s">
        <v>1317</v>
      </c>
      <c r="G160" s="136" t="s">
        <v>140</v>
      </c>
      <c r="H160" s="137">
        <v>56</v>
      </c>
      <c r="I160" s="138"/>
      <c r="J160" s="139">
        <f t="shared" ref="J160:J165" si="0">ROUND(I160*H160,2)</f>
        <v>0</v>
      </c>
      <c r="K160" s="140"/>
      <c r="L160" s="31"/>
      <c r="M160" s="141" t="s">
        <v>1</v>
      </c>
      <c r="N160" s="142" t="s">
        <v>39</v>
      </c>
      <c r="P160" s="143">
        <f t="shared" ref="P160:P165" si="1">O160*H160</f>
        <v>0</v>
      </c>
      <c r="Q160" s="143">
        <v>0</v>
      </c>
      <c r="R160" s="143">
        <f t="shared" ref="R160:R165" si="2">Q160*H160</f>
        <v>0</v>
      </c>
      <c r="S160" s="143">
        <v>0</v>
      </c>
      <c r="T160" s="144">
        <f t="shared" ref="T160:T165" si="3">S160*H160</f>
        <v>0</v>
      </c>
      <c r="AR160" s="145" t="s">
        <v>141</v>
      </c>
      <c r="AT160" s="145" t="s">
        <v>137</v>
      </c>
      <c r="AU160" s="145" t="s">
        <v>84</v>
      </c>
      <c r="AY160" s="15" t="s">
        <v>135</v>
      </c>
      <c r="BE160" s="146">
        <f t="shared" ref="BE160:BE165" si="4">IF(N160="základní",J160,0)</f>
        <v>0</v>
      </c>
      <c r="BF160" s="146">
        <f t="shared" ref="BF160:BF165" si="5">IF(N160="snížená",J160,0)</f>
        <v>0</v>
      </c>
      <c r="BG160" s="146">
        <f t="shared" ref="BG160:BG165" si="6">IF(N160="zákl. přenesená",J160,0)</f>
        <v>0</v>
      </c>
      <c r="BH160" s="146">
        <f t="shared" ref="BH160:BH165" si="7">IF(N160="sníž. přenesená",J160,0)</f>
        <v>0</v>
      </c>
      <c r="BI160" s="146">
        <f t="shared" ref="BI160:BI165" si="8">IF(N160="nulová",J160,0)</f>
        <v>0</v>
      </c>
      <c r="BJ160" s="15" t="s">
        <v>82</v>
      </c>
      <c r="BK160" s="146">
        <f t="shared" ref="BK160:BK165" si="9">ROUND(I160*H160,2)</f>
        <v>0</v>
      </c>
      <c r="BL160" s="15" t="s">
        <v>141</v>
      </c>
      <c r="BM160" s="145" t="s">
        <v>1318</v>
      </c>
    </row>
    <row r="161" spans="2:65" s="1" customFormat="1" ht="33" customHeight="1">
      <c r="B161" s="132"/>
      <c r="C161" s="133" t="s">
        <v>213</v>
      </c>
      <c r="D161" s="133" t="s">
        <v>137</v>
      </c>
      <c r="E161" s="134" t="s">
        <v>357</v>
      </c>
      <c r="F161" s="135" t="s">
        <v>358</v>
      </c>
      <c r="G161" s="136" t="s">
        <v>140</v>
      </c>
      <c r="H161" s="137">
        <v>28</v>
      </c>
      <c r="I161" s="138"/>
      <c r="J161" s="139">
        <f t="shared" si="0"/>
        <v>0</v>
      </c>
      <c r="K161" s="140"/>
      <c r="L161" s="31"/>
      <c r="M161" s="141" t="s">
        <v>1</v>
      </c>
      <c r="N161" s="142" t="s">
        <v>39</v>
      </c>
      <c r="P161" s="143">
        <f t="shared" si="1"/>
        <v>0</v>
      </c>
      <c r="Q161" s="143">
        <v>0</v>
      </c>
      <c r="R161" s="143">
        <f t="shared" si="2"/>
        <v>0</v>
      </c>
      <c r="S161" s="143">
        <v>0</v>
      </c>
      <c r="T161" s="144">
        <f t="shared" si="3"/>
        <v>0</v>
      </c>
      <c r="AR161" s="145" t="s">
        <v>141</v>
      </c>
      <c r="AT161" s="145" t="s">
        <v>137</v>
      </c>
      <c r="AU161" s="145" t="s">
        <v>84</v>
      </c>
      <c r="AY161" s="15" t="s">
        <v>135</v>
      </c>
      <c r="BE161" s="146">
        <f t="shared" si="4"/>
        <v>0</v>
      </c>
      <c r="BF161" s="146">
        <f t="shared" si="5"/>
        <v>0</v>
      </c>
      <c r="BG161" s="146">
        <f t="shared" si="6"/>
        <v>0</v>
      </c>
      <c r="BH161" s="146">
        <f t="shared" si="7"/>
        <v>0</v>
      </c>
      <c r="BI161" s="146">
        <f t="shared" si="8"/>
        <v>0</v>
      </c>
      <c r="BJ161" s="15" t="s">
        <v>82</v>
      </c>
      <c r="BK161" s="146">
        <f t="shared" si="9"/>
        <v>0</v>
      </c>
      <c r="BL161" s="15" t="s">
        <v>141</v>
      </c>
      <c r="BM161" s="145" t="s">
        <v>1319</v>
      </c>
    </row>
    <row r="162" spans="2:65" s="1" customFormat="1" ht="24.2" customHeight="1">
      <c r="B162" s="132"/>
      <c r="C162" s="133" t="s">
        <v>218</v>
      </c>
      <c r="D162" s="133" t="s">
        <v>137</v>
      </c>
      <c r="E162" s="134" t="s">
        <v>361</v>
      </c>
      <c r="F162" s="135" t="s">
        <v>362</v>
      </c>
      <c r="G162" s="136" t="s">
        <v>140</v>
      </c>
      <c r="H162" s="137">
        <v>28</v>
      </c>
      <c r="I162" s="138"/>
      <c r="J162" s="139">
        <f t="shared" si="0"/>
        <v>0</v>
      </c>
      <c r="K162" s="140"/>
      <c r="L162" s="31"/>
      <c r="M162" s="141" t="s">
        <v>1</v>
      </c>
      <c r="N162" s="142" t="s">
        <v>39</v>
      </c>
      <c r="P162" s="143">
        <f t="shared" si="1"/>
        <v>0</v>
      </c>
      <c r="Q162" s="143">
        <v>0</v>
      </c>
      <c r="R162" s="143">
        <f t="shared" si="2"/>
        <v>0</v>
      </c>
      <c r="S162" s="143">
        <v>0</v>
      </c>
      <c r="T162" s="144">
        <f t="shared" si="3"/>
        <v>0</v>
      </c>
      <c r="AR162" s="145" t="s">
        <v>141</v>
      </c>
      <c r="AT162" s="145" t="s">
        <v>137</v>
      </c>
      <c r="AU162" s="145" t="s">
        <v>84</v>
      </c>
      <c r="AY162" s="15" t="s">
        <v>135</v>
      </c>
      <c r="BE162" s="146">
        <f t="shared" si="4"/>
        <v>0</v>
      </c>
      <c r="BF162" s="146">
        <f t="shared" si="5"/>
        <v>0</v>
      </c>
      <c r="BG162" s="146">
        <f t="shared" si="6"/>
        <v>0</v>
      </c>
      <c r="BH162" s="146">
        <f t="shared" si="7"/>
        <v>0</v>
      </c>
      <c r="BI162" s="146">
        <f t="shared" si="8"/>
        <v>0</v>
      </c>
      <c r="BJ162" s="15" t="s">
        <v>82</v>
      </c>
      <c r="BK162" s="146">
        <f t="shared" si="9"/>
        <v>0</v>
      </c>
      <c r="BL162" s="15" t="s">
        <v>141</v>
      </c>
      <c r="BM162" s="145" t="s">
        <v>1320</v>
      </c>
    </row>
    <row r="163" spans="2:65" s="1" customFormat="1" ht="21.75" customHeight="1">
      <c r="B163" s="132"/>
      <c r="C163" s="133" t="s">
        <v>223</v>
      </c>
      <c r="D163" s="133" t="s">
        <v>137</v>
      </c>
      <c r="E163" s="134" t="s">
        <v>365</v>
      </c>
      <c r="F163" s="135" t="s">
        <v>366</v>
      </c>
      <c r="G163" s="136" t="s">
        <v>140</v>
      </c>
      <c r="H163" s="137">
        <v>38</v>
      </c>
      <c r="I163" s="138"/>
      <c r="J163" s="139">
        <f t="shared" si="0"/>
        <v>0</v>
      </c>
      <c r="K163" s="140"/>
      <c r="L163" s="31"/>
      <c r="M163" s="141" t="s">
        <v>1</v>
      </c>
      <c r="N163" s="142" t="s">
        <v>39</v>
      </c>
      <c r="P163" s="143">
        <f t="shared" si="1"/>
        <v>0</v>
      </c>
      <c r="Q163" s="143">
        <v>0</v>
      </c>
      <c r="R163" s="143">
        <f t="shared" si="2"/>
        <v>0</v>
      </c>
      <c r="S163" s="143">
        <v>0</v>
      </c>
      <c r="T163" s="144">
        <f t="shared" si="3"/>
        <v>0</v>
      </c>
      <c r="AR163" s="145" t="s">
        <v>141</v>
      </c>
      <c r="AT163" s="145" t="s">
        <v>137</v>
      </c>
      <c r="AU163" s="145" t="s">
        <v>84</v>
      </c>
      <c r="AY163" s="15" t="s">
        <v>135</v>
      </c>
      <c r="BE163" s="146">
        <f t="shared" si="4"/>
        <v>0</v>
      </c>
      <c r="BF163" s="146">
        <f t="shared" si="5"/>
        <v>0</v>
      </c>
      <c r="BG163" s="146">
        <f t="shared" si="6"/>
        <v>0</v>
      </c>
      <c r="BH163" s="146">
        <f t="shared" si="7"/>
        <v>0</v>
      </c>
      <c r="BI163" s="146">
        <f t="shared" si="8"/>
        <v>0</v>
      </c>
      <c r="BJ163" s="15" t="s">
        <v>82</v>
      </c>
      <c r="BK163" s="146">
        <f t="shared" si="9"/>
        <v>0</v>
      </c>
      <c r="BL163" s="15" t="s">
        <v>141</v>
      </c>
      <c r="BM163" s="145" t="s">
        <v>1321</v>
      </c>
    </row>
    <row r="164" spans="2:65" s="1" customFormat="1" ht="33" customHeight="1">
      <c r="B164" s="132"/>
      <c r="C164" s="133" t="s">
        <v>228</v>
      </c>
      <c r="D164" s="133" t="s">
        <v>137</v>
      </c>
      <c r="E164" s="134" t="s">
        <v>369</v>
      </c>
      <c r="F164" s="135" t="s">
        <v>370</v>
      </c>
      <c r="G164" s="136" t="s">
        <v>140</v>
      </c>
      <c r="H164" s="137">
        <v>38</v>
      </c>
      <c r="I164" s="138"/>
      <c r="J164" s="139">
        <f t="shared" si="0"/>
        <v>0</v>
      </c>
      <c r="K164" s="140"/>
      <c r="L164" s="31"/>
      <c r="M164" s="141" t="s">
        <v>1</v>
      </c>
      <c r="N164" s="142" t="s">
        <v>39</v>
      </c>
      <c r="P164" s="143">
        <f t="shared" si="1"/>
        <v>0</v>
      </c>
      <c r="Q164" s="143">
        <v>0</v>
      </c>
      <c r="R164" s="143">
        <f t="shared" si="2"/>
        <v>0</v>
      </c>
      <c r="S164" s="143">
        <v>0</v>
      </c>
      <c r="T164" s="144">
        <f t="shared" si="3"/>
        <v>0</v>
      </c>
      <c r="AR164" s="145" t="s">
        <v>141</v>
      </c>
      <c r="AT164" s="145" t="s">
        <v>137</v>
      </c>
      <c r="AU164" s="145" t="s">
        <v>84</v>
      </c>
      <c r="AY164" s="15" t="s">
        <v>135</v>
      </c>
      <c r="BE164" s="146">
        <f t="shared" si="4"/>
        <v>0</v>
      </c>
      <c r="BF164" s="146">
        <f t="shared" si="5"/>
        <v>0</v>
      </c>
      <c r="BG164" s="146">
        <f t="shared" si="6"/>
        <v>0</v>
      </c>
      <c r="BH164" s="146">
        <f t="shared" si="7"/>
        <v>0</v>
      </c>
      <c r="BI164" s="146">
        <f t="shared" si="8"/>
        <v>0</v>
      </c>
      <c r="BJ164" s="15" t="s">
        <v>82</v>
      </c>
      <c r="BK164" s="146">
        <f t="shared" si="9"/>
        <v>0</v>
      </c>
      <c r="BL164" s="15" t="s">
        <v>141</v>
      </c>
      <c r="BM164" s="145" t="s">
        <v>1322</v>
      </c>
    </row>
    <row r="165" spans="2:65" s="1" customFormat="1" ht="24.2" customHeight="1">
      <c r="B165" s="132"/>
      <c r="C165" s="133" t="s">
        <v>232</v>
      </c>
      <c r="D165" s="133" t="s">
        <v>137</v>
      </c>
      <c r="E165" s="134" t="s">
        <v>373</v>
      </c>
      <c r="F165" s="135" t="s">
        <v>374</v>
      </c>
      <c r="G165" s="136" t="s">
        <v>140</v>
      </c>
      <c r="H165" s="137">
        <v>38</v>
      </c>
      <c r="I165" s="138"/>
      <c r="J165" s="139">
        <f t="shared" si="0"/>
        <v>0</v>
      </c>
      <c r="K165" s="140"/>
      <c r="L165" s="31"/>
      <c r="M165" s="141" t="s">
        <v>1</v>
      </c>
      <c r="N165" s="142" t="s">
        <v>39</v>
      </c>
      <c r="P165" s="143">
        <f t="shared" si="1"/>
        <v>0</v>
      </c>
      <c r="Q165" s="143">
        <v>0</v>
      </c>
      <c r="R165" s="143">
        <f t="shared" si="2"/>
        <v>0</v>
      </c>
      <c r="S165" s="143">
        <v>0</v>
      </c>
      <c r="T165" s="144">
        <f t="shared" si="3"/>
        <v>0</v>
      </c>
      <c r="AR165" s="145" t="s">
        <v>141</v>
      </c>
      <c r="AT165" s="145" t="s">
        <v>137</v>
      </c>
      <c r="AU165" s="145" t="s">
        <v>84</v>
      </c>
      <c r="AY165" s="15" t="s">
        <v>135</v>
      </c>
      <c r="BE165" s="146">
        <f t="shared" si="4"/>
        <v>0</v>
      </c>
      <c r="BF165" s="146">
        <f t="shared" si="5"/>
        <v>0</v>
      </c>
      <c r="BG165" s="146">
        <f t="shared" si="6"/>
        <v>0</v>
      </c>
      <c r="BH165" s="146">
        <f t="shared" si="7"/>
        <v>0</v>
      </c>
      <c r="BI165" s="146">
        <f t="shared" si="8"/>
        <v>0</v>
      </c>
      <c r="BJ165" s="15" t="s">
        <v>82</v>
      </c>
      <c r="BK165" s="146">
        <f t="shared" si="9"/>
        <v>0</v>
      </c>
      <c r="BL165" s="15" t="s">
        <v>141</v>
      </c>
      <c r="BM165" s="145" t="s">
        <v>1323</v>
      </c>
    </row>
    <row r="166" spans="2:65" s="11" customFormat="1" ht="22.9" customHeight="1">
      <c r="B166" s="120"/>
      <c r="D166" s="121" t="s">
        <v>73</v>
      </c>
      <c r="E166" s="130" t="s">
        <v>179</v>
      </c>
      <c r="F166" s="130" t="s">
        <v>598</v>
      </c>
      <c r="I166" s="123"/>
      <c r="J166" s="131">
        <f>BK166</f>
        <v>0</v>
      </c>
      <c r="L166" s="120"/>
      <c r="M166" s="125"/>
      <c r="P166" s="126">
        <f>SUM(P167:P170)</f>
        <v>0</v>
      </c>
      <c r="R166" s="126">
        <f>SUM(R167:R170)</f>
        <v>2.3999999999999997E-2</v>
      </c>
      <c r="T166" s="127">
        <f>SUM(T167:T170)</f>
        <v>0</v>
      </c>
      <c r="AR166" s="121" t="s">
        <v>82</v>
      </c>
      <c r="AT166" s="128" t="s">
        <v>73</v>
      </c>
      <c r="AU166" s="128" t="s">
        <v>82</v>
      </c>
      <c r="AY166" s="121" t="s">
        <v>135</v>
      </c>
      <c r="BK166" s="129">
        <f>SUM(BK167:BK170)</f>
        <v>0</v>
      </c>
    </row>
    <row r="167" spans="2:65" s="1" customFormat="1" ht="24.2" customHeight="1">
      <c r="B167" s="132"/>
      <c r="C167" s="133" t="s">
        <v>7</v>
      </c>
      <c r="D167" s="133" t="s">
        <v>137</v>
      </c>
      <c r="E167" s="134" t="s">
        <v>622</v>
      </c>
      <c r="F167" s="135" t="s">
        <v>623</v>
      </c>
      <c r="G167" s="136" t="s">
        <v>165</v>
      </c>
      <c r="H167" s="137">
        <v>40</v>
      </c>
      <c r="I167" s="138"/>
      <c r="J167" s="139">
        <f>ROUND(I167*H167,2)</f>
        <v>0</v>
      </c>
      <c r="K167" s="140"/>
      <c r="L167" s="31"/>
      <c r="M167" s="141" t="s">
        <v>1</v>
      </c>
      <c r="N167" s="142" t="s">
        <v>39</v>
      </c>
      <c r="P167" s="143">
        <f>O167*H167</f>
        <v>0</v>
      </c>
      <c r="Q167" s="143">
        <v>5.9999999999999995E-4</v>
      </c>
      <c r="R167" s="143">
        <f>Q167*H167</f>
        <v>2.3999999999999997E-2</v>
      </c>
      <c r="S167" s="143">
        <v>0</v>
      </c>
      <c r="T167" s="144">
        <f>S167*H167</f>
        <v>0</v>
      </c>
      <c r="AR167" s="145" t="s">
        <v>141</v>
      </c>
      <c r="AT167" s="145" t="s">
        <v>137</v>
      </c>
      <c r="AU167" s="145" t="s">
        <v>84</v>
      </c>
      <c r="AY167" s="15" t="s">
        <v>135</v>
      </c>
      <c r="BE167" s="146">
        <f>IF(N167="základní",J167,0)</f>
        <v>0</v>
      </c>
      <c r="BF167" s="146">
        <f>IF(N167="snížená",J167,0)</f>
        <v>0</v>
      </c>
      <c r="BG167" s="146">
        <f>IF(N167="zákl. přenesená",J167,0)</f>
        <v>0</v>
      </c>
      <c r="BH167" s="146">
        <f>IF(N167="sníž. přenesená",J167,0)</f>
        <v>0</v>
      </c>
      <c r="BI167" s="146">
        <f>IF(N167="nulová",J167,0)</f>
        <v>0</v>
      </c>
      <c r="BJ167" s="15" t="s">
        <v>82</v>
      </c>
      <c r="BK167" s="146">
        <f>ROUND(I167*H167,2)</f>
        <v>0</v>
      </c>
      <c r="BL167" s="15" t="s">
        <v>141</v>
      </c>
      <c r="BM167" s="145" t="s">
        <v>1324</v>
      </c>
    </row>
    <row r="168" spans="2:65" s="1" customFormat="1" ht="19.5">
      <c r="B168" s="31"/>
      <c r="D168" s="147" t="s">
        <v>146</v>
      </c>
      <c r="F168" s="148" t="s">
        <v>625</v>
      </c>
      <c r="I168" s="149"/>
      <c r="L168" s="31"/>
      <c r="M168" s="150"/>
      <c r="T168" s="55"/>
      <c r="AT168" s="15" t="s">
        <v>146</v>
      </c>
      <c r="AU168" s="15" t="s">
        <v>84</v>
      </c>
    </row>
    <row r="169" spans="2:65" s="1" customFormat="1" ht="24.2" customHeight="1">
      <c r="B169" s="132"/>
      <c r="C169" s="133" t="s">
        <v>239</v>
      </c>
      <c r="D169" s="133" t="s">
        <v>137</v>
      </c>
      <c r="E169" s="134" t="s">
        <v>627</v>
      </c>
      <c r="F169" s="135" t="s">
        <v>628</v>
      </c>
      <c r="G169" s="136" t="s">
        <v>165</v>
      </c>
      <c r="H169" s="137">
        <v>40</v>
      </c>
      <c r="I169" s="138"/>
      <c r="J169" s="139">
        <f>ROUND(I169*H169,2)</f>
        <v>0</v>
      </c>
      <c r="K169" s="140"/>
      <c r="L169" s="31"/>
      <c r="M169" s="141" t="s">
        <v>1</v>
      </c>
      <c r="N169" s="142" t="s">
        <v>39</v>
      </c>
      <c r="P169" s="143">
        <f>O169*H169</f>
        <v>0</v>
      </c>
      <c r="Q169" s="143">
        <v>0</v>
      </c>
      <c r="R169" s="143">
        <f>Q169*H169</f>
        <v>0</v>
      </c>
      <c r="S169" s="143">
        <v>0</v>
      </c>
      <c r="T169" s="144">
        <f>S169*H169</f>
        <v>0</v>
      </c>
      <c r="AR169" s="145" t="s">
        <v>141</v>
      </c>
      <c r="AT169" s="145" t="s">
        <v>137</v>
      </c>
      <c r="AU169" s="145" t="s">
        <v>84</v>
      </c>
      <c r="AY169" s="15" t="s">
        <v>135</v>
      </c>
      <c r="BE169" s="146">
        <f>IF(N169="základní",J169,0)</f>
        <v>0</v>
      </c>
      <c r="BF169" s="146">
        <f>IF(N169="snížená",J169,0)</f>
        <v>0</v>
      </c>
      <c r="BG169" s="146">
        <f>IF(N169="zákl. přenesená",J169,0)</f>
        <v>0</v>
      </c>
      <c r="BH169" s="146">
        <f>IF(N169="sníž. přenesená",J169,0)</f>
        <v>0</v>
      </c>
      <c r="BI169" s="146">
        <f>IF(N169="nulová",J169,0)</f>
        <v>0</v>
      </c>
      <c r="BJ169" s="15" t="s">
        <v>82</v>
      </c>
      <c r="BK169" s="146">
        <f>ROUND(I169*H169,2)</f>
        <v>0</v>
      </c>
      <c r="BL169" s="15" t="s">
        <v>141</v>
      </c>
      <c r="BM169" s="145" t="s">
        <v>1325</v>
      </c>
    </row>
    <row r="170" spans="2:65" s="1" customFormat="1" ht="19.5">
      <c r="B170" s="31"/>
      <c r="D170" s="147" t="s">
        <v>146</v>
      </c>
      <c r="F170" s="148" t="s">
        <v>630</v>
      </c>
      <c r="I170" s="149"/>
      <c r="L170" s="31"/>
      <c r="M170" s="150"/>
      <c r="T170" s="55"/>
      <c r="AT170" s="15" t="s">
        <v>146</v>
      </c>
      <c r="AU170" s="15" t="s">
        <v>84</v>
      </c>
    </row>
    <row r="171" spans="2:65" s="11" customFormat="1" ht="22.9" customHeight="1">
      <c r="B171" s="120"/>
      <c r="D171" s="121" t="s">
        <v>73</v>
      </c>
      <c r="E171" s="130" t="s">
        <v>644</v>
      </c>
      <c r="F171" s="130" t="s">
        <v>645</v>
      </c>
      <c r="I171" s="123"/>
      <c r="J171" s="131">
        <f>BK171</f>
        <v>0</v>
      </c>
      <c r="L171" s="120"/>
      <c r="M171" s="125"/>
      <c r="P171" s="126">
        <f>SUM(P172:P181)</f>
        <v>0</v>
      </c>
      <c r="R171" s="126">
        <f>SUM(R172:R181)</f>
        <v>0</v>
      </c>
      <c r="T171" s="127">
        <f>SUM(T172:T181)</f>
        <v>0</v>
      </c>
      <c r="AR171" s="121" t="s">
        <v>82</v>
      </c>
      <c r="AT171" s="128" t="s">
        <v>73</v>
      </c>
      <c r="AU171" s="128" t="s">
        <v>82</v>
      </c>
      <c r="AY171" s="121" t="s">
        <v>135</v>
      </c>
      <c r="BK171" s="129">
        <f>SUM(BK172:BK181)</f>
        <v>0</v>
      </c>
    </row>
    <row r="172" spans="2:65" s="1" customFormat="1" ht="21.75" customHeight="1">
      <c r="B172" s="132"/>
      <c r="C172" s="133" t="s">
        <v>243</v>
      </c>
      <c r="D172" s="133" t="s">
        <v>137</v>
      </c>
      <c r="E172" s="134" t="s">
        <v>647</v>
      </c>
      <c r="F172" s="135" t="s">
        <v>648</v>
      </c>
      <c r="G172" s="136" t="s">
        <v>271</v>
      </c>
      <c r="H172" s="137">
        <v>12.32</v>
      </c>
      <c r="I172" s="138"/>
      <c r="J172" s="139">
        <f>ROUND(I172*H172,2)</f>
        <v>0</v>
      </c>
      <c r="K172" s="140"/>
      <c r="L172" s="31"/>
      <c r="M172" s="141" t="s">
        <v>1</v>
      </c>
      <c r="N172" s="142" t="s">
        <v>39</v>
      </c>
      <c r="P172" s="143">
        <f>O172*H172</f>
        <v>0</v>
      </c>
      <c r="Q172" s="143">
        <v>0</v>
      </c>
      <c r="R172" s="143">
        <f>Q172*H172</f>
        <v>0</v>
      </c>
      <c r="S172" s="143">
        <v>0</v>
      </c>
      <c r="T172" s="144">
        <f>S172*H172</f>
        <v>0</v>
      </c>
      <c r="AR172" s="145" t="s">
        <v>141</v>
      </c>
      <c r="AT172" s="145" t="s">
        <v>137</v>
      </c>
      <c r="AU172" s="145" t="s">
        <v>84</v>
      </c>
      <c r="AY172" s="15" t="s">
        <v>135</v>
      </c>
      <c r="BE172" s="146">
        <f>IF(N172="základní",J172,0)</f>
        <v>0</v>
      </c>
      <c r="BF172" s="146">
        <f>IF(N172="snížená",J172,0)</f>
        <v>0</v>
      </c>
      <c r="BG172" s="146">
        <f>IF(N172="zákl. přenesená",J172,0)</f>
        <v>0</v>
      </c>
      <c r="BH172" s="146">
        <f>IF(N172="sníž. přenesená",J172,0)</f>
        <v>0</v>
      </c>
      <c r="BI172" s="146">
        <f>IF(N172="nulová",J172,0)</f>
        <v>0</v>
      </c>
      <c r="BJ172" s="15" t="s">
        <v>82</v>
      </c>
      <c r="BK172" s="146">
        <f>ROUND(I172*H172,2)</f>
        <v>0</v>
      </c>
      <c r="BL172" s="15" t="s">
        <v>141</v>
      </c>
      <c r="BM172" s="145" t="s">
        <v>1326</v>
      </c>
    </row>
    <row r="173" spans="2:65" s="1" customFormat="1" ht="24.2" customHeight="1">
      <c r="B173" s="132"/>
      <c r="C173" s="133" t="s">
        <v>247</v>
      </c>
      <c r="D173" s="133" t="s">
        <v>137</v>
      </c>
      <c r="E173" s="134" t="s">
        <v>651</v>
      </c>
      <c r="F173" s="135" t="s">
        <v>652</v>
      </c>
      <c r="G173" s="136" t="s">
        <v>271</v>
      </c>
      <c r="H173" s="137">
        <v>110.88</v>
      </c>
      <c r="I173" s="138"/>
      <c r="J173" s="139">
        <f>ROUND(I173*H173,2)</f>
        <v>0</v>
      </c>
      <c r="K173" s="140"/>
      <c r="L173" s="31"/>
      <c r="M173" s="141" t="s">
        <v>1</v>
      </c>
      <c r="N173" s="142" t="s">
        <v>39</v>
      </c>
      <c r="P173" s="143">
        <f>O173*H173</f>
        <v>0</v>
      </c>
      <c r="Q173" s="143">
        <v>0</v>
      </c>
      <c r="R173" s="143">
        <f>Q173*H173</f>
        <v>0</v>
      </c>
      <c r="S173" s="143">
        <v>0</v>
      </c>
      <c r="T173" s="144">
        <f>S173*H173</f>
        <v>0</v>
      </c>
      <c r="AR173" s="145" t="s">
        <v>141</v>
      </c>
      <c r="AT173" s="145" t="s">
        <v>137</v>
      </c>
      <c r="AU173" s="145" t="s">
        <v>84</v>
      </c>
      <c r="AY173" s="15" t="s">
        <v>135</v>
      </c>
      <c r="BE173" s="146">
        <f>IF(N173="základní",J173,0)</f>
        <v>0</v>
      </c>
      <c r="BF173" s="146">
        <f>IF(N173="snížená",J173,0)</f>
        <v>0</v>
      </c>
      <c r="BG173" s="146">
        <f>IF(N173="zákl. přenesená",J173,0)</f>
        <v>0</v>
      </c>
      <c r="BH173" s="146">
        <f>IF(N173="sníž. přenesená",J173,0)</f>
        <v>0</v>
      </c>
      <c r="BI173" s="146">
        <f>IF(N173="nulová",J173,0)</f>
        <v>0</v>
      </c>
      <c r="BJ173" s="15" t="s">
        <v>82</v>
      </c>
      <c r="BK173" s="146">
        <f>ROUND(I173*H173,2)</f>
        <v>0</v>
      </c>
      <c r="BL173" s="15" t="s">
        <v>141</v>
      </c>
      <c r="BM173" s="145" t="s">
        <v>1327</v>
      </c>
    </row>
    <row r="174" spans="2:65" s="12" customFormat="1" ht="22.5">
      <c r="B174" s="151"/>
      <c r="D174" s="147" t="s">
        <v>160</v>
      </c>
      <c r="E174" s="152" t="s">
        <v>1</v>
      </c>
      <c r="F174" s="153" t="s">
        <v>1328</v>
      </c>
      <c r="H174" s="154">
        <v>110.88</v>
      </c>
      <c r="I174" s="155"/>
      <c r="L174" s="151"/>
      <c r="M174" s="156"/>
      <c r="T174" s="157"/>
      <c r="AT174" s="152" t="s">
        <v>160</v>
      </c>
      <c r="AU174" s="152" t="s">
        <v>84</v>
      </c>
      <c r="AV174" s="12" t="s">
        <v>84</v>
      </c>
      <c r="AW174" s="12" t="s">
        <v>31</v>
      </c>
      <c r="AX174" s="12" t="s">
        <v>82</v>
      </c>
      <c r="AY174" s="152" t="s">
        <v>135</v>
      </c>
    </row>
    <row r="175" spans="2:65" s="1" customFormat="1" ht="21.75" customHeight="1">
      <c r="B175" s="132"/>
      <c r="C175" s="133" t="s">
        <v>254</v>
      </c>
      <c r="D175" s="133" t="s">
        <v>137</v>
      </c>
      <c r="E175" s="134" t="s">
        <v>656</v>
      </c>
      <c r="F175" s="135" t="s">
        <v>657</v>
      </c>
      <c r="G175" s="136" t="s">
        <v>271</v>
      </c>
      <c r="H175" s="137">
        <v>17.100000000000001</v>
      </c>
      <c r="I175" s="138"/>
      <c r="J175" s="139">
        <f>ROUND(I175*H175,2)</f>
        <v>0</v>
      </c>
      <c r="K175" s="140"/>
      <c r="L175" s="31"/>
      <c r="M175" s="141" t="s">
        <v>1</v>
      </c>
      <c r="N175" s="142" t="s">
        <v>39</v>
      </c>
      <c r="P175" s="143">
        <f>O175*H175</f>
        <v>0</v>
      </c>
      <c r="Q175" s="143">
        <v>0</v>
      </c>
      <c r="R175" s="143">
        <f>Q175*H175</f>
        <v>0</v>
      </c>
      <c r="S175" s="143">
        <v>0</v>
      </c>
      <c r="T175" s="144">
        <f>S175*H175</f>
        <v>0</v>
      </c>
      <c r="AR175" s="145" t="s">
        <v>141</v>
      </c>
      <c r="AT175" s="145" t="s">
        <v>137</v>
      </c>
      <c r="AU175" s="145" t="s">
        <v>84</v>
      </c>
      <c r="AY175" s="15" t="s">
        <v>135</v>
      </c>
      <c r="BE175" s="146">
        <f>IF(N175="základní",J175,0)</f>
        <v>0</v>
      </c>
      <c r="BF175" s="146">
        <f>IF(N175="snížená",J175,0)</f>
        <v>0</v>
      </c>
      <c r="BG175" s="146">
        <f>IF(N175="zákl. přenesená",J175,0)</f>
        <v>0</v>
      </c>
      <c r="BH175" s="146">
        <f>IF(N175="sníž. přenesená",J175,0)</f>
        <v>0</v>
      </c>
      <c r="BI175" s="146">
        <f>IF(N175="nulová",J175,0)</f>
        <v>0</v>
      </c>
      <c r="BJ175" s="15" t="s">
        <v>82</v>
      </c>
      <c r="BK175" s="146">
        <f>ROUND(I175*H175,2)</f>
        <v>0</v>
      </c>
      <c r="BL175" s="15" t="s">
        <v>141</v>
      </c>
      <c r="BM175" s="145" t="s">
        <v>1329</v>
      </c>
    </row>
    <row r="176" spans="2:65" s="1" customFormat="1" ht="24.2" customHeight="1">
      <c r="B176" s="132"/>
      <c r="C176" s="133" t="s">
        <v>262</v>
      </c>
      <c r="D176" s="133" t="s">
        <v>137</v>
      </c>
      <c r="E176" s="134" t="s">
        <v>660</v>
      </c>
      <c r="F176" s="135" t="s">
        <v>661</v>
      </c>
      <c r="G176" s="136" t="s">
        <v>271</v>
      </c>
      <c r="H176" s="137">
        <v>324.89999999999998</v>
      </c>
      <c r="I176" s="138"/>
      <c r="J176" s="139">
        <f>ROUND(I176*H176,2)</f>
        <v>0</v>
      </c>
      <c r="K176" s="140"/>
      <c r="L176" s="31"/>
      <c r="M176" s="141" t="s">
        <v>1</v>
      </c>
      <c r="N176" s="142" t="s">
        <v>39</v>
      </c>
      <c r="P176" s="143">
        <f>O176*H176</f>
        <v>0</v>
      </c>
      <c r="Q176" s="143">
        <v>0</v>
      </c>
      <c r="R176" s="143">
        <f>Q176*H176</f>
        <v>0</v>
      </c>
      <c r="S176" s="143">
        <v>0</v>
      </c>
      <c r="T176" s="144">
        <f>S176*H176</f>
        <v>0</v>
      </c>
      <c r="AR176" s="145" t="s">
        <v>141</v>
      </c>
      <c r="AT176" s="145" t="s">
        <v>137</v>
      </c>
      <c r="AU176" s="145" t="s">
        <v>84</v>
      </c>
      <c r="AY176" s="15" t="s">
        <v>135</v>
      </c>
      <c r="BE176" s="146">
        <f>IF(N176="základní",J176,0)</f>
        <v>0</v>
      </c>
      <c r="BF176" s="146">
        <f>IF(N176="snížená",J176,0)</f>
        <v>0</v>
      </c>
      <c r="BG176" s="146">
        <f>IF(N176="zákl. přenesená",J176,0)</f>
        <v>0</v>
      </c>
      <c r="BH176" s="146">
        <f>IF(N176="sníž. přenesená",J176,0)</f>
        <v>0</v>
      </c>
      <c r="BI176" s="146">
        <f>IF(N176="nulová",J176,0)</f>
        <v>0</v>
      </c>
      <c r="BJ176" s="15" t="s">
        <v>82</v>
      </c>
      <c r="BK176" s="146">
        <f>ROUND(I176*H176,2)</f>
        <v>0</v>
      </c>
      <c r="BL176" s="15" t="s">
        <v>141</v>
      </c>
      <c r="BM176" s="145" t="s">
        <v>1330</v>
      </c>
    </row>
    <row r="177" spans="2:65" s="12" customFormat="1" ht="33.75">
      <c r="B177" s="151"/>
      <c r="D177" s="147" t="s">
        <v>160</v>
      </c>
      <c r="E177" s="152" t="s">
        <v>1</v>
      </c>
      <c r="F177" s="153" t="s">
        <v>1331</v>
      </c>
      <c r="H177" s="154">
        <v>324.89999999999998</v>
      </c>
      <c r="I177" s="155"/>
      <c r="L177" s="151"/>
      <c r="M177" s="156"/>
      <c r="T177" s="157"/>
      <c r="AT177" s="152" t="s">
        <v>160</v>
      </c>
      <c r="AU177" s="152" t="s">
        <v>84</v>
      </c>
      <c r="AV177" s="12" t="s">
        <v>84</v>
      </c>
      <c r="AW177" s="12" t="s">
        <v>31</v>
      </c>
      <c r="AX177" s="12" t="s">
        <v>82</v>
      </c>
      <c r="AY177" s="152" t="s">
        <v>135</v>
      </c>
    </row>
    <row r="178" spans="2:65" s="1" customFormat="1" ht="24.2" customHeight="1">
      <c r="B178" s="132"/>
      <c r="C178" s="133" t="s">
        <v>268</v>
      </c>
      <c r="D178" s="133" t="s">
        <v>137</v>
      </c>
      <c r="E178" s="134" t="s">
        <v>667</v>
      </c>
      <c r="F178" s="135" t="s">
        <v>668</v>
      </c>
      <c r="G178" s="136" t="s">
        <v>271</v>
      </c>
      <c r="H178" s="137">
        <v>12.32</v>
      </c>
      <c r="I178" s="138"/>
      <c r="J178" s="139">
        <f>ROUND(I178*H178,2)</f>
        <v>0</v>
      </c>
      <c r="K178" s="140"/>
      <c r="L178" s="31"/>
      <c r="M178" s="141" t="s">
        <v>1</v>
      </c>
      <c r="N178" s="142" t="s">
        <v>39</v>
      </c>
      <c r="P178" s="143">
        <f>O178*H178</f>
        <v>0</v>
      </c>
      <c r="Q178" s="143">
        <v>0</v>
      </c>
      <c r="R178" s="143">
        <f>Q178*H178</f>
        <v>0</v>
      </c>
      <c r="S178" s="143">
        <v>0</v>
      </c>
      <c r="T178" s="144">
        <f>S178*H178</f>
        <v>0</v>
      </c>
      <c r="AR178" s="145" t="s">
        <v>141</v>
      </c>
      <c r="AT178" s="145" t="s">
        <v>137</v>
      </c>
      <c r="AU178" s="145" t="s">
        <v>84</v>
      </c>
      <c r="AY178" s="15" t="s">
        <v>135</v>
      </c>
      <c r="BE178" s="146">
        <f>IF(N178="základní",J178,0)</f>
        <v>0</v>
      </c>
      <c r="BF178" s="146">
        <f>IF(N178="snížená",J178,0)</f>
        <v>0</v>
      </c>
      <c r="BG178" s="146">
        <f>IF(N178="zákl. přenesená",J178,0)</f>
        <v>0</v>
      </c>
      <c r="BH178" s="146">
        <f>IF(N178="sníž. přenesená",J178,0)</f>
        <v>0</v>
      </c>
      <c r="BI178" s="146">
        <f>IF(N178="nulová",J178,0)</f>
        <v>0</v>
      </c>
      <c r="BJ178" s="15" t="s">
        <v>82</v>
      </c>
      <c r="BK178" s="146">
        <f>ROUND(I178*H178,2)</f>
        <v>0</v>
      </c>
      <c r="BL178" s="15" t="s">
        <v>141</v>
      </c>
      <c r="BM178" s="145" t="s">
        <v>1332</v>
      </c>
    </row>
    <row r="179" spans="2:65" s="1" customFormat="1" ht="24.2" customHeight="1">
      <c r="B179" s="132"/>
      <c r="C179" s="133" t="s">
        <v>274</v>
      </c>
      <c r="D179" s="133" t="s">
        <v>137</v>
      </c>
      <c r="E179" s="134" t="s">
        <v>671</v>
      </c>
      <c r="F179" s="135" t="s">
        <v>672</v>
      </c>
      <c r="G179" s="136" t="s">
        <v>271</v>
      </c>
      <c r="H179" s="137">
        <v>17.100000000000001</v>
      </c>
      <c r="I179" s="138"/>
      <c r="J179" s="139">
        <f>ROUND(I179*H179,2)</f>
        <v>0</v>
      </c>
      <c r="K179" s="140"/>
      <c r="L179" s="31"/>
      <c r="M179" s="141" t="s">
        <v>1</v>
      </c>
      <c r="N179" s="142" t="s">
        <v>39</v>
      </c>
      <c r="P179" s="143">
        <f>O179*H179</f>
        <v>0</v>
      </c>
      <c r="Q179" s="143">
        <v>0</v>
      </c>
      <c r="R179" s="143">
        <f>Q179*H179</f>
        <v>0</v>
      </c>
      <c r="S179" s="143">
        <v>0</v>
      </c>
      <c r="T179" s="144">
        <f>S179*H179</f>
        <v>0</v>
      </c>
      <c r="AR179" s="145" t="s">
        <v>141</v>
      </c>
      <c r="AT179" s="145" t="s">
        <v>137</v>
      </c>
      <c r="AU179" s="145" t="s">
        <v>84</v>
      </c>
      <c r="AY179" s="15" t="s">
        <v>135</v>
      </c>
      <c r="BE179" s="146">
        <f>IF(N179="základní",J179,0)</f>
        <v>0</v>
      </c>
      <c r="BF179" s="146">
        <f>IF(N179="snížená",J179,0)</f>
        <v>0</v>
      </c>
      <c r="BG179" s="146">
        <f>IF(N179="zákl. přenesená",J179,0)</f>
        <v>0</v>
      </c>
      <c r="BH179" s="146">
        <f>IF(N179="sníž. přenesená",J179,0)</f>
        <v>0</v>
      </c>
      <c r="BI179" s="146">
        <f>IF(N179="nulová",J179,0)</f>
        <v>0</v>
      </c>
      <c r="BJ179" s="15" t="s">
        <v>82</v>
      </c>
      <c r="BK179" s="146">
        <f>ROUND(I179*H179,2)</f>
        <v>0</v>
      </c>
      <c r="BL179" s="15" t="s">
        <v>141</v>
      </c>
      <c r="BM179" s="145" t="s">
        <v>1333</v>
      </c>
    </row>
    <row r="180" spans="2:65" s="1" customFormat="1" ht="24.2" customHeight="1">
      <c r="B180" s="132"/>
      <c r="C180" s="133" t="s">
        <v>279</v>
      </c>
      <c r="D180" s="133" t="s">
        <v>137</v>
      </c>
      <c r="E180" s="134" t="s">
        <v>679</v>
      </c>
      <c r="F180" s="135" t="s">
        <v>680</v>
      </c>
      <c r="G180" s="136" t="s">
        <v>271</v>
      </c>
      <c r="H180" s="137">
        <v>12.32</v>
      </c>
      <c r="I180" s="138"/>
      <c r="J180" s="139">
        <f>ROUND(I180*H180,2)</f>
        <v>0</v>
      </c>
      <c r="K180" s="140"/>
      <c r="L180" s="31"/>
      <c r="M180" s="141" t="s">
        <v>1</v>
      </c>
      <c r="N180" s="142" t="s">
        <v>39</v>
      </c>
      <c r="P180" s="143">
        <f>O180*H180</f>
        <v>0</v>
      </c>
      <c r="Q180" s="143">
        <v>0</v>
      </c>
      <c r="R180" s="143">
        <f>Q180*H180</f>
        <v>0</v>
      </c>
      <c r="S180" s="143">
        <v>0</v>
      </c>
      <c r="T180" s="144">
        <f>S180*H180</f>
        <v>0</v>
      </c>
      <c r="AR180" s="145" t="s">
        <v>141</v>
      </c>
      <c r="AT180" s="145" t="s">
        <v>137</v>
      </c>
      <c r="AU180" s="145" t="s">
        <v>84</v>
      </c>
      <c r="AY180" s="15" t="s">
        <v>135</v>
      </c>
      <c r="BE180" s="146">
        <f>IF(N180="základní",J180,0)</f>
        <v>0</v>
      </c>
      <c r="BF180" s="146">
        <f>IF(N180="snížená",J180,0)</f>
        <v>0</v>
      </c>
      <c r="BG180" s="146">
        <f>IF(N180="zákl. přenesená",J180,0)</f>
        <v>0</v>
      </c>
      <c r="BH180" s="146">
        <f>IF(N180="sníž. přenesená",J180,0)</f>
        <v>0</v>
      </c>
      <c r="BI180" s="146">
        <f>IF(N180="nulová",J180,0)</f>
        <v>0</v>
      </c>
      <c r="BJ180" s="15" t="s">
        <v>82</v>
      </c>
      <c r="BK180" s="146">
        <f>ROUND(I180*H180,2)</f>
        <v>0</v>
      </c>
      <c r="BL180" s="15" t="s">
        <v>141</v>
      </c>
      <c r="BM180" s="145" t="s">
        <v>1334</v>
      </c>
    </row>
    <row r="181" spans="2:65" s="1" customFormat="1" ht="33" customHeight="1">
      <c r="B181" s="132"/>
      <c r="C181" s="133" t="s">
        <v>285</v>
      </c>
      <c r="D181" s="133" t="s">
        <v>137</v>
      </c>
      <c r="E181" s="134" t="s">
        <v>683</v>
      </c>
      <c r="F181" s="135" t="s">
        <v>977</v>
      </c>
      <c r="G181" s="136" t="s">
        <v>271</v>
      </c>
      <c r="H181" s="137">
        <v>17.100000000000001</v>
      </c>
      <c r="I181" s="138"/>
      <c r="J181" s="139">
        <f>ROUND(I181*H181,2)</f>
        <v>0</v>
      </c>
      <c r="K181" s="140"/>
      <c r="L181" s="31"/>
      <c r="M181" s="141" t="s">
        <v>1</v>
      </c>
      <c r="N181" s="142" t="s">
        <v>39</v>
      </c>
      <c r="P181" s="143">
        <f>O181*H181</f>
        <v>0</v>
      </c>
      <c r="Q181" s="143">
        <v>0</v>
      </c>
      <c r="R181" s="143">
        <f>Q181*H181</f>
        <v>0</v>
      </c>
      <c r="S181" s="143">
        <v>0</v>
      </c>
      <c r="T181" s="144">
        <f>S181*H181</f>
        <v>0</v>
      </c>
      <c r="AR181" s="145" t="s">
        <v>141</v>
      </c>
      <c r="AT181" s="145" t="s">
        <v>137</v>
      </c>
      <c r="AU181" s="145" t="s">
        <v>84</v>
      </c>
      <c r="AY181" s="15" t="s">
        <v>135</v>
      </c>
      <c r="BE181" s="146">
        <f>IF(N181="základní",J181,0)</f>
        <v>0</v>
      </c>
      <c r="BF181" s="146">
        <f>IF(N181="snížená",J181,0)</f>
        <v>0</v>
      </c>
      <c r="BG181" s="146">
        <f>IF(N181="zákl. přenesená",J181,0)</f>
        <v>0</v>
      </c>
      <c r="BH181" s="146">
        <f>IF(N181="sníž. přenesená",J181,0)</f>
        <v>0</v>
      </c>
      <c r="BI181" s="146">
        <f>IF(N181="nulová",J181,0)</f>
        <v>0</v>
      </c>
      <c r="BJ181" s="15" t="s">
        <v>82</v>
      </c>
      <c r="BK181" s="146">
        <f>ROUND(I181*H181,2)</f>
        <v>0</v>
      </c>
      <c r="BL181" s="15" t="s">
        <v>141</v>
      </c>
      <c r="BM181" s="145" t="s">
        <v>1335</v>
      </c>
    </row>
    <row r="182" spans="2:65" s="11" customFormat="1" ht="25.9" customHeight="1">
      <c r="B182" s="120"/>
      <c r="D182" s="121" t="s">
        <v>73</v>
      </c>
      <c r="E182" s="122" t="s">
        <v>1336</v>
      </c>
      <c r="F182" s="122" t="s">
        <v>1337</v>
      </c>
      <c r="I182" s="123"/>
      <c r="J182" s="124">
        <f>BK182</f>
        <v>0</v>
      </c>
      <c r="L182" s="120"/>
      <c r="M182" s="125"/>
      <c r="P182" s="126">
        <f>P183</f>
        <v>0</v>
      </c>
      <c r="R182" s="126">
        <f>R183</f>
        <v>0</v>
      </c>
      <c r="T182" s="127">
        <f>T183</f>
        <v>0</v>
      </c>
      <c r="AR182" s="121" t="s">
        <v>84</v>
      </c>
      <c r="AT182" s="128" t="s">
        <v>73</v>
      </c>
      <c r="AU182" s="128" t="s">
        <v>74</v>
      </c>
      <c r="AY182" s="121" t="s">
        <v>135</v>
      </c>
      <c r="BK182" s="129">
        <f>BK183</f>
        <v>0</v>
      </c>
    </row>
    <row r="183" spans="2:65" s="11" customFormat="1" ht="22.9" customHeight="1">
      <c r="B183" s="120"/>
      <c r="D183" s="121" t="s">
        <v>73</v>
      </c>
      <c r="E183" s="130" t="s">
        <v>1338</v>
      </c>
      <c r="F183" s="130" t="s">
        <v>1339</v>
      </c>
      <c r="I183" s="123"/>
      <c r="J183" s="131">
        <f>BK183</f>
        <v>0</v>
      </c>
      <c r="L183" s="120"/>
      <c r="M183" s="125"/>
      <c r="P183" s="126">
        <f>SUM(P184:P211)</f>
        <v>0</v>
      </c>
      <c r="R183" s="126">
        <f>SUM(R184:R211)</f>
        <v>0</v>
      </c>
      <c r="T183" s="127">
        <f>SUM(T184:T211)</f>
        <v>0</v>
      </c>
      <c r="AR183" s="121" t="s">
        <v>84</v>
      </c>
      <c r="AT183" s="128" t="s">
        <v>73</v>
      </c>
      <c r="AU183" s="128" t="s">
        <v>82</v>
      </c>
      <c r="AY183" s="121" t="s">
        <v>135</v>
      </c>
      <c r="BK183" s="129">
        <f>SUM(BK184:BK211)</f>
        <v>0</v>
      </c>
    </row>
    <row r="184" spans="2:65" s="1" customFormat="1" ht="33" customHeight="1">
      <c r="B184" s="132"/>
      <c r="C184" s="133" t="s">
        <v>291</v>
      </c>
      <c r="D184" s="133" t="s">
        <v>137</v>
      </c>
      <c r="E184" s="134" t="s">
        <v>1340</v>
      </c>
      <c r="F184" s="135" t="s">
        <v>1341</v>
      </c>
      <c r="G184" s="136" t="s">
        <v>332</v>
      </c>
      <c r="H184" s="137">
        <v>12</v>
      </c>
      <c r="I184" s="138"/>
      <c r="J184" s="139">
        <f t="shared" ref="J184:J208" si="10">ROUND(I184*H184,2)</f>
        <v>0</v>
      </c>
      <c r="K184" s="140"/>
      <c r="L184" s="31"/>
      <c r="M184" s="141" t="s">
        <v>1</v>
      </c>
      <c r="N184" s="142" t="s">
        <v>39</v>
      </c>
      <c r="P184" s="143">
        <f t="shared" ref="P184:P208" si="11">O184*H184</f>
        <v>0</v>
      </c>
      <c r="Q184" s="143">
        <v>0</v>
      </c>
      <c r="R184" s="143">
        <f t="shared" ref="R184:R208" si="12">Q184*H184</f>
        <v>0</v>
      </c>
      <c r="S184" s="143">
        <v>0</v>
      </c>
      <c r="T184" s="144">
        <f t="shared" ref="T184:T208" si="13">S184*H184</f>
        <v>0</v>
      </c>
      <c r="AR184" s="145" t="s">
        <v>213</v>
      </c>
      <c r="AT184" s="145" t="s">
        <v>137</v>
      </c>
      <c r="AU184" s="145" t="s">
        <v>84</v>
      </c>
      <c r="AY184" s="15" t="s">
        <v>135</v>
      </c>
      <c r="BE184" s="146">
        <f t="shared" ref="BE184:BE208" si="14">IF(N184="základní",J184,0)</f>
        <v>0</v>
      </c>
      <c r="BF184" s="146">
        <f t="shared" ref="BF184:BF208" si="15">IF(N184="snížená",J184,0)</f>
        <v>0</v>
      </c>
      <c r="BG184" s="146">
        <f t="shared" ref="BG184:BG208" si="16">IF(N184="zákl. přenesená",J184,0)</f>
        <v>0</v>
      </c>
      <c r="BH184" s="146">
        <f t="shared" ref="BH184:BH208" si="17">IF(N184="sníž. přenesená",J184,0)</f>
        <v>0</v>
      </c>
      <c r="BI184" s="146">
        <f t="shared" ref="BI184:BI208" si="18">IF(N184="nulová",J184,0)</f>
        <v>0</v>
      </c>
      <c r="BJ184" s="15" t="s">
        <v>82</v>
      </c>
      <c r="BK184" s="146">
        <f t="shared" ref="BK184:BK208" si="19">ROUND(I184*H184,2)</f>
        <v>0</v>
      </c>
      <c r="BL184" s="15" t="s">
        <v>213</v>
      </c>
      <c r="BM184" s="145" t="s">
        <v>1342</v>
      </c>
    </row>
    <row r="185" spans="2:65" s="1" customFormat="1" ht="37.9" customHeight="1">
      <c r="B185" s="132"/>
      <c r="C185" s="133" t="s">
        <v>295</v>
      </c>
      <c r="D185" s="133" t="s">
        <v>137</v>
      </c>
      <c r="E185" s="134" t="s">
        <v>1343</v>
      </c>
      <c r="F185" s="135" t="s">
        <v>1344</v>
      </c>
      <c r="G185" s="136" t="s">
        <v>332</v>
      </c>
      <c r="H185" s="137">
        <v>12</v>
      </c>
      <c r="I185" s="138"/>
      <c r="J185" s="139">
        <f t="shared" si="10"/>
        <v>0</v>
      </c>
      <c r="K185" s="140"/>
      <c r="L185" s="31"/>
      <c r="M185" s="141" t="s">
        <v>1</v>
      </c>
      <c r="N185" s="142" t="s">
        <v>39</v>
      </c>
      <c r="P185" s="143">
        <f t="shared" si="11"/>
        <v>0</v>
      </c>
      <c r="Q185" s="143">
        <v>0</v>
      </c>
      <c r="R185" s="143">
        <f t="shared" si="12"/>
        <v>0</v>
      </c>
      <c r="S185" s="143">
        <v>0</v>
      </c>
      <c r="T185" s="144">
        <f t="shared" si="13"/>
        <v>0</v>
      </c>
      <c r="AR185" s="145" t="s">
        <v>213</v>
      </c>
      <c r="AT185" s="145" t="s">
        <v>137</v>
      </c>
      <c r="AU185" s="145" t="s">
        <v>84</v>
      </c>
      <c r="AY185" s="15" t="s">
        <v>135</v>
      </c>
      <c r="BE185" s="146">
        <f t="shared" si="14"/>
        <v>0</v>
      </c>
      <c r="BF185" s="146">
        <f t="shared" si="15"/>
        <v>0</v>
      </c>
      <c r="BG185" s="146">
        <f t="shared" si="16"/>
        <v>0</v>
      </c>
      <c r="BH185" s="146">
        <f t="shared" si="17"/>
        <v>0</v>
      </c>
      <c r="BI185" s="146">
        <f t="shared" si="18"/>
        <v>0</v>
      </c>
      <c r="BJ185" s="15" t="s">
        <v>82</v>
      </c>
      <c r="BK185" s="146">
        <f t="shared" si="19"/>
        <v>0</v>
      </c>
      <c r="BL185" s="15" t="s">
        <v>213</v>
      </c>
      <c r="BM185" s="145" t="s">
        <v>1345</v>
      </c>
    </row>
    <row r="186" spans="2:65" s="1" customFormat="1" ht="16.5" customHeight="1">
      <c r="B186" s="132"/>
      <c r="C186" s="133" t="s">
        <v>300</v>
      </c>
      <c r="D186" s="133" t="s">
        <v>137</v>
      </c>
      <c r="E186" s="134" t="s">
        <v>1346</v>
      </c>
      <c r="F186" s="135" t="s">
        <v>1347</v>
      </c>
      <c r="G186" s="136" t="s">
        <v>1</v>
      </c>
      <c r="H186" s="137">
        <v>12</v>
      </c>
      <c r="I186" s="138"/>
      <c r="J186" s="139">
        <f t="shared" si="10"/>
        <v>0</v>
      </c>
      <c r="K186" s="140"/>
      <c r="L186" s="31"/>
      <c r="M186" s="141" t="s">
        <v>1</v>
      </c>
      <c r="N186" s="142" t="s">
        <v>39</v>
      </c>
      <c r="P186" s="143">
        <f t="shared" si="11"/>
        <v>0</v>
      </c>
      <c r="Q186" s="143">
        <v>0</v>
      </c>
      <c r="R186" s="143">
        <f t="shared" si="12"/>
        <v>0</v>
      </c>
      <c r="S186" s="143">
        <v>0</v>
      </c>
      <c r="T186" s="144">
        <f t="shared" si="13"/>
        <v>0</v>
      </c>
      <c r="AR186" s="145" t="s">
        <v>213</v>
      </c>
      <c r="AT186" s="145" t="s">
        <v>137</v>
      </c>
      <c r="AU186" s="145" t="s">
        <v>84</v>
      </c>
      <c r="AY186" s="15" t="s">
        <v>135</v>
      </c>
      <c r="BE186" s="146">
        <f t="shared" si="14"/>
        <v>0</v>
      </c>
      <c r="BF186" s="146">
        <f t="shared" si="15"/>
        <v>0</v>
      </c>
      <c r="BG186" s="146">
        <f t="shared" si="16"/>
        <v>0</v>
      </c>
      <c r="BH186" s="146">
        <f t="shared" si="17"/>
        <v>0</v>
      </c>
      <c r="BI186" s="146">
        <f t="shared" si="18"/>
        <v>0</v>
      </c>
      <c r="BJ186" s="15" t="s">
        <v>82</v>
      </c>
      <c r="BK186" s="146">
        <f t="shared" si="19"/>
        <v>0</v>
      </c>
      <c r="BL186" s="15" t="s">
        <v>213</v>
      </c>
      <c r="BM186" s="145" t="s">
        <v>1348</v>
      </c>
    </row>
    <row r="187" spans="2:65" s="1" customFormat="1" ht="24.2" customHeight="1">
      <c r="B187" s="132"/>
      <c r="C187" s="133" t="s">
        <v>304</v>
      </c>
      <c r="D187" s="133" t="s">
        <v>137</v>
      </c>
      <c r="E187" s="134" t="s">
        <v>1349</v>
      </c>
      <c r="F187" s="135" t="s">
        <v>1350</v>
      </c>
      <c r="G187" s="136" t="s">
        <v>332</v>
      </c>
      <c r="H187" s="137">
        <v>12</v>
      </c>
      <c r="I187" s="138"/>
      <c r="J187" s="139">
        <f t="shared" si="10"/>
        <v>0</v>
      </c>
      <c r="K187" s="140"/>
      <c r="L187" s="31"/>
      <c r="M187" s="141" t="s">
        <v>1</v>
      </c>
      <c r="N187" s="142" t="s">
        <v>39</v>
      </c>
      <c r="P187" s="143">
        <f t="shared" si="11"/>
        <v>0</v>
      </c>
      <c r="Q187" s="143">
        <v>0</v>
      </c>
      <c r="R187" s="143">
        <f t="shared" si="12"/>
        <v>0</v>
      </c>
      <c r="S187" s="143">
        <v>0</v>
      </c>
      <c r="T187" s="144">
        <f t="shared" si="13"/>
        <v>0</v>
      </c>
      <c r="AR187" s="145" t="s">
        <v>213</v>
      </c>
      <c r="AT187" s="145" t="s">
        <v>137</v>
      </c>
      <c r="AU187" s="145" t="s">
        <v>84</v>
      </c>
      <c r="AY187" s="15" t="s">
        <v>135</v>
      </c>
      <c r="BE187" s="146">
        <f t="shared" si="14"/>
        <v>0</v>
      </c>
      <c r="BF187" s="146">
        <f t="shared" si="15"/>
        <v>0</v>
      </c>
      <c r="BG187" s="146">
        <f t="shared" si="16"/>
        <v>0</v>
      </c>
      <c r="BH187" s="146">
        <f t="shared" si="17"/>
        <v>0</v>
      </c>
      <c r="BI187" s="146">
        <f t="shared" si="18"/>
        <v>0</v>
      </c>
      <c r="BJ187" s="15" t="s">
        <v>82</v>
      </c>
      <c r="BK187" s="146">
        <f t="shared" si="19"/>
        <v>0</v>
      </c>
      <c r="BL187" s="15" t="s">
        <v>213</v>
      </c>
      <c r="BM187" s="145" t="s">
        <v>1351</v>
      </c>
    </row>
    <row r="188" spans="2:65" s="1" customFormat="1" ht="24.2" customHeight="1">
      <c r="B188" s="132"/>
      <c r="C188" s="133" t="s">
        <v>308</v>
      </c>
      <c r="D188" s="133" t="s">
        <v>137</v>
      </c>
      <c r="E188" s="134" t="s">
        <v>1352</v>
      </c>
      <c r="F188" s="135" t="s">
        <v>1353</v>
      </c>
      <c r="G188" s="136" t="s">
        <v>332</v>
      </c>
      <c r="H188" s="137">
        <v>12</v>
      </c>
      <c r="I188" s="138"/>
      <c r="J188" s="139">
        <f t="shared" si="10"/>
        <v>0</v>
      </c>
      <c r="K188" s="140"/>
      <c r="L188" s="31"/>
      <c r="M188" s="141" t="s">
        <v>1</v>
      </c>
      <c r="N188" s="142" t="s">
        <v>39</v>
      </c>
      <c r="P188" s="143">
        <f t="shared" si="11"/>
        <v>0</v>
      </c>
      <c r="Q188" s="143">
        <v>0</v>
      </c>
      <c r="R188" s="143">
        <f t="shared" si="12"/>
        <v>0</v>
      </c>
      <c r="S188" s="143">
        <v>0</v>
      </c>
      <c r="T188" s="144">
        <f t="shared" si="13"/>
        <v>0</v>
      </c>
      <c r="AR188" s="145" t="s">
        <v>213</v>
      </c>
      <c r="AT188" s="145" t="s">
        <v>137</v>
      </c>
      <c r="AU188" s="145" t="s">
        <v>84</v>
      </c>
      <c r="AY188" s="15" t="s">
        <v>135</v>
      </c>
      <c r="BE188" s="146">
        <f t="shared" si="14"/>
        <v>0</v>
      </c>
      <c r="BF188" s="146">
        <f t="shared" si="15"/>
        <v>0</v>
      </c>
      <c r="BG188" s="146">
        <f t="shared" si="16"/>
        <v>0</v>
      </c>
      <c r="BH188" s="146">
        <f t="shared" si="17"/>
        <v>0</v>
      </c>
      <c r="BI188" s="146">
        <f t="shared" si="18"/>
        <v>0</v>
      </c>
      <c r="BJ188" s="15" t="s">
        <v>82</v>
      </c>
      <c r="BK188" s="146">
        <f t="shared" si="19"/>
        <v>0</v>
      </c>
      <c r="BL188" s="15" t="s">
        <v>213</v>
      </c>
      <c r="BM188" s="145" t="s">
        <v>1354</v>
      </c>
    </row>
    <row r="189" spans="2:65" s="1" customFormat="1" ht="16.5" customHeight="1">
      <c r="B189" s="132"/>
      <c r="C189" s="133" t="s">
        <v>314</v>
      </c>
      <c r="D189" s="133" t="s">
        <v>137</v>
      </c>
      <c r="E189" s="134" t="s">
        <v>1355</v>
      </c>
      <c r="F189" s="135" t="s">
        <v>1356</v>
      </c>
      <c r="G189" s="136" t="s">
        <v>165</v>
      </c>
      <c r="H189" s="137">
        <v>315</v>
      </c>
      <c r="I189" s="138"/>
      <c r="J189" s="139">
        <f t="shared" si="10"/>
        <v>0</v>
      </c>
      <c r="K189" s="140"/>
      <c r="L189" s="31"/>
      <c r="M189" s="141" t="s">
        <v>1</v>
      </c>
      <c r="N189" s="142" t="s">
        <v>39</v>
      </c>
      <c r="P189" s="143">
        <f t="shared" si="11"/>
        <v>0</v>
      </c>
      <c r="Q189" s="143">
        <v>0</v>
      </c>
      <c r="R189" s="143">
        <f t="shared" si="12"/>
        <v>0</v>
      </c>
      <c r="S189" s="143">
        <v>0</v>
      </c>
      <c r="T189" s="144">
        <f t="shared" si="13"/>
        <v>0</v>
      </c>
      <c r="AR189" s="145" t="s">
        <v>213</v>
      </c>
      <c r="AT189" s="145" t="s">
        <v>137</v>
      </c>
      <c r="AU189" s="145" t="s">
        <v>84</v>
      </c>
      <c r="AY189" s="15" t="s">
        <v>135</v>
      </c>
      <c r="BE189" s="146">
        <f t="shared" si="14"/>
        <v>0</v>
      </c>
      <c r="BF189" s="146">
        <f t="shared" si="15"/>
        <v>0</v>
      </c>
      <c r="BG189" s="146">
        <f t="shared" si="16"/>
        <v>0</v>
      </c>
      <c r="BH189" s="146">
        <f t="shared" si="17"/>
        <v>0</v>
      </c>
      <c r="BI189" s="146">
        <f t="shared" si="18"/>
        <v>0</v>
      </c>
      <c r="BJ189" s="15" t="s">
        <v>82</v>
      </c>
      <c r="BK189" s="146">
        <f t="shared" si="19"/>
        <v>0</v>
      </c>
      <c r="BL189" s="15" t="s">
        <v>213</v>
      </c>
      <c r="BM189" s="145" t="s">
        <v>1357</v>
      </c>
    </row>
    <row r="190" spans="2:65" s="1" customFormat="1" ht="16.5" customHeight="1">
      <c r="B190" s="132"/>
      <c r="C190" s="133" t="s">
        <v>319</v>
      </c>
      <c r="D190" s="133" t="s">
        <v>137</v>
      </c>
      <c r="E190" s="134" t="s">
        <v>1358</v>
      </c>
      <c r="F190" s="135" t="s">
        <v>1359</v>
      </c>
      <c r="G190" s="136" t="s">
        <v>165</v>
      </c>
      <c r="H190" s="137">
        <v>120</v>
      </c>
      <c r="I190" s="138"/>
      <c r="J190" s="139">
        <f t="shared" si="10"/>
        <v>0</v>
      </c>
      <c r="K190" s="140"/>
      <c r="L190" s="31"/>
      <c r="M190" s="141" t="s">
        <v>1</v>
      </c>
      <c r="N190" s="142" t="s">
        <v>39</v>
      </c>
      <c r="P190" s="143">
        <f t="shared" si="11"/>
        <v>0</v>
      </c>
      <c r="Q190" s="143">
        <v>0</v>
      </c>
      <c r="R190" s="143">
        <f t="shared" si="12"/>
        <v>0</v>
      </c>
      <c r="S190" s="143">
        <v>0</v>
      </c>
      <c r="T190" s="144">
        <f t="shared" si="13"/>
        <v>0</v>
      </c>
      <c r="AR190" s="145" t="s">
        <v>213</v>
      </c>
      <c r="AT190" s="145" t="s">
        <v>137</v>
      </c>
      <c r="AU190" s="145" t="s">
        <v>84</v>
      </c>
      <c r="AY190" s="15" t="s">
        <v>135</v>
      </c>
      <c r="BE190" s="146">
        <f t="shared" si="14"/>
        <v>0</v>
      </c>
      <c r="BF190" s="146">
        <f t="shared" si="15"/>
        <v>0</v>
      </c>
      <c r="BG190" s="146">
        <f t="shared" si="16"/>
        <v>0</v>
      </c>
      <c r="BH190" s="146">
        <f t="shared" si="17"/>
        <v>0</v>
      </c>
      <c r="BI190" s="146">
        <f t="shared" si="18"/>
        <v>0</v>
      </c>
      <c r="BJ190" s="15" t="s">
        <v>82</v>
      </c>
      <c r="BK190" s="146">
        <f t="shared" si="19"/>
        <v>0</v>
      </c>
      <c r="BL190" s="15" t="s">
        <v>213</v>
      </c>
      <c r="BM190" s="145" t="s">
        <v>1360</v>
      </c>
    </row>
    <row r="191" spans="2:65" s="1" customFormat="1" ht="16.5" customHeight="1">
      <c r="B191" s="132"/>
      <c r="C191" s="133" t="s">
        <v>324</v>
      </c>
      <c r="D191" s="133" t="s">
        <v>137</v>
      </c>
      <c r="E191" s="134" t="s">
        <v>1361</v>
      </c>
      <c r="F191" s="135" t="s">
        <v>1362</v>
      </c>
      <c r="G191" s="136" t="s">
        <v>165</v>
      </c>
      <c r="H191" s="137">
        <v>12</v>
      </c>
      <c r="I191" s="138"/>
      <c r="J191" s="139">
        <f t="shared" si="10"/>
        <v>0</v>
      </c>
      <c r="K191" s="140"/>
      <c r="L191" s="31"/>
      <c r="M191" s="141" t="s">
        <v>1</v>
      </c>
      <c r="N191" s="142" t="s">
        <v>39</v>
      </c>
      <c r="P191" s="143">
        <f t="shared" si="11"/>
        <v>0</v>
      </c>
      <c r="Q191" s="143">
        <v>0</v>
      </c>
      <c r="R191" s="143">
        <f t="shared" si="12"/>
        <v>0</v>
      </c>
      <c r="S191" s="143">
        <v>0</v>
      </c>
      <c r="T191" s="144">
        <f t="shared" si="13"/>
        <v>0</v>
      </c>
      <c r="AR191" s="145" t="s">
        <v>213</v>
      </c>
      <c r="AT191" s="145" t="s">
        <v>137</v>
      </c>
      <c r="AU191" s="145" t="s">
        <v>84</v>
      </c>
      <c r="AY191" s="15" t="s">
        <v>135</v>
      </c>
      <c r="BE191" s="146">
        <f t="shared" si="14"/>
        <v>0</v>
      </c>
      <c r="BF191" s="146">
        <f t="shared" si="15"/>
        <v>0</v>
      </c>
      <c r="BG191" s="146">
        <f t="shared" si="16"/>
        <v>0</v>
      </c>
      <c r="BH191" s="146">
        <f t="shared" si="17"/>
        <v>0</v>
      </c>
      <c r="BI191" s="146">
        <f t="shared" si="18"/>
        <v>0</v>
      </c>
      <c r="BJ191" s="15" t="s">
        <v>82</v>
      </c>
      <c r="BK191" s="146">
        <f t="shared" si="19"/>
        <v>0</v>
      </c>
      <c r="BL191" s="15" t="s">
        <v>213</v>
      </c>
      <c r="BM191" s="145" t="s">
        <v>1363</v>
      </c>
    </row>
    <row r="192" spans="2:65" s="1" customFormat="1" ht="16.5" customHeight="1">
      <c r="B192" s="132"/>
      <c r="C192" s="133" t="s">
        <v>329</v>
      </c>
      <c r="D192" s="133" t="s">
        <v>137</v>
      </c>
      <c r="E192" s="134" t="s">
        <v>1364</v>
      </c>
      <c r="F192" s="135" t="s">
        <v>1365</v>
      </c>
      <c r="G192" s="136" t="s">
        <v>165</v>
      </c>
      <c r="H192" s="137">
        <v>315</v>
      </c>
      <c r="I192" s="138"/>
      <c r="J192" s="139">
        <f t="shared" si="10"/>
        <v>0</v>
      </c>
      <c r="K192" s="140"/>
      <c r="L192" s="31"/>
      <c r="M192" s="141" t="s">
        <v>1</v>
      </c>
      <c r="N192" s="142" t="s">
        <v>39</v>
      </c>
      <c r="P192" s="143">
        <f t="shared" si="11"/>
        <v>0</v>
      </c>
      <c r="Q192" s="143">
        <v>0</v>
      </c>
      <c r="R192" s="143">
        <f t="shared" si="12"/>
        <v>0</v>
      </c>
      <c r="S192" s="143">
        <v>0</v>
      </c>
      <c r="T192" s="144">
        <f t="shared" si="13"/>
        <v>0</v>
      </c>
      <c r="AR192" s="145" t="s">
        <v>213</v>
      </c>
      <c r="AT192" s="145" t="s">
        <v>137</v>
      </c>
      <c r="AU192" s="145" t="s">
        <v>84</v>
      </c>
      <c r="AY192" s="15" t="s">
        <v>135</v>
      </c>
      <c r="BE192" s="146">
        <f t="shared" si="14"/>
        <v>0</v>
      </c>
      <c r="BF192" s="146">
        <f t="shared" si="15"/>
        <v>0</v>
      </c>
      <c r="BG192" s="146">
        <f t="shared" si="16"/>
        <v>0</v>
      </c>
      <c r="BH192" s="146">
        <f t="shared" si="17"/>
        <v>0</v>
      </c>
      <c r="BI192" s="146">
        <f t="shared" si="18"/>
        <v>0</v>
      </c>
      <c r="BJ192" s="15" t="s">
        <v>82</v>
      </c>
      <c r="BK192" s="146">
        <f t="shared" si="19"/>
        <v>0</v>
      </c>
      <c r="BL192" s="15" t="s">
        <v>213</v>
      </c>
      <c r="BM192" s="145" t="s">
        <v>1366</v>
      </c>
    </row>
    <row r="193" spans="2:65" s="1" customFormat="1" ht="16.5" customHeight="1">
      <c r="B193" s="132"/>
      <c r="C193" s="133" t="s">
        <v>335</v>
      </c>
      <c r="D193" s="133" t="s">
        <v>137</v>
      </c>
      <c r="E193" s="134" t="s">
        <v>1367</v>
      </c>
      <c r="F193" s="135" t="s">
        <v>1368</v>
      </c>
      <c r="G193" s="136" t="s">
        <v>165</v>
      </c>
      <c r="H193" s="137">
        <v>12</v>
      </c>
      <c r="I193" s="138"/>
      <c r="J193" s="139">
        <f t="shared" si="10"/>
        <v>0</v>
      </c>
      <c r="K193" s="140"/>
      <c r="L193" s="31"/>
      <c r="M193" s="141" t="s">
        <v>1</v>
      </c>
      <c r="N193" s="142" t="s">
        <v>39</v>
      </c>
      <c r="P193" s="143">
        <f t="shared" si="11"/>
        <v>0</v>
      </c>
      <c r="Q193" s="143">
        <v>0</v>
      </c>
      <c r="R193" s="143">
        <f t="shared" si="12"/>
        <v>0</v>
      </c>
      <c r="S193" s="143">
        <v>0</v>
      </c>
      <c r="T193" s="144">
        <f t="shared" si="13"/>
        <v>0</v>
      </c>
      <c r="AR193" s="145" t="s">
        <v>213</v>
      </c>
      <c r="AT193" s="145" t="s">
        <v>137</v>
      </c>
      <c r="AU193" s="145" t="s">
        <v>84</v>
      </c>
      <c r="AY193" s="15" t="s">
        <v>135</v>
      </c>
      <c r="BE193" s="146">
        <f t="shared" si="14"/>
        <v>0</v>
      </c>
      <c r="BF193" s="146">
        <f t="shared" si="15"/>
        <v>0</v>
      </c>
      <c r="BG193" s="146">
        <f t="shared" si="16"/>
        <v>0</v>
      </c>
      <c r="BH193" s="146">
        <f t="shared" si="17"/>
        <v>0</v>
      </c>
      <c r="BI193" s="146">
        <f t="shared" si="18"/>
        <v>0</v>
      </c>
      <c r="BJ193" s="15" t="s">
        <v>82</v>
      </c>
      <c r="BK193" s="146">
        <f t="shared" si="19"/>
        <v>0</v>
      </c>
      <c r="BL193" s="15" t="s">
        <v>213</v>
      </c>
      <c r="BM193" s="145" t="s">
        <v>1369</v>
      </c>
    </row>
    <row r="194" spans="2:65" s="1" customFormat="1" ht="16.5" customHeight="1">
      <c r="B194" s="132"/>
      <c r="C194" s="133" t="s">
        <v>340</v>
      </c>
      <c r="D194" s="133" t="s">
        <v>137</v>
      </c>
      <c r="E194" s="134" t="s">
        <v>1370</v>
      </c>
      <c r="F194" s="135" t="s">
        <v>1371</v>
      </c>
      <c r="G194" s="136" t="s">
        <v>332</v>
      </c>
      <c r="H194" s="137">
        <v>12</v>
      </c>
      <c r="I194" s="138"/>
      <c r="J194" s="139">
        <f t="shared" si="10"/>
        <v>0</v>
      </c>
      <c r="K194" s="140"/>
      <c r="L194" s="31"/>
      <c r="M194" s="141" t="s">
        <v>1</v>
      </c>
      <c r="N194" s="142" t="s">
        <v>39</v>
      </c>
      <c r="P194" s="143">
        <f t="shared" si="11"/>
        <v>0</v>
      </c>
      <c r="Q194" s="143">
        <v>0</v>
      </c>
      <c r="R194" s="143">
        <f t="shared" si="12"/>
        <v>0</v>
      </c>
      <c r="S194" s="143">
        <v>0</v>
      </c>
      <c r="T194" s="144">
        <f t="shared" si="13"/>
        <v>0</v>
      </c>
      <c r="AR194" s="145" t="s">
        <v>213</v>
      </c>
      <c r="AT194" s="145" t="s">
        <v>137</v>
      </c>
      <c r="AU194" s="145" t="s">
        <v>84</v>
      </c>
      <c r="AY194" s="15" t="s">
        <v>135</v>
      </c>
      <c r="BE194" s="146">
        <f t="shared" si="14"/>
        <v>0</v>
      </c>
      <c r="BF194" s="146">
        <f t="shared" si="15"/>
        <v>0</v>
      </c>
      <c r="BG194" s="146">
        <f t="shared" si="16"/>
        <v>0</v>
      </c>
      <c r="BH194" s="146">
        <f t="shared" si="17"/>
        <v>0</v>
      </c>
      <c r="BI194" s="146">
        <f t="shared" si="18"/>
        <v>0</v>
      </c>
      <c r="BJ194" s="15" t="s">
        <v>82</v>
      </c>
      <c r="BK194" s="146">
        <f t="shared" si="19"/>
        <v>0</v>
      </c>
      <c r="BL194" s="15" t="s">
        <v>213</v>
      </c>
      <c r="BM194" s="145" t="s">
        <v>1372</v>
      </c>
    </row>
    <row r="195" spans="2:65" s="1" customFormat="1" ht="16.5" customHeight="1">
      <c r="B195" s="132"/>
      <c r="C195" s="133" t="s">
        <v>346</v>
      </c>
      <c r="D195" s="133" t="s">
        <v>137</v>
      </c>
      <c r="E195" s="134" t="s">
        <v>1373</v>
      </c>
      <c r="F195" s="135" t="s">
        <v>1374</v>
      </c>
      <c r="G195" s="136" t="s">
        <v>332</v>
      </c>
      <c r="H195" s="137">
        <v>12</v>
      </c>
      <c r="I195" s="138"/>
      <c r="J195" s="139">
        <f t="shared" si="10"/>
        <v>0</v>
      </c>
      <c r="K195" s="140"/>
      <c r="L195" s="31"/>
      <c r="M195" s="141" t="s">
        <v>1</v>
      </c>
      <c r="N195" s="142" t="s">
        <v>39</v>
      </c>
      <c r="P195" s="143">
        <f t="shared" si="11"/>
        <v>0</v>
      </c>
      <c r="Q195" s="143">
        <v>0</v>
      </c>
      <c r="R195" s="143">
        <f t="shared" si="12"/>
        <v>0</v>
      </c>
      <c r="S195" s="143">
        <v>0</v>
      </c>
      <c r="T195" s="144">
        <f t="shared" si="13"/>
        <v>0</v>
      </c>
      <c r="AR195" s="145" t="s">
        <v>213</v>
      </c>
      <c r="AT195" s="145" t="s">
        <v>137</v>
      </c>
      <c r="AU195" s="145" t="s">
        <v>84</v>
      </c>
      <c r="AY195" s="15" t="s">
        <v>135</v>
      </c>
      <c r="BE195" s="146">
        <f t="shared" si="14"/>
        <v>0</v>
      </c>
      <c r="BF195" s="146">
        <f t="shared" si="15"/>
        <v>0</v>
      </c>
      <c r="BG195" s="146">
        <f t="shared" si="16"/>
        <v>0</v>
      </c>
      <c r="BH195" s="146">
        <f t="shared" si="17"/>
        <v>0</v>
      </c>
      <c r="BI195" s="146">
        <f t="shared" si="18"/>
        <v>0</v>
      </c>
      <c r="BJ195" s="15" t="s">
        <v>82</v>
      </c>
      <c r="BK195" s="146">
        <f t="shared" si="19"/>
        <v>0</v>
      </c>
      <c r="BL195" s="15" t="s">
        <v>213</v>
      </c>
      <c r="BM195" s="145" t="s">
        <v>1375</v>
      </c>
    </row>
    <row r="196" spans="2:65" s="1" customFormat="1" ht="16.5" customHeight="1">
      <c r="B196" s="132"/>
      <c r="C196" s="133" t="s">
        <v>351</v>
      </c>
      <c r="D196" s="133" t="s">
        <v>137</v>
      </c>
      <c r="E196" s="134" t="s">
        <v>1376</v>
      </c>
      <c r="F196" s="135" t="s">
        <v>1377</v>
      </c>
      <c r="G196" s="136" t="s">
        <v>332</v>
      </c>
      <c r="H196" s="137">
        <v>12</v>
      </c>
      <c r="I196" s="138"/>
      <c r="J196" s="139">
        <f t="shared" si="10"/>
        <v>0</v>
      </c>
      <c r="K196" s="140"/>
      <c r="L196" s="31"/>
      <c r="M196" s="141" t="s">
        <v>1</v>
      </c>
      <c r="N196" s="142" t="s">
        <v>39</v>
      </c>
      <c r="P196" s="143">
        <f t="shared" si="11"/>
        <v>0</v>
      </c>
      <c r="Q196" s="143">
        <v>0</v>
      </c>
      <c r="R196" s="143">
        <f t="shared" si="12"/>
        <v>0</v>
      </c>
      <c r="S196" s="143">
        <v>0</v>
      </c>
      <c r="T196" s="144">
        <f t="shared" si="13"/>
        <v>0</v>
      </c>
      <c r="AR196" s="145" t="s">
        <v>213</v>
      </c>
      <c r="AT196" s="145" t="s">
        <v>137</v>
      </c>
      <c r="AU196" s="145" t="s">
        <v>84</v>
      </c>
      <c r="AY196" s="15" t="s">
        <v>135</v>
      </c>
      <c r="BE196" s="146">
        <f t="shared" si="14"/>
        <v>0</v>
      </c>
      <c r="BF196" s="146">
        <f t="shared" si="15"/>
        <v>0</v>
      </c>
      <c r="BG196" s="146">
        <f t="shared" si="16"/>
        <v>0</v>
      </c>
      <c r="BH196" s="146">
        <f t="shared" si="17"/>
        <v>0</v>
      </c>
      <c r="BI196" s="146">
        <f t="shared" si="18"/>
        <v>0</v>
      </c>
      <c r="BJ196" s="15" t="s">
        <v>82</v>
      </c>
      <c r="BK196" s="146">
        <f t="shared" si="19"/>
        <v>0</v>
      </c>
      <c r="BL196" s="15" t="s">
        <v>213</v>
      </c>
      <c r="BM196" s="145" t="s">
        <v>1378</v>
      </c>
    </row>
    <row r="197" spans="2:65" s="1" customFormat="1" ht="16.5" customHeight="1">
      <c r="B197" s="132"/>
      <c r="C197" s="133" t="s">
        <v>356</v>
      </c>
      <c r="D197" s="133" t="s">
        <v>137</v>
      </c>
      <c r="E197" s="134" t="s">
        <v>1379</v>
      </c>
      <c r="F197" s="135" t="s">
        <v>1380</v>
      </c>
      <c r="G197" s="136" t="s">
        <v>165</v>
      </c>
      <c r="H197" s="137">
        <v>120</v>
      </c>
      <c r="I197" s="138"/>
      <c r="J197" s="139">
        <f t="shared" si="10"/>
        <v>0</v>
      </c>
      <c r="K197" s="140"/>
      <c r="L197" s="31"/>
      <c r="M197" s="141" t="s">
        <v>1</v>
      </c>
      <c r="N197" s="142" t="s">
        <v>39</v>
      </c>
      <c r="P197" s="143">
        <f t="shared" si="11"/>
        <v>0</v>
      </c>
      <c r="Q197" s="143">
        <v>0</v>
      </c>
      <c r="R197" s="143">
        <f t="shared" si="12"/>
        <v>0</v>
      </c>
      <c r="S197" s="143">
        <v>0</v>
      </c>
      <c r="T197" s="144">
        <f t="shared" si="13"/>
        <v>0</v>
      </c>
      <c r="AR197" s="145" t="s">
        <v>213</v>
      </c>
      <c r="AT197" s="145" t="s">
        <v>137</v>
      </c>
      <c r="AU197" s="145" t="s">
        <v>84</v>
      </c>
      <c r="AY197" s="15" t="s">
        <v>135</v>
      </c>
      <c r="BE197" s="146">
        <f t="shared" si="14"/>
        <v>0</v>
      </c>
      <c r="BF197" s="146">
        <f t="shared" si="15"/>
        <v>0</v>
      </c>
      <c r="BG197" s="146">
        <f t="shared" si="16"/>
        <v>0</v>
      </c>
      <c r="BH197" s="146">
        <f t="shared" si="17"/>
        <v>0</v>
      </c>
      <c r="BI197" s="146">
        <f t="shared" si="18"/>
        <v>0</v>
      </c>
      <c r="BJ197" s="15" t="s">
        <v>82</v>
      </c>
      <c r="BK197" s="146">
        <f t="shared" si="19"/>
        <v>0</v>
      </c>
      <c r="BL197" s="15" t="s">
        <v>213</v>
      </c>
      <c r="BM197" s="145" t="s">
        <v>1381</v>
      </c>
    </row>
    <row r="198" spans="2:65" s="1" customFormat="1" ht="16.5" customHeight="1">
      <c r="B198" s="132"/>
      <c r="C198" s="133" t="s">
        <v>360</v>
      </c>
      <c r="D198" s="133" t="s">
        <v>137</v>
      </c>
      <c r="E198" s="134" t="s">
        <v>1382</v>
      </c>
      <c r="F198" s="135" t="s">
        <v>1383</v>
      </c>
      <c r="G198" s="136" t="s">
        <v>165</v>
      </c>
      <c r="H198" s="137">
        <v>315</v>
      </c>
      <c r="I198" s="138"/>
      <c r="J198" s="139">
        <f t="shared" si="10"/>
        <v>0</v>
      </c>
      <c r="K198" s="140"/>
      <c r="L198" s="31"/>
      <c r="M198" s="141" t="s">
        <v>1</v>
      </c>
      <c r="N198" s="142" t="s">
        <v>39</v>
      </c>
      <c r="P198" s="143">
        <f t="shared" si="11"/>
        <v>0</v>
      </c>
      <c r="Q198" s="143">
        <v>0</v>
      </c>
      <c r="R198" s="143">
        <f t="shared" si="12"/>
        <v>0</v>
      </c>
      <c r="S198" s="143">
        <v>0</v>
      </c>
      <c r="T198" s="144">
        <f t="shared" si="13"/>
        <v>0</v>
      </c>
      <c r="AR198" s="145" t="s">
        <v>213</v>
      </c>
      <c r="AT198" s="145" t="s">
        <v>137</v>
      </c>
      <c r="AU198" s="145" t="s">
        <v>84</v>
      </c>
      <c r="AY198" s="15" t="s">
        <v>135</v>
      </c>
      <c r="BE198" s="146">
        <f t="shared" si="14"/>
        <v>0</v>
      </c>
      <c r="BF198" s="146">
        <f t="shared" si="15"/>
        <v>0</v>
      </c>
      <c r="BG198" s="146">
        <f t="shared" si="16"/>
        <v>0</v>
      </c>
      <c r="BH198" s="146">
        <f t="shared" si="17"/>
        <v>0</v>
      </c>
      <c r="BI198" s="146">
        <f t="shared" si="18"/>
        <v>0</v>
      </c>
      <c r="BJ198" s="15" t="s">
        <v>82</v>
      </c>
      <c r="BK198" s="146">
        <f t="shared" si="19"/>
        <v>0</v>
      </c>
      <c r="BL198" s="15" t="s">
        <v>213</v>
      </c>
      <c r="BM198" s="145" t="s">
        <v>1384</v>
      </c>
    </row>
    <row r="199" spans="2:65" s="1" customFormat="1" ht="16.5" customHeight="1">
      <c r="B199" s="132"/>
      <c r="C199" s="133" t="s">
        <v>364</v>
      </c>
      <c r="D199" s="133" t="s">
        <v>137</v>
      </c>
      <c r="E199" s="134" t="s">
        <v>1385</v>
      </c>
      <c r="F199" s="135" t="s">
        <v>1386</v>
      </c>
      <c r="G199" s="136" t="s">
        <v>165</v>
      </c>
      <c r="H199" s="137">
        <v>12</v>
      </c>
      <c r="I199" s="138"/>
      <c r="J199" s="139">
        <f t="shared" si="10"/>
        <v>0</v>
      </c>
      <c r="K199" s="140"/>
      <c r="L199" s="31"/>
      <c r="M199" s="141" t="s">
        <v>1</v>
      </c>
      <c r="N199" s="142" t="s">
        <v>39</v>
      </c>
      <c r="P199" s="143">
        <f t="shared" si="11"/>
        <v>0</v>
      </c>
      <c r="Q199" s="143">
        <v>0</v>
      </c>
      <c r="R199" s="143">
        <f t="shared" si="12"/>
        <v>0</v>
      </c>
      <c r="S199" s="143">
        <v>0</v>
      </c>
      <c r="T199" s="144">
        <f t="shared" si="13"/>
        <v>0</v>
      </c>
      <c r="AR199" s="145" t="s">
        <v>213</v>
      </c>
      <c r="AT199" s="145" t="s">
        <v>137</v>
      </c>
      <c r="AU199" s="145" t="s">
        <v>84</v>
      </c>
      <c r="AY199" s="15" t="s">
        <v>135</v>
      </c>
      <c r="BE199" s="146">
        <f t="shared" si="14"/>
        <v>0</v>
      </c>
      <c r="BF199" s="146">
        <f t="shared" si="15"/>
        <v>0</v>
      </c>
      <c r="BG199" s="146">
        <f t="shared" si="16"/>
        <v>0</v>
      </c>
      <c r="BH199" s="146">
        <f t="shared" si="17"/>
        <v>0</v>
      </c>
      <c r="BI199" s="146">
        <f t="shared" si="18"/>
        <v>0</v>
      </c>
      <c r="BJ199" s="15" t="s">
        <v>82</v>
      </c>
      <c r="BK199" s="146">
        <f t="shared" si="19"/>
        <v>0</v>
      </c>
      <c r="BL199" s="15" t="s">
        <v>213</v>
      </c>
      <c r="BM199" s="145" t="s">
        <v>1387</v>
      </c>
    </row>
    <row r="200" spans="2:65" s="1" customFormat="1" ht="24.2" customHeight="1">
      <c r="B200" s="132"/>
      <c r="C200" s="133" t="s">
        <v>368</v>
      </c>
      <c r="D200" s="133" t="s">
        <v>137</v>
      </c>
      <c r="E200" s="134" t="s">
        <v>1388</v>
      </c>
      <c r="F200" s="135" t="s">
        <v>1389</v>
      </c>
      <c r="G200" s="136" t="s">
        <v>332</v>
      </c>
      <c r="H200" s="137">
        <v>12</v>
      </c>
      <c r="I200" s="138"/>
      <c r="J200" s="139">
        <f t="shared" si="10"/>
        <v>0</v>
      </c>
      <c r="K200" s="140"/>
      <c r="L200" s="31"/>
      <c r="M200" s="141" t="s">
        <v>1</v>
      </c>
      <c r="N200" s="142" t="s">
        <v>39</v>
      </c>
      <c r="P200" s="143">
        <f t="shared" si="11"/>
        <v>0</v>
      </c>
      <c r="Q200" s="143">
        <v>0</v>
      </c>
      <c r="R200" s="143">
        <f t="shared" si="12"/>
        <v>0</v>
      </c>
      <c r="S200" s="143">
        <v>0</v>
      </c>
      <c r="T200" s="144">
        <f t="shared" si="13"/>
        <v>0</v>
      </c>
      <c r="AR200" s="145" t="s">
        <v>213</v>
      </c>
      <c r="AT200" s="145" t="s">
        <v>137</v>
      </c>
      <c r="AU200" s="145" t="s">
        <v>84</v>
      </c>
      <c r="AY200" s="15" t="s">
        <v>135</v>
      </c>
      <c r="BE200" s="146">
        <f t="shared" si="14"/>
        <v>0</v>
      </c>
      <c r="BF200" s="146">
        <f t="shared" si="15"/>
        <v>0</v>
      </c>
      <c r="BG200" s="146">
        <f t="shared" si="16"/>
        <v>0</v>
      </c>
      <c r="BH200" s="146">
        <f t="shared" si="17"/>
        <v>0</v>
      </c>
      <c r="BI200" s="146">
        <f t="shared" si="18"/>
        <v>0</v>
      </c>
      <c r="BJ200" s="15" t="s">
        <v>82</v>
      </c>
      <c r="BK200" s="146">
        <f t="shared" si="19"/>
        <v>0</v>
      </c>
      <c r="BL200" s="15" t="s">
        <v>213</v>
      </c>
      <c r="BM200" s="145" t="s">
        <v>1390</v>
      </c>
    </row>
    <row r="201" spans="2:65" s="1" customFormat="1" ht="16.5" customHeight="1">
      <c r="B201" s="132"/>
      <c r="C201" s="133" t="s">
        <v>372</v>
      </c>
      <c r="D201" s="133" t="s">
        <v>137</v>
      </c>
      <c r="E201" s="134" t="s">
        <v>1391</v>
      </c>
      <c r="F201" s="135" t="s">
        <v>1392</v>
      </c>
      <c r="G201" s="136" t="s">
        <v>165</v>
      </c>
      <c r="H201" s="137">
        <v>345</v>
      </c>
      <c r="I201" s="138"/>
      <c r="J201" s="139">
        <f t="shared" si="10"/>
        <v>0</v>
      </c>
      <c r="K201" s="140"/>
      <c r="L201" s="31"/>
      <c r="M201" s="141" t="s">
        <v>1</v>
      </c>
      <c r="N201" s="142" t="s">
        <v>39</v>
      </c>
      <c r="P201" s="143">
        <f t="shared" si="11"/>
        <v>0</v>
      </c>
      <c r="Q201" s="143">
        <v>0</v>
      </c>
      <c r="R201" s="143">
        <f t="shared" si="12"/>
        <v>0</v>
      </c>
      <c r="S201" s="143">
        <v>0</v>
      </c>
      <c r="T201" s="144">
        <f t="shared" si="13"/>
        <v>0</v>
      </c>
      <c r="AR201" s="145" t="s">
        <v>213</v>
      </c>
      <c r="AT201" s="145" t="s">
        <v>137</v>
      </c>
      <c r="AU201" s="145" t="s">
        <v>84</v>
      </c>
      <c r="AY201" s="15" t="s">
        <v>135</v>
      </c>
      <c r="BE201" s="146">
        <f t="shared" si="14"/>
        <v>0</v>
      </c>
      <c r="BF201" s="146">
        <f t="shared" si="15"/>
        <v>0</v>
      </c>
      <c r="BG201" s="146">
        <f t="shared" si="16"/>
        <v>0</v>
      </c>
      <c r="BH201" s="146">
        <f t="shared" si="17"/>
        <v>0</v>
      </c>
      <c r="BI201" s="146">
        <f t="shared" si="18"/>
        <v>0</v>
      </c>
      <c r="BJ201" s="15" t="s">
        <v>82</v>
      </c>
      <c r="BK201" s="146">
        <f t="shared" si="19"/>
        <v>0</v>
      </c>
      <c r="BL201" s="15" t="s">
        <v>213</v>
      </c>
      <c r="BM201" s="145" t="s">
        <v>1393</v>
      </c>
    </row>
    <row r="202" spans="2:65" s="1" customFormat="1" ht="16.5" customHeight="1">
      <c r="B202" s="132"/>
      <c r="C202" s="133" t="s">
        <v>376</v>
      </c>
      <c r="D202" s="133" t="s">
        <v>137</v>
      </c>
      <c r="E202" s="134" t="s">
        <v>1394</v>
      </c>
      <c r="F202" s="135" t="s">
        <v>1395</v>
      </c>
      <c r="G202" s="136" t="s">
        <v>311</v>
      </c>
      <c r="H202" s="137">
        <v>1</v>
      </c>
      <c r="I202" s="138"/>
      <c r="J202" s="139">
        <f t="shared" si="10"/>
        <v>0</v>
      </c>
      <c r="K202" s="140"/>
      <c r="L202" s="31"/>
      <c r="M202" s="141" t="s">
        <v>1</v>
      </c>
      <c r="N202" s="142" t="s">
        <v>39</v>
      </c>
      <c r="P202" s="143">
        <f t="shared" si="11"/>
        <v>0</v>
      </c>
      <c r="Q202" s="143">
        <v>0</v>
      </c>
      <c r="R202" s="143">
        <f t="shared" si="12"/>
        <v>0</v>
      </c>
      <c r="S202" s="143">
        <v>0</v>
      </c>
      <c r="T202" s="144">
        <f t="shared" si="13"/>
        <v>0</v>
      </c>
      <c r="AR202" s="145" t="s">
        <v>213</v>
      </c>
      <c r="AT202" s="145" t="s">
        <v>137</v>
      </c>
      <c r="AU202" s="145" t="s">
        <v>84</v>
      </c>
      <c r="AY202" s="15" t="s">
        <v>135</v>
      </c>
      <c r="BE202" s="146">
        <f t="shared" si="14"/>
        <v>0</v>
      </c>
      <c r="BF202" s="146">
        <f t="shared" si="15"/>
        <v>0</v>
      </c>
      <c r="BG202" s="146">
        <f t="shared" si="16"/>
        <v>0</v>
      </c>
      <c r="BH202" s="146">
        <f t="shared" si="17"/>
        <v>0</v>
      </c>
      <c r="BI202" s="146">
        <f t="shared" si="18"/>
        <v>0</v>
      </c>
      <c r="BJ202" s="15" t="s">
        <v>82</v>
      </c>
      <c r="BK202" s="146">
        <f t="shared" si="19"/>
        <v>0</v>
      </c>
      <c r="BL202" s="15" t="s">
        <v>213</v>
      </c>
      <c r="BM202" s="145" t="s">
        <v>1396</v>
      </c>
    </row>
    <row r="203" spans="2:65" s="1" customFormat="1" ht="21.75" customHeight="1">
      <c r="B203" s="132"/>
      <c r="C203" s="133" t="s">
        <v>380</v>
      </c>
      <c r="D203" s="133" t="s">
        <v>137</v>
      </c>
      <c r="E203" s="134" t="s">
        <v>1397</v>
      </c>
      <c r="F203" s="135" t="s">
        <v>1398</v>
      </c>
      <c r="G203" s="136" t="s">
        <v>165</v>
      </c>
      <c r="H203" s="137">
        <v>315</v>
      </c>
      <c r="I203" s="138"/>
      <c r="J203" s="139">
        <f t="shared" si="10"/>
        <v>0</v>
      </c>
      <c r="K203" s="140"/>
      <c r="L203" s="31"/>
      <c r="M203" s="141" t="s">
        <v>1</v>
      </c>
      <c r="N203" s="142" t="s">
        <v>39</v>
      </c>
      <c r="P203" s="143">
        <f t="shared" si="11"/>
        <v>0</v>
      </c>
      <c r="Q203" s="143">
        <v>0</v>
      </c>
      <c r="R203" s="143">
        <f t="shared" si="12"/>
        <v>0</v>
      </c>
      <c r="S203" s="143">
        <v>0</v>
      </c>
      <c r="T203" s="144">
        <f t="shared" si="13"/>
        <v>0</v>
      </c>
      <c r="AR203" s="145" t="s">
        <v>213</v>
      </c>
      <c r="AT203" s="145" t="s">
        <v>137</v>
      </c>
      <c r="AU203" s="145" t="s">
        <v>84</v>
      </c>
      <c r="AY203" s="15" t="s">
        <v>135</v>
      </c>
      <c r="BE203" s="146">
        <f t="shared" si="14"/>
        <v>0</v>
      </c>
      <c r="BF203" s="146">
        <f t="shared" si="15"/>
        <v>0</v>
      </c>
      <c r="BG203" s="146">
        <f t="shared" si="16"/>
        <v>0</v>
      </c>
      <c r="BH203" s="146">
        <f t="shared" si="17"/>
        <v>0</v>
      </c>
      <c r="BI203" s="146">
        <f t="shared" si="18"/>
        <v>0</v>
      </c>
      <c r="BJ203" s="15" t="s">
        <v>82</v>
      </c>
      <c r="BK203" s="146">
        <f t="shared" si="19"/>
        <v>0</v>
      </c>
      <c r="BL203" s="15" t="s">
        <v>213</v>
      </c>
      <c r="BM203" s="145" t="s">
        <v>1399</v>
      </c>
    </row>
    <row r="204" spans="2:65" s="1" customFormat="1" ht="16.5" customHeight="1">
      <c r="B204" s="132"/>
      <c r="C204" s="133" t="s">
        <v>386</v>
      </c>
      <c r="D204" s="133" t="s">
        <v>137</v>
      </c>
      <c r="E204" s="134" t="s">
        <v>1400</v>
      </c>
      <c r="F204" s="135" t="s">
        <v>1401</v>
      </c>
      <c r="G204" s="136" t="s">
        <v>332</v>
      </c>
      <c r="H204" s="137">
        <v>12</v>
      </c>
      <c r="I204" s="138"/>
      <c r="J204" s="139">
        <f t="shared" si="10"/>
        <v>0</v>
      </c>
      <c r="K204" s="140"/>
      <c r="L204" s="31"/>
      <c r="M204" s="141" t="s">
        <v>1</v>
      </c>
      <c r="N204" s="142" t="s">
        <v>39</v>
      </c>
      <c r="P204" s="143">
        <f t="shared" si="11"/>
        <v>0</v>
      </c>
      <c r="Q204" s="143">
        <v>0</v>
      </c>
      <c r="R204" s="143">
        <f t="shared" si="12"/>
        <v>0</v>
      </c>
      <c r="S204" s="143">
        <v>0</v>
      </c>
      <c r="T204" s="144">
        <f t="shared" si="13"/>
        <v>0</v>
      </c>
      <c r="AR204" s="145" t="s">
        <v>213</v>
      </c>
      <c r="AT204" s="145" t="s">
        <v>137</v>
      </c>
      <c r="AU204" s="145" t="s">
        <v>84</v>
      </c>
      <c r="AY204" s="15" t="s">
        <v>135</v>
      </c>
      <c r="BE204" s="146">
        <f t="shared" si="14"/>
        <v>0</v>
      </c>
      <c r="BF204" s="146">
        <f t="shared" si="15"/>
        <v>0</v>
      </c>
      <c r="BG204" s="146">
        <f t="shared" si="16"/>
        <v>0</v>
      </c>
      <c r="BH204" s="146">
        <f t="shared" si="17"/>
        <v>0</v>
      </c>
      <c r="BI204" s="146">
        <f t="shared" si="18"/>
        <v>0</v>
      </c>
      <c r="BJ204" s="15" t="s">
        <v>82</v>
      </c>
      <c r="BK204" s="146">
        <f t="shared" si="19"/>
        <v>0</v>
      </c>
      <c r="BL204" s="15" t="s">
        <v>213</v>
      </c>
      <c r="BM204" s="145" t="s">
        <v>1402</v>
      </c>
    </row>
    <row r="205" spans="2:65" s="1" customFormat="1" ht="16.5" customHeight="1">
      <c r="B205" s="132"/>
      <c r="C205" s="133" t="s">
        <v>390</v>
      </c>
      <c r="D205" s="133" t="s">
        <v>137</v>
      </c>
      <c r="E205" s="134" t="s">
        <v>1403</v>
      </c>
      <c r="F205" s="135" t="s">
        <v>1404</v>
      </c>
      <c r="G205" s="136" t="s">
        <v>165</v>
      </c>
      <c r="H205" s="137">
        <v>120</v>
      </c>
      <c r="I205" s="138"/>
      <c r="J205" s="139">
        <f t="shared" si="10"/>
        <v>0</v>
      </c>
      <c r="K205" s="140"/>
      <c r="L205" s="31"/>
      <c r="M205" s="141" t="s">
        <v>1</v>
      </c>
      <c r="N205" s="142" t="s">
        <v>39</v>
      </c>
      <c r="P205" s="143">
        <f t="shared" si="11"/>
        <v>0</v>
      </c>
      <c r="Q205" s="143">
        <v>0</v>
      </c>
      <c r="R205" s="143">
        <f t="shared" si="12"/>
        <v>0</v>
      </c>
      <c r="S205" s="143">
        <v>0</v>
      </c>
      <c r="T205" s="144">
        <f t="shared" si="13"/>
        <v>0</v>
      </c>
      <c r="AR205" s="145" t="s">
        <v>213</v>
      </c>
      <c r="AT205" s="145" t="s">
        <v>137</v>
      </c>
      <c r="AU205" s="145" t="s">
        <v>84</v>
      </c>
      <c r="AY205" s="15" t="s">
        <v>135</v>
      </c>
      <c r="BE205" s="146">
        <f t="shared" si="14"/>
        <v>0</v>
      </c>
      <c r="BF205" s="146">
        <f t="shared" si="15"/>
        <v>0</v>
      </c>
      <c r="BG205" s="146">
        <f t="shared" si="16"/>
        <v>0</v>
      </c>
      <c r="BH205" s="146">
        <f t="shared" si="17"/>
        <v>0</v>
      </c>
      <c r="BI205" s="146">
        <f t="shared" si="18"/>
        <v>0</v>
      </c>
      <c r="BJ205" s="15" t="s">
        <v>82</v>
      </c>
      <c r="BK205" s="146">
        <f t="shared" si="19"/>
        <v>0</v>
      </c>
      <c r="BL205" s="15" t="s">
        <v>213</v>
      </c>
      <c r="BM205" s="145" t="s">
        <v>1405</v>
      </c>
    </row>
    <row r="206" spans="2:65" s="1" customFormat="1" ht="16.5" customHeight="1">
      <c r="B206" s="132"/>
      <c r="C206" s="133" t="s">
        <v>394</v>
      </c>
      <c r="D206" s="133" t="s">
        <v>137</v>
      </c>
      <c r="E206" s="134" t="s">
        <v>1406</v>
      </c>
      <c r="F206" s="135" t="s">
        <v>1407</v>
      </c>
      <c r="G206" s="136" t="s">
        <v>332</v>
      </c>
      <c r="H206" s="137">
        <v>12</v>
      </c>
      <c r="I206" s="138"/>
      <c r="J206" s="139">
        <f t="shared" si="10"/>
        <v>0</v>
      </c>
      <c r="K206" s="140"/>
      <c r="L206" s="31"/>
      <c r="M206" s="141" t="s">
        <v>1</v>
      </c>
      <c r="N206" s="142" t="s">
        <v>39</v>
      </c>
      <c r="P206" s="143">
        <f t="shared" si="11"/>
        <v>0</v>
      </c>
      <c r="Q206" s="143">
        <v>0</v>
      </c>
      <c r="R206" s="143">
        <f t="shared" si="12"/>
        <v>0</v>
      </c>
      <c r="S206" s="143">
        <v>0</v>
      </c>
      <c r="T206" s="144">
        <f t="shared" si="13"/>
        <v>0</v>
      </c>
      <c r="AR206" s="145" t="s">
        <v>213</v>
      </c>
      <c r="AT206" s="145" t="s">
        <v>137</v>
      </c>
      <c r="AU206" s="145" t="s">
        <v>84</v>
      </c>
      <c r="AY206" s="15" t="s">
        <v>135</v>
      </c>
      <c r="BE206" s="146">
        <f t="shared" si="14"/>
        <v>0</v>
      </c>
      <c r="BF206" s="146">
        <f t="shared" si="15"/>
        <v>0</v>
      </c>
      <c r="BG206" s="146">
        <f t="shared" si="16"/>
        <v>0</v>
      </c>
      <c r="BH206" s="146">
        <f t="shared" si="17"/>
        <v>0</v>
      </c>
      <c r="BI206" s="146">
        <f t="shared" si="18"/>
        <v>0</v>
      </c>
      <c r="BJ206" s="15" t="s">
        <v>82</v>
      </c>
      <c r="BK206" s="146">
        <f t="shared" si="19"/>
        <v>0</v>
      </c>
      <c r="BL206" s="15" t="s">
        <v>213</v>
      </c>
      <c r="BM206" s="145" t="s">
        <v>1408</v>
      </c>
    </row>
    <row r="207" spans="2:65" s="1" customFormat="1" ht="16.5" customHeight="1">
      <c r="B207" s="132"/>
      <c r="C207" s="133" t="s">
        <v>398</v>
      </c>
      <c r="D207" s="133" t="s">
        <v>137</v>
      </c>
      <c r="E207" s="134" t="s">
        <v>1409</v>
      </c>
      <c r="F207" s="135" t="s">
        <v>1410</v>
      </c>
      <c r="G207" s="136" t="s">
        <v>332</v>
      </c>
      <c r="H207" s="137">
        <v>12</v>
      </c>
      <c r="I207" s="138"/>
      <c r="J207" s="139">
        <f t="shared" si="10"/>
        <v>0</v>
      </c>
      <c r="K207" s="140"/>
      <c r="L207" s="31"/>
      <c r="M207" s="141" t="s">
        <v>1</v>
      </c>
      <c r="N207" s="142" t="s">
        <v>39</v>
      </c>
      <c r="P207" s="143">
        <f t="shared" si="11"/>
        <v>0</v>
      </c>
      <c r="Q207" s="143">
        <v>0</v>
      </c>
      <c r="R207" s="143">
        <f t="shared" si="12"/>
        <v>0</v>
      </c>
      <c r="S207" s="143">
        <v>0</v>
      </c>
      <c r="T207" s="144">
        <f t="shared" si="13"/>
        <v>0</v>
      </c>
      <c r="AR207" s="145" t="s">
        <v>213</v>
      </c>
      <c r="AT207" s="145" t="s">
        <v>137</v>
      </c>
      <c r="AU207" s="145" t="s">
        <v>84</v>
      </c>
      <c r="AY207" s="15" t="s">
        <v>135</v>
      </c>
      <c r="BE207" s="146">
        <f t="shared" si="14"/>
        <v>0</v>
      </c>
      <c r="BF207" s="146">
        <f t="shared" si="15"/>
        <v>0</v>
      </c>
      <c r="BG207" s="146">
        <f t="shared" si="16"/>
        <v>0</v>
      </c>
      <c r="BH207" s="146">
        <f t="shared" si="17"/>
        <v>0</v>
      </c>
      <c r="BI207" s="146">
        <f t="shared" si="18"/>
        <v>0</v>
      </c>
      <c r="BJ207" s="15" t="s">
        <v>82</v>
      </c>
      <c r="BK207" s="146">
        <f t="shared" si="19"/>
        <v>0</v>
      </c>
      <c r="BL207" s="15" t="s">
        <v>213</v>
      </c>
      <c r="BM207" s="145" t="s">
        <v>1411</v>
      </c>
    </row>
    <row r="208" spans="2:65" s="1" customFormat="1" ht="16.5" customHeight="1">
      <c r="B208" s="132"/>
      <c r="C208" s="133" t="s">
        <v>402</v>
      </c>
      <c r="D208" s="133" t="s">
        <v>137</v>
      </c>
      <c r="E208" s="134" t="s">
        <v>1412</v>
      </c>
      <c r="F208" s="135" t="s">
        <v>1413</v>
      </c>
      <c r="G208" s="136" t="s">
        <v>165</v>
      </c>
      <c r="H208" s="137">
        <v>21</v>
      </c>
      <c r="I208" s="138"/>
      <c r="J208" s="139">
        <f t="shared" si="10"/>
        <v>0</v>
      </c>
      <c r="K208" s="140"/>
      <c r="L208" s="31"/>
      <c r="M208" s="141" t="s">
        <v>1</v>
      </c>
      <c r="N208" s="142" t="s">
        <v>39</v>
      </c>
      <c r="P208" s="143">
        <f t="shared" si="11"/>
        <v>0</v>
      </c>
      <c r="Q208" s="143">
        <v>0</v>
      </c>
      <c r="R208" s="143">
        <f t="shared" si="12"/>
        <v>0</v>
      </c>
      <c r="S208" s="143">
        <v>0</v>
      </c>
      <c r="T208" s="144">
        <f t="shared" si="13"/>
        <v>0</v>
      </c>
      <c r="AR208" s="145" t="s">
        <v>213</v>
      </c>
      <c r="AT208" s="145" t="s">
        <v>137</v>
      </c>
      <c r="AU208" s="145" t="s">
        <v>84</v>
      </c>
      <c r="AY208" s="15" t="s">
        <v>135</v>
      </c>
      <c r="BE208" s="146">
        <f t="shared" si="14"/>
        <v>0</v>
      </c>
      <c r="BF208" s="146">
        <f t="shared" si="15"/>
        <v>0</v>
      </c>
      <c r="BG208" s="146">
        <f t="shared" si="16"/>
        <v>0</v>
      </c>
      <c r="BH208" s="146">
        <f t="shared" si="17"/>
        <v>0</v>
      </c>
      <c r="BI208" s="146">
        <f t="shared" si="18"/>
        <v>0</v>
      </c>
      <c r="BJ208" s="15" t="s">
        <v>82</v>
      </c>
      <c r="BK208" s="146">
        <f t="shared" si="19"/>
        <v>0</v>
      </c>
      <c r="BL208" s="15" t="s">
        <v>213</v>
      </c>
      <c r="BM208" s="145" t="s">
        <v>1414</v>
      </c>
    </row>
    <row r="209" spans="2:65" s="1" customFormat="1" ht="19.5">
      <c r="B209" s="31"/>
      <c r="D209" s="147" t="s">
        <v>146</v>
      </c>
      <c r="F209" s="148" t="s">
        <v>1415</v>
      </c>
      <c r="I209" s="149"/>
      <c r="L209" s="31"/>
      <c r="M209" s="150"/>
      <c r="T209" s="55"/>
      <c r="AT209" s="15" t="s">
        <v>146</v>
      </c>
      <c r="AU209" s="15" t="s">
        <v>84</v>
      </c>
    </row>
    <row r="210" spans="2:65" s="1" customFormat="1" ht="16.5" customHeight="1">
      <c r="B210" s="132"/>
      <c r="C210" s="133" t="s">
        <v>406</v>
      </c>
      <c r="D210" s="133" t="s">
        <v>137</v>
      </c>
      <c r="E210" s="134" t="s">
        <v>1416</v>
      </c>
      <c r="F210" s="135" t="s">
        <v>1417</v>
      </c>
      <c r="G210" s="136" t="s">
        <v>332</v>
      </c>
      <c r="H210" s="137">
        <v>12</v>
      </c>
      <c r="I210" s="138"/>
      <c r="J210" s="139">
        <f>ROUND(I210*H210,2)</f>
        <v>0</v>
      </c>
      <c r="K210" s="140"/>
      <c r="L210" s="31"/>
      <c r="M210" s="141" t="s">
        <v>1</v>
      </c>
      <c r="N210" s="142" t="s">
        <v>39</v>
      </c>
      <c r="P210" s="143">
        <f>O210*H210</f>
        <v>0</v>
      </c>
      <c r="Q210" s="143">
        <v>0</v>
      </c>
      <c r="R210" s="143">
        <f>Q210*H210</f>
        <v>0</v>
      </c>
      <c r="S210" s="143">
        <v>0</v>
      </c>
      <c r="T210" s="144">
        <f>S210*H210</f>
        <v>0</v>
      </c>
      <c r="AR210" s="145" t="s">
        <v>213</v>
      </c>
      <c r="AT210" s="145" t="s">
        <v>137</v>
      </c>
      <c r="AU210" s="145" t="s">
        <v>84</v>
      </c>
      <c r="AY210" s="15" t="s">
        <v>135</v>
      </c>
      <c r="BE210" s="146">
        <f>IF(N210="základní",J210,0)</f>
        <v>0</v>
      </c>
      <c r="BF210" s="146">
        <f>IF(N210="snížená",J210,0)</f>
        <v>0</v>
      </c>
      <c r="BG210" s="146">
        <f>IF(N210="zákl. přenesená",J210,0)</f>
        <v>0</v>
      </c>
      <c r="BH210" s="146">
        <f>IF(N210="sníž. přenesená",J210,0)</f>
        <v>0</v>
      </c>
      <c r="BI210" s="146">
        <f>IF(N210="nulová",J210,0)</f>
        <v>0</v>
      </c>
      <c r="BJ210" s="15" t="s">
        <v>82</v>
      </c>
      <c r="BK210" s="146">
        <f>ROUND(I210*H210,2)</f>
        <v>0</v>
      </c>
      <c r="BL210" s="15" t="s">
        <v>213</v>
      </c>
      <c r="BM210" s="145" t="s">
        <v>1418</v>
      </c>
    </row>
    <row r="211" spans="2:65" s="1" customFormat="1" ht="16.5" customHeight="1">
      <c r="B211" s="132"/>
      <c r="C211" s="133" t="s">
        <v>410</v>
      </c>
      <c r="D211" s="133" t="s">
        <v>137</v>
      </c>
      <c r="E211" s="134" t="s">
        <v>1419</v>
      </c>
      <c r="F211" s="135" t="s">
        <v>1420</v>
      </c>
      <c r="G211" s="136" t="s">
        <v>1421</v>
      </c>
      <c r="H211" s="137">
        <v>16</v>
      </c>
      <c r="I211" s="138"/>
      <c r="J211" s="139">
        <f>ROUND(I211*H211,2)</f>
        <v>0</v>
      </c>
      <c r="K211" s="140"/>
      <c r="L211" s="31"/>
      <c r="M211" s="141" t="s">
        <v>1</v>
      </c>
      <c r="N211" s="142" t="s">
        <v>39</v>
      </c>
      <c r="P211" s="143">
        <f>O211*H211</f>
        <v>0</v>
      </c>
      <c r="Q211" s="143">
        <v>0</v>
      </c>
      <c r="R211" s="143">
        <f>Q211*H211</f>
        <v>0</v>
      </c>
      <c r="S211" s="143">
        <v>0</v>
      </c>
      <c r="T211" s="144">
        <f>S211*H211</f>
        <v>0</v>
      </c>
      <c r="AR211" s="145" t="s">
        <v>213</v>
      </c>
      <c r="AT211" s="145" t="s">
        <v>137</v>
      </c>
      <c r="AU211" s="145" t="s">
        <v>84</v>
      </c>
      <c r="AY211" s="15" t="s">
        <v>135</v>
      </c>
      <c r="BE211" s="146">
        <f>IF(N211="základní",J211,0)</f>
        <v>0</v>
      </c>
      <c r="BF211" s="146">
        <f>IF(N211="snížená",J211,0)</f>
        <v>0</v>
      </c>
      <c r="BG211" s="146">
        <f>IF(N211="zákl. přenesená",J211,0)</f>
        <v>0</v>
      </c>
      <c r="BH211" s="146">
        <f>IF(N211="sníž. přenesená",J211,0)</f>
        <v>0</v>
      </c>
      <c r="BI211" s="146">
        <f>IF(N211="nulová",J211,0)</f>
        <v>0</v>
      </c>
      <c r="BJ211" s="15" t="s">
        <v>82</v>
      </c>
      <c r="BK211" s="146">
        <f>ROUND(I211*H211,2)</f>
        <v>0</v>
      </c>
      <c r="BL211" s="15" t="s">
        <v>213</v>
      </c>
      <c r="BM211" s="145" t="s">
        <v>1422</v>
      </c>
    </row>
    <row r="212" spans="2:65" s="11" customFormat="1" ht="25.9" customHeight="1">
      <c r="B212" s="120"/>
      <c r="D212" s="121" t="s">
        <v>73</v>
      </c>
      <c r="E212" s="122" t="s">
        <v>219</v>
      </c>
      <c r="F212" s="122" t="s">
        <v>1423</v>
      </c>
      <c r="I212" s="123"/>
      <c r="J212" s="124">
        <f>BK212</f>
        <v>0</v>
      </c>
      <c r="L212" s="120"/>
      <c r="M212" s="125"/>
      <c r="P212" s="126">
        <f>P213</f>
        <v>0</v>
      </c>
      <c r="R212" s="126">
        <f>R213</f>
        <v>0.13590000000000002</v>
      </c>
      <c r="T212" s="127">
        <f>T213</f>
        <v>0</v>
      </c>
      <c r="AR212" s="121" t="s">
        <v>148</v>
      </c>
      <c r="AT212" s="128" t="s">
        <v>73</v>
      </c>
      <c r="AU212" s="128" t="s">
        <v>74</v>
      </c>
      <c r="AY212" s="121" t="s">
        <v>135</v>
      </c>
      <c r="BK212" s="129">
        <f>BK213</f>
        <v>0</v>
      </c>
    </row>
    <row r="213" spans="2:65" s="11" customFormat="1" ht="22.9" customHeight="1">
      <c r="B213" s="120"/>
      <c r="D213" s="121" t="s">
        <v>73</v>
      </c>
      <c r="E213" s="130" t="s">
        <v>1424</v>
      </c>
      <c r="F213" s="130" t="s">
        <v>1425</v>
      </c>
      <c r="I213" s="123"/>
      <c r="J213" s="131">
        <f>BK213</f>
        <v>0</v>
      </c>
      <c r="L213" s="120"/>
      <c r="M213" s="125"/>
      <c r="P213" s="126">
        <f>SUM(P214:P223)</f>
        <v>0</v>
      </c>
      <c r="R213" s="126">
        <f>SUM(R214:R223)</f>
        <v>0.13590000000000002</v>
      </c>
      <c r="T213" s="127">
        <f>SUM(T214:T223)</f>
        <v>0</v>
      </c>
      <c r="AR213" s="121" t="s">
        <v>148</v>
      </c>
      <c r="AT213" s="128" t="s">
        <v>73</v>
      </c>
      <c r="AU213" s="128" t="s">
        <v>82</v>
      </c>
      <c r="AY213" s="121" t="s">
        <v>135</v>
      </c>
      <c r="BK213" s="129">
        <f>SUM(BK214:BK223)</f>
        <v>0</v>
      </c>
    </row>
    <row r="214" spans="2:65" s="1" customFormat="1" ht="24.2" customHeight="1">
      <c r="B214" s="132"/>
      <c r="C214" s="133" t="s">
        <v>414</v>
      </c>
      <c r="D214" s="133" t="s">
        <v>137</v>
      </c>
      <c r="E214" s="134" t="s">
        <v>1426</v>
      </c>
      <c r="F214" s="135" t="s">
        <v>1427</v>
      </c>
      <c r="G214" s="136" t="s">
        <v>140</v>
      </c>
      <c r="H214" s="137">
        <v>590</v>
      </c>
      <c r="I214" s="138"/>
      <c r="J214" s="139">
        <f t="shared" ref="J214:J223" si="20">ROUND(I214*H214,2)</f>
        <v>0</v>
      </c>
      <c r="K214" s="140"/>
      <c r="L214" s="31"/>
      <c r="M214" s="141" t="s">
        <v>1</v>
      </c>
      <c r="N214" s="142" t="s">
        <v>39</v>
      </c>
      <c r="P214" s="143">
        <f t="shared" ref="P214:P223" si="21">O214*H214</f>
        <v>0</v>
      </c>
      <c r="Q214" s="143">
        <v>0</v>
      </c>
      <c r="R214" s="143">
        <f t="shared" ref="R214:R223" si="22">Q214*H214</f>
        <v>0</v>
      </c>
      <c r="S214" s="143">
        <v>0</v>
      </c>
      <c r="T214" s="144">
        <f t="shared" ref="T214:T223" si="23">S214*H214</f>
        <v>0</v>
      </c>
      <c r="AR214" s="145" t="s">
        <v>439</v>
      </c>
      <c r="AT214" s="145" t="s">
        <v>137</v>
      </c>
      <c r="AU214" s="145" t="s">
        <v>84</v>
      </c>
      <c r="AY214" s="15" t="s">
        <v>135</v>
      </c>
      <c r="BE214" s="146">
        <f t="shared" ref="BE214:BE223" si="24">IF(N214="základní",J214,0)</f>
        <v>0</v>
      </c>
      <c r="BF214" s="146">
        <f t="shared" ref="BF214:BF223" si="25">IF(N214="snížená",J214,0)</f>
        <v>0</v>
      </c>
      <c r="BG214" s="146">
        <f t="shared" ref="BG214:BG223" si="26">IF(N214="zákl. přenesená",J214,0)</f>
        <v>0</v>
      </c>
      <c r="BH214" s="146">
        <f t="shared" ref="BH214:BH223" si="27">IF(N214="sníž. přenesená",J214,0)</f>
        <v>0</v>
      </c>
      <c r="BI214" s="146">
        <f t="shared" ref="BI214:BI223" si="28">IF(N214="nulová",J214,0)</f>
        <v>0</v>
      </c>
      <c r="BJ214" s="15" t="s">
        <v>82</v>
      </c>
      <c r="BK214" s="146">
        <f t="shared" ref="BK214:BK223" si="29">ROUND(I214*H214,2)</f>
        <v>0</v>
      </c>
      <c r="BL214" s="15" t="s">
        <v>439</v>
      </c>
      <c r="BM214" s="145" t="s">
        <v>1428</v>
      </c>
    </row>
    <row r="215" spans="2:65" s="1" customFormat="1" ht="24.2" customHeight="1">
      <c r="B215" s="132"/>
      <c r="C215" s="133" t="s">
        <v>418</v>
      </c>
      <c r="D215" s="133" t="s">
        <v>137</v>
      </c>
      <c r="E215" s="134" t="s">
        <v>1429</v>
      </c>
      <c r="F215" s="135" t="s">
        <v>1430</v>
      </c>
      <c r="G215" s="136" t="s">
        <v>165</v>
      </c>
      <c r="H215" s="137">
        <v>285</v>
      </c>
      <c r="I215" s="138"/>
      <c r="J215" s="139">
        <f t="shared" si="20"/>
        <v>0</v>
      </c>
      <c r="K215" s="140"/>
      <c r="L215" s="31"/>
      <c r="M215" s="141" t="s">
        <v>1</v>
      </c>
      <c r="N215" s="142" t="s">
        <v>39</v>
      </c>
      <c r="P215" s="143">
        <f t="shared" si="21"/>
        <v>0</v>
      </c>
      <c r="Q215" s="143">
        <v>0</v>
      </c>
      <c r="R215" s="143">
        <f t="shared" si="22"/>
        <v>0</v>
      </c>
      <c r="S215" s="143">
        <v>0</v>
      </c>
      <c r="T215" s="144">
        <f t="shared" si="23"/>
        <v>0</v>
      </c>
      <c r="AR215" s="145" t="s">
        <v>439</v>
      </c>
      <c r="AT215" s="145" t="s">
        <v>137</v>
      </c>
      <c r="AU215" s="145" t="s">
        <v>84</v>
      </c>
      <c r="AY215" s="15" t="s">
        <v>135</v>
      </c>
      <c r="BE215" s="146">
        <f t="shared" si="24"/>
        <v>0</v>
      </c>
      <c r="BF215" s="146">
        <f t="shared" si="25"/>
        <v>0</v>
      </c>
      <c r="BG215" s="146">
        <f t="shared" si="26"/>
        <v>0</v>
      </c>
      <c r="BH215" s="146">
        <f t="shared" si="27"/>
        <v>0</v>
      </c>
      <c r="BI215" s="146">
        <f t="shared" si="28"/>
        <v>0</v>
      </c>
      <c r="BJ215" s="15" t="s">
        <v>82</v>
      </c>
      <c r="BK215" s="146">
        <f t="shared" si="29"/>
        <v>0</v>
      </c>
      <c r="BL215" s="15" t="s">
        <v>439</v>
      </c>
      <c r="BM215" s="145" t="s">
        <v>1431</v>
      </c>
    </row>
    <row r="216" spans="2:65" s="1" customFormat="1" ht="24.2" customHeight="1">
      <c r="B216" s="132"/>
      <c r="C216" s="133" t="s">
        <v>422</v>
      </c>
      <c r="D216" s="133" t="s">
        <v>137</v>
      </c>
      <c r="E216" s="134" t="s">
        <v>1432</v>
      </c>
      <c r="F216" s="135" t="s">
        <v>1433</v>
      </c>
      <c r="G216" s="136" t="s">
        <v>165</v>
      </c>
      <c r="H216" s="137">
        <v>30</v>
      </c>
      <c r="I216" s="138"/>
      <c r="J216" s="139">
        <f t="shared" si="20"/>
        <v>0</v>
      </c>
      <c r="K216" s="140"/>
      <c r="L216" s="31"/>
      <c r="M216" s="141" t="s">
        <v>1</v>
      </c>
      <c r="N216" s="142" t="s">
        <v>39</v>
      </c>
      <c r="P216" s="143">
        <f t="shared" si="21"/>
        <v>0</v>
      </c>
      <c r="Q216" s="143">
        <v>0</v>
      </c>
      <c r="R216" s="143">
        <f t="shared" si="22"/>
        <v>0</v>
      </c>
      <c r="S216" s="143">
        <v>0</v>
      </c>
      <c r="T216" s="144">
        <f t="shared" si="23"/>
        <v>0</v>
      </c>
      <c r="AR216" s="145" t="s">
        <v>439</v>
      </c>
      <c r="AT216" s="145" t="s">
        <v>137</v>
      </c>
      <c r="AU216" s="145" t="s">
        <v>84</v>
      </c>
      <c r="AY216" s="15" t="s">
        <v>135</v>
      </c>
      <c r="BE216" s="146">
        <f t="shared" si="24"/>
        <v>0</v>
      </c>
      <c r="BF216" s="146">
        <f t="shared" si="25"/>
        <v>0</v>
      </c>
      <c r="BG216" s="146">
        <f t="shared" si="26"/>
        <v>0</v>
      </c>
      <c r="BH216" s="146">
        <f t="shared" si="27"/>
        <v>0</v>
      </c>
      <c r="BI216" s="146">
        <f t="shared" si="28"/>
        <v>0</v>
      </c>
      <c r="BJ216" s="15" t="s">
        <v>82</v>
      </c>
      <c r="BK216" s="146">
        <f t="shared" si="29"/>
        <v>0</v>
      </c>
      <c r="BL216" s="15" t="s">
        <v>439</v>
      </c>
      <c r="BM216" s="145" t="s">
        <v>1434</v>
      </c>
    </row>
    <row r="217" spans="2:65" s="1" customFormat="1" ht="24.2" customHeight="1">
      <c r="B217" s="132"/>
      <c r="C217" s="133" t="s">
        <v>426</v>
      </c>
      <c r="D217" s="133" t="s">
        <v>137</v>
      </c>
      <c r="E217" s="134" t="s">
        <v>1435</v>
      </c>
      <c r="F217" s="135" t="s">
        <v>1436</v>
      </c>
      <c r="G217" s="136" t="s">
        <v>165</v>
      </c>
      <c r="H217" s="137">
        <v>285</v>
      </c>
      <c r="I217" s="138"/>
      <c r="J217" s="139">
        <f t="shared" si="20"/>
        <v>0</v>
      </c>
      <c r="K217" s="140"/>
      <c r="L217" s="31"/>
      <c r="M217" s="141" t="s">
        <v>1</v>
      </c>
      <c r="N217" s="142" t="s">
        <v>39</v>
      </c>
      <c r="P217" s="143">
        <f t="shared" si="21"/>
        <v>0</v>
      </c>
      <c r="Q217" s="143">
        <v>0</v>
      </c>
      <c r="R217" s="143">
        <f t="shared" si="22"/>
        <v>0</v>
      </c>
      <c r="S217" s="143">
        <v>0</v>
      </c>
      <c r="T217" s="144">
        <f t="shared" si="23"/>
        <v>0</v>
      </c>
      <c r="AR217" s="145" t="s">
        <v>439</v>
      </c>
      <c r="AT217" s="145" t="s">
        <v>137</v>
      </c>
      <c r="AU217" s="145" t="s">
        <v>84</v>
      </c>
      <c r="AY217" s="15" t="s">
        <v>135</v>
      </c>
      <c r="BE217" s="146">
        <f t="shared" si="24"/>
        <v>0</v>
      </c>
      <c r="BF217" s="146">
        <f t="shared" si="25"/>
        <v>0</v>
      </c>
      <c r="BG217" s="146">
        <f t="shared" si="26"/>
        <v>0</v>
      </c>
      <c r="BH217" s="146">
        <f t="shared" si="27"/>
        <v>0</v>
      </c>
      <c r="BI217" s="146">
        <f t="shared" si="28"/>
        <v>0</v>
      </c>
      <c r="BJ217" s="15" t="s">
        <v>82</v>
      </c>
      <c r="BK217" s="146">
        <f t="shared" si="29"/>
        <v>0</v>
      </c>
      <c r="BL217" s="15" t="s">
        <v>439</v>
      </c>
      <c r="BM217" s="145" t="s">
        <v>1437</v>
      </c>
    </row>
    <row r="218" spans="2:65" s="1" customFormat="1" ht="24.2" customHeight="1">
      <c r="B218" s="132"/>
      <c r="C218" s="133" t="s">
        <v>430</v>
      </c>
      <c r="D218" s="133" t="s">
        <v>137</v>
      </c>
      <c r="E218" s="134" t="s">
        <v>1438</v>
      </c>
      <c r="F218" s="135" t="s">
        <v>1439</v>
      </c>
      <c r="G218" s="136" t="s">
        <v>165</v>
      </c>
      <c r="H218" s="137">
        <v>30</v>
      </c>
      <c r="I218" s="138"/>
      <c r="J218" s="139">
        <f t="shared" si="20"/>
        <v>0</v>
      </c>
      <c r="K218" s="140"/>
      <c r="L218" s="31"/>
      <c r="M218" s="141" t="s">
        <v>1</v>
      </c>
      <c r="N218" s="142" t="s">
        <v>39</v>
      </c>
      <c r="P218" s="143">
        <f t="shared" si="21"/>
        <v>0</v>
      </c>
      <c r="Q218" s="143">
        <v>0</v>
      </c>
      <c r="R218" s="143">
        <f t="shared" si="22"/>
        <v>0</v>
      </c>
      <c r="S218" s="143">
        <v>0</v>
      </c>
      <c r="T218" s="144">
        <f t="shared" si="23"/>
        <v>0</v>
      </c>
      <c r="AR218" s="145" t="s">
        <v>439</v>
      </c>
      <c r="AT218" s="145" t="s">
        <v>137</v>
      </c>
      <c r="AU218" s="145" t="s">
        <v>84</v>
      </c>
      <c r="AY218" s="15" t="s">
        <v>135</v>
      </c>
      <c r="BE218" s="146">
        <f t="shared" si="24"/>
        <v>0</v>
      </c>
      <c r="BF218" s="146">
        <f t="shared" si="25"/>
        <v>0</v>
      </c>
      <c r="BG218" s="146">
        <f t="shared" si="26"/>
        <v>0</v>
      </c>
      <c r="BH218" s="146">
        <f t="shared" si="27"/>
        <v>0</v>
      </c>
      <c r="BI218" s="146">
        <f t="shared" si="28"/>
        <v>0</v>
      </c>
      <c r="BJ218" s="15" t="s">
        <v>82</v>
      </c>
      <c r="BK218" s="146">
        <f t="shared" si="29"/>
        <v>0</v>
      </c>
      <c r="BL218" s="15" t="s">
        <v>439</v>
      </c>
      <c r="BM218" s="145" t="s">
        <v>1440</v>
      </c>
    </row>
    <row r="219" spans="2:65" s="1" customFormat="1" ht="16.5" customHeight="1">
      <c r="B219" s="132"/>
      <c r="C219" s="133" t="s">
        <v>435</v>
      </c>
      <c r="D219" s="133" t="s">
        <v>137</v>
      </c>
      <c r="E219" s="134" t="s">
        <v>1441</v>
      </c>
      <c r="F219" s="135" t="s">
        <v>1442</v>
      </c>
      <c r="G219" s="136" t="s">
        <v>140</v>
      </c>
      <c r="H219" s="137">
        <v>590</v>
      </c>
      <c r="I219" s="138"/>
      <c r="J219" s="139">
        <f t="shared" si="20"/>
        <v>0</v>
      </c>
      <c r="K219" s="140"/>
      <c r="L219" s="31"/>
      <c r="M219" s="141" t="s">
        <v>1</v>
      </c>
      <c r="N219" s="142" t="s">
        <v>39</v>
      </c>
      <c r="P219" s="143">
        <f t="shared" si="21"/>
        <v>0</v>
      </c>
      <c r="Q219" s="143">
        <v>3.0000000000000001E-5</v>
      </c>
      <c r="R219" s="143">
        <f t="shared" si="22"/>
        <v>1.77E-2</v>
      </c>
      <c r="S219" s="143">
        <v>0</v>
      </c>
      <c r="T219" s="144">
        <f t="shared" si="23"/>
        <v>0</v>
      </c>
      <c r="AR219" s="145" t="s">
        <v>439</v>
      </c>
      <c r="AT219" s="145" t="s">
        <v>137</v>
      </c>
      <c r="AU219" s="145" t="s">
        <v>84</v>
      </c>
      <c r="AY219" s="15" t="s">
        <v>135</v>
      </c>
      <c r="BE219" s="146">
        <f t="shared" si="24"/>
        <v>0</v>
      </c>
      <c r="BF219" s="146">
        <f t="shared" si="25"/>
        <v>0</v>
      </c>
      <c r="BG219" s="146">
        <f t="shared" si="26"/>
        <v>0</v>
      </c>
      <c r="BH219" s="146">
        <f t="shared" si="27"/>
        <v>0</v>
      </c>
      <c r="BI219" s="146">
        <f t="shared" si="28"/>
        <v>0</v>
      </c>
      <c r="BJ219" s="15" t="s">
        <v>82</v>
      </c>
      <c r="BK219" s="146">
        <f t="shared" si="29"/>
        <v>0</v>
      </c>
      <c r="BL219" s="15" t="s">
        <v>439</v>
      </c>
      <c r="BM219" s="145" t="s">
        <v>1443</v>
      </c>
    </row>
    <row r="220" spans="2:65" s="1" customFormat="1" ht="37.9" customHeight="1">
      <c r="B220" s="132"/>
      <c r="C220" s="133" t="s">
        <v>439</v>
      </c>
      <c r="D220" s="133" t="s">
        <v>137</v>
      </c>
      <c r="E220" s="134" t="s">
        <v>1444</v>
      </c>
      <c r="F220" s="135" t="s">
        <v>1445</v>
      </c>
      <c r="G220" s="136" t="s">
        <v>165</v>
      </c>
      <c r="H220" s="137">
        <v>20</v>
      </c>
      <c r="I220" s="138"/>
      <c r="J220" s="139">
        <f t="shared" si="20"/>
        <v>0</v>
      </c>
      <c r="K220" s="140"/>
      <c r="L220" s="31"/>
      <c r="M220" s="141" t="s">
        <v>1</v>
      </c>
      <c r="N220" s="142" t="s">
        <v>39</v>
      </c>
      <c r="P220" s="143">
        <f t="shared" si="21"/>
        <v>0</v>
      </c>
      <c r="Q220" s="143">
        <v>2.7299999999999998E-3</v>
      </c>
      <c r="R220" s="143">
        <f t="shared" si="22"/>
        <v>5.4599999999999996E-2</v>
      </c>
      <c r="S220" s="143">
        <v>0</v>
      </c>
      <c r="T220" s="144">
        <f t="shared" si="23"/>
        <v>0</v>
      </c>
      <c r="AR220" s="145" t="s">
        <v>439</v>
      </c>
      <c r="AT220" s="145" t="s">
        <v>137</v>
      </c>
      <c r="AU220" s="145" t="s">
        <v>84</v>
      </c>
      <c r="AY220" s="15" t="s">
        <v>135</v>
      </c>
      <c r="BE220" s="146">
        <f t="shared" si="24"/>
        <v>0</v>
      </c>
      <c r="BF220" s="146">
        <f t="shared" si="25"/>
        <v>0</v>
      </c>
      <c r="BG220" s="146">
        <f t="shared" si="26"/>
        <v>0</v>
      </c>
      <c r="BH220" s="146">
        <f t="shared" si="27"/>
        <v>0</v>
      </c>
      <c r="BI220" s="146">
        <f t="shared" si="28"/>
        <v>0</v>
      </c>
      <c r="BJ220" s="15" t="s">
        <v>82</v>
      </c>
      <c r="BK220" s="146">
        <f t="shared" si="29"/>
        <v>0</v>
      </c>
      <c r="BL220" s="15" t="s">
        <v>439</v>
      </c>
      <c r="BM220" s="145" t="s">
        <v>1446</v>
      </c>
    </row>
    <row r="221" spans="2:65" s="1" customFormat="1" ht="16.5" customHeight="1">
      <c r="B221" s="132"/>
      <c r="C221" s="158" t="s">
        <v>444</v>
      </c>
      <c r="D221" s="158" t="s">
        <v>219</v>
      </c>
      <c r="E221" s="159" t="s">
        <v>1447</v>
      </c>
      <c r="F221" s="160" t="s">
        <v>1448</v>
      </c>
      <c r="G221" s="161" t="s">
        <v>165</v>
      </c>
      <c r="H221" s="162">
        <v>20</v>
      </c>
      <c r="I221" s="163"/>
      <c r="J221" s="164">
        <f t="shared" si="20"/>
        <v>0</v>
      </c>
      <c r="K221" s="165"/>
      <c r="L221" s="166"/>
      <c r="M221" s="167" t="s">
        <v>1</v>
      </c>
      <c r="N221" s="168" t="s">
        <v>39</v>
      </c>
      <c r="P221" s="143">
        <f t="shared" si="21"/>
        <v>0</v>
      </c>
      <c r="Q221" s="143">
        <v>3.1800000000000001E-3</v>
      </c>
      <c r="R221" s="143">
        <f t="shared" si="22"/>
        <v>6.3600000000000004E-2</v>
      </c>
      <c r="S221" s="143">
        <v>0</v>
      </c>
      <c r="T221" s="144">
        <f t="shared" si="23"/>
        <v>0</v>
      </c>
      <c r="AR221" s="145" t="s">
        <v>1449</v>
      </c>
      <c r="AT221" s="145" t="s">
        <v>219</v>
      </c>
      <c r="AU221" s="145" t="s">
        <v>84</v>
      </c>
      <c r="AY221" s="15" t="s">
        <v>135</v>
      </c>
      <c r="BE221" s="146">
        <f t="shared" si="24"/>
        <v>0</v>
      </c>
      <c r="BF221" s="146">
        <f t="shared" si="25"/>
        <v>0</v>
      </c>
      <c r="BG221" s="146">
        <f t="shared" si="26"/>
        <v>0</v>
      </c>
      <c r="BH221" s="146">
        <f t="shared" si="27"/>
        <v>0</v>
      </c>
      <c r="BI221" s="146">
        <f t="shared" si="28"/>
        <v>0</v>
      </c>
      <c r="BJ221" s="15" t="s">
        <v>82</v>
      </c>
      <c r="BK221" s="146">
        <f t="shared" si="29"/>
        <v>0</v>
      </c>
      <c r="BL221" s="15" t="s">
        <v>439</v>
      </c>
      <c r="BM221" s="145" t="s">
        <v>1450</v>
      </c>
    </row>
    <row r="222" spans="2:65" s="1" customFormat="1" ht="16.5" customHeight="1">
      <c r="B222" s="132"/>
      <c r="C222" s="133" t="s">
        <v>448</v>
      </c>
      <c r="D222" s="133" t="s">
        <v>137</v>
      </c>
      <c r="E222" s="134" t="s">
        <v>1451</v>
      </c>
      <c r="F222" s="135" t="s">
        <v>225</v>
      </c>
      <c r="G222" s="136" t="s">
        <v>226</v>
      </c>
      <c r="H222" s="137">
        <v>1</v>
      </c>
      <c r="I222" s="138"/>
      <c r="J222" s="139">
        <f t="shared" si="20"/>
        <v>0</v>
      </c>
      <c r="K222" s="140"/>
      <c r="L222" s="31"/>
      <c r="M222" s="141" t="s">
        <v>1</v>
      </c>
      <c r="N222" s="142" t="s">
        <v>39</v>
      </c>
      <c r="P222" s="143">
        <f t="shared" si="21"/>
        <v>0</v>
      </c>
      <c r="Q222" s="143">
        <v>0</v>
      </c>
      <c r="R222" s="143">
        <f t="shared" si="22"/>
        <v>0</v>
      </c>
      <c r="S222" s="143">
        <v>0</v>
      </c>
      <c r="T222" s="144">
        <f t="shared" si="23"/>
        <v>0</v>
      </c>
      <c r="AR222" s="145" t="s">
        <v>439</v>
      </c>
      <c r="AT222" s="145" t="s">
        <v>137</v>
      </c>
      <c r="AU222" s="145" t="s">
        <v>84</v>
      </c>
      <c r="AY222" s="15" t="s">
        <v>135</v>
      </c>
      <c r="BE222" s="146">
        <f t="shared" si="24"/>
        <v>0</v>
      </c>
      <c r="BF222" s="146">
        <f t="shared" si="25"/>
        <v>0</v>
      </c>
      <c r="BG222" s="146">
        <f t="shared" si="26"/>
        <v>0</v>
      </c>
      <c r="BH222" s="146">
        <f t="shared" si="27"/>
        <v>0</v>
      </c>
      <c r="BI222" s="146">
        <f t="shared" si="28"/>
        <v>0</v>
      </c>
      <c r="BJ222" s="15" t="s">
        <v>82</v>
      </c>
      <c r="BK222" s="146">
        <f t="shared" si="29"/>
        <v>0</v>
      </c>
      <c r="BL222" s="15" t="s">
        <v>439</v>
      </c>
      <c r="BM222" s="145" t="s">
        <v>1452</v>
      </c>
    </row>
    <row r="223" spans="2:65" s="1" customFormat="1" ht="24.2" customHeight="1">
      <c r="B223" s="132"/>
      <c r="C223" s="133" t="s">
        <v>452</v>
      </c>
      <c r="D223" s="133" t="s">
        <v>137</v>
      </c>
      <c r="E223" s="134" t="s">
        <v>1453</v>
      </c>
      <c r="F223" s="135" t="s">
        <v>1454</v>
      </c>
      <c r="G223" s="136" t="s">
        <v>165</v>
      </c>
      <c r="H223" s="137">
        <v>315</v>
      </c>
      <c r="I223" s="138"/>
      <c r="J223" s="139">
        <f t="shared" si="20"/>
        <v>0</v>
      </c>
      <c r="K223" s="140"/>
      <c r="L223" s="31"/>
      <c r="M223" s="141" t="s">
        <v>1</v>
      </c>
      <c r="N223" s="142" t="s">
        <v>39</v>
      </c>
      <c r="P223" s="143">
        <f t="shared" si="21"/>
        <v>0</v>
      </c>
      <c r="Q223" s="143">
        <v>0</v>
      </c>
      <c r="R223" s="143">
        <f t="shared" si="22"/>
        <v>0</v>
      </c>
      <c r="S223" s="143">
        <v>0</v>
      </c>
      <c r="T223" s="144">
        <f t="shared" si="23"/>
        <v>0</v>
      </c>
      <c r="AR223" s="145" t="s">
        <v>439</v>
      </c>
      <c r="AT223" s="145" t="s">
        <v>137</v>
      </c>
      <c r="AU223" s="145" t="s">
        <v>84</v>
      </c>
      <c r="AY223" s="15" t="s">
        <v>135</v>
      </c>
      <c r="BE223" s="146">
        <f t="shared" si="24"/>
        <v>0</v>
      </c>
      <c r="BF223" s="146">
        <f t="shared" si="25"/>
        <v>0</v>
      </c>
      <c r="BG223" s="146">
        <f t="shared" si="26"/>
        <v>0</v>
      </c>
      <c r="BH223" s="146">
        <f t="shared" si="27"/>
        <v>0</v>
      </c>
      <c r="BI223" s="146">
        <f t="shared" si="28"/>
        <v>0</v>
      </c>
      <c r="BJ223" s="15" t="s">
        <v>82</v>
      </c>
      <c r="BK223" s="146">
        <f t="shared" si="29"/>
        <v>0</v>
      </c>
      <c r="BL223" s="15" t="s">
        <v>439</v>
      </c>
      <c r="BM223" s="145" t="s">
        <v>1455</v>
      </c>
    </row>
    <row r="224" spans="2:65" s="11" customFormat="1" ht="25.9" customHeight="1">
      <c r="B224" s="120"/>
      <c r="D224" s="121" t="s">
        <v>73</v>
      </c>
      <c r="E224" s="122" t="s">
        <v>1456</v>
      </c>
      <c r="F224" s="122" t="s">
        <v>1457</v>
      </c>
      <c r="I224" s="123"/>
      <c r="J224" s="124">
        <f>BK224</f>
        <v>0</v>
      </c>
      <c r="L224" s="120"/>
      <c r="M224" s="125"/>
      <c r="P224" s="126">
        <f>SUM(P225:P226)</f>
        <v>0</v>
      </c>
      <c r="R224" s="126">
        <f>SUM(R225:R226)</f>
        <v>0</v>
      </c>
      <c r="T224" s="127">
        <f>SUM(T225:T226)</f>
        <v>0</v>
      </c>
      <c r="AR224" s="121" t="s">
        <v>141</v>
      </c>
      <c r="AT224" s="128" t="s">
        <v>73</v>
      </c>
      <c r="AU224" s="128" t="s">
        <v>74</v>
      </c>
      <c r="AY224" s="121" t="s">
        <v>135</v>
      </c>
      <c r="BK224" s="129">
        <f>SUM(BK225:BK226)</f>
        <v>0</v>
      </c>
    </row>
    <row r="225" spans="2:65" s="1" customFormat="1" ht="16.5" customHeight="1">
      <c r="B225" s="132"/>
      <c r="C225" s="133" t="s">
        <v>456</v>
      </c>
      <c r="D225" s="133" t="s">
        <v>137</v>
      </c>
      <c r="E225" s="134" t="s">
        <v>1458</v>
      </c>
      <c r="F225" s="135" t="s">
        <v>1459</v>
      </c>
      <c r="G225" s="136" t="s">
        <v>226</v>
      </c>
      <c r="H225" s="137">
        <v>1</v>
      </c>
      <c r="I225" s="138"/>
      <c r="J225" s="139">
        <f>ROUND(I225*H225,2)</f>
        <v>0</v>
      </c>
      <c r="K225" s="140"/>
      <c r="L225" s="31"/>
      <c r="M225" s="141" t="s">
        <v>1</v>
      </c>
      <c r="N225" s="142" t="s">
        <v>39</v>
      </c>
      <c r="P225" s="143">
        <f>O225*H225</f>
        <v>0</v>
      </c>
      <c r="Q225" s="143">
        <v>0</v>
      </c>
      <c r="R225" s="143">
        <f>Q225*H225</f>
        <v>0</v>
      </c>
      <c r="S225" s="143">
        <v>0</v>
      </c>
      <c r="T225" s="144">
        <f>S225*H225</f>
        <v>0</v>
      </c>
      <c r="AR225" s="145" t="s">
        <v>1460</v>
      </c>
      <c r="AT225" s="145" t="s">
        <v>137</v>
      </c>
      <c r="AU225" s="145" t="s">
        <v>82</v>
      </c>
      <c r="AY225" s="15" t="s">
        <v>135</v>
      </c>
      <c r="BE225" s="146">
        <f>IF(N225="základní",J225,0)</f>
        <v>0</v>
      </c>
      <c r="BF225" s="146">
        <f>IF(N225="snížená",J225,0)</f>
        <v>0</v>
      </c>
      <c r="BG225" s="146">
        <f>IF(N225="zákl. přenesená",J225,0)</f>
        <v>0</v>
      </c>
      <c r="BH225" s="146">
        <f>IF(N225="sníž. přenesená",J225,0)</f>
        <v>0</v>
      </c>
      <c r="BI225" s="146">
        <f>IF(N225="nulová",J225,0)</f>
        <v>0</v>
      </c>
      <c r="BJ225" s="15" t="s">
        <v>82</v>
      </c>
      <c r="BK225" s="146">
        <f>ROUND(I225*H225,2)</f>
        <v>0</v>
      </c>
      <c r="BL225" s="15" t="s">
        <v>1460</v>
      </c>
      <c r="BM225" s="145" t="s">
        <v>1461</v>
      </c>
    </row>
    <row r="226" spans="2:65" s="1" customFormat="1" ht="16.5" customHeight="1">
      <c r="B226" s="132"/>
      <c r="C226" s="133" t="s">
        <v>460</v>
      </c>
      <c r="D226" s="133" t="s">
        <v>137</v>
      </c>
      <c r="E226" s="134" t="s">
        <v>1462</v>
      </c>
      <c r="F226" s="135" t="s">
        <v>1463</v>
      </c>
      <c r="G226" s="136" t="s">
        <v>226</v>
      </c>
      <c r="H226" s="137">
        <v>1</v>
      </c>
      <c r="I226" s="138"/>
      <c r="J226" s="139">
        <f>ROUND(I226*H226,2)</f>
        <v>0</v>
      </c>
      <c r="K226" s="140"/>
      <c r="L226" s="31"/>
      <c r="M226" s="176" t="s">
        <v>1</v>
      </c>
      <c r="N226" s="177" t="s">
        <v>39</v>
      </c>
      <c r="O226" s="178"/>
      <c r="P226" s="179">
        <f>O226*H226</f>
        <v>0</v>
      </c>
      <c r="Q226" s="179">
        <v>0</v>
      </c>
      <c r="R226" s="179">
        <f>Q226*H226</f>
        <v>0</v>
      </c>
      <c r="S226" s="179">
        <v>0</v>
      </c>
      <c r="T226" s="180">
        <f>S226*H226</f>
        <v>0</v>
      </c>
      <c r="AR226" s="145" t="s">
        <v>1460</v>
      </c>
      <c r="AT226" s="145" t="s">
        <v>137</v>
      </c>
      <c r="AU226" s="145" t="s">
        <v>82</v>
      </c>
      <c r="AY226" s="15" t="s">
        <v>135</v>
      </c>
      <c r="BE226" s="146">
        <f>IF(N226="základní",J226,0)</f>
        <v>0</v>
      </c>
      <c r="BF226" s="146">
        <f>IF(N226="snížená",J226,0)</f>
        <v>0</v>
      </c>
      <c r="BG226" s="146">
        <f>IF(N226="zákl. přenesená",J226,0)</f>
        <v>0</v>
      </c>
      <c r="BH226" s="146">
        <f>IF(N226="sníž. přenesená",J226,0)</f>
        <v>0</v>
      </c>
      <c r="BI226" s="146">
        <f>IF(N226="nulová",J226,0)</f>
        <v>0</v>
      </c>
      <c r="BJ226" s="15" t="s">
        <v>82</v>
      </c>
      <c r="BK226" s="146">
        <f>ROUND(I226*H226,2)</f>
        <v>0</v>
      </c>
      <c r="BL226" s="15" t="s">
        <v>1460</v>
      </c>
      <c r="BM226" s="145" t="s">
        <v>1464</v>
      </c>
    </row>
    <row r="227" spans="2:65" s="1" customFormat="1" ht="6.95" customHeight="1">
      <c r="B227" s="43"/>
      <c r="C227" s="44"/>
      <c r="D227" s="44"/>
      <c r="E227" s="44"/>
      <c r="F227" s="44"/>
      <c r="G227" s="44"/>
      <c r="H227" s="44"/>
      <c r="I227" s="44"/>
      <c r="J227" s="44"/>
      <c r="K227" s="44"/>
      <c r="L227" s="31"/>
    </row>
  </sheetData>
  <autoFilter ref="C125:K226" xr:uid="{00000000-0009-0000-0000-000005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29"/>
  <sheetViews>
    <sheetView showGridLines="0" workbookViewId="0">
      <selection activeCell="E18" sqref="E18:H18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99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84</v>
      </c>
    </row>
    <row r="4" spans="2:46" ht="24.95" customHeight="1">
      <c r="B4" s="18"/>
      <c r="D4" s="19" t="s">
        <v>103</v>
      </c>
      <c r="L4" s="18"/>
      <c r="M4" s="87" t="s">
        <v>10</v>
      </c>
      <c r="AT4" s="15" t="s">
        <v>3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26.25" customHeight="1">
      <c r="B7" s="18"/>
      <c r="E7" s="222" t="str">
        <f>'Rekapitulace stavby'!K6</f>
        <v>Nová Koruna - doplnění sítí etapa II vodovod, kanalizace splašková, kanalizace dešŤová, přípojky, VO, přeložky</v>
      </c>
      <c r="F7" s="223"/>
      <c r="G7" s="223"/>
      <c r="H7" s="223"/>
      <c r="L7" s="18"/>
    </row>
    <row r="8" spans="2:46" s="1" customFormat="1" ht="12" customHeight="1">
      <c r="B8" s="31"/>
      <c r="D8" s="25" t="s">
        <v>104</v>
      </c>
      <c r="L8" s="31"/>
    </row>
    <row r="9" spans="2:46" s="1" customFormat="1" ht="16.5" customHeight="1">
      <c r="B9" s="31"/>
      <c r="E9" s="183" t="s">
        <v>1465</v>
      </c>
      <c r="F9" s="224"/>
      <c r="G9" s="224"/>
      <c r="H9" s="224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5" t="s">
        <v>18</v>
      </c>
      <c r="F11" s="23" t="s">
        <v>1</v>
      </c>
      <c r="I11" s="25" t="s">
        <v>19</v>
      </c>
      <c r="J11" s="23" t="s">
        <v>1</v>
      </c>
      <c r="L11" s="31"/>
    </row>
    <row r="12" spans="2:46" s="1" customFormat="1" ht="12" customHeight="1">
      <c r="B12" s="31"/>
      <c r="D12" s="25" t="s">
        <v>21</v>
      </c>
      <c r="F12" s="23" t="s">
        <v>22</v>
      </c>
      <c r="I12" s="25" t="s">
        <v>23</v>
      </c>
      <c r="J12" s="51"/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5" t="s">
        <v>26</v>
      </c>
      <c r="I14" s="25" t="s">
        <v>27</v>
      </c>
      <c r="J14" s="23" t="str">
        <f>IF('Rekapitulace stavby'!AN10="","",'Rekapitulace stavby'!AN10)</f>
        <v/>
      </c>
      <c r="L14" s="31"/>
    </row>
    <row r="15" spans="2:46" s="1" customFormat="1" ht="18" customHeight="1">
      <c r="B15" s="31"/>
      <c r="E15" s="23" t="str">
        <f>IF('Rekapitulace stavby'!E11="","",'Rekapitulace stavby'!E11)</f>
        <v xml:space="preserve"> </v>
      </c>
      <c r="I15" s="25" t="s">
        <v>28</v>
      </c>
      <c r="J15" s="23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5" t="s">
        <v>29</v>
      </c>
      <c r="I17" s="25" t="s">
        <v>27</v>
      </c>
      <c r="J17" s="26"/>
      <c r="L17" s="31"/>
    </row>
    <row r="18" spans="2:12" s="1" customFormat="1" ht="18" customHeight="1">
      <c r="B18" s="31"/>
      <c r="E18" s="225"/>
      <c r="F18" s="205"/>
      <c r="G18" s="205"/>
      <c r="H18" s="205"/>
      <c r="I18" s="25" t="s">
        <v>28</v>
      </c>
      <c r="J18" s="26"/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5" t="s">
        <v>30</v>
      </c>
      <c r="I20" s="25" t="s">
        <v>27</v>
      </c>
      <c r="J20" s="23" t="str">
        <f>IF('Rekapitulace stavby'!AN16="","",'Rekapitulace stavby'!AN16)</f>
        <v/>
      </c>
      <c r="L20" s="31"/>
    </row>
    <row r="21" spans="2:12" s="1" customFormat="1" ht="18" customHeight="1">
      <c r="B21" s="31"/>
      <c r="E21" s="23" t="str">
        <f>IF('Rekapitulace stavby'!E17="","",'Rekapitulace stavby'!E17)</f>
        <v xml:space="preserve"> </v>
      </c>
      <c r="I21" s="25" t="s">
        <v>28</v>
      </c>
      <c r="J21" s="23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5" t="s">
        <v>32</v>
      </c>
      <c r="I23" s="25" t="s">
        <v>27</v>
      </c>
      <c r="J23" s="23" t="str">
        <f>IF('Rekapitulace stavby'!AN19="","",'Rekapitulace stavby'!AN19)</f>
        <v/>
      </c>
      <c r="L23" s="31"/>
    </row>
    <row r="24" spans="2:12" s="1" customFormat="1" ht="18" customHeight="1">
      <c r="B24" s="31"/>
      <c r="E24" s="23" t="str">
        <f>IF('Rekapitulace stavby'!E20="","",'Rekapitulace stavby'!E20)</f>
        <v xml:space="preserve"> </v>
      </c>
      <c r="I24" s="25" t="s">
        <v>28</v>
      </c>
      <c r="J24" s="23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5" t="s">
        <v>33</v>
      </c>
      <c r="L26" s="31"/>
    </row>
    <row r="27" spans="2:12" s="7" customFormat="1" ht="16.5" customHeight="1">
      <c r="B27" s="88"/>
      <c r="E27" s="210" t="s">
        <v>1</v>
      </c>
      <c r="F27" s="210"/>
      <c r="G27" s="210"/>
      <c r="H27" s="210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34</v>
      </c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>
      <c r="B33" s="31"/>
      <c r="D33" s="54" t="s">
        <v>38</v>
      </c>
      <c r="E33" s="25" t="s">
        <v>39</v>
      </c>
      <c r="F33" s="90">
        <f>ROUND((SUM(BE118:BE128)),  2)</f>
        <v>0</v>
      </c>
      <c r="I33" s="91">
        <v>0.21</v>
      </c>
      <c r="J33" s="90">
        <f>ROUND(((SUM(BE118:BE128))*I33),  2)</f>
        <v>0</v>
      </c>
      <c r="L33" s="31"/>
    </row>
    <row r="34" spans="2:12" s="1" customFormat="1" ht="14.45" customHeight="1">
      <c r="B34" s="31"/>
      <c r="E34" s="25" t="s">
        <v>40</v>
      </c>
      <c r="F34" s="90">
        <f>ROUND((SUM(BF118:BF128)),  2)</f>
        <v>0</v>
      </c>
      <c r="I34" s="91">
        <v>0.15</v>
      </c>
      <c r="J34" s="90">
        <f>ROUND(((SUM(BF118:BF128))*I34),  2)</f>
        <v>0</v>
      </c>
      <c r="L34" s="31"/>
    </row>
    <row r="35" spans="2:12" s="1" customFormat="1" ht="14.45" hidden="1" customHeight="1">
      <c r="B35" s="31"/>
      <c r="E35" s="25" t="s">
        <v>41</v>
      </c>
      <c r="F35" s="90">
        <f>ROUND((SUM(BG118:BG128)),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5" t="s">
        <v>42</v>
      </c>
      <c r="F36" s="90">
        <f>ROUND((SUM(BH118:BH128)),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5" t="s">
        <v>43</v>
      </c>
      <c r="F37" s="90">
        <f>ROUND((SUM(BI118:BI128)),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44</v>
      </c>
      <c r="E39" s="56"/>
      <c r="F39" s="56"/>
      <c r="G39" s="94" t="s">
        <v>45</v>
      </c>
      <c r="H39" s="95" t="s">
        <v>46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1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1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1"/>
      <c r="D61" s="42" t="s">
        <v>49</v>
      </c>
      <c r="E61" s="33"/>
      <c r="F61" s="98" t="s">
        <v>50</v>
      </c>
      <c r="G61" s="42" t="s">
        <v>49</v>
      </c>
      <c r="H61" s="33"/>
      <c r="I61" s="33"/>
      <c r="J61" s="99" t="s">
        <v>50</v>
      </c>
      <c r="K61" s="33"/>
      <c r="L61" s="31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1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31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1"/>
      <c r="D76" s="42" t="s">
        <v>49</v>
      </c>
      <c r="E76" s="33"/>
      <c r="F76" s="98" t="s">
        <v>50</v>
      </c>
      <c r="G76" s="42" t="s">
        <v>49</v>
      </c>
      <c r="H76" s="33"/>
      <c r="I76" s="33"/>
      <c r="J76" s="99" t="s">
        <v>50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19" t="s">
        <v>106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5" t="s">
        <v>16</v>
      </c>
      <c r="L84" s="31"/>
    </row>
    <row r="85" spans="2:47" s="1" customFormat="1" ht="26.25" customHeight="1">
      <c r="B85" s="31"/>
      <c r="E85" s="222" t="str">
        <f>E7</f>
        <v>Nová Koruna - doplnění sítí etapa II vodovod, kanalizace splašková, kanalizace dešŤová, přípojky, VO, přeložky</v>
      </c>
      <c r="F85" s="223"/>
      <c r="G85" s="223"/>
      <c r="H85" s="223"/>
      <c r="L85" s="31"/>
    </row>
    <row r="86" spans="2:47" s="1" customFormat="1" ht="12" customHeight="1">
      <c r="B86" s="31"/>
      <c r="C86" s="25" t="s">
        <v>104</v>
      </c>
      <c r="L86" s="31"/>
    </row>
    <row r="87" spans="2:47" s="1" customFormat="1" ht="16.5" customHeight="1">
      <c r="B87" s="31"/>
      <c r="E87" s="183" t="str">
        <f>E9</f>
        <v>4179f - SO 06  Přeložky</v>
      </c>
      <c r="F87" s="224"/>
      <c r="G87" s="224"/>
      <c r="H87" s="22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5" t="s">
        <v>21</v>
      </c>
      <c r="F89" s="23" t="str">
        <f>F12</f>
        <v xml:space="preserve"> </v>
      </c>
      <c r="I89" s="25" t="s">
        <v>23</v>
      </c>
      <c r="J89" s="51" t="str">
        <f>IF(J12="","",J12)</f>
        <v/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5" t="s">
        <v>26</v>
      </c>
      <c r="F91" s="23" t="str">
        <f>E15</f>
        <v xml:space="preserve"> </v>
      </c>
      <c r="I91" s="25" t="s">
        <v>30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5" t="s">
        <v>29</v>
      </c>
      <c r="F92" s="23" t="str">
        <f>IF(E18="","",E18)</f>
        <v/>
      </c>
      <c r="I92" s="25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107</v>
      </c>
      <c r="D94" s="92"/>
      <c r="E94" s="92"/>
      <c r="F94" s="92"/>
      <c r="G94" s="92"/>
      <c r="H94" s="92"/>
      <c r="I94" s="92"/>
      <c r="J94" s="101" t="s">
        <v>108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109</v>
      </c>
      <c r="J96" s="65">
        <f>J118</f>
        <v>0</v>
      </c>
      <c r="L96" s="31"/>
      <c r="AU96" s="15" t="s">
        <v>110</v>
      </c>
    </row>
    <row r="97" spans="2:12" s="8" customFormat="1" ht="24.95" customHeight="1">
      <c r="B97" s="103"/>
      <c r="D97" s="104" t="s">
        <v>1283</v>
      </c>
      <c r="E97" s="105"/>
      <c r="F97" s="105"/>
      <c r="G97" s="105"/>
      <c r="H97" s="105"/>
      <c r="I97" s="105"/>
      <c r="J97" s="106">
        <f>J119</f>
        <v>0</v>
      </c>
      <c r="L97" s="103"/>
    </row>
    <row r="98" spans="2:12" s="9" customFormat="1" ht="19.899999999999999" customHeight="1">
      <c r="B98" s="107"/>
      <c r="D98" s="108" t="s">
        <v>1466</v>
      </c>
      <c r="E98" s="109"/>
      <c r="F98" s="109"/>
      <c r="G98" s="109"/>
      <c r="H98" s="109"/>
      <c r="I98" s="109"/>
      <c r="J98" s="110">
        <f>J120</f>
        <v>0</v>
      </c>
      <c r="L98" s="107"/>
    </row>
    <row r="99" spans="2:12" s="1" customFormat="1" ht="21.75" customHeight="1">
      <c r="B99" s="31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31"/>
    </row>
    <row r="105" spans="2:12" s="1" customFormat="1" ht="24.95" customHeight="1">
      <c r="B105" s="31"/>
      <c r="C105" s="19" t="s">
        <v>120</v>
      </c>
      <c r="L105" s="31"/>
    </row>
    <row r="106" spans="2:12" s="1" customFormat="1" ht="6.95" customHeight="1">
      <c r="B106" s="31"/>
      <c r="L106" s="31"/>
    </row>
    <row r="107" spans="2:12" s="1" customFormat="1" ht="12" customHeight="1">
      <c r="B107" s="31"/>
      <c r="C107" s="25" t="s">
        <v>16</v>
      </c>
      <c r="L107" s="31"/>
    </row>
    <row r="108" spans="2:12" s="1" customFormat="1" ht="26.25" customHeight="1">
      <c r="B108" s="31"/>
      <c r="E108" s="222" t="str">
        <f>E7</f>
        <v>Nová Koruna - doplnění sítí etapa II vodovod, kanalizace splašková, kanalizace dešŤová, přípojky, VO, přeložky</v>
      </c>
      <c r="F108" s="223"/>
      <c r="G108" s="223"/>
      <c r="H108" s="223"/>
      <c r="L108" s="31"/>
    </row>
    <row r="109" spans="2:12" s="1" customFormat="1" ht="12" customHeight="1">
      <c r="B109" s="31"/>
      <c r="C109" s="25" t="s">
        <v>104</v>
      </c>
      <c r="L109" s="31"/>
    </row>
    <row r="110" spans="2:12" s="1" customFormat="1" ht="16.5" customHeight="1">
      <c r="B110" s="31"/>
      <c r="E110" s="183" t="str">
        <f>E9</f>
        <v>4179f - SO 06  Přeložky</v>
      </c>
      <c r="F110" s="224"/>
      <c r="G110" s="224"/>
      <c r="H110" s="224"/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5" t="s">
        <v>21</v>
      </c>
      <c r="F112" s="23" t="str">
        <f>F12</f>
        <v xml:space="preserve"> </v>
      </c>
      <c r="I112" s="25" t="s">
        <v>23</v>
      </c>
      <c r="J112" s="51" t="str">
        <f>IF(J12="","",J12)</f>
        <v/>
      </c>
      <c r="L112" s="31"/>
    </row>
    <row r="113" spans="2:65" s="1" customFormat="1" ht="6.95" customHeight="1">
      <c r="B113" s="31"/>
      <c r="L113" s="31"/>
    </row>
    <row r="114" spans="2:65" s="1" customFormat="1" ht="15.2" customHeight="1">
      <c r="B114" s="31"/>
      <c r="C114" s="25" t="s">
        <v>26</v>
      </c>
      <c r="F114" s="23" t="str">
        <f>E15</f>
        <v xml:space="preserve"> </v>
      </c>
      <c r="I114" s="25" t="s">
        <v>30</v>
      </c>
      <c r="J114" s="29" t="str">
        <f>E21</f>
        <v xml:space="preserve"> </v>
      </c>
      <c r="L114" s="31"/>
    </row>
    <row r="115" spans="2:65" s="1" customFormat="1" ht="15.2" customHeight="1">
      <c r="B115" s="31"/>
      <c r="C115" s="25" t="s">
        <v>29</v>
      </c>
      <c r="F115" s="23" t="str">
        <f>IF(E18="","",E18)</f>
        <v/>
      </c>
      <c r="I115" s="25" t="s">
        <v>32</v>
      </c>
      <c r="J115" s="29" t="str">
        <f>E24</f>
        <v xml:space="preserve"> </v>
      </c>
      <c r="L115" s="31"/>
    </row>
    <row r="116" spans="2:65" s="1" customFormat="1" ht="10.35" customHeight="1">
      <c r="B116" s="31"/>
      <c r="L116" s="31"/>
    </row>
    <row r="117" spans="2:65" s="10" customFormat="1" ht="29.25" customHeight="1">
      <c r="B117" s="111"/>
      <c r="C117" s="112" t="s">
        <v>121</v>
      </c>
      <c r="D117" s="113" t="s">
        <v>59</v>
      </c>
      <c r="E117" s="113" t="s">
        <v>55</v>
      </c>
      <c r="F117" s="113" t="s">
        <v>56</v>
      </c>
      <c r="G117" s="113" t="s">
        <v>122</v>
      </c>
      <c r="H117" s="113" t="s">
        <v>123</v>
      </c>
      <c r="I117" s="113" t="s">
        <v>124</v>
      </c>
      <c r="J117" s="114" t="s">
        <v>108</v>
      </c>
      <c r="K117" s="115" t="s">
        <v>125</v>
      </c>
      <c r="L117" s="111"/>
      <c r="M117" s="58" t="s">
        <v>1</v>
      </c>
      <c r="N117" s="59" t="s">
        <v>38</v>
      </c>
      <c r="O117" s="59" t="s">
        <v>126</v>
      </c>
      <c r="P117" s="59" t="s">
        <v>127</v>
      </c>
      <c r="Q117" s="59" t="s">
        <v>128</v>
      </c>
      <c r="R117" s="59" t="s">
        <v>129</v>
      </c>
      <c r="S117" s="59" t="s">
        <v>130</v>
      </c>
      <c r="T117" s="60" t="s">
        <v>131</v>
      </c>
    </row>
    <row r="118" spans="2:65" s="1" customFormat="1" ht="22.9" customHeight="1">
      <c r="B118" s="31"/>
      <c r="C118" s="63" t="s">
        <v>132</v>
      </c>
      <c r="J118" s="116">
        <f>BK118</f>
        <v>0</v>
      </c>
      <c r="L118" s="31"/>
      <c r="M118" s="61"/>
      <c r="N118" s="52"/>
      <c r="O118" s="52"/>
      <c r="P118" s="117">
        <f>P119</f>
        <v>0</v>
      </c>
      <c r="Q118" s="52"/>
      <c r="R118" s="117">
        <f>R119</f>
        <v>0</v>
      </c>
      <c r="S118" s="52"/>
      <c r="T118" s="118">
        <f>T119</f>
        <v>0</v>
      </c>
      <c r="AT118" s="15" t="s">
        <v>73</v>
      </c>
      <c r="AU118" s="15" t="s">
        <v>110</v>
      </c>
      <c r="BK118" s="119">
        <f>BK119</f>
        <v>0</v>
      </c>
    </row>
    <row r="119" spans="2:65" s="11" customFormat="1" ht="25.9" customHeight="1">
      <c r="B119" s="120"/>
      <c r="D119" s="121" t="s">
        <v>73</v>
      </c>
      <c r="E119" s="122" t="s">
        <v>219</v>
      </c>
      <c r="F119" s="122" t="s">
        <v>1423</v>
      </c>
      <c r="I119" s="123"/>
      <c r="J119" s="124">
        <f>BK119</f>
        <v>0</v>
      </c>
      <c r="L119" s="120"/>
      <c r="M119" s="125"/>
      <c r="P119" s="126">
        <f>P120</f>
        <v>0</v>
      </c>
      <c r="R119" s="126">
        <f>R120</f>
        <v>0</v>
      </c>
      <c r="T119" s="127">
        <f>T120</f>
        <v>0</v>
      </c>
      <c r="AR119" s="121" t="s">
        <v>148</v>
      </c>
      <c r="AT119" s="128" t="s">
        <v>73</v>
      </c>
      <c r="AU119" s="128" t="s">
        <v>74</v>
      </c>
      <c r="AY119" s="121" t="s">
        <v>135</v>
      </c>
      <c r="BK119" s="129">
        <f>BK120</f>
        <v>0</v>
      </c>
    </row>
    <row r="120" spans="2:65" s="11" customFormat="1" ht="22.9" customHeight="1">
      <c r="B120" s="120"/>
      <c r="D120" s="121" t="s">
        <v>73</v>
      </c>
      <c r="E120" s="130" t="s">
        <v>1467</v>
      </c>
      <c r="F120" s="130" t="s">
        <v>1468</v>
      </c>
      <c r="I120" s="123"/>
      <c r="J120" s="131">
        <f>BK120</f>
        <v>0</v>
      </c>
      <c r="L120" s="120"/>
      <c r="M120" s="125"/>
      <c r="P120" s="126">
        <f>SUM(P121:P128)</f>
        <v>0</v>
      </c>
      <c r="R120" s="126">
        <f>SUM(R121:R128)</f>
        <v>0</v>
      </c>
      <c r="T120" s="127">
        <f>SUM(T121:T128)</f>
        <v>0</v>
      </c>
      <c r="AR120" s="121" t="s">
        <v>148</v>
      </c>
      <c r="AT120" s="128" t="s">
        <v>73</v>
      </c>
      <c r="AU120" s="128" t="s">
        <v>82</v>
      </c>
      <c r="AY120" s="121" t="s">
        <v>135</v>
      </c>
      <c r="BK120" s="129">
        <f>SUM(BK121:BK128)</f>
        <v>0</v>
      </c>
    </row>
    <row r="121" spans="2:65" s="1" customFormat="1" ht="16.5" customHeight="1">
      <c r="B121" s="132"/>
      <c r="C121" s="133" t="s">
        <v>82</v>
      </c>
      <c r="D121" s="133" t="s">
        <v>137</v>
      </c>
      <c r="E121" s="134" t="s">
        <v>1469</v>
      </c>
      <c r="F121" s="135" t="s">
        <v>1470</v>
      </c>
      <c r="G121" s="136" t="s">
        <v>165</v>
      </c>
      <c r="H121" s="137">
        <v>15</v>
      </c>
      <c r="I121" s="138"/>
      <c r="J121" s="139">
        <f>ROUND(I121*H121,2)</f>
        <v>0</v>
      </c>
      <c r="K121" s="140"/>
      <c r="L121" s="31"/>
      <c r="M121" s="141" t="s">
        <v>1</v>
      </c>
      <c r="N121" s="142" t="s">
        <v>39</v>
      </c>
      <c r="P121" s="143">
        <f>O121*H121</f>
        <v>0</v>
      </c>
      <c r="Q121" s="143">
        <v>0</v>
      </c>
      <c r="R121" s="143">
        <f>Q121*H121</f>
        <v>0</v>
      </c>
      <c r="S121" s="143">
        <v>0</v>
      </c>
      <c r="T121" s="144">
        <f>S121*H121</f>
        <v>0</v>
      </c>
      <c r="AR121" s="145" t="s">
        <v>439</v>
      </c>
      <c r="AT121" s="145" t="s">
        <v>137</v>
      </c>
      <c r="AU121" s="145" t="s">
        <v>84</v>
      </c>
      <c r="AY121" s="15" t="s">
        <v>135</v>
      </c>
      <c r="BE121" s="146">
        <f>IF(N121="základní",J121,0)</f>
        <v>0</v>
      </c>
      <c r="BF121" s="146">
        <f>IF(N121="snížená",J121,0)</f>
        <v>0</v>
      </c>
      <c r="BG121" s="146">
        <f>IF(N121="zákl. přenesená",J121,0)</f>
        <v>0</v>
      </c>
      <c r="BH121" s="146">
        <f>IF(N121="sníž. přenesená",J121,0)</f>
        <v>0</v>
      </c>
      <c r="BI121" s="146">
        <f>IF(N121="nulová",J121,0)</f>
        <v>0</v>
      </c>
      <c r="BJ121" s="15" t="s">
        <v>82</v>
      </c>
      <c r="BK121" s="146">
        <f>ROUND(I121*H121,2)</f>
        <v>0</v>
      </c>
      <c r="BL121" s="15" t="s">
        <v>439</v>
      </c>
      <c r="BM121" s="145" t="s">
        <v>1471</v>
      </c>
    </row>
    <row r="122" spans="2:65" s="1" customFormat="1" ht="19.5">
      <c r="B122" s="31"/>
      <c r="D122" s="147" t="s">
        <v>146</v>
      </c>
      <c r="F122" s="148" t="s">
        <v>1472</v>
      </c>
      <c r="I122" s="149"/>
      <c r="L122" s="31"/>
      <c r="M122" s="150"/>
      <c r="T122" s="55"/>
      <c r="AT122" s="15" t="s">
        <v>146</v>
      </c>
      <c r="AU122" s="15" t="s">
        <v>84</v>
      </c>
    </row>
    <row r="123" spans="2:65" s="1" customFormat="1" ht="16.5" customHeight="1">
      <c r="B123" s="132"/>
      <c r="C123" s="133" t="s">
        <v>84</v>
      </c>
      <c r="D123" s="133" t="s">
        <v>137</v>
      </c>
      <c r="E123" s="134" t="s">
        <v>1473</v>
      </c>
      <c r="F123" s="135" t="s">
        <v>1470</v>
      </c>
      <c r="G123" s="136" t="s">
        <v>165</v>
      </c>
      <c r="H123" s="137">
        <v>15</v>
      </c>
      <c r="I123" s="138"/>
      <c r="J123" s="139">
        <f>ROUND(I123*H123,2)</f>
        <v>0</v>
      </c>
      <c r="K123" s="140"/>
      <c r="L123" s="31"/>
      <c r="M123" s="141" t="s">
        <v>1</v>
      </c>
      <c r="N123" s="142" t="s">
        <v>39</v>
      </c>
      <c r="P123" s="143">
        <f>O123*H123</f>
        <v>0</v>
      </c>
      <c r="Q123" s="143">
        <v>0</v>
      </c>
      <c r="R123" s="143">
        <f>Q123*H123</f>
        <v>0</v>
      </c>
      <c r="S123" s="143">
        <v>0</v>
      </c>
      <c r="T123" s="144">
        <f>S123*H123</f>
        <v>0</v>
      </c>
      <c r="AR123" s="145" t="s">
        <v>439</v>
      </c>
      <c r="AT123" s="145" t="s">
        <v>137</v>
      </c>
      <c r="AU123" s="145" t="s">
        <v>84</v>
      </c>
      <c r="AY123" s="15" t="s">
        <v>135</v>
      </c>
      <c r="BE123" s="146">
        <f>IF(N123="základní",J123,0)</f>
        <v>0</v>
      </c>
      <c r="BF123" s="146">
        <f>IF(N123="snížená",J123,0)</f>
        <v>0</v>
      </c>
      <c r="BG123" s="146">
        <f>IF(N123="zákl. přenesená",J123,0)</f>
        <v>0</v>
      </c>
      <c r="BH123" s="146">
        <f>IF(N123="sníž. přenesená",J123,0)</f>
        <v>0</v>
      </c>
      <c r="BI123" s="146">
        <f>IF(N123="nulová",J123,0)</f>
        <v>0</v>
      </c>
      <c r="BJ123" s="15" t="s">
        <v>82</v>
      </c>
      <c r="BK123" s="146">
        <f>ROUND(I123*H123,2)</f>
        <v>0</v>
      </c>
      <c r="BL123" s="15" t="s">
        <v>439</v>
      </c>
      <c r="BM123" s="145" t="s">
        <v>1474</v>
      </c>
    </row>
    <row r="124" spans="2:65" s="1" customFormat="1" ht="19.5">
      <c r="B124" s="31"/>
      <c r="D124" s="147" t="s">
        <v>146</v>
      </c>
      <c r="F124" s="148" t="s">
        <v>1475</v>
      </c>
      <c r="I124" s="149"/>
      <c r="L124" s="31"/>
      <c r="M124" s="150"/>
      <c r="T124" s="55"/>
      <c r="AT124" s="15" t="s">
        <v>146</v>
      </c>
      <c r="AU124" s="15" t="s">
        <v>84</v>
      </c>
    </row>
    <row r="125" spans="2:65" s="1" customFormat="1" ht="16.5" customHeight="1">
      <c r="B125" s="132"/>
      <c r="C125" s="133" t="s">
        <v>148</v>
      </c>
      <c r="D125" s="133" t="s">
        <v>137</v>
      </c>
      <c r="E125" s="134" t="s">
        <v>1476</v>
      </c>
      <c r="F125" s="135" t="s">
        <v>1477</v>
      </c>
      <c r="G125" s="136" t="s">
        <v>165</v>
      </c>
      <c r="H125" s="137">
        <v>15</v>
      </c>
      <c r="I125" s="138"/>
      <c r="J125" s="139">
        <f>ROUND(I125*H125,2)</f>
        <v>0</v>
      </c>
      <c r="K125" s="140"/>
      <c r="L125" s="31"/>
      <c r="M125" s="141" t="s">
        <v>1</v>
      </c>
      <c r="N125" s="142" t="s">
        <v>39</v>
      </c>
      <c r="P125" s="143">
        <f>O125*H125</f>
        <v>0</v>
      </c>
      <c r="Q125" s="143">
        <v>0</v>
      </c>
      <c r="R125" s="143">
        <f>Q125*H125</f>
        <v>0</v>
      </c>
      <c r="S125" s="143">
        <v>0</v>
      </c>
      <c r="T125" s="144">
        <f>S125*H125</f>
        <v>0</v>
      </c>
      <c r="AR125" s="145" t="s">
        <v>439</v>
      </c>
      <c r="AT125" s="145" t="s">
        <v>137</v>
      </c>
      <c r="AU125" s="145" t="s">
        <v>84</v>
      </c>
      <c r="AY125" s="15" t="s">
        <v>135</v>
      </c>
      <c r="BE125" s="146">
        <f>IF(N125="základní",J125,0)</f>
        <v>0</v>
      </c>
      <c r="BF125" s="146">
        <f>IF(N125="snížená",J125,0)</f>
        <v>0</v>
      </c>
      <c r="BG125" s="146">
        <f>IF(N125="zákl. přenesená",J125,0)</f>
        <v>0</v>
      </c>
      <c r="BH125" s="146">
        <f>IF(N125="sníž. přenesená",J125,0)</f>
        <v>0</v>
      </c>
      <c r="BI125" s="146">
        <f>IF(N125="nulová",J125,0)</f>
        <v>0</v>
      </c>
      <c r="BJ125" s="15" t="s">
        <v>82</v>
      </c>
      <c r="BK125" s="146">
        <f>ROUND(I125*H125,2)</f>
        <v>0</v>
      </c>
      <c r="BL125" s="15" t="s">
        <v>439</v>
      </c>
      <c r="BM125" s="145" t="s">
        <v>1478</v>
      </c>
    </row>
    <row r="126" spans="2:65" s="1" customFormat="1" ht="19.5">
      <c r="B126" s="31"/>
      <c r="D126" s="147" t="s">
        <v>146</v>
      </c>
      <c r="F126" s="148" t="s">
        <v>1479</v>
      </c>
      <c r="I126" s="149"/>
      <c r="L126" s="31"/>
      <c r="M126" s="150"/>
      <c r="T126" s="55"/>
      <c r="AT126" s="15" t="s">
        <v>146</v>
      </c>
      <c r="AU126" s="15" t="s">
        <v>84</v>
      </c>
    </row>
    <row r="127" spans="2:65" s="1" customFormat="1" ht="16.5" customHeight="1">
      <c r="B127" s="132"/>
      <c r="C127" s="133" t="s">
        <v>141</v>
      </c>
      <c r="D127" s="133" t="s">
        <v>137</v>
      </c>
      <c r="E127" s="134" t="s">
        <v>1480</v>
      </c>
      <c r="F127" s="135" t="s">
        <v>1481</v>
      </c>
      <c r="G127" s="136" t="s">
        <v>165</v>
      </c>
      <c r="H127" s="137">
        <v>15</v>
      </c>
      <c r="I127" s="138"/>
      <c r="J127" s="139">
        <f>ROUND(I127*H127,2)</f>
        <v>0</v>
      </c>
      <c r="K127" s="140"/>
      <c r="L127" s="31"/>
      <c r="M127" s="141" t="s">
        <v>1</v>
      </c>
      <c r="N127" s="142" t="s">
        <v>39</v>
      </c>
      <c r="P127" s="143">
        <f>O127*H127</f>
        <v>0</v>
      </c>
      <c r="Q127" s="143">
        <v>0</v>
      </c>
      <c r="R127" s="143">
        <f>Q127*H127</f>
        <v>0</v>
      </c>
      <c r="S127" s="143">
        <v>0</v>
      </c>
      <c r="T127" s="144">
        <f>S127*H127</f>
        <v>0</v>
      </c>
      <c r="AR127" s="145" t="s">
        <v>439</v>
      </c>
      <c r="AT127" s="145" t="s">
        <v>137</v>
      </c>
      <c r="AU127" s="145" t="s">
        <v>84</v>
      </c>
      <c r="AY127" s="15" t="s">
        <v>135</v>
      </c>
      <c r="BE127" s="146">
        <f>IF(N127="základní",J127,0)</f>
        <v>0</v>
      </c>
      <c r="BF127" s="146">
        <f>IF(N127="snížená",J127,0)</f>
        <v>0</v>
      </c>
      <c r="BG127" s="146">
        <f>IF(N127="zákl. přenesená",J127,0)</f>
        <v>0</v>
      </c>
      <c r="BH127" s="146">
        <f>IF(N127="sníž. přenesená",J127,0)</f>
        <v>0</v>
      </c>
      <c r="BI127" s="146">
        <f>IF(N127="nulová",J127,0)</f>
        <v>0</v>
      </c>
      <c r="BJ127" s="15" t="s">
        <v>82</v>
      </c>
      <c r="BK127" s="146">
        <f>ROUND(I127*H127,2)</f>
        <v>0</v>
      </c>
      <c r="BL127" s="15" t="s">
        <v>439</v>
      </c>
      <c r="BM127" s="145" t="s">
        <v>1482</v>
      </c>
    </row>
    <row r="128" spans="2:65" s="1" customFormat="1" ht="29.25">
      <c r="B128" s="31"/>
      <c r="D128" s="147" t="s">
        <v>146</v>
      </c>
      <c r="F128" s="148" t="s">
        <v>1483</v>
      </c>
      <c r="I128" s="149"/>
      <c r="L128" s="31"/>
      <c r="M128" s="181"/>
      <c r="N128" s="178"/>
      <c r="O128" s="178"/>
      <c r="P128" s="178"/>
      <c r="Q128" s="178"/>
      <c r="R128" s="178"/>
      <c r="S128" s="178"/>
      <c r="T128" s="182"/>
      <c r="AT128" s="15" t="s">
        <v>146</v>
      </c>
      <c r="AU128" s="15" t="s">
        <v>84</v>
      </c>
    </row>
    <row r="129" spans="2:12" s="1" customFormat="1" ht="6.95" customHeight="1"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31"/>
    </row>
  </sheetData>
  <autoFilter ref="C117:K128" xr:uid="{00000000-0009-0000-0000-000006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36"/>
  <sheetViews>
    <sheetView showGridLines="0" tabSelected="1" workbookViewId="0">
      <selection activeCell="J18" sqref="J18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102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84</v>
      </c>
    </row>
    <row r="4" spans="2:46" ht="24.95" customHeight="1">
      <c r="B4" s="18"/>
      <c r="D4" s="19" t="s">
        <v>103</v>
      </c>
      <c r="L4" s="18"/>
      <c r="M4" s="87" t="s">
        <v>10</v>
      </c>
      <c r="AT4" s="15" t="s">
        <v>3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26.25" customHeight="1">
      <c r="B7" s="18"/>
      <c r="E7" s="222" t="str">
        <f>'Rekapitulace stavby'!K6</f>
        <v>Nová Koruna - doplnění sítí etapa II vodovod, kanalizace splašková, kanalizace dešŤová, přípojky, VO, přeložky</v>
      </c>
      <c r="F7" s="223"/>
      <c r="G7" s="223"/>
      <c r="H7" s="223"/>
      <c r="L7" s="18"/>
    </row>
    <row r="8" spans="2:46" s="1" customFormat="1" ht="12" customHeight="1">
      <c r="B8" s="31"/>
      <c r="D8" s="25" t="s">
        <v>104</v>
      </c>
      <c r="L8" s="31"/>
    </row>
    <row r="9" spans="2:46" s="1" customFormat="1" ht="16.5" customHeight="1">
      <c r="B9" s="31"/>
      <c r="E9" s="183" t="s">
        <v>1484</v>
      </c>
      <c r="F9" s="224"/>
      <c r="G9" s="224"/>
      <c r="H9" s="224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5" t="s">
        <v>18</v>
      </c>
      <c r="F11" s="23" t="s">
        <v>1</v>
      </c>
      <c r="I11" s="25" t="s">
        <v>19</v>
      </c>
      <c r="J11" s="23" t="s">
        <v>1</v>
      </c>
      <c r="L11" s="31"/>
    </row>
    <row r="12" spans="2:46" s="1" customFormat="1" ht="12" customHeight="1">
      <c r="B12" s="31"/>
      <c r="D12" s="25" t="s">
        <v>21</v>
      </c>
      <c r="F12" s="23" t="s">
        <v>22</v>
      </c>
      <c r="I12" s="25" t="s">
        <v>23</v>
      </c>
      <c r="J12" s="51"/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5" t="s">
        <v>26</v>
      </c>
      <c r="I14" s="25" t="s">
        <v>27</v>
      </c>
      <c r="J14" s="23" t="str">
        <f>IF('Rekapitulace stavby'!AN10="","",'Rekapitulace stavby'!AN10)</f>
        <v/>
      </c>
      <c r="L14" s="31"/>
    </row>
    <row r="15" spans="2:46" s="1" customFormat="1" ht="18" customHeight="1">
      <c r="B15" s="31"/>
      <c r="E15" s="23" t="str">
        <f>IF('Rekapitulace stavby'!E11="","",'Rekapitulace stavby'!E11)</f>
        <v xml:space="preserve"> </v>
      </c>
      <c r="I15" s="25" t="s">
        <v>28</v>
      </c>
      <c r="J15" s="23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5" t="s">
        <v>29</v>
      </c>
      <c r="I17" s="25" t="s">
        <v>27</v>
      </c>
      <c r="J17" s="26"/>
      <c r="L17" s="31"/>
    </row>
    <row r="18" spans="2:12" s="1" customFormat="1" ht="18" customHeight="1">
      <c r="B18" s="31"/>
      <c r="E18" s="225"/>
      <c r="F18" s="205"/>
      <c r="G18" s="205"/>
      <c r="H18" s="205"/>
      <c r="I18" s="25" t="s">
        <v>28</v>
      </c>
      <c r="J18" s="26"/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5" t="s">
        <v>30</v>
      </c>
      <c r="I20" s="25" t="s">
        <v>27</v>
      </c>
      <c r="J20" s="23" t="str">
        <f>IF('Rekapitulace stavby'!AN16="","",'Rekapitulace stavby'!AN16)</f>
        <v/>
      </c>
      <c r="L20" s="31"/>
    </row>
    <row r="21" spans="2:12" s="1" customFormat="1" ht="18" customHeight="1">
      <c r="B21" s="31"/>
      <c r="E21" s="23" t="str">
        <f>IF('Rekapitulace stavby'!E17="","",'Rekapitulace stavby'!E17)</f>
        <v xml:space="preserve"> </v>
      </c>
      <c r="I21" s="25" t="s">
        <v>28</v>
      </c>
      <c r="J21" s="23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5" t="s">
        <v>32</v>
      </c>
      <c r="I23" s="25" t="s">
        <v>27</v>
      </c>
      <c r="J23" s="23" t="str">
        <f>IF('Rekapitulace stavby'!AN19="","",'Rekapitulace stavby'!AN19)</f>
        <v/>
      </c>
      <c r="L23" s="31"/>
    </row>
    <row r="24" spans="2:12" s="1" customFormat="1" ht="18" customHeight="1">
      <c r="B24" s="31"/>
      <c r="E24" s="23" t="str">
        <f>IF('Rekapitulace stavby'!E20="","",'Rekapitulace stavby'!E20)</f>
        <v xml:space="preserve"> </v>
      </c>
      <c r="I24" s="25" t="s">
        <v>28</v>
      </c>
      <c r="J24" s="23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5" t="s">
        <v>33</v>
      </c>
      <c r="L26" s="31"/>
    </row>
    <row r="27" spans="2:12" s="7" customFormat="1" ht="16.5" customHeight="1">
      <c r="B27" s="88"/>
      <c r="E27" s="210" t="s">
        <v>1</v>
      </c>
      <c r="F27" s="210"/>
      <c r="G27" s="210"/>
      <c r="H27" s="210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34</v>
      </c>
      <c r="J30" s="65">
        <f>ROUND(J117,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>
      <c r="B33" s="31"/>
      <c r="D33" s="54" t="s">
        <v>38</v>
      </c>
      <c r="E33" s="25" t="s">
        <v>39</v>
      </c>
      <c r="F33" s="90">
        <f>ROUND((SUM(BE117:BE135)),  2)</f>
        <v>0</v>
      </c>
      <c r="I33" s="91">
        <v>0.21</v>
      </c>
      <c r="J33" s="90">
        <f>ROUND(((SUM(BE117:BE135))*I33),  2)</f>
        <v>0</v>
      </c>
      <c r="L33" s="31"/>
    </row>
    <row r="34" spans="2:12" s="1" customFormat="1" ht="14.45" customHeight="1">
      <c r="B34" s="31"/>
      <c r="E34" s="25" t="s">
        <v>40</v>
      </c>
      <c r="F34" s="90">
        <f>ROUND((SUM(BF117:BF135)),  2)</f>
        <v>0</v>
      </c>
      <c r="I34" s="91">
        <v>0.15</v>
      </c>
      <c r="J34" s="90">
        <f>ROUND(((SUM(BF117:BF135))*I34),  2)</f>
        <v>0</v>
      </c>
      <c r="L34" s="31"/>
    </row>
    <row r="35" spans="2:12" s="1" customFormat="1" ht="14.45" hidden="1" customHeight="1">
      <c r="B35" s="31"/>
      <c r="E35" s="25" t="s">
        <v>41</v>
      </c>
      <c r="F35" s="90">
        <f>ROUND((SUM(BG117:BG135)),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5" t="s">
        <v>42</v>
      </c>
      <c r="F36" s="90">
        <f>ROUND((SUM(BH117:BH135)),  2)</f>
        <v>0</v>
      </c>
      <c r="I36" s="91">
        <v>0.15</v>
      </c>
      <c r="J36" s="90">
        <f>0</f>
        <v>0</v>
      </c>
      <c r="L36" s="31"/>
    </row>
    <row r="37" spans="2:12" s="1" customFormat="1" ht="14.45" hidden="1" customHeight="1">
      <c r="B37" s="31"/>
      <c r="E37" s="25" t="s">
        <v>43</v>
      </c>
      <c r="F37" s="90">
        <f>ROUND((SUM(BI117:BI135)),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44</v>
      </c>
      <c r="E39" s="56"/>
      <c r="F39" s="56"/>
      <c r="G39" s="94" t="s">
        <v>45</v>
      </c>
      <c r="H39" s="95" t="s">
        <v>46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1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1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1"/>
      <c r="D61" s="42" t="s">
        <v>49</v>
      </c>
      <c r="E61" s="33"/>
      <c r="F61" s="98" t="s">
        <v>50</v>
      </c>
      <c r="G61" s="42" t="s">
        <v>49</v>
      </c>
      <c r="H61" s="33"/>
      <c r="I61" s="33"/>
      <c r="J61" s="99" t="s">
        <v>50</v>
      </c>
      <c r="K61" s="33"/>
      <c r="L61" s="31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1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31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1"/>
      <c r="D76" s="42" t="s">
        <v>49</v>
      </c>
      <c r="E76" s="33"/>
      <c r="F76" s="98" t="s">
        <v>50</v>
      </c>
      <c r="G76" s="42" t="s">
        <v>49</v>
      </c>
      <c r="H76" s="33"/>
      <c r="I76" s="33"/>
      <c r="J76" s="99" t="s">
        <v>50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19" t="s">
        <v>106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5" t="s">
        <v>16</v>
      </c>
      <c r="L84" s="31"/>
    </row>
    <row r="85" spans="2:47" s="1" customFormat="1" ht="26.25" customHeight="1">
      <c r="B85" s="31"/>
      <c r="E85" s="222" t="str">
        <f>E7</f>
        <v>Nová Koruna - doplnění sítí etapa II vodovod, kanalizace splašková, kanalizace dešŤová, přípojky, VO, přeložky</v>
      </c>
      <c r="F85" s="223"/>
      <c r="G85" s="223"/>
      <c r="H85" s="223"/>
      <c r="L85" s="31"/>
    </row>
    <row r="86" spans="2:47" s="1" customFormat="1" ht="12" customHeight="1">
      <c r="B86" s="31"/>
      <c r="C86" s="25" t="s">
        <v>104</v>
      </c>
      <c r="L86" s="31"/>
    </row>
    <row r="87" spans="2:47" s="1" customFormat="1" ht="16.5" customHeight="1">
      <c r="B87" s="31"/>
      <c r="E87" s="183" t="str">
        <f>E9</f>
        <v>4179g - Vedlejší rozpočtové náklady</v>
      </c>
      <c r="F87" s="224"/>
      <c r="G87" s="224"/>
      <c r="H87" s="22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5" t="s">
        <v>21</v>
      </c>
      <c r="F89" s="23" t="str">
        <f>F12</f>
        <v xml:space="preserve"> </v>
      </c>
      <c r="I89" s="25" t="s">
        <v>23</v>
      </c>
      <c r="J89" s="51" t="str">
        <f>IF(J12="","",J12)</f>
        <v/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5" t="s">
        <v>26</v>
      </c>
      <c r="F91" s="23" t="str">
        <f>E15</f>
        <v xml:space="preserve"> </v>
      </c>
      <c r="I91" s="25" t="s">
        <v>30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5" t="s">
        <v>29</v>
      </c>
      <c r="F92" s="23" t="str">
        <f>IF(E18="","",E18)</f>
        <v/>
      </c>
      <c r="I92" s="25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107</v>
      </c>
      <c r="D94" s="92"/>
      <c r="E94" s="92"/>
      <c r="F94" s="92"/>
      <c r="G94" s="92"/>
      <c r="H94" s="92"/>
      <c r="I94" s="92"/>
      <c r="J94" s="101" t="s">
        <v>108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109</v>
      </c>
      <c r="J96" s="65">
        <f>J117</f>
        <v>0</v>
      </c>
      <c r="L96" s="31"/>
      <c r="AU96" s="15" t="s">
        <v>110</v>
      </c>
    </row>
    <row r="97" spans="2:12" s="8" customFormat="1" ht="24.95" customHeight="1">
      <c r="B97" s="103"/>
      <c r="D97" s="104" t="s">
        <v>1485</v>
      </c>
      <c r="E97" s="105"/>
      <c r="F97" s="105"/>
      <c r="G97" s="105"/>
      <c r="H97" s="105"/>
      <c r="I97" s="105"/>
      <c r="J97" s="106">
        <f>J118</f>
        <v>0</v>
      </c>
      <c r="L97" s="103"/>
    </row>
    <row r="98" spans="2:12" s="1" customFormat="1" ht="21.75" customHeight="1">
      <c r="B98" s="31"/>
      <c r="L98" s="31"/>
    </row>
    <row r="99" spans="2:12" s="1" customFormat="1" ht="6.95" customHeight="1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31"/>
    </row>
    <row r="103" spans="2:12" s="1" customFormat="1" ht="6.95" customHeight="1">
      <c r="B103" s="45"/>
      <c r="C103" s="46"/>
      <c r="D103" s="46"/>
      <c r="E103" s="46"/>
      <c r="F103" s="46"/>
      <c r="G103" s="46"/>
      <c r="H103" s="46"/>
      <c r="I103" s="46"/>
      <c r="J103" s="46"/>
      <c r="K103" s="46"/>
      <c r="L103" s="31"/>
    </row>
    <row r="104" spans="2:12" s="1" customFormat="1" ht="24.95" customHeight="1">
      <c r="B104" s="31"/>
      <c r="C104" s="19" t="s">
        <v>120</v>
      </c>
      <c r="L104" s="31"/>
    </row>
    <row r="105" spans="2:12" s="1" customFormat="1" ht="6.95" customHeight="1">
      <c r="B105" s="31"/>
      <c r="L105" s="31"/>
    </row>
    <row r="106" spans="2:12" s="1" customFormat="1" ht="12" customHeight="1">
      <c r="B106" s="31"/>
      <c r="C106" s="25" t="s">
        <v>16</v>
      </c>
      <c r="L106" s="31"/>
    </row>
    <row r="107" spans="2:12" s="1" customFormat="1" ht="26.25" customHeight="1">
      <c r="B107" s="31"/>
      <c r="E107" s="222" t="str">
        <f>E7</f>
        <v>Nová Koruna - doplnění sítí etapa II vodovod, kanalizace splašková, kanalizace dešŤová, přípojky, VO, přeložky</v>
      </c>
      <c r="F107" s="223"/>
      <c r="G107" s="223"/>
      <c r="H107" s="223"/>
      <c r="L107" s="31"/>
    </row>
    <row r="108" spans="2:12" s="1" customFormat="1" ht="12" customHeight="1">
      <c r="B108" s="31"/>
      <c r="C108" s="25" t="s">
        <v>104</v>
      </c>
      <c r="L108" s="31"/>
    </row>
    <row r="109" spans="2:12" s="1" customFormat="1" ht="16.5" customHeight="1">
      <c r="B109" s="31"/>
      <c r="E109" s="183" t="str">
        <f>E9</f>
        <v>4179g - Vedlejší rozpočtové náklady</v>
      </c>
      <c r="F109" s="224"/>
      <c r="G109" s="224"/>
      <c r="H109" s="224"/>
      <c r="L109" s="31"/>
    </row>
    <row r="110" spans="2:12" s="1" customFormat="1" ht="6.95" customHeight="1">
      <c r="B110" s="31"/>
      <c r="L110" s="31"/>
    </row>
    <row r="111" spans="2:12" s="1" customFormat="1" ht="12" customHeight="1">
      <c r="B111" s="31"/>
      <c r="C111" s="25" t="s">
        <v>21</v>
      </c>
      <c r="F111" s="23" t="str">
        <f>F12</f>
        <v xml:space="preserve"> </v>
      </c>
      <c r="I111" s="25" t="s">
        <v>23</v>
      </c>
      <c r="J111" s="51" t="str">
        <f>IF(J12="","",J12)</f>
        <v/>
      </c>
      <c r="L111" s="31"/>
    </row>
    <row r="112" spans="2:12" s="1" customFormat="1" ht="6.95" customHeight="1">
      <c r="B112" s="31"/>
      <c r="L112" s="31"/>
    </row>
    <row r="113" spans="2:65" s="1" customFormat="1" ht="15.2" customHeight="1">
      <c r="B113" s="31"/>
      <c r="C113" s="25" t="s">
        <v>26</v>
      </c>
      <c r="F113" s="23" t="str">
        <f>E15</f>
        <v xml:space="preserve"> </v>
      </c>
      <c r="I113" s="25" t="s">
        <v>30</v>
      </c>
      <c r="J113" s="29" t="str">
        <f>E21</f>
        <v xml:space="preserve"> </v>
      </c>
      <c r="L113" s="31"/>
    </row>
    <row r="114" spans="2:65" s="1" customFormat="1" ht="15.2" customHeight="1">
      <c r="B114" s="31"/>
      <c r="C114" s="25" t="s">
        <v>29</v>
      </c>
      <c r="F114" s="23" t="str">
        <f>IF(E18="","",E18)</f>
        <v/>
      </c>
      <c r="I114" s="25" t="s">
        <v>32</v>
      </c>
      <c r="J114" s="29" t="str">
        <f>E24</f>
        <v xml:space="preserve"> </v>
      </c>
      <c r="L114" s="31"/>
    </row>
    <row r="115" spans="2:65" s="1" customFormat="1" ht="10.35" customHeight="1">
      <c r="B115" s="31"/>
      <c r="L115" s="31"/>
    </row>
    <row r="116" spans="2:65" s="10" customFormat="1" ht="29.25" customHeight="1">
      <c r="B116" s="111"/>
      <c r="C116" s="112" t="s">
        <v>121</v>
      </c>
      <c r="D116" s="113" t="s">
        <v>59</v>
      </c>
      <c r="E116" s="113" t="s">
        <v>55</v>
      </c>
      <c r="F116" s="113" t="s">
        <v>56</v>
      </c>
      <c r="G116" s="113" t="s">
        <v>122</v>
      </c>
      <c r="H116" s="113" t="s">
        <v>123</v>
      </c>
      <c r="I116" s="113" t="s">
        <v>124</v>
      </c>
      <c r="J116" s="114" t="s">
        <v>108</v>
      </c>
      <c r="K116" s="115" t="s">
        <v>125</v>
      </c>
      <c r="L116" s="111"/>
      <c r="M116" s="58" t="s">
        <v>1</v>
      </c>
      <c r="N116" s="59" t="s">
        <v>38</v>
      </c>
      <c r="O116" s="59" t="s">
        <v>126</v>
      </c>
      <c r="P116" s="59" t="s">
        <v>127</v>
      </c>
      <c r="Q116" s="59" t="s">
        <v>128</v>
      </c>
      <c r="R116" s="59" t="s">
        <v>129</v>
      </c>
      <c r="S116" s="59" t="s">
        <v>130</v>
      </c>
      <c r="T116" s="60" t="s">
        <v>131</v>
      </c>
    </row>
    <row r="117" spans="2:65" s="1" customFormat="1" ht="22.9" customHeight="1">
      <c r="B117" s="31"/>
      <c r="C117" s="63" t="s">
        <v>132</v>
      </c>
      <c r="J117" s="116">
        <f>BK117</f>
        <v>0</v>
      </c>
      <c r="L117" s="31"/>
      <c r="M117" s="61"/>
      <c r="N117" s="52"/>
      <c r="O117" s="52"/>
      <c r="P117" s="117">
        <f>P118</f>
        <v>0</v>
      </c>
      <c r="Q117" s="52"/>
      <c r="R117" s="117">
        <f>R118</f>
        <v>0</v>
      </c>
      <c r="S117" s="52"/>
      <c r="T117" s="118">
        <f>T118</f>
        <v>0</v>
      </c>
      <c r="AT117" s="15" t="s">
        <v>73</v>
      </c>
      <c r="AU117" s="15" t="s">
        <v>110</v>
      </c>
      <c r="BK117" s="119">
        <f>BK118</f>
        <v>0</v>
      </c>
    </row>
    <row r="118" spans="2:65" s="11" customFormat="1" ht="25.9" customHeight="1">
      <c r="B118" s="120"/>
      <c r="D118" s="121" t="s">
        <v>73</v>
      </c>
      <c r="E118" s="122" t="s">
        <v>1486</v>
      </c>
      <c r="F118" s="122" t="s">
        <v>101</v>
      </c>
      <c r="I118" s="123"/>
      <c r="J118" s="124">
        <f>BK118</f>
        <v>0</v>
      </c>
      <c r="L118" s="120"/>
      <c r="M118" s="125"/>
      <c r="P118" s="126">
        <f>SUM(P119:P135)</f>
        <v>0</v>
      </c>
      <c r="R118" s="126">
        <f>SUM(R119:R135)</f>
        <v>0</v>
      </c>
      <c r="T118" s="127">
        <f>SUM(T119:T135)</f>
        <v>0</v>
      </c>
      <c r="AR118" s="121" t="s">
        <v>156</v>
      </c>
      <c r="AT118" s="128" t="s">
        <v>73</v>
      </c>
      <c r="AU118" s="128" t="s">
        <v>74</v>
      </c>
      <c r="AY118" s="121" t="s">
        <v>135</v>
      </c>
      <c r="BK118" s="129">
        <f>SUM(BK119:BK135)</f>
        <v>0</v>
      </c>
    </row>
    <row r="119" spans="2:65" s="1" customFormat="1" ht="24.2" customHeight="1">
      <c r="B119" s="132"/>
      <c r="C119" s="133" t="s">
        <v>82</v>
      </c>
      <c r="D119" s="133" t="s">
        <v>137</v>
      </c>
      <c r="E119" s="134" t="s">
        <v>1487</v>
      </c>
      <c r="F119" s="135" t="s">
        <v>1488</v>
      </c>
      <c r="G119" s="136" t="s">
        <v>226</v>
      </c>
      <c r="H119" s="137">
        <v>1</v>
      </c>
      <c r="I119" s="138"/>
      <c r="J119" s="139">
        <f t="shared" ref="J119:J134" si="0">ROUND(I119*H119,2)</f>
        <v>0</v>
      </c>
      <c r="K119" s="140"/>
      <c r="L119" s="31"/>
      <c r="M119" s="141" t="s">
        <v>1</v>
      </c>
      <c r="N119" s="142" t="s">
        <v>39</v>
      </c>
      <c r="P119" s="143">
        <f t="shared" ref="P119:P134" si="1">O119*H119</f>
        <v>0</v>
      </c>
      <c r="Q119" s="143">
        <v>0</v>
      </c>
      <c r="R119" s="143">
        <f t="shared" ref="R119:R134" si="2">Q119*H119</f>
        <v>0</v>
      </c>
      <c r="S119" s="143">
        <v>0</v>
      </c>
      <c r="T119" s="144">
        <f t="shared" ref="T119:T134" si="3">S119*H119</f>
        <v>0</v>
      </c>
      <c r="AR119" s="145" t="s">
        <v>141</v>
      </c>
      <c r="AT119" s="145" t="s">
        <v>137</v>
      </c>
      <c r="AU119" s="145" t="s">
        <v>82</v>
      </c>
      <c r="AY119" s="15" t="s">
        <v>135</v>
      </c>
      <c r="BE119" s="146">
        <f t="shared" ref="BE119:BE134" si="4">IF(N119="základní",J119,0)</f>
        <v>0</v>
      </c>
      <c r="BF119" s="146">
        <f t="shared" ref="BF119:BF134" si="5">IF(N119="snížená",J119,0)</f>
        <v>0</v>
      </c>
      <c r="BG119" s="146">
        <f t="shared" ref="BG119:BG134" si="6">IF(N119="zákl. přenesená",J119,0)</f>
        <v>0</v>
      </c>
      <c r="BH119" s="146">
        <f t="shared" ref="BH119:BH134" si="7">IF(N119="sníž. přenesená",J119,0)</f>
        <v>0</v>
      </c>
      <c r="BI119" s="146">
        <f t="shared" ref="BI119:BI134" si="8">IF(N119="nulová",J119,0)</f>
        <v>0</v>
      </c>
      <c r="BJ119" s="15" t="s">
        <v>82</v>
      </c>
      <c r="BK119" s="146">
        <f t="shared" ref="BK119:BK134" si="9">ROUND(I119*H119,2)</f>
        <v>0</v>
      </c>
      <c r="BL119" s="15" t="s">
        <v>141</v>
      </c>
      <c r="BM119" s="145" t="s">
        <v>1489</v>
      </c>
    </row>
    <row r="120" spans="2:65" s="1" customFormat="1" ht="16.5" customHeight="1">
      <c r="B120" s="132"/>
      <c r="C120" s="133" t="s">
        <v>84</v>
      </c>
      <c r="D120" s="133" t="s">
        <v>137</v>
      </c>
      <c r="E120" s="134" t="s">
        <v>1490</v>
      </c>
      <c r="F120" s="135" t="s">
        <v>1491</v>
      </c>
      <c r="G120" s="136" t="s">
        <v>226</v>
      </c>
      <c r="H120" s="137">
        <v>1</v>
      </c>
      <c r="I120" s="138"/>
      <c r="J120" s="139">
        <f t="shared" si="0"/>
        <v>0</v>
      </c>
      <c r="K120" s="140"/>
      <c r="L120" s="31"/>
      <c r="M120" s="141" t="s">
        <v>1</v>
      </c>
      <c r="N120" s="142" t="s">
        <v>39</v>
      </c>
      <c r="P120" s="143">
        <f t="shared" si="1"/>
        <v>0</v>
      </c>
      <c r="Q120" s="143">
        <v>0</v>
      </c>
      <c r="R120" s="143">
        <f t="shared" si="2"/>
        <v>0</v>
      </c>
      <c r="S120" s="143">
        <v>0</v>
      </c>
      <c r="T120" s="144">
        <f t="shared" si="3"/>
        <v>0</v>
      </c>
      <c r="AR120" s="145" t="s">
        <v>141</v>
      </c>
      <c r="AT120" s="145" t="s">
        <v>137</v>
      </c>
      <c r="AU120" s="145" t="s">
        <v>82</v>
      </c>
      <c r="AY120" s="15" t="s">
        <v>135</v>
      </c>
      <c r="BE120" s="146">
        <f t="shared" si="4"/>
        <v>0</v>
      </c>
      <c r="BF120" s="146">
        <f t="shared" si="5"/>
        <v>0</v>
      </c>
      <c r="BG120" s="146">
        <f t="shared" si="6"/>
        <v>0</v>
      </c>
      <c r="BH120" s="146">
        <f t="shared" si="7"/>
        <v>0</v>
      </c>
      <c r="BI120" s="146">
        <f t="shared" si="8"/>
        <v>0</v>
      </c>
      <c r="BJ120" s="15" t="s">
        <v>82</v>
      </c>
      <c r="BK120" s="146">
        <f t="shared" si="9"/>
        <v>0</v>
      </c>
      <c r="BL120" s="15" t="s">
        <v>141</v>
      </c>
      <c r="BM120" s="145" t="s">
        <v>1492</v>
      </c>
    </row>
    <row r="121" spans="2:65" s="1" customFormat="1" ht="33" customHeight="1">
      <c r="B121" s="132"/>
      <c r="C121" s="133" t="s">
        <v>148</v>
      </c>
      <c r="D121" s="133" t="s">
        <v>137</v>
      </c>
      <c r="E121" s="134" t="s">
        <v>1493</v>
      </c>
      <c r="F121" s="135" t="s">
        <v>1494</v>
      </c>
      <c r="G121" s="136" t="s">
        <v>226</v>
      </c>
      <c r="H121" s="137">
        <v>1</v>
      </c>
      <c r="I121" s="138"/>
      <c r="J121" s="139">
        <f t="shared" si="0"/>
        <v>0</v>
      </c>
      <c r="K121" s="140"/>
      <c r="L121" s="31"/>
      <c r="M121" s="141" t="s">
        <v>1</v>
      </c>
      <c r="N121" s="142" t="s">
        <v>39</v>
      </c>
      <c r="P121" s="143">
        <f t="shared" si="1"/>
        <v>0</v>
      </c>
      <c r="Q121" s="143">
        <v>0</v>
      </c>
      <c r="R121" s="143">
        <f t="shared" si="2"/>
        <v>0</v>
      </c>
      <c r="S121" s="143">
        <v>0</v>
      </c>
      <c r="T121" s="144">
        <f t="shared" si="3"/>
        <v>0</v>
      </c>
      <c r="AR121" s="145" t="s">
        <v>141</v>
      </c>
      <c r="AT121" s="145" t="s">
        <v>137</v>
      </c>
      <c r="AU121" s="145" t="s">
        <v>82</v>
      </c>
      <c r="AY121" s="15" t="s">
        <v>135</v>
      </c>
      <c r="BE121" s="146">
        <f t="shared" si="4"/>
        <v>0</v>
      </c>
      <c r="BF121" s="146">
        <f t="shared" si="5"/>
        <v>0</v>
      </c>
      <c r="BG121" s="146">
        <f t="shared" si="6"/>
        <v>0</v>
      </c>
      <c r="BH121" s="146">
        <f t="shared" si="7"/>
        <v>0</v>
      </c>
      <c r="BI121" s="146">
        <f t="shared" si="8"/>
        <v>0</v>
      </c>
      <c r="BJ121" s="15" t="s">
        <v>82</v>
      </c>
      <c r="BK121" s="146">
        <f t="shared" si="9"/>
        <v>0</v>
      </c>
      <c r="BL121" s="15" t="s">
        <v>141</v>
      </c>
      <c r="BM121" s="145" t="s">
        <v>1495</v>
      </c>
    </row>
    <row r="122" spans="2:65" s="1" customFormat="1" ht="24.2" customHeight="1">
      <c r="B122" s="132"/>
      <c r="C122" s="133" t="s">
        <v>141</v>
      </c>
      <c r="D122" s="133" t="s">
        <v>137</v>
      </c>
      <c r="E122" s="134" t="s">
        <v>1496</v>
      </c>
      <c r="F122" s="135" t="s">
        <v>1497</v>
      </c>
      <c r="G122" s="136" t="s">
        <v>226</v>
      </c>
      <c r="H122" s="137">
        <v>1</v>
      </c>
      <c r="I122" s="138"/>
      <c r="J122" s="139">
        <f t="shared" si="0"/>
        <v>0</v>
      </c>
      <c r="K122" s="140"/>
      <c r="L122" s="31"/>
      <c r="M122" s="141" t="s">
        <v>1</v>
      </c>
      <c r="N122" s="142" t="s">
        <v>39</v>
      </c>
      <c r="P122" s="143">
        <f t="shared" si="1"/>
        <v>0</v>
      </c>
      <c r="Q122" s="143">
        <v>0</v>
      </c>
      <c r="R122" s="143">
        <f t="shared" si="2"/>
        <v>0</v>
      </c>
      <c r="S122" s="143">
        <v>0</v>
      </c>
      <c r="T122" s="144">
        <f t="shared" si="3"/>
        <v>0</v>
      </c>
      <c r="AR122" s="145" t="s">
        <v>141</v>
      </c>
      <c r="AT122" s="145" t="s">
        <v>137</v>
      </c>
      <c r="AU122" s="145" t="s">
        <v>82</v>
      </c>
      <c r="AY122" s="15" t="s">
        <v>135</v>
      </c>
      <c r="BE122" s="146">
        <f t="shared" si="4"/>
        <v>0</v>
      </c>
      <c r="BF122" s="146">
        <f t="shared" si="5"/>
        <v>0</v>
      </c>
      <c r="BG122" s="146">
        <f t="shared" si="6"/>
        <v>0</v>
      </c>
      <c r="BH122" s="146">
        <f t="shared" si="7"/>
        <v>0</v>
      </c>
      <c r="BI122" s="146">
        <f t="shared" si="8"/>
        <v>0</v>
      </c>
      <c r="BJ122" s="15" t="s">
        <v>82</v>
      </c>
      <c r="BK122" s="146">
        <f t="shared" si="9"/>
        <v>0</v>
      </c>
      <c r="BL122" s="15" t="s">
        <v>141</v>
      </c>
      <c r="BM122" s="145" t="s">
        <v>1498</v>
      </c>
    </row>
    <row r="123" spans="2:65" s="1" customFormat="1" ht="16.5" customHeight="1">
      <c r="B123" s="132"/>
      <c r="C123" s="133" t="s">
        <v>156</v>
      </c>
      <c r="D123" s="133" t="s">
        <v>137</v>
      </c>
      <c r="E123" s="134" t="s">
        <v>1499</v>
      </c>
      <c r="F123" s="135" t="s">
        <v>1500</v>
      </c>
      <c r="G123" s="136" t="s">
        <v>226</v>
      </c>
      <c r="H123" s="137">
        <v>1</v>
      </c>
      <c r="I123" s="138"/>
      <c r="J123" s="139">
        <f t="shared" si="0"/>
        <v>0</v>
      </c>
      <c r="K123" s="140"/>
      <c r="L123" s="31"/>
      <c r="M123" s="141" t="s">
        <v>1</v>
      </c>
      <c r="N123" s="142" t="s">
        <v>39</v>
      </c>
      <c r="P123" s="143">
        <f t="shared" si="1"/>
        <v>0</v>
      </c>
      <c r="Q123" s="143">
        <v>0</v>
      </c>
      <c r="R123" s="143">
        <f t="shared" si="2"/>
        <v>0</v>
      </c>
      <c r="S123" s="143">
        <v>0</v>
      </c>
      <c r="T123" s="144">
        <f t="shared" si="3"/>
        <v>0</v>
      </c>
      <c r="AR123" s="145" t="s">
        <v>141</v>
      </c>
      <c r="AT123" s="145" t="s">
        <v>137</v>
      </c>
      <c r="AU123" s="145" t="s">
        <v>82</v>
      </c>
      <c r="AY123" s="15" t="s">
        <v>135</v>
      </c>
      <c r="BE123" s="146">
        <f t="shared" si="4"/>
        <v>0</v>
      </c>
      <c r="BF123" s="146">
        <f t="shared" si="5"/>
        <v>0</v>
      </c>
      <c r="BG123" s="146">
        <f t="shared" si="6"/>
        <v>0</v>
      </c>
      <c r="BH123" s="146">
        <f t="shared" si="7"/>
        <v>0</v>
      </c>
      <c r="BI123" s="146">
        <f t="shared" si="8"/>
        <v>0</v>
      </c>
      <c r="BJ123" s="15" t="s">
        <v>82</v>
      </c>
      <c r="BK123" s="146">
        <f t="shared" si="9"/>
        <v>0</v>
      </c>
      <c r="BL123" s="15" t="s">
        <v>141</v>
      </c>
      <c r="BM123" s="145" t="s">
        <v>1501</v>
      </c>
    </row>
    <row r="124" spans="2:65" s="1" customFormat="1" ht="16.5" customHeight="1">
      <c r="B124" s="132"/>
      <c r="C124" s="133" t="s">
        <v>162</v>
      </c>
      <c r="D124" s="133" t="s">
        <v>137</v>
      </c>
      <c r="E124" s="134" t="s">
        <v>1502</v>
      </c>
      <c r="F124" s="135" t="s">
        <v>1503</v>
      </c>
      <c r="G124" s="136" t="s">
        <v>226</v>
      </c>
      <c r="H124" s="137">
        <v>1</v>
      </c>
      <c r="I124" s="138"/>
      <c r="J124" s="139">
        <f t="shared" si="0"/>
        <v>0</v>
      </c>
      <c r="K124" s="140"/>
      <c r="L124" s="31"/>
      <c r="M124" s="141" t="s">
        <v>1</v>
      </c>
      <c r="N124" s="142" t="s">
        <v>39</v>
      </c>
      <c r="P124" s="143">
        <f t="shared" si="1"/>
        <v>0</v>
      </c>
      <c r="Q124" s="143">
        <v>0</v>
      </c>
      <c r="R124" s="143">
        <f t="shared" si="2"/>
        <v>0</v>
      </c>
      <c r="S124" s="143">
        <v>0</v>
      </c>
      <c r="T124" s="144">
        <f t="shared" si="3"/>
        <v>0</v>
      </c>
      <c r="AR124" s="145" t="s">
        <v>141</v>
      </c>
      <c r="AT124" s="145" t="s">
        <v>137</v>
      </c>
      <c r="AU124" s="145" t="s">
        <v>82</v>
      </c>
      <c r="AY124" s="15" t="s">
        <v>135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5" t="s">
        <v>82</v>
      </c>
      <c r="BK124" s="146">
        <f t="shared" si="9"/>
        <v>0</v>
      </c>
      <c r="BL124" s="15" t="s">
        <v>141</v>
      </c>
      <c r="BM124" s="145" t="s">
        <v>1504</v>
      </c>
    </row>
    <row r="125" spans="2:65" s="1" customFormat="1" ht="16.5" customHeight="1">
      <c r="B125" s="132"/>
      <c r="C125" s="133" t="s">
        <v>168</v>
      </c>
      <c r="D125" s="133" t="s">
        <v>137</v>
      </c>
      <c r="E125" s="134" t="s">
        <v>1505</v>
      </c>
      <c r="F125" s="135" t="s">
        <v>1506</v>
      </c>
      <c r="G125" s="136" t="s">
        <v>226</v>
      </c>
      <c r="H125" s="137">
        <v>1</v>
      </c>
      <c r="I125" s="138"/>
      <c r="J125" s="139">
        <f t="shared" si="0"/>
        <v>0</v>
      </c>
      <c r="K125" s="140"/>
      <c r="L125" s="31"/>
      <c r="M125" s="141" t="s">
        <v>1</v>
      </c>
      <c r="N125" s="142" t="s">
        <v>39</v>
      </c>
      <c r="P125" s="143">
        <f t="shared" si="1"/>
        <v>0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AR125" s="145" t="s">
        <v>141</v>
      </c>
      <c r="AT125" s="145" t="s">
        <v>137</v>
      </c>
      <c r="AU125" s="145" t="s">
        <v>82</v>
      </c>
      <c r="AY125" s="15" t="s">
        <v>135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5" t="s">
        <v>82</v>
      </c>
      <c r="BK125" s="146">
        <f t="shared" si="9"/>
        <v>0</v>
      </c>
      <c r="BL125" s="15" t="s">
        <v>141</v>
      </c>
      <c r="BM125" s="145" t="s">
        <v>1507</v>
      </c>
    </row>
    <row r="126" spans="2:65" s="1" customFormat="1" ht="16.5" customHeight="1">
      <c r="B126" s="132"/>
      <c r="C126" s="133" t="s">
        <v>173</v>
      </c>
      <c r="D126" s="133" t="s">
        <v>137</v>
      </c>
      <c r="E126" s="134" t="s">
        <v>1508</v>
      </c>
      <c r="F126" s="135" t="s">
        <v>1509</v>
      </c>
      <c r="G126" s="136" t="s">
        <v>226</v>
      </c>
      <c r="H126" s="137">
        <v>1</v>
      </c>
      <c r="I126" s="138"/>
      <c r="J126" s="139">
        <f t="shared" si="0"/>
        <v>0</v>
      </c>
      <c r="K126" s="140"/>
      <c r="L126" s="31"/>
      <c r="M126" s="141" t="s">
        <v>1</v>
      </c>
      <c r="N126" s="142" t="s">
        <v>39</v>
      </c>
      <c r="P126" s="143">
        <f t="shared" si="1"/>
        <v>0</v>
      </c>
      <c r="Q126" s="143">
        <v>0</v>
      </c>
      <c r="R126" s="143">
        <f t="shared" si="2"/>
        <v>0</v>
      </c>
      <c r="S126" s="143">
        <v>0</v>
      </c>
      <c r="T126" s="144">
        <f t="shared" si="3"/>
        <v>0</v>
      </c>
      <c r="AR126" s="145" t="s">
        <v>141</v>
      </c>
      <c r="AT126" s="145" t="s">
        <v>137</v>
      </c>
      <c r="AU126" s="145" t="s">
        <v>82</v>
      </c>
      <c r="AY126" s="15" t="s">
        <v>135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5" t="s">
        <v>82</v>
      </c>
      <c r="BK126" s="146">
        <f t="shared" si="9"/>
        <v>0</v>
      </c>
      <c r="BL126" s="15" t="s">
        <v>141</v>
      </c>
      <c r="BM126" s="145" t="s">
        <v>1510</v>
      </c>
    </row>
    <row r="127" spans="2:65" s="1" customFormat="1" ht="16.5" customHeight="1">
      <c r="B127" s="132"/>
      <c r="C127" s="133" t="s">
        <v>179</v>
      </c>
      <c r="D127" s="133" t="s">
        <v>137</v>
      </c>
      <c r="E127" s="134" t="s">
        <v>1511</v>
      </c>
      <c r="F127" s="135" t="s">
        <v>1512</v>
      </c>
      <c r="G127" s="136" t="s">
        <v>226</v>
      </c>
      <c r="H127" s="137">
        <v>1</v>
      </c>
      <c r="I127" s="138"/>
      <c r="J127" s="139">
        <f t="shared" si="0"/>
        <v>0</v>
      </c>
      <c r="K127" s="140"/>
      <c r="L127" s="31"/>
      <c r="M127" s="141" t="s">
        <v>1</v>
      </c>
      <c r="N127" s="142" t="s">
        <v>39</v>
      </c>
      <c r="P127" s="143">
        <f t="shared" si="1"/>
        <v>0</v>
      </c>
      <c r="Q127" s="143">
        <v>0</v>
      </c>
      <c r="R127" s="143">
        <f t="shared" si="2"/>
        <v>0</v>
      </c>
      <c r="S127" s="143">
        <v>0</v>
      </c>
      <c r="T127" s="144">
        <f t="shared" si="3"/>
        <v>0</v>
      </c>
      <c r="AR127" s="145" t="s">
        <v>141</v>
      </c>
      <c r="AT127" s="145" t="s">
        <v>137</v>
      </c>
      <c r="AU127" s="145" t="s">
        <v>82</v>
      </c>
      <c r="AY127" s="15" t="s">
        <v>135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5" t="s">
        <v>82</v>
      </c>
      <c r="BK127" s="146">
        <f t="shared" si="9"/>
        <v>0</v>
      </c>
      <c r="BL127" s="15" t="s">
        <v>141</v>
      </c>
      <c r="BM127" s="145" t="s">
        <v>1513</v>
      </c>
    </row>
    <row r="128" spans="2:65" s="1" customFormat="1" ht="16.5" customHeight="1">
      <c r="B128" s="132"/>
      <c r="C128" s="133" t="s">
        <v>184</v>
      </c>
      <c r="D128" s="133" t="s">
        <v>137</v>
      </c>
      <c r="E128" s="134" t="s">
        <v>1514</v>
      </c>
      <c r="F128" s="135" t="s">
        <v>1515</v>
      </c>
      <c r="G128" s="136" t="s">
        <v>226</v>
      </c>
      <c r="H128" s="137">
        <v>1</v>
      </c>
      <c r="I128" s="138"/>
      <c r="J128" s="139">
        <f t="shared" si="0"/>
        <v>0</v>
      </c>
      <c r="K128" s="140"/>
      <c r="L128" s="31"/>
      <c r="M128" s="141" t="s">
        <v>1</v>
      </c>
      <c r="N128" s="142" t="s">
        <v>39</v>
      </c>
      <c r="P128" s="143">
        <f t="shared" si="1"/>
        <v>0</v>
      </c>
      <c r="Q128" s="143">
        <v>0</v>
      </c>
      <c r="R128" s="143">
        <f t="shared" si="2"/>
        <v>0</v>
      </c>
      <c r="S128" s="143">
        <v>0</v>
      </c>
      <c r="T128" s="144">
        <f t="shared" si="3"/>
        <v>0</v>
      </c>
      <c r="AR128" s="145" t="s">
        <v>141</v>
      </c>
      <c r="AT128" s="145" t="s">
        <v>137</v>
      </c>
      <c r="AU128" s="145" t="s">
        <v>82</v>
      </c>
      <c r="AY128" s="15" t="s">
        <v>135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5" t="s">
        <v>82</v>
      </c>
      <c r="BK128" s="146">
        <f t="shared" si="9"/>
        <v>0</v>
      </c>
      <c r="BL128" s="15" t="s">
        <v>141</v>
      </c>
      <c r="BM128" s="145" t="s">
        <v>1516</v>
      </c>
    </row>
    <row r="129" spans="2:65" s="1" customFormat="1" ht="24.2" customHeight="1">
      <c r="B129" s="132"/>
      <c r="C129" s="133" t="s">
        <v>189</v>
      </c>
      <c r="D129" s="133" t="s">
        <v>137</v>
      </c>
      <c r="E129" s="134" t="s">
        <v>1517</v>
      </c>
      <c r="F129" s="135" t="s">
        <v>1518</v>
      </c>
      <c r="G129" s="136" t="s">
        <v>226</v>
      </c>
      <c r="H129" s="137">
        <v>1</v>
      </c>
      <c r="I129" s="138"/>
      <c r="J129" s="139">
        <f t="shared" si="0"/>
        <v>0</v>
      </c>
      <c r="K129" s="140"/>
      <c r="L129" s="31"/>
      <c r="M129" s="141" t="s">
        <v>1</v>
      </c>
      <c r="N129" s="142" t="s">
        <v>39</v>
      </c>
      <c r="P129" s="143">
        <f t="shared" si="1"/>
        <v>0</v>
      </c>
      <c r="Q129" s="143">
        <v>0</v>
      </c>
      <c r="R129" s="143">
        <f t="shared" si="2"/>
        <v>0</v>
      </c>
      <c r="S129" s="143">
        <v>0</v>
      </c>
      <c r="T129" s="144">
        <f t="shared" si="3"/>
        <v>0</v>
      </c>
      <c r="AR129" s="145" t="s">
        <v>141</v>
      </c>
      <c r="AT129" s="145" t="s">
        <v>137</v>
      </c>
      <c r="AU129" s="145" t="s">
        <v>82</v>
      </c>
      <c r="AY129" s="15" t="s">
        <v>135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5" t="s">
        <v>82</v>
      </c>
      <c r="BK129" s="146">
        <f t="shared" si="9"/>
        <v>0</v>
      </c>
      <c r="BL129" s="15" t="s">
        <v>141</v>
      </c>
      <c r="BM129" s="145" t="s">
        <v>1519</v>
      </c>
    </row>
    <row r="130" spans="2:65" s="1" customFormat="1" ht="16.5" customHeight="1">
      <c r="B130" s="132"/>
      <c r="C130" s="133" t="s">
        <v>194</v>
      </c>
      <c r="D130" s="133" t="s">
        <v>137</v>
      </c>
      <c r="E130" s="134" t="s">
        <v>1520</v>
      </c>
      <c r="F130" s="135" t="s">
        <v>1521</v>
      </c>
      <c r="G130" s="136" t="s">
        <v>226</v>
      </c>
      <c r="H130" s="137">
        <v>1</v>
      </c>
      <c r="I130" s="138"/>
      <c r="J130" s="139">
        <f t="shared" si="0"/>
        <v>0</v>
      </c>
      <c r="K130" s="140"/>
      <c r="L130" s="31"/>
      <c r="M130" s="141" t="s">
        <v>1</v>
      </c>
      <c r="N130" s="142" t="s">
        <v>39</v>
      </c>
      <c r="P130" s="143">
        <f t="shared" si="1"/>
        <v>0</v>
      </c>
      <c r="Q130" s="143">
        <v>0</v>
      </c>
      <c r="R130" s="143">
        <f t="shared" si="2"/>
        <v>0</v>
      </c>
      <c r="S130" s="143">
        <v>0</v>
      </c>
      <c r="T130" s="144">
        <f t="shared" si="3"/>
        <v>0</v>
      </c>
      <c r="AR130" s="145" t="s">
        <v>141</v>
      </c>
      <c r="AT130" s="145" t="s">
        <v>137</v>
      </c>
      <c r="AU130" s="145" t="s">
        <v>82</v>
      </c>
      <c r="AY130" s="15" t="s">
        <v>135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5" t="s">
        <v>82</v>
      </c>
      <c r="BK130" s="146">
        <f t="shared" si="9"/>
        <v>0</v>
      </c>
      <c r="BL130" s="15" t="s">
        <v>141</v>
      </c>
      <c r="BM130" s="145" t="s">
        <v>1522</v>
      </c>
    </row>
    <row r="131" spans="2:65" s="1" customFormat="1" ht="16.5" customHeight="1">
      <c r="B131" s="132"/>
      <c r="C131" s="133" t="s">
        <v>199</v>
      </c>
      <c r="D131" s="133" t="s">
        <v>137</v>
      </c>
      <c r="E131" s="134" t="s">
        <v>1523</v>
      </c>
      <c r="F131" s="135" t="s">
        <v>1524</v>
      </c>
      <c r="G131" s="136" t="s">
        <v>226</v>
      </c>
      <c r="H131" s="137">
        <v>1</v>
      </c>
      <c r="I131" s="138"/>
      <c r="J131" s="139">
        <f t="shared" si="0"/>
        <v>0</v>
      </c>
      <c r="K131" s="140"/>
      <c r="L131" s="31"/>
      <c r="M131" s="141" t="s">
        <v>1</v>
      </c>
      <c r="N131" s="142" t="s">
        <v>39</v>
      </c>
      <c r="P131" s="143">
        <f t="shared" si="1"/>
        <v>0</v>
      </c>
      <c r="Q131" s="143">
        <v>0</v>
      </c>
      <c r="R131" s="143">
        <f t="shared" si="2"/>
        <v>0</v>
      </c>
      <c r="S131" s="143">
        <v>0</v>
      </c>
      <c r="T131" s="144">
        <f t="shared" si="3"/>
        <v>0</v>
      </c>
      <c r="AR131" s="145" t="s">
        <v>141</v>
      </c>
      <c r="AT131" s="145" t="s">
        <v>137</v>
      </c>
      <c r="AU131" s="145" t="s">
        <v>82</v>
      </c>
      <c r="AY131" s="15" t="s">
        <v>135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5" t="s">
        <v>82</v>
      </c>
      <c r="BK131" s="146">
        <f t="shared" si="9"/>
        <v>0</v>
      </c>
      <c r="BL131" s="15" t="s">
        <v>141</v>
      </c>
      <c r="BM131" s="145" t="s">
        <v>1525</v>
      </c>
    </row>
    <row r="132" spans="2:65" s="1" customFormat="1" ht="37.9" customHeight="1">
      <c r="B132" s="132"/>
      <c r="C132" s="133" t="s">
        <v>204</v>
      </c>
      <c r="D132" s="133" t="s">
        <v>137</v>
      </c>
      <c r="E132" s="134" t="s">
        <v>1526</v>
      </c>
      <c r="F132" s="135" t="s">
        <v>1527</v>
      </c>
      <c r="G132" s="136" t="s">
        <v>226</v>
      </c>
      <c r="H132" s="137">
        <v>1</v>
      </c>
      <c r="I132" s="138"/>
      <c r="J132" s="139">
        <f t="shared" si="0"/>
        <v>0</v>
      </c>
      <c r="K132" s="140"/>
      <c r="L132" s="31"/>
      <c r="M132" s="141" t="s">
        <v>1</v>
      </c>
      <c r="N132" s="142" t="s">
        <v>39</v>
      </c>
      <c r="P132" s="143">
        <f t="shared" si="1"/>
        <v>0</v>
      </c>
      <c r="Q132" s="143">
        <v>0</v>
      </c>
      <c r="R132" s="143">
        <f t="shared" si="2"/>
        <v>0</v>
      </c>
      <c r="S132" s="143">
        <v>0</v>
      </c>
      <c r="T132" s="144">
        <f t="shared" si="3"/>
        <v>0</v>
      </c>
      <c r="AR132" s="145" t="s">
        <v>141</v>
      </c>
      <c r="AT132" s="145" t="s">
        <v>137</v>
      </c>
      <c r="AU132" s="145" t="s">
        <v>82</v>
      </c>
      <c r="AY132" s="15" t="s">
        <v>135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5" t="s">
        <v>82</v>
      </c>
      <c r="BK132" s="146">
        <f t="shared" si="9"/>
        <v>0</v>
      </c>
      <c r="BL132" s="15" t="s">
        <v>141</v>
      </c>
      <c r="BM132" s="145" t="s">
        <v>1528</v>
      </c>
    </row>
    <row r="133" spans="2:65" s="1" customFormat="1" ht="16.5" customHeight="1">
      <c r="B133" s="132"/>
      <c r="C133" s="133" t="s">
        <v>8</v>
      </c>
      <c r="D133" s="133" t="s">
        <v>137</v>
      </c>
      <c r="E133" s="134" t="s">
        <v>1529</v>
      </c>
      <c r="F133" s="135" t="s">
        <v>1530</v>
      </c>
      <c r="G133" s="136" t="s">
        <v>226</v>
      </c>
      <c r="H133" s="137">
        <v>1</v>
      </c>
      <c r="I133" s="138"/>
      <c r="J133" s="139">
        <f t="shared" si="0"/>
        <v>0</v>
      </c>
      <c r="K133" s="140"/>
      <c r="L133" s="31"/>
      <c r="M133" s="141" t="s">
        <v>1</v>
      </c>
      <c r="N133" s="142" t="s">
        <v>39</v>
      </c>
      <c r="P133" s="143">
        <f t="shared" si="1"/>
        <v>0</v>
      </c>
      <c r="Q133" s="143">
        <v>0</v>
      </c>
      <c r="R133" s="143">
        <f t="shared" si="2"/>
        <v>0</v>
      </c>
      <c r="S133" s="143">
        <v>0</v>
      </c>
      <c r="T133" s="144">
        <f t="shared" si="3"/>
        <v>0</v>
      </c>
      <c r="AR133" s="145" t="s">
        <v>141</v>
      </c>
      <c r="AT133" s="145" t="s">
        <v>137</v>
      </c>
      <c r="AU133" s="145" t="s">
        <v>82</v>
      </c>
      <c r="AY133" s="15" t="s">
        <v>135</v>
      </c>
      <c r="BE133" s="146">
        <f t="shared" si="4"/>
        <v>0</v>
      </c>
      <c r="BF133" s="146">
        <f t="shared" si="5"/>
        <v>0</v>
      </c>
      <c r="BG133" s="146">
        <f t="shared" si="6"/>
        <v>0</v>
      </c>
      <c r="BH133" s="146">
        <f t="shared" si="7"/>
        <v>0</v>
      </c>
      <c r="BI133" s="146">
        <f t="shared" si="8"/>
        <v>0</v>
      </c>
      <c r="BJ133" s="15" t="s">
        <v>82</v>
      </c>
      <c r="BK133" s="146">
        <f t="shared" si="9"/>
        <v>0</v>
      </c>
      <c r="BL133" s="15" t="s">
        <v>141</v>
      </c>
      <c r="BM133" s="145" t="s">
        <v>1531</v>
      </c>
    </row>
    <row r="134" spans="2:65" s="1" customFormat="1" ht="16.5" customHeight="1">
      <c r="B134" s="132"/>
      <c r="C134" s="133" t="s">
        <v>213</v>
      </c>
      <c r="D134" s="133" t="s">
        <v>137</v>
      </c>
      <c r="E134" s="134" t="s">
        <v>1532</v>
      </c>
      <c r="F134" s="135" t="s">
        <v>1533</v>
      </c>
      <c r="G134" s="136" t="s">
        <v>226</v>
      </c>
      <c r="H134" s="137">
        <v>1</v>
      </c>
      <c r="I134" s="138"/>
      <c r="J134" s="139">
        <f t="shared" si="0"/>
        <v>0</v>
      </c>
      <c r="K134" s="140"/>
      <c r="L134" s="31"/>
      <c r="M134" s="141" t="s">
        <v>1</v>
      </c>
      <c r="N134" s="142" t="s">
        <v>39</v>
      </c>
      <c r="P134" s="143">
        <f t="shared" si="1"/>
        <v>0</v>
      </c>
      <c r="Q134" s="143">
        <v>0</v>
      </c>
      <c r="R134" s="143">
        <f t="shared" si="2"/>
        <v>0</v>
      </c>
      <c r="S134" s="143">
        <v>0</v>
      </c>
      <c r="T134" s="144">
        <f t="shared" si="3"/>
        <v>0</v>
      </c>
      <c r="AR134" s="145" t="s">
        <v>141</v>
      </c>
      <c r="AT134" s="145" t="s">
        <v>137</v>
      </c>
      <c r="AU134" s="145" t="s">
        <v>82</v>
      </c>
      <c r="AY134" s="15" t="s">
        <v>135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5" t="s">
        <v>82</v>
      </c>
      <c r="BK134" s="146">
        <f t="shared" si="9"/>
        <v>0</v>
      </c>
      <c r="BL134" s="15" t="s">
        <v>141</v>
      </c>
      <c r="BM134" s="145" t="s">
        <v>1534</v>
      </c>
    </row>
    <row r="135" spans="2:65" s="1" customFormat="1" ht="58.5">
      <c r="B135" s="31"/>
      <c r="D135" s="147" t="s">
        <v>146</v>
      </c>
      <c r="F135" s="148" t="s">
        <v>1535</v>
      </c>
      <c r="I135" s="149"/>
      <c r="L135" s="31"/>
      <c r="M135" s="181"/>
      <c r="N135" s="178"/>
      <c r="O135" s="178"/>
      <c r="P135" s="178"/>
      <c r="Q135" s="178"/>
      <c r="R135" s="178"/>
      <c r="S135" s="178"/>
      <c r="T135" s="182"/>
      <c r="AT135" s="15" t="s">
        <v>146</v>
      </c>
      <c r="AU135" s="15" t="s">
        <v>82</v>
      </c>
    </row>
    <row r="136" spans="2:65" s="1" customFormat="1" ht="6.95" customHeight="1">
      <c r="B136" s="43"/>
      <c r="C136" s="44"/>
      <c r="D136" s="44"/>
      <c r="E136" s="44"/>
      <c r="F136" s="44"/>
      <c r="G136" s="44"/>
      <c r="H136" s="44"/>
      <c r="I136" s="44"/>
      <c r="J136" s="44"/>
      <c r="K136" s="44"/>
      <c r="L136" s="31"/>
    </row>
  </sheetData>
  <autoFilter ref="C116:K135" xr:uid="{00000000-0009-0000-0000-000007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16</vt:i4>
      </vt:variant>
    </vt:vector>
  </HeadingPairs>
  <TitlesOfParts>
    <vt:vector size="24" baseType="lpstr">
      <vt:lpstr>Rekapitulace stavby</vt:lpstr>
      <vt:lpstr>4179a - SO 01  Vodovod</vt:lpstr>
      <vt:lpstr>4179b - SO 02  Kanalizace...</vt:lpstr>
      <vt:lpstr>4179c - SO 03  Kanalizace...</vt:lpstr>
      <vt:lpstr>4179d - SO 04  Přípojky d...</vt:lpstr>
      <vt:lpstr>4179e - SO 05  Veřejné os...</vt:lpstr>
      <vt:lpstr>4179f - SO 06  Přeložky</vt:lpstr>
      <vt:lpstr>4179g - Vedlejší rozpočto...</vt:lpstr>
      <vt:lpstr>'4179a - SO 01  Vodovod'!Názvy_tisku</vt:lpstr>
      <vt:lpstr>'4179b - SO 02  Kanalizace...'!Názvy_tisku</vt:lpstr>
      <vt:lpstr>'4179c - SO 03  Kanalizace...'!Názvy_tisku</vt:lpstr>
      <vt:lpstr>'4179d - SO 04  Přípojky d...'!Názvy_tisku</vt:lpstr>
      <vt:lpstr>'4179e - SO 05  Veřejné os...'!Názvy_tisku</vt:lpstr>
      <vt:lpstr>'4179f - SO 06  Přeložky'!Názvy_tisku</vt:lpstr>
      <vt:lpstr>'4179g - Vedlejší rozpočto...'!Názvy_tisku</vt:lpstr>
      <vt:lpstr>'Rekapitulace stavby'!Názvy_tisku</vt:lpstr>
      <vt:lpstr>'4179a - SO 01  Vodovod'!Oblast_tisku</vt:lpstr>
      <vt:lpstr>'4179b - SO 02  Kanalizace...'!Oblast_tisku</vt:lpstr>
      <vt:lpstr>'4179c - SO 03  Kanalizace...'!Oblast_tisku</vt:lpstr>
      <vt:lpstr>'4179d - SO 04  Přípojky d...'!Oblast_tisku</vt:lpstr>
      <vt:lpstr>'4179e - SO 05  Veřejné os...'!Oblast_tisku</vt:lpstr>
      <vt:lpstr>'4179f - SO 06  Přeložky'!Oblast_tisku</vt:lpstr>
      <vt:lpstr>'4179g - Vedlejší rozpočto...'!Oblast_tisku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Vondrášková Eva</dc:creator>
  <cp:lastModifiedBy>Vondrášková Eva</cp:lastModifiedBy>
  <dcterms:created xsi:type="dcterms:W3CDTF">2023-04-21T11:50:49Z</dcterms:created>
  <dcterms:modified xsi:type="dcterms:W3CDTF">2023-04-21T11:53:21Z</dcterms:modified>
</cp:coreProperties>
</file>