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2022\ZŠ Tyla-oplocení\ZD\"/>
    </mc:Choice>
  </mc:AlternateContent>
  <xr:revisionPtr revIDLastSave="0" documentId="8_{7E61EAEC-8D71-4AB4-8A0E-E711C8BCA967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Rekapitulace stavby" sheetId="1" r:id="rId1"/>
    <sheet name="2. etapa - Část P5" sheetId="2" r:id="rId2"/>
    <sheet name="3. etapa - Část P6" sheetId="3" r:id="rId3"/>
    <sheet name="5. etapa - Část P9" sheetId="4" r:id="rId4"/>
  </sheets>
  <definedNames>
    <definedName name="_xlnm._FilterDatabase" localSheetId="1" hidden="1">'2. etapa - Část P5'!$C$122:$K$331</definedName>
    <definedName name="_xlnm._FilterDatabase" localSheetId="2" hidden="1">'3. etapa - Část P6'!$C$126:$K$337</definedName>
    <definedName name="_xlnm._FilterDatabase" localSheetId="3" hidden="1">'5. etapa - Část P9'!$C$121:$K$163</definedName>
    <definedName name="_xlnm.Print_Titles" localSheetId="1">'2. etapa - Část P5'!$122:$122</definedName>
    <definedName name="_xlnm.Print_Titles" localSheetId="2">'3. etapa - Část P6'!$126:$126</definedName>
    <definedName name="_xlnm.Print_Titles" localSheetId="3">'5. etapa - Část P9'!$121:$121</definedName>
    <definedName name="_xlnm.Print_Titles" localSheetId="0">'Rekapitulace stavby'!$92:$92</definedName>
    <definedName name="_xlnm.Print_Area" localSheetId="1">'2. etapa - Část P5'!$C$4:$J$76,'2. etapa - Část P5'!$C$82:$J$104,'2. etapa - Část P5'!$C$110:$K$331</definedName>
    <definedName name="_xlnm.Print_Area" localSheetId="2">'3. etapa - Část P6'!$C$4:$J$76,'3. etapa - Část P6'!$C$82:$J$108,'3. etapa - Část P6'!$C$114:$K$337</definedName>
    <definedName name="_xlnm.Print_Area" localSheetId="3">'5. etapa - Část P9'!$C$4:$J$76,'5. etapa - Část P9'!$C$82:$J$103,'5. etapa - Část P9'!$C$109:$K$163</definedName>
    <definedName name="_xlnm.Print_Area" localSheetId="0">'Rekapitulace stavby'!$D$4:$AO$76,'Rekapitulace stavby'!$C$82:$AQ$98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/>
  <c r="BI162" i="4"/>
  <c r="BH162" i="4"/>
  <c r="BG162" i="4"/>
  <c r="BF162" i="4"/>
  <c r="T162" i="4"/>
  <c r="T161" i="4" s="1"/>
  <c r="R162" i="4"/>
  <c r="R161" i="4"/>
  <c r="P162" i="4"/>
  <c r="P161" i="4" s="1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4" i="4"/>
  <c r="BH154" i="4"/>
  <c r="BG154" i="4"/>
  <c r="BF154" i="4"/>
  <c r="T154" i="4"/>
  <c r="R154" i="4"/>
  <c r="P154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5" i="4"/>
  <c r="BH145" i="4"/>
  <c r="BG145" i="4"/>
  <c r="BF145" i="4"/>
  <c r="T145" i="4"/>
  <c r="R145" i="4"/>
  <c r="P145" i="4"/>
  <c r="BI140" i="4"/>
  <c r="BH140" i="4"/>
  <c r="BG140" i="4"/>
  <c r="BF140" i="4"/>
  <c r="T140" i="4"/>
  <c r="R140" i="4"/>
  <c r="P140" i="4"/>
  <c r="BI136" i="4"/>
  <c r="BH136" i="4"/>
  <c r="BG136" i="4"/>
  <c r="BF136" i="4"/>
  <c r="T136" i="4"/>
  <c r="R136" i="4"/>
  <c r="P136" i="4"/>
  <c r="BI133" i="4"/>
  <c r="BH133" i="4"/>
  <c r="BG133" i="4"/>
  <c r="BF133" i="4"/>
  <c r="T133" i="4"/>
  <c r="R133" i="4"/>
  <c r="P133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J118" i="4"/>
  <c r="F116" i="4"/>
  <c r="E114" i="4"/>
  <c r="J91" i="4"/>
  <c r="F89" i="4"/>
  <c r="E87" i="4"/>
  <c r="J24" i="4"/>
  <c r="E24" i="4"/>
  <c r="J92" i="4" s="1"/>
  <c r="J23" i="4"/>
  <c r="J18" i="4"/>
  <c r="E18" i="4"/>
  <c r="F119" i="4" s="1"/>
  <c r="J17" i="4"/>
  <c r="J15" i="4"/>
  <c r="E15" i="4"/>
  <c r="F118" i="4" s="1"/>
  <c r="J14" i="4"/>
  <c r="J12" i="4"/>
  <c r="J116" i="4" s="1"/>
  <c r="E7" i="4"/>
  <c r="E85" i="4"/>
  <c r="J37" i="3"/>
  <c r="J36" i="3"/>
  <c r="AY96" i="1" s="1"/>
  <c r="J35" i="3"/>
  <c r="AX96" i="1"/>
  <c r="BI336" i="3"/>
  <c r="BH336" i="3"/>
  <c r="BG336" i="3"/>
  <c r="BF336" i="3"/>
  <c r="T336" i="3"/>
  <c r="T335" i="3" s="1"/>
  <c r="R336" i="3"/>
  <c r="R335" i="3"/>
  <c r="P336" i="3"/>
  <c r="P335" i="3" s="1"/>
  <c r="BI333" i="3"/>
  <c r="BH333" i="3"/>
  <c r="BG333" i="3"/>
  <c r="BF333" i="3"/>
  <c r="T333" i="3"/>
  <c r="R333" i="3"/>
  <c r="P333" i="3"/>
  <c r="BI331" i="3"/>
  <c r="BH331" i="3"/>
  <c r="BG331" i="3"/>
  <c r="BF331" i="3"/>
  <c r="T331" i="3"/>
  <c r="R331" i="3"/>
  <c r="P331" i="3"/>
  <c r="BI329" i="3"/>
  <c r="BH329" i="3"/>
  <c r="BG329" i="3"/>
  <c r="BF329" i="3"/>
  <c r="T329" i="3"/>
  <c r="R329" i="3"/>
  <c r="P329" i="3"/>
  <c r="BI325" i="3"/>
  <c r="BH325" i="3"/>
  <c r="BG325" i="3"/>
  <c r="BF325" i="3"/>
  <c r="T325" i="3"/>
  <c r="R325" i="3"/>
  <c r="P325" i="3"/>
  <c r="BI321" i="3"/>
  <c r="BH321" i="3"/>
  <c r="BG321" i="3"/>
  <c r="BF321" i="3"/>
  <c r="T321" i="3"/>
  <c r="R321" i="3"/>
  <c r="P321" i="3"/>
  <c r="BI319" i="3"/>
  <c r="BH319" i="3"/>
  <c r="BG319" i="3"/>
  <c r="BF319" i="3"/>
  <c r="T319" i="3"/>
  <c r="R319" i="3"/>
  <c r="P319" i="3"/>
  <c r="BI316" i="3"/>
  <c r="BH316" i="3"/>
  <c r="BG316" i="3"/>
  <c r="BF316" i="3"/>
  <c r="T316" i="3"/>
  <c r="R316" i="3"/>
  <c r="P316" i="3"/>
  <c r="BI314" i="3"/>
  <c r="BH314" i="3"/>
  <c r="BG314" i="3"/>
  <c r="BF314" i="3"/>
  <c r="T314" i="3"/>
  <c r="R314" i="3"/>
  <c r="P314" i="3"/>
  <c r="BI311" i="3"/>
  <c r="BH311" i="3"/>
  <c r="BG311" i="3"/>
  <c r="BF311" i="3"/>
  <c r="T311" i="3"/>
  <c r="R311" i="3"/>
  <c r="P311" i="3"/>
  <c r="BI309" i="3"/>
  <c r="BH309" i="3"/>
  <c r="BG309" i="3"/>
  <c r="BF309" i="3"/>
  <c r="T309" i="3"/>
  <c r="R309" i="3"/>
  <c r="P309" i="3"/>
  <c r="BI307" i="3"/>
  <c r="BH307" i="3"/>
  <c r="BG307" i="3"/>
  <c r="BF307" i="3"/>
  <c r="T307" i="3"/>
  <c r="R307" i="3"/>
  <c r="P307" i="3"/>
  <c r="BI305" i="3"/>
  <c r="BH305" i="3"/>
  <c r="BG305" i="3"/>
  <c r="BF305" i="3"/>
  <c r="T305" i="3"/>
  <c r="R305" i="3"/>
  <c r="P305" i="3"/>
  <c r="BI300" i="3"/>
  <c r="BH300" i="3"/>
  <c r="BG300" i="3"/>
  <c r="BF300" i="3"/>
  <c r="T300" i="3"/>
  <c r="R300" i="3"/>
  <c r="P300" i="3"/>
  <c r="BI294" i="3"/>
  <c r="BH294" i="3"/>
  <c r="BG294" i="3"/>
  <c r="BF294" i="3"/>
  <c r="T294" i="3"/>
  <c r="R294" i="3"/>
  <c r="P294" i="3"/>
  <c r="BI290" i="3"/>
  <c r="BH290" i="3"/>
  <c r="BG290" i="3"/>
  <c r="BF290" i="3"/>
  <c r="T290" i="3"/>
  <c r="R290" i="3"/>
  <c r="P290" i="3"/>
  <c r="BI286" i="3"/>
  <c r="BH286" i="3"/>
  <c r="BG286" i="3"/>
  <c r="BF286" i="3"/>
  <c r="T286" i="3"/>
  <c r="R286" i="3"/>
  <c r="P286" i="3"/>
  <c r="BI281" i="3"/>
  <c r="BH281" i="3"/>
  <c r="BG281" i="3"/>
  <c r="BF281" i="3"/>
  <c r="T281" i="3"/>
  <c r="R281" i="3"/>
  <c r="P281" i="3"/>
  <c r="BI277" i="3"/>
  <c r="BH277" i="3"/>
  <c r="BG277" i="3"/>
  <c r="BF277" i="3"/>
  <c r="T277" i="3"/>
  <c r="R277" i="3"/>
  <c r="P277" i="3"/>
  <c r="BI269" i="3"/>
  <c r="BH269" i="3"/>
  <c r="BG269" i="3"/>
  <c r="BF269" i="3"/>
  <c r="T269" i="3"/>
  <c r="R269" i="3"/>
  <c r="P269" i="3"/>
  <c r="BI267" i="3"/>
  <c r="BH267" i="3"/>
  <c r="BG267" i="3"/>
  <c r="BF267" i="3"/>
  <c r="T267" i="3"/>
  <c r="R267" i="3"/>
  <c r="P267" i="3"/>
  <c r="BI264" i="3"/>
  <c r="BH264" i="3"/>
  <c r="BG264" i="3"/>
  <c r="BF264" i="3"/>
  <c r="T264" i="3"/>
  <c r="R264" i="3"/>
  <c r="P264" i="3"/>
  <c r="BI261" i="3"/>
  <c r="BH261" i="3"/>
  <c r="BG261" i="3"/>
  <c r="BF261" i="3"/>
  <c r="T261" i="3"/>
  <c r="R261" i="3"/>
  <c r="P261" i="3"/>
  <c r="BI258" i="3"/>
  <c r="BH258" i="3"/>
  <c r="BG258" i="3"/>
  <c r="BF258" i="3"/>
  <c r="T258" i="3"/>
  <c r="R258" i="3"/>
  <c r="P258" i="3"/>
  <c r="BI256" i="3"/>
  <c r="BH256" i="3"/>
  <c r="BG256" i="3"/>
  <c r="BF256" i="3"/>
  <c r="T256" i="3"/>
  <c r="R256" i="3"/>
  <c r="P256" i="3"/>
  <c r="BI252" i="3"/>
  <c r="BH252" i="3"/>
  <c r="BG252" i="3"/>
  <c r="BF252" i="3"/>
  <c r="T252" i="3"/>
  <c r="R252" i="3"/>
  <c r="P252" i="3"/>
  <c r="BI248" i="3"/>
  <c r="BH248" i="3"/>
  <c r="BG248" i="3"/>
  <c r="BF248" i="3"/>
  <c r="T248" i="3"/>
  <c r="R248" i="3"/>
  <c r="P248" i="3"/>
  <c r="BI244" i="3"/>
  <c r="BH244" i="3"/>
  <c r="BG244" i="3"/>
  <c r="BF244" i="3"/>
  <c r="T244" i="3"/>
  <c r="R244" i="3"/>
  <c r="P244" i="3"/>
  <c r="BI242" i="3"/>
  <c r="BH242" i="3"/>
  <c r="BG242" i="3"/>
  <c r="BF242" i="3"/>
  <c r="T242" i="3"/>
  <c r="R242" i="3"/>
  <c r="P242" i="3"/>
  <c r="BI238" i="3"/>
  <c r="BH238" i="3"/>
  <c r="BG238" i="3"/>
  <c r="BF238" i="3"/>
  <c r="T238" i="3"/>
  <c r="R238" i="3"/>
  <c r="P238" i="3"/>
  <c r="BI236" i="3"/>
  <c r="BH236" i="3"/>
  <c r="BG236" i="3"/>
  <c r="BF236" i="3"/>
  <c r="T236" i="3"/>
  <c r="R236" i="3"/>
  <c r="P236" i="3"/>
  <c r="BI232" i="3"/>
  <c r="BH232" i="3"/>
  <c r="BG232" i="3"/>
  <c r="BF232" i="3"/>
  <c r="T232" i="3"/>
  <c r="R232" i="3"/>
  <c r="P232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10" i="3"/>
  <c r="BH210" i="3"/>
  <c r="BG210" i="3"/>
  <c r="BF210" i="3"/>
  <c r="T210" i="3"/>
  <c r="R210" i="3"/>
  <c r="P210" i="3"/>
  <c r="BI206" i="3"/>
  <c r="BH206" i="3"/>
  <c r="BG206" i="3"/>
  <c r="BF206" i="3"/>
  <c r="T206" i="3"/>
  <c r="R206" i="3"/>
  <c r="P206" i="3"/>
  <c r="BI201" i="3"/>
  <c r="BH201" i="3"/>
  <c r="BG201" i="3"/>
  <c r="BF201" i="3"/>
  <c r="T201" i="3"/>
  <c r="R201" i="3"/>
  <c r="P201" i="3"/>
  <c r="BI197" i="3"/>
  <c r="BH197" i="3"/>
  <c r="BG197" i="3"/>
  <c r="BF197" i="3"/>
  <c r="T197" i="3"/>
  <c r="R197" i="3"/>
  <c r="P197" i="3"/>
  <c r="BI193" i="3"/>
  <c r="BH193" i="3"/>
  <c r="BG193" i="3"/>
  <c r="BF193" i="3"/>
  <c r="T193" i="3"/>
  <c r="R193" i="3"/>
  <c r="P193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2" i="3"/>
  <c r="BH182" i="3"/>
  <c r="BG182" i="3"/>
  <c r="BF182" i="3"/>
  <c r="T182" i="3"/>
  <c r="R182" i="3"/>
  <c r="P182" i="3"/>
  <c r="BI179" i="3"/>
  <c r="BH179" i="3"/>
  <c r="BG179" i="3"/>
  <c r="BF179" i="3"/>
  <c r="T179" i="3"/>
  <c r="R179" i="3"/>
  <c r="P179" i="3"/>
  <c r="BI175" i="3"/>
  <c r="BH175" i="3"/>
  <c r="BG175" i="3"/>
  <c r="BF175" i="3"/>
  <c r="T175" i="3"/>
  <c r="R175" i="3"/>
  <c r="P175" i="3"/>
  <c r="BI171" i="3"/>
  <c r="BH171" i="3"/>
  <c r="BG171" i="3"/>
  <c r="BF171" i="3"/>
  <c r="T171" i="3"/>
  <c r="R171" i="3"/>
  <c r="P171" i="3"/>
  <c r="BI167" i="3"/>
  <c r="BH167" i="3"/>
  <c r="BG167" i="3"/>
  <c r="BF167" i="3"/>
  <c r="T167" i="3"/>
  <c r="R167" i="3"/>
  <c r="P167" i="3"/>
  <c r="BI163" i="3"/>
  <c r="BH163" i="3"/>
  <c r="BG163" i="3"/>
  <c r="BF163" i="3"/>
  <c r="T163" i="3"/>
  <c r="R163" i="3"/>
  <c r="P163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48" i="3"/>
  <c r="BH148" i="3"/>
  <c r="BG148" i="3"/>
  <c r="BF148" i="3"/>
  <c r="T148" i="3"/>
  <c r="R148" i="3"/>
  <c r="P148" i="3"/>
  <c r="BI141" i="3"/>
  <c r="BH141" i="3"/>
  <c r="BG141" i="3"/>
  <c r="BF141" i="3"/>
  <c r="T141" i="3"/>
  <c r="R141" i="3"/>
  <c r="P141" i="3"/>
  <c r="BI134" i="3"/>
  <c r="BH134" i="3"/>
  <c r="BG134" i="3"/>
  <c r="BF134" i="3"/>
  <c r="T134" i="3"/>
  <c r="R134" i="3"/>
  <c r="P134" i="3"/>
  <c r="BI130" i="3"/>
  <c r="BH130" i="3"/>
  <c r="BG130" i="3"/>
  <c r="BF130" i="3"/>
  <c r="T130" i="3"/>
  <c r="R130" i="3"/>
  <c r="P130" i="3"/>
  <c r="J123" i="3"/>
  <c r="F121" i="3"/>
  <c r="E119" i="3"/>
  <c r="J91" i="3"/>
  <c r="F89" i="3"/>
  <c r="E87" i="3"/>
  <c r="J24" i="3"/>
  <c r="E24" i="3"/>
  <c r="J124" i="3" s="1"/>
  <c r="J23" i="3"/>
  <c r="J18" i="3"/>
  <c r="E18" i="3"/>
  <c r="F124" i="3" s="1"/>
  <c r="J17" i="3"/>
  <c r="J15" i="3"/>
  <c r="E15" i="3"/>
  <c r="F123" i="3" s="1"/>
  <c r="J14" i="3"/>
  <c r="J12" i="3"/>
  <c r="J121" i="3"/>
  <c r="E7" i="3"/>
  <c r="E117" i="3" s="1"/>
  <c r="J37" i="2"/>
  <c r="J36" i="2"/>
  <c r="AY95" i="1" s="1"/>
  <c r="J35" i="2"/>
  <c r="AX95" i="1"/>
  <c r="BI330" i="2"/>
  <c r="BH330" i="2"/>
  <c r="BG330" i="2"/>
  <c r="BE330" i="2"/>
  <c r="T330" i="2"/>
  <c r="T329" i="2" s="1"/>
  <c r="R330" i="2"/>
  <c r="R329" i="2"/>
  <c r="P330" i="2"/>
  <c r="P329" i="2" s="1"/>
  <c r="BI327" i="2"/>
  <c r="BH327" i="2"/>
  <c r="BG327" i="2"/>
  <c r="BE327" i="2"/>
  <c r="T327" i="2"/>
  <c r="R327" i="2"/>
  <c r="P327" i="2"/>
  <c r="BI325" i="2"/>
  <c r="BH325" i="2"/>
  <c r="BG325" i="2"/>
  <c r="BE325" i="2"/>
  <c r="T325" i="2"/>
  <c r="R325" i="2"/>
  <c r="P325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R320" i="2"/>
  <c r="P320" i="2"/>
  <c r="BI317" i="2"/>
  <c r="BH317" i="2"/>
  <c r="BG317" i="2"/>
  <c r="BE317" i="2"/>
  <c r="T317" i="2"/>
  <c r="R317" i="2"/>
  <c r="P317" i="2"/>
  <c r="BI315" i="2"/>
  <c r="BH315" i="2"/>
  <c r="BG315" i="2"/>
  <c r="BE315" i="2"/>
  <c r="T315" i="2"/>
  <c r="R315" i="2"/>
  <c r="P315" i="2"/>
  <c r="BI313" i="2"/>
  <c r="BH313" i="2"/>
  <c r="BG313" i="2"/>
  <c r="BE313" i="2"/>
  <c r="T313" i="2"/>
  <c r="R313" i="2"/>
  <c r="P313" i="2"/>
  <c r="BI311" i="2"/>
  <c r="BH311" i="2"/>
  <c r="BG311" i="2"/>
  <c r="BE311" i="2"/>
  <c r="T311" i="2"/>
  <c r="R311" i="2"/>
  <c r="P311" i="2"/>
  <c r="BI306" i="2"/>
  <c r="BH306" i="2"/>
  <c r="BG306" i="2"/>
  <c r="BE306" i="2"/>
  <c r="T306" i="2"/>
  <c r="R306" i="2"/>
  <c r="P306" i="2"/>
  <c r="BI300" i="2"/>
  <c r="BH300" i="2"/>
  <c r="BG300" i="2"/>
  <c r="BE300" i="2"/>
  <c r="T300" i="2"/>
  <c r="R300" i="2"/>
  <c r="P300" i="2"/>
  <c r="BI296" i="2"/>
  <c r="BH296" i="2"/>
  <c r="BG296" i="2"/>
  <c r="BE296" i="2"/>
  <c r="T296" i="2"/>
  <c r="R296" i="2"/>
  <c r="P296" i="2"/>
  <c r="BI292" i="2"/>
  <c r="BH292" i="2"/>
  <c r="BG292" i="2"/>
  <c r="BE292" i="2"/>
  <c r="T292" i="2"/>
  <c r="R292" i="2"/>
  <c r="P292" i="2"/>
  <c r="BI288" i="2"/>
  <c r="BH288" i="2"/>
  <c r="BG288" i="2"/>
  <c r="BE288" i="2"/>
  <c r="T288" i="2"/>
  <c r="R288" i="2"/>
  <c r="P288" i="2"/>
  <c r="BI283" i="2"/>
  <c r="BH283" i="2"/>
  <c r="BG283" i="2"/>
  <c r="BE283" i="2"/>
  <c r="T283" i="2"/>
  <c r="R283" i="2"/>
  <c r="P283" i="2"/>
  <c r="BI275" i="2"/>
  <c r="BH275" i="2"/>
  <c r="BG275" i="2"/>
  <c r="BE275" i="2"/>
  <c r="T275" i="2"/>
  <c r="R275" i="2"/>
  <c r="P275" i="2"/>
  <c r="BI261" i="2"/>
  <c r="BH261" i="2"/>
  <c r="BG261" i="2"/>
  <c r="BE261" i="2"/>
  <c r="T261" i="2"/>
  <c r="R261" i="2"/>
  <c r="P261" i="2"/>
  <c r="BI256" i="2"/>
  <c r="BH256" i="2"/>
  <c r="BG256" i="2"/>
  <c r="BE256" i="2"/>
  <c r="T256" i="2"/>
  <c r="R256" i="2"/>
  <c r="P256" i="2"/>
  <c r="BI252" i="2"/>
  <c r="BH252" i="2"/>
  <c r="BG252" i="2"/>
  <c r="BE252" i="2"/>
  <c r="T252" i="2"/>
  <c r="R252" i="2"/>
  <c r="P252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2" i="2"/>
  <c r="BH242" i="2"/>
  <c r="BG242" i="2"/>
  <c r="BE242" i="2"/>
  <c r="T242" i="2"/>
  <c r="R242" i="2"/>
  <c r="P242" i="2"/>
  <c r="BI238" i="2"/>
  <c r="BH238" i="2"/>
  <c r="BG238" i="2"/>
  <c r="BE238" i="2"/>
  <c r="T238" i="2"/>
  <c r="R238" i="2"/>
  <c r="P238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6" i="2"/>
  <c r="BH216" i="2"/>
  <c r="BG216" i="2"/>
  <c r="BE216" i="2"/>
  <c r="T216" i="2"/>
  <c r="R216" i="2"/>
  <c r="P216" i="2"/>
  <c r="BI209" i="2"/>
  <c r="BH209" i="2"/>
  <c r="BG209" i="2"/>
  <c r="BE209" i="2"/>
  <c r="T209" i="2"/>
  <c r="R209" i="2"/>
  <c r="P209" i="2"/>
  <c r="BI203" i="2"/>
  <c r="BH203" i="2"/>
  <c r="BG203" i="2"/>
  <c r="BE203" i="2"/>
  <c r="T203" i="2"/>
  <c r="R203" i="2"/>
  <c r="P203" i="2"/>
  <c r="BI197" i="2"/>
  <c r="BH197" i="2"/>
  <c r="BG197" i="2"/>
  <c r="BE197" i="2"/>
  <c r="T197" i="2"/>
  <c r="R197" i="2"/>
  <c r="P197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R179" i="2"/>
  <c r="P179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5" i="2"/>
  <c r="BH165" i="2"/>
  <c r="BG165" i="2"/>
  <c r="BE165" i="2"/>
  <c r="T165" i="2"/>
  <c r="R165" i="2"/>
  <c r="P165" i="2"/>
  <c r="BI159" i="2"/>
  <c r="BH159" i="2"/>
  <c r="BG159" i="2"/>
  <c r="BE159" i="2"/>
  <c r="T159" i="2"/>
  <c r="R159" i="2"/>
  <c r="P159" i="2"/>
  <c r="BI153" i="2"/>
  <c r="BH153" i="2"/>
  <c r="BG153" i="2"/>
  <c r="BE153" i="2"/>
  <c r="T153" i="2"/>
  <c r="R153" i="2"/>
  <c r="P153" i="2"/>
  <c r="BI147" i="2"/>
  <c r="BH147" i="2"/>
  <c r="BG147" i="2"/>
  <c r="BE147" i="2"/>
  <c r="T147" i="2"/>
  <c r="R147" i="2"/>
  <c r="P147" i="2"/>
  <c r="BI142" i="2"/>
  <c r="BH142" i="2"/>
  <c r="BG142" i="2"/>
  <c r="BE142" i="2"/>
  <c r="T142" i="2"/>
  <c r="R142" i="2"/>
  <c r="P142" i="2"/>
  <c r="BI134" i="2"/>
  <c r="BH134" i="2"/>
  <c r="BG134" i="2"/>
  <c r="BE134" i="2"/>
  <c r="T134" i="2"/>
  <c r="R134" i="2"/>
  <c r="P134" i="2"/>
  <c r="BI130" i="2"/>
  <c r="BH130" i="2"/>
  <c r="BG130" i="2"/>
  <c r="BE130" i="2"/>
  <c r="T130" i="2"/>
  <c r="R130" i="2"/>
  <c r="P130" i="2"/>
  <c r="BI126" i="2"/>
  <c r="BH126" i="2"/>
  <c r="BG126" i="2"/>
  <c r="BE126" i="2"/>
  <c r="T126" i="2"/>
  <c r="R126" i="2"/>
  <c r="P126" i="2"/>
  <c r="J119" i="2"/>
  <c r="F117" i="2"/>
  <c r="E115" i="2"/>
  <c r="J91" i="2"/>
  <c r="F89" i="2"/>
  <c r="E87" i="2"/>
  <c r="J24" i="2"/>
  <c r="E24" i="2"/>
  <c r="J120" i="2"/>
  <c r="J23" i="2"/>
  <c r="J18" i="2"/>
  <c r="E18" i="2"/>
  <c r="F120" i="2"/>
  <c r="J17" i="2"/>
  <c r="J15" i="2"/>
  <c r="E15" i="2"/>
  <c r="F119" i="2"/>
  <c r="J14" i="2"/>
  <c r="J12" i="2"/>
  <c r="J117" i="2"/>
  <c r="E7" i="2"/>
  <c r="E113" i="2" s="1"/>
  <c r="L90" i="1"/>
  <c r="AM90" i="1"/>
  <c r="AM89" i="1"/>
  <c r="L89" i="1"/>
  <c r="AM87" i="1"/>
  <c r="L87" i="1"/>
  <c r="L85" i="1"/>
  <c r="L84" i="1"/>
  <c r="J330" i="2"/>
  <c r="J327" i="2"/>
  <c r="J325" i="2"/>
  <c r="J322" i="2"/>
  <c r="J320" i="2"/>
  <c r="J317" i="2"/>
  <c r="J315" i="2"/>
  <c r="J313" i="2"/>
  <c r="J311" i="2"/>
  <c r="J306" i="2"/>
  <c r="J300" i="2"/>
  <c r="J296" i="2"/>
  <c r="J292" i="2"/>
  <c r="J288" i="2"/>
  <c r="J283" i="2"/>
  <c r="J275" i="2"/>
  <c r="J261" i="2"/>
  <c r="J256" i="2"/>
  <c r="J252" i="2"/>
  <c r="J248" i="2"/>
  <c r="J246" i="2"/>
  <c r="J242" i="2"/>
  <c r="J238" i="2"/>
  <c r="J234" i="2"/>
  <c r="J232" i="2"/>
  <c r="J228" i="2"/>
  <c r="BK226" i="2"/>
  <c r="BK222" i="2"/>
  <c r="BK220" i="2"/>
  <c r="BK216" i="2"/>
  <c r="BK209" i="2"/>
  <c r="BK203" i="2"/>
  <c r="BK197" i="2"/>
  <c r="BK191" i="2"/>
  <c r="BK188" i="2"/>
  <c r="BK182" i="2"/>
  <c r="BK179" i="2"/>
  <c r="BK173" i="2"/>
  <c r="BK171" i="2"/>
  <c r="BK165" i="2"/>
  <c r="BK159" i="2"/>
  <c r="BK153" i="2"/>
  <c r="BK147" i="2"/>
  <c r="BK142" i="2"/>
  <c r="BK134" i="2"/>
  <c r="BK130" i="2"/>
  <c r="BK126" i="2"/>
  <c r="AS94" i="1"/>
  <c r="BK331" i="3"/>
  <c r="BK329" i="3"/>
  <c r="BK325" i="3"/>
  <c r="BK321" i="3"/>
  <c r="BK319" i="3"/>
  <c r="BK316" i="3"/>
  <c r="BK314" i="3"/>
  <c r="BK311" i="3"/>
  <c r="J309" i="3"/>
  <c r="J307" i="3"/>
  <c r="J305" i="3"/>
  <c r="J300" i="3"/>
  <c r="J294" i="3"/>
  <c r="J290" i="3"/>
  <c r="J286" i="3"/>
  <c r="J281" i="3"/>
  <c r="J277" i="3"/>
  <c r="J269" i="3"/>
  <c r="BK267" i="3"/>
  <c r="J261" i="3"/>
  <c r="J258" i="3"/>
  <c r="J256" i="3"/>
  <c r="J252" i="3"/>
  <c r="J248" i="3"/>
  <c r="J244" i="3"/>
  <c r="J242" i="3"/>
  <c r="J238" i="3"/>
  <c r="BK236" i="3"/>
  <c r="BK232" i="3"/>
  <c r="BK223" i="3"/>
  <c r="BK220" i="3"/>
  <c r="BK217" i="3"/>
  <c r="BK210" i="3"/>
  <c r="J206" i="3"/>
  <c r="BK201" i="3"/>
  <c r="BK197" i="3"/>
  <c r="BK193" i="3"/>
  <c r="BK189" i="3"/>
  <c r="J189" i="3"/>
  <c r="J186" i="3"/>
  <c r="J182" i="3"/>
  <c r="J179" i="3"/>
  <c r="J175" i="3"/>
  <c r="J171" i="3"/>
  <c r="J167" i="3"/>
  <c r="J163" i="3"/>
  <c r="J159" i="3"/>
  <c r="J156" i="3"/>
  <c r="J153" i="3"/>
  <c r="J148" i="3"/>
  <c r="J141" i="3"/>
  <c r="J134" i="3"/>
  <c r="J130" i="3"/>
  <c r="J162" i="4"/>
  <c r="J157" i="4"/>
  <c r="J151" i="4"/>
  <c r="J147" i="4"/>
  <c r="BK140" i="4"/>
  <c r="J133" i="4"/>
  <c r="BK127" i="4"/>
  <c r="J125" i="4"/>
  <c r="BK159" i="4"/>
  <c r="BK157" i="4"/>
  <c r="BK151" i="4"/>
  <c r="BK147" i="4"/>
  <c r="J140" i="4"/>
  <c r="BK133" i="4"/>
  <c r="J127" i="4"/>
  <c r="BK330" i="2"/>
  <c r="BK327" i="2"/>
  <c r="BK325" i="2"/>
  <c r="BK322" i="2"/>
  <c r="BK320" i="2"/>
  <c r="BK317" i="2"/>
  <c r="BK315" i="2"/>
  <c r="BK313" i="2"/>
  <c r="BK311" i="2"/>
  <c r="BK306" i="2"/>
  <c r="BK300" i="2"/>
  <c r="BK296" i="2"/>
  <c r="BK292" i="2"/>
  <c r="BK288" i="2"/>
  <c r="BK283" i="2"/>
  <c r="BK275" i="2"/>
  <c r="BK261" i="2"/>
  <c r="BK256" i="2"/>
  <c r="BK252" i="2"/>
  <c r="BK248" i="2"/>
  <c r="BK246" i="2"/>
  <c r="BK242" i="2"/>
  <c r="BK238" i="2"/>
  <c r="BK234" i="2"/>
  <c r="BK232" i="2"/>
  <c r="BK228" i="2"/>
  <c r="J226" i="2"/>
  <c r="J222" i="2"/>
  <c r="J220" i="2"/>
  <c r="J216" i="2"/>
  <c r="J209" i="2"/>
  <c r="J203" i="2"/>
  <c r="J197" i="2"/>
  <c r="J191" i="2"/>
  <c r="J188" i="2"/>
  <c r="J182" i="2"/>
  <c r="J179" i="2"/>
  <c r="J173" i="2"/>
  <c r="J171" i="2"/>
  <c r="J165" i="2"/>
  <c r="J159" i="2"/>
  <c r="J153" i="2"/>
  <c r="J147" i="2"/>
  <c r="J142" i="2"/>
  <c r="J134" i="2"/>
  <c r="J130" i="2"/>
  <c r="J126" i="2"/>
  <c r="BK336" i="3"/>
  <c r="J336" i="3"/>
  <c r="BK333" i="3"/>
  <c r="J333" i="3"/>
  <c r="J331" i="3"/>
  <c r="J329" i="3"/>
  <c r="J325" i="3"/>
  <c r="J321" i="3"/>
  <c r="J319" i="3"/>
  <c r="J316" i="3"/>
  <c r="J314" i="3"/>
  <c r="J311" i="3"/>
  <c r="BK309" i="3"/>
  <c r="BK307" i="3"/>
  <c r="BK305" i="3"/>
  <c r="BK300" i="3"/>
  <c r="BK294" i="3"/>
  <c r="BK290" i="3"/>
  <c r="BK286" i="3"/>
  <c r="BK281" i="3"/>
  <c r="BK277" i="3"/>
  <c r="BK269" i="3"/>
  <c r="J267" i="3"/>
  <c r="BK264" i="3"/>
  <c r="J264" i="3"/>
  <c r="BK261" i="3"/>
  <c r="BK258" i="3"/>
  <c r="BK256" i="3"/>
  <c r="BK252" i="3"/>
  <c r="BK248" i="3"/>
  <c r="BK244" i="3"/>
  <c r="BK242" i="3"/>
  <c r="BK238" i="3"/>
  <c r="J236" i="3"/>
  <c r="J232" i="3"/>
  <c r="J223" i="3"/>
  <c r="J220" i="3"/>
  <c r="J217" i="3"/>
  <c r="J210" i="3"/>
  <c r="BK206" i="3"/>
  <c r="J201" i="3"/>
  <c r="J197" i="3"/>
  <c r="J193" i="3"/>
  <c r="BK186" i="3"/>
  <c r="BK182" i="3"/>
  <c r="BK179" i="3"/>
  <c r="BK175" i="3"/>
  <c r="BK171" i="3"/>
  <c r="BK167" i="3"/>
  <c r="BK163" i="3"/>
  <c r="BK159" i="3"/>
  <c r="BK156" i="3"/>
  <c r="BK153" i="3"/>
  <c r="BK148" i="3"/>
  <c r="BK141" i="3"/>
  <c r="BK134" i="3"/>
  <c r="BK130" i="3"/>
  <c r="J159" i="4"/>
  <c r="J154" i="4"/>
  <c r="J149" i="4"/>
  <c r="BK145" i="4"/>
  <c r="BK136" i="4"/>
  <c r="BK129" i="4"/>
  <c r="BK162" i="4"/>
  <c r="BK154" i="4"/>
  <c r="BK149" i="4"/>
  <c r="J145" i="4"/>
  <c r="J136" i="4"/>
  <c r="J129" i="4"/>
  <c r="BK125" i="4"/>
  <c r="P125" i="2" l="1"/>
  <c r="R125" i="2"/>
  <c r="BK215" i="2"/>
  <c r="J215" i="2"/>
  <c r="J99" i="2" s="1"/>
  <c r="T215" i="2"/>
  <c r="P260" i="2"/>
  <c r="R260" i="2"/>
  <c r="BK310" i="2"/>
  <c r="J310" i="2"/>
  <c r="J101" i="2"/>
  <c r="T310" i="2"/>
  <c r="P324" i="2"/>
  <c r="T324" i="2"/>
  <c r="P129" i="3"/>
  <c r="R129" i="3"/>
  <c r="BK205" i="3"/>
  <c r="J205" i="3"/>
  <c r="J99" i="3"/>
  <c r="T205" i="3"/>
  <c r="P231" i="3"/>
  <c r="T231" i="3"/>
  <c r="P260" i="3"/>
  <c r="R260" i="3"/>
  <c r="BK276" i="3"/>
  <c r="J276" i="3"/>
  <c r="J102" i="3"/>
  <c r="T276" i="3"/>
  <c r="P304" i="3"/>
  <c r="R304" i="3"/>
  <c r="BK318" i="3"/>
  <c r="J318" i="3"/>
  <c r="J104" i="3" s="1"/>
  <c r="T318" i="3"/>
  <c r="P324" i="3"/>
  <c r="P323" i="3"/>
  <c r="T324" i="3"/>
  <c r="T323" i="3"/>
  <c r="BK124" i="4"/>
  <c r="R124" i="4"/>
  <c r="BK135" i="4"/>
  <c r="J135" i="4" s="1"/>
  <c r="J99" i="4" s="1"/>
  <c r="R135" i="4"/>
  <c r="BK144" i="4"/>
  <c r="J144" i="4"/>
  <c r="J100" i="4"/>
  <c r="R144" i="4"/>
  <c r="BK156" i="4"/>
  <c r="J156" i="4"/>
  <c r="J101" i="4"/>
  <c r="R156" i="4"/>
  <c r="BK125" i="2"/>
  <c r="J125" i="2" s="1"/>
  <c r="J98" i="2" s="1"/>
  <c r="T125" i="2"/>
  <c r="P215" i="2"/>
  <c r="R215" i="2"/>
  <c r="BK260" i="2"/>
  <c r="J260" i="2"/>
  <c r="J100" i="2" s="1"/>
  <c r="T260" i="2"/>
  <c r="P310" i="2"/>
  <c r="R310" i="2"/>
  <c r="BK324" i="2"/>
  <c r="J324" i="2" s="1"/>
  <c r="J102" i="2" s="1"/>
  <c r="R324" i="2"/>
  <c r="BK129" i="3"/>
  <c r="J129" i="3" s="1"/>
  <c r="J98" i="3" s="1"/>
  <c r="T129" i="3"/>
  <c r="P205" i="3"/>
  <c r="R205" i="3"/>
  <c r="BK231" i="3"/>
  <c r="J231" i="3"/>
  <c r="J100" i="3" s="1"/>
  <c r="R231" i="3"/>
  <c r="BK260" i="3"/>
  <c r="J260" i="3"/>
  <c r="J101" i="3" s="1"/>
  <c r="T260" i="3"/>
  <c r="P276" i="3"/>
  <c r="R276" i="3"/>
  <c r="BK304" i="3"/>
  <c r="J304" i="3" s="1"/>
  <c r="J103" i="3" s="1"/>
  <c r="T304" i="3"/>
  <c r="P318" i="3"/>
  <c r="R318" i="3"/>
  <c r="BK324" i="3"/>
  <c r="J324" i="3"/>
  <c r="J106" i="3" s="1"/>
  <c r="R324" i="3"/>
  <c r="R323" i="3"/>
  <c r="P124" i="4"/>
  <c r="T124" i="4"/>
  <c r="P135" i="4"/>
  <c r="T135" i="4"/>
  <c r="P144" i="4"/>
  <c r="T144" i="4"/>
  <c r="P156" i="4"/>
  <c r="T156" i="4"/>
  <c r="BK329" i="2"/>
  <c r="J329" i="2" s="1"/>
  <c r="J103" i="2" s="1"/>
  <c r="BK335" i="3"/>
  <c r="J335" i="3"/>
  <c r="J107" i="3" s="1"/>
  <c r="BK161" i="4"/>
  <c r="J161" i="4"/>
  <c r="J102" i="4"/>
  <c r="J89" i="4"/>
  <c r="F91" i="4"/>
  <c r="F92" i="4"/>
  <c r="E112" i="4"/>
  <c r="J119" i="4"/>
  <c r="BE125" i="4"/>
  <c r="BE133" i="4"/>
  <c r="BE140" i="4"/>
  <c r="BE145" i="4"/>
  <c r="BE147" i="4"/>
  <c r="BE149" i="4"/>
  <c r="BE151" i="4"/>
  <c r="BE154" i="4"/>
  <c r="BE159" i="4"/>
  <c r="BE162" i="4"/>
  <c r="BE127" i="4"/>
  <c r="BE129" i="4"/>
  <c r="BE136" i="4"/>
  <c r="BE157" i="4"/>
  <c r="E85" i="3"/>
  <c r="J89" i="3"/>
  <c r="F91" i="3"/>
  <c r="F92" i="3"/>
  <c r="J92" i="3"/>
  <c r="BE130" i="3"/>
  <c r="BE134" i="3"/>
  <c r="BE141" i="3"/>
  <c r="BE148" i="3"/>
  <c r="BE153" i="3"/>
  <c r="BE156" i="3"/>
  <c r="BE159" i="3"/>
  <c r="BE163" i="3"/>
  <c r="BE167" i="3"/>
  <c r="BE171" i="3"/>
  <c r="BE175" i="3"/>
  <c r="BE179" i="3"/>
  <c r="BE182" i="3"/>
  <c r="BE186" i="3"/>
  <c r="BE189" i="3"/>
  <c r="BE193" i="3"/>
  <c r="BE197" i="3"/>
  <c r="BE201" i="3"/>
  <c r="BE206" i="3"/>
  <c r="BE210" i="3"/>
  <c r="BE217" i="3"/>
  <c r="BE220" i="3"/>
  <c r="BE223" i="3"/>
  <c r="BE232" i="3"/>
  <c r="BE236" i="3"/>
  <c r="BE238" i="3"/>
  <c r="BE242" i="3"/>
  <c r="BE244" i="3"/>
  <c r="BE248" i="3"/>
  <c r="BE252" i="3"/>
  <c r="BE256" i="3"/>
  <c r="BE258" i="3"/>
  <c r="BE261" i="3"/>
  <c r="BE264" i="3"/>
  <c r="BE267" i="3"/>
  <c r="BE269" i="3"/>
  <c r="BE277" i="3"/>
  <c r="BE281" i="3"/>
  <c r="BE286" i="3"/>
  <c r="BE290" i="3"/>
  <c r="BE294" i="3"/>
  <c r="BE300" i="3"/>
  <c r="BE305" i="3"/>
  <c r="BE307" i="3"/>
  <c r="BE309" i="3"/>
  <c r="BE311" i="3"/>
  <c r="BE314" i="3"/>
  <c r="BE316" i="3"/>
  <c r="BE319" i="3"/>
  <c r="BE321" i="3"/>
  <c r="BE325" i="3"/>
  <c r="BE329" i="3"/>
  <c r="BE331" i="3"/>
  <c r="BE333" i="3"/>
  <c r="BE336" i="3"/>
  <c r="E85" i="2"/>
  <c r="J89" i="2"/>
  <c r="F91" i="2"/>
  <c r="F92" i="2"/>
  <c r="J92" i="2"/>
  <c r="BF126" i="2"/>
  <c r="BF130" i="2"/>
  <c r="BF134" i="2"/>
  <c r="BF142" i="2"/>
  <c r="BF147" i="2"/>
  <c r="BF153" i="2"/>
  <c r="BF159" i="2"/>
  <c r="BF165" i="2"/>
  <c r="BF171" i="2"/>
  <c r="BF173" i="2"/>
  <c r="BF179" i="2"/>
  <c r="BF182" i="2"/>
  <c r="BF188" i="2"/>
  <c r="BF191" i="2"/>
  <c r="BF197" i="2"/>
  <c r="BF203" i="2"/>
  <c r="BF209" i="2"/>
  <c r="BF216" i="2"/>
  <c r="BF220" i="2"/>
  <c r="BF222" i="2"/>
  <c r="BF226" i="2"/>
  <c r="BF228" i="2"/>
  <c r="BF232" i="2"/>
  <c r="BF234" i="2"/>
  <c r="BF238" i="2"/>
  <c r="BF242" i="2"/>
  <c r="BF246" i="2"/>
  <c r="BF248" i="2"/>
  <c r="BF252" i="2"/>
  <c r="BF256" i="2"/>
  <c r="BF261" i="2"/>
  <c r="BF275" i="2"/>
  <c r="BF283" i="2"/>
  <c r="BF288" i="2"/>
  <c r="BF292" i="2"/>
  <c r="BF296" i="2"/>
  <c r="BF300" i="2"/>
  <c r="BF306" i="2"/>
  <c r="BF311" i="2"/>
  <c r="BF313" i="2"/>
  <c r="BF315" i="2"/>
  <c r="BF317" i="2"/>
  <c r="BF320" i="2"/>
  <c r="BF322" i="2"/>
  <c r="BF325" i="2"/>
  <c r="BF327" i="2"/>
  <c r="BF330" i="2"/>
  <c r="F33" i="2"/>
  <c r="AZ95" i="1" s="1"/>
  <c r="F37" i="2"/>
  <c r="BD95" i="1"/>
  <c r="F34" i="3"/>
  <c r="BA96" i="1" s="1"/>
  <c r="F35" i="3"/>
  <c r="BB96" i="1"/>
  <c r="F37" i="3"/>
  <c r="BD96" i="1" s="1"/>
  <c r="F34" i="4"/>
  <c r="BA97" i="1"/>
  <c r="F36" i="4"/>
  <c r="BC97" i="1" s="1"/>
  <c r="F36" i="2"/>
  <c r="BC95" i="1"/>
  <c r="J33" i="2"/>
  <c r="AV95" i="1" s="1"/>
  <c r="F35" i="2"/>
  <c r="BB95" i="1"/>
  <c r="J34" i="3"/>
  <c r="AW96" i="1" s="1"/>
  <c r="F36" i="3"/>
  <c r="BC96" i="1"/>
  <c r="J34" i="4"/>
  <c r="AW97" i="1" s="1"/>
  <c r="F37" i="4"/>
  <c r="BD97" i="1"/>
  <c r="F35" i="4"/>
  <c r="BB97" i="1" s="1"/>
  <c r="P123" i="4" l="1"/>
  <c r="P122" i="4"/>
  <c r="AU97" i="1"/>
  <c r="R123" i="4"/>
  <c r="R122" i="4" s="1"/>
  <c r="P128" i="3"/>
  <c r="P127" i="3"/>
  <c r="AU96" i="1"/>
  <c r="R124" i="2"/>
  <c r="R123" i="2"/>
  <c r="T123" i="4"/>
  <c r="T122" i="4"/>
  <c r="T128" i="3"/>
  <c r="T127" i="3"/>
  <c r="T124" i="2"/>
  <c r="T123" i="2"/>
  <c r="BK123" i="4"/>
  <c r="J123" i="4"/>
  <c r="J97" i="4"/>
  <c r="R128" i="3"/>
  <c r="R127" i="3" s="1"/>
  <c r="P124" i="2"/>
  <c r="P123" i="2"/>
  <c r="AU95" i="1"/>
  <c r="BK124" i="2"/>
  <c r="J124" i="2"/>
  <c r="J97" i="2"/>
  <c r="BK128" i="3"/>
  <c r="J128" i="3" s="1"/>
  <c r="J97" i="3" s="1"/>
  <c r="J124" i="4"/>
  <c r="J98" i="4"/>
  <c r="BK323" i="3"/>
  <c r="J323" i="3"/>
  <c r="J105" i="3"/>
  <c r="F34" i="2"/>
  <c r="BA95" i="1" s="1"/>
  <c r="BA94" i="1" s="1"/>
  <c r="W30" i="1" s="1"/>
  <c r="J34" i="2"/>
  <c r="AW95" i="1" s="1"/>
  <c r="AT95" i="1" s="1"/>
  <c r="F33" i="3"/>
  <c r="AZ96" i="1"/>
  <c r="J33" i="3"/>
  <c r="AV96" i="1"/>
  <c r="AT96" i="1"/>
  <c r="J33" i="4"/>
  <c r="AV97" i="1" s="1"/>
  <c r="AT97" i="1" s="1"/>
  <c r="F33" i="4"/>
  <c r="AZ97" i="1"/>
  <c r="BB94" i="1"/>
  <c r="W31" i="1"/>
  <c r="BD94" i="1"/>
  <c r="W33" i="1"/>
  <c r="BC94" i="1"/>
  <c r="W32" i="1"/>
  <c r="BK123" i="2" l="1"/>
  <c r="J123" i="2"/>
  <c r="J96" i="2"/>
  <c r="BK122" i="4"/>
  <c r="J122" i="4" s="1"/>
  <c r="J96" i="4" s="1"/>
  <c r="BK127" i="3"/>
  <c r="J127" i="3"/>
  <c r="J96" i="3" s="1"/>
  <c r="AU94" i="1"/>
  <c r="AZ94" i="1"/>
  <c r="W29" i="1"/>
  <c r="AX94" i="1"/>
  <c r="AY94" i="1"/>
  <c r="AW94" i="1"/>
  <c r="AK30" i="1"/>
  <c r="J30" i="4" l="1"/>
  <c r="AG97" i="1"/>
  <c r="J30" i="2"/>
  <c r="AG95" i="1"/>
  <c r="J30" i="3"/>
  <c r="AG96" i="1"/>
  <c r="AV94" i="1"/>
  <c r="AK29" i="1"/>
  <c r="J39" i="3" l="1"/>
  <c r="J39" i="2"/>
  <c r="J39" i="4"/>
  <c r="AN95" i="1"/>
  <c r="AN96" i="1"/>
  <c r="AN97" i="1"/>
  <c r="AG94" i="1"/>
  <c r="AK26" i="1"/>
  <c r="AK35" i="1" s="1"/>
  <c r="AT94" i="1"/>
  <c r="AN94" i="1"/>
</calcChain>
</file>

<file path=xl/sharedStrings.xml><?xml version="1.0" encoding="utf-8"?>
<sst xmlns="http://schemas.openxmlformats.org/spreadsheetml/2006/main" count="4753" uniqueCount="599">
  <si>
    <t>Export Komplet</t>
  </si>
  <si>
    <t/>
  </si>
  <si>
    <t>2.0</t>
  </si>
  <si>
    <t>ZAMOK</t>
  </si>
  <si>
    <t>False</t>
  </si>
  <si>
    <t>{5574a86a-98b9-4d1c-a789-12a18247988f}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</si>
  <si>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</si>
  <si>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</si>
  <si>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</si>
  <si>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</si>
  <si>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</si>
  <si>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</si>
  <si>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</si>
  <si>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</si>
  <si>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20220902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</si>
  <si>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</si>
  <si>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</si>
  <si>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oplocení u objektu 11. MŠ Na Ryšavce 241, Písek</t>
  </si>
  <si>
    <t>0,1</t>
  </si>
  <si>
    <t>KSO:</t>
  </si>
  <si>
    <t>CC-CZ:</t>
  </si>
  <si>
    <t>1</t>
  </si>
  <si>
    <t>Místo:</t>
  </si>
  <si>
    <t xml:space="preserve"> </t>
  </si>
  <si>
    <t>Datum:</t>
  </si>
  <si>
    <t>2. 9. 2022</t>
  </si>
  <si>
    <t>10</t>
  </si>
  <si>
    <t>100</t>
  </si>
  <si>
    <t>Zadavatel:</t>
  </si>
  <si>
    <t>IČ:</t>
  </si>
  <si>
    <t>DIČ:</t>
  </si>
  <si>
    <t>Uchazeč:</t>
  </si>
  <si>
    <t>Vyplň údaj</t>
  </si>
  <si>
    <t>Projektant:</t>
  </si>
  <si>
    <t>28082664</t>
  </si>
  <si>
    <t>KASÍK - PROJKA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</si>
  <si>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</si>
  <si>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</si>
  <si>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</si>
  <si>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</si>
  <si>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</si>
  <si>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</si>
  <si>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</si>
  <si>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</si>
  <si>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</si>
  <si>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</si>
  <si>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</si>
  <si>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</si>
  <si>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</si>
  <si>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</si>
  <si>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</si>
  <si>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</si>
  <si>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</si>
  <si>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</si>
  <si>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</si>
  <si>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</si>
  <si>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</si>
  <si>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</si>
  <si>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</si>
  <si>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</si>
  <si>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</si>
  <si>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</si>
  <si>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</si>
  <si>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</si>
  <si>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</si>
  <si>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</si>
  <si>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</si>
  <si>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</si>
  <si>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</si>
  <si>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</si>
  <si>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</si>
  <si>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</si>
  <si>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</si>
  <si>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</si>
  <si>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</si>
  <si>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</si>
  <si>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</si>
  <si>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</si>
  <si>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</si>
  <si>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</si>
  <si>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</si>
  <si>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</si>
  <si>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</si>
  <si>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</si>
  <si>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2. etapa</t>
  </si>
  <si>
    <t>Část P5</t>
  </si>
  <si>
    <t>STA</t>
  </si>
  <si>
    <t>{01cf90f4-67a7-4394-baa0-92b56504ed5e}</t>
  </si>
  <si>
    <t>3. etapa</t>
  </si>
  <si>
    <t>Část P6</t>
  </si>
  <si>
    <t>{6e8d3f7b-5c90-40ec-813b-ae4f4f59c36c}</t>
  </si>
  <si>
    <t>2</t>
  </si>
  <si>
    <t>5. etapa</t>
  </si>
  <si>
    <t>Část P9</t>
  </si>
  <si>
    <t>{39390057-4bae-4f7a-997b-0246e0485116}</t>
  </si>
  <si>
    <t>KRYCÍ LIST SOUPISU PRACÍ</t>
  </si>
  <si>
    <t>Objekt:</t>
  </si>
  <si>
    <t>2. etapa - Část P5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</si>
  <si>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</si>
  <si>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</si>
  <si>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</si>
  <si>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</si>
  <si>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</si>
  <si>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</si>
  <si>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</si>
  <si>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</si>
  <si>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</si>
  <si>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</si>
  <si>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</si>
  <si>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</si>
  <si>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</si>
  <si>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</si>
  <si>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</si>
  <si>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</si>
  <si>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</si>
  <si>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</si>
  <si>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</si>
  <si>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</si>
  <si>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</si>
  <si>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</si>
  <si>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</si>
  <si>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</si>
  <si>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</si>
  <si>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</si>
  <si>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</si>
  <si>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</si>
  <si>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</si>
  <si>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</si>
  <si>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131111333</t>
  </si>
  <si>
    <t>Vrtání jamek pro plotové sloupky D přes 200 do 300 mm ručně s motorovým vrtákem</t>
  </si>
  <si>
    <t>m</t>
  </si>
  <si>
    <t>CS ÚRS 2022 02</t>
  </si>
  <si>
    <t>4</t>
  </si>
  <si>
    <t>461885150</t>
  </si>
  <si>
    <t>PP</t>
  </si>
  <si>
    <t>Vrtání jamek ručním motorovým vrtákem průměru přes 200 do 300 mm</t>
  </si>
  <si>
    <t>VV</t>
  </si>
  <si>
    <t>P6</t>
  </si>
  <si>
    <t>18*0,9</t>
  </si>
  <si>
    <t>132251102</t>
  </si>
  <si>
    <t>Hloubení rýh nezapažených š do 800 mm v hornině třídy těžitelnosti I skupiny 3 objem do 50 m3 strojně</t>
  </si>
  <si>
    <t>m3</t>
  </si>
  <si>
    <t>-52422651</t>
  </si>
  <si>
    <t>Hloubení nezapažených rýh šířky do 800 mm strojně s urovnáním dna do předepsaného profilu a spádu v hornině třídy těžitelnosti I skupiny 3 přes 20 do 50 m3</t>
  </si>
  <si>
    <t>P5</t>
  </si>
  <si>
    <t>42,24*0,8*0,7</t>
  </si>
  <si>
    <t>3</t>
  </si>
  <si>
    <t>162251102</t>
  </si>
  <si>
    <t>Vodorovné přemístění přes 20 do 50 m výkopku/sypaniny z horniny třídy těžitelnosti I skupiny 1 až 3</t>
  </si>
  <si>
    <t>1362099522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</si>
  <si>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</si>
  <si>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k deponii</t>
  </si>
  <si>
    <t>23,654</t>
  </si>
  <si>
    <t>z deponie</t>
  </si>
  <si>
    <t>38,5*1,5*0,4</t>
  </si>
  <si>
    <t>23,654-23,1</t>
  </si>
  <si>
    <t>Součet</t>
  </si>
  <si>
    <t>162751117</t>
  </si>
  <si>
    <t>Vodorovné přemístění přes 9 000 do 10000 m výkopku/sypaniny z horniny třídy těžitelnosti I skupiny 1 až 3</t>
  </si>
  <si>
    <t>-398192401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</si>
  <si>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</si>
  <si>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dovoz ornice</t>
  </si>
  <si>
    <t>38,5*1,5*0,1</t>
  </si>
  <si>
    <t>5</t>
  </si>
  <si>
    <t>162751119</t>
  </si>
  <si>
    <t>Příplatek k vodorovnému přemístění výkopku/sypaniny z horniny třídy těžitelnosti I skupiny 1 až 3 ZKD 1000 m přes 10000 m</t>
  </si>
  <si>
    <t>-1160704349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</si>
  <si>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</si>
  <si>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5,775*20 'Přepočtené koeficientem množství</t>
  </si>
  <si>
    <t>6</t>
  </si>
  <si>
    <t>174111101</t>
  </si>
  <si>
    <t>Zásyp jam, šachet rýh nebo kolem objektů sypaninou se zhutněním ručně</t>
  </si>
  <si>
    <t>-990513868</t>
  </si>
  <si>
    <t>Zásyp sypaninou z jakékoliv horniny ručně s uložením výkopku ve vrstvách se zhutněním jam, šachet, rýh nebo kolem objektů v těchto vykopávkách</t>
  </si>
  <si>
    <t>7</t>
  </si>
  <si>
    <t>181111111</t>
  </si>
  <si>
    <t>Plošná úprava terénu do 500 m2 zemina skupiny 1 až 4 nerovnosti přes 50 do 100 mm v rovinně a svahu do 1:5</t>
  </si>
  <si>
    <t>m2</t>
  </si>
  <si>
    <t>-309577851</t>
  </si>
  <si>
    <t>Plošná úprava terénu v zemině skupiny 1 až 4 s urovnáním povrchu bez doplnění ornice souvislé plochy do 500 m2 při nerovnostech terénu přes 50 do 100 mm v rovině nebo na svahu do 1:5</t>
  </si>
  <si>
    <t>38,5*1,2</t>
  </si>
  <si>
    <t>41,9*0,5</t>
  </si>
  <si>
    <t>8</t>
  </si>
  <si>
    <t>181311103</t>
  </si>
  <si>
    <t>Rozprostření ornice tl vrstvy do 200 mm v rovině nebo ve svahu do 1:5 ručně</t>
  </si>
  <si>
    <t>1429949385</t>
  </si>
  <si>
    <t>Rozprostření a urovnání ornice v rovině nebo ve svahu sklonu do 1:5 ručně při souvislé ploše, tl. vrstvy do 200 mm</t>
  </si>
  <si>
    <t>9</t>
  </si>
  <si>
    <t>M</t>
  </si>
  <si>
    <t>10364101</t>
  </si>
  <si>
    <t>zemina pro terénní úpravy - ornice</t>
  </si>
  <si>
    <t>t</t>
  </si>
  <si>
    <t>380990693</t>
  </si>
  <si>
    <t>181411131</t>
  </si>
  <si>
    <t>Založení parkového trávníku výsevem pl do 1000 m2 v rovině a ve svahu do 1:5</t>
  </si>
  <si>
    <t>225075989</t>
  </si>
  <si>
    <t>Založení trávníku na půdě předem připravené plochy do 1000 m2 výsevem včetně utažení parkového v rovině nebo na svahu do 1:5</t>
  </si>
  <si>
    <t>11</t>
  </si>
  <si>
    <t>00572410</t>
  </si>
  <si>
    <t>osivo směs travní parková</t>
  </si>
  <si>
    <t>kg</t>
  </si>
  <si>
    <t>662429470</t>
  </si>
  <si>
    <t>67,15*0,02 'Přepočtené koeficientem množství</t>
  </si>
  <si>
    <t>12</t>
  </si>
  <si>
    <t>183451511</t>
  </si>
  <si>
    <t>Zapískování travnatých ploch vrstvou tl do 20 mm v rovině nebo na svahu do 1:5 pl do 1000 m2</t>
  </si>
  <si>
    <t>149373517</t>
  </si>
  <si>
    <t>Zapískování travnatých ploch vrstvou písku, tl. do 20 mm souvislé plochy do 1000 m2 v rovině nebo na svahu do 1:5</t>
  </si>
  <si>
    <t>13</t>
  </si>
  <si>
    <t>58154410</t>
  </si>
  <si>
    <t>písek křemičitý sušený frakce 0,1</t>
  </si>
  <si>
    <t>-712412363</t>
  </si>
  <si>
    <t>67,15*0,00334 'Přepočtené koeficientem množství</t>
  </si>
  <si>
    <t>14</t>
  </si>
  <si>
    <t>185803111</t>
  </si>
  <si>
    <t>Ošetření trávníku shrabáním v rovině a svahu do 1:5</t>
  </si>
  <si>
    <t>-1041220456</t>
  </si>
  <si>
    <t>Ošetření trávníku jednorázové v rovině nebo na svahu do 1:5</t>
  </si>
  <si>
    <t>185804215</t>
  </si>
  <si>
    <t>Vypletí záhonu trávníku po výsevu s naložením a odvozem odpadu do 20 km v rovině a svahu do 1:5</t>
  </si>
  <si>
    <t>-144301610</t>
  </si>
  <si>
    <t>Vypletí v rovině nebo na svahu do 1:5 trávníku po výsevu</t>
  </si>
  <si>
    <t>16</t>
  </si>
  <si>
    <t>185804312</t>
  </si>
  <si>
    <t>Zalití rostlin vodou plocha přes 20 m2</t>
  </si>
  <si>
    <t>1230888854</t>
  </si>
  <si>
    <t>Zalití rostlin vodou plochy záhonů jednotlivě přes 20 m2</t>
  </si>
  <si>
    <t>41,9*0,5*0,1</t>
  </si>
  <si>
    <t>17</t>
  </si>
  <si>
    <t>185851121</t>
  </si>
  <si>
    <t>Dovoz vody pro zálivku rostlin za vzdálenost do 1000 m</t>
  </si>
  <si>
    <t>-2065161609</t>
  </si>
  <si>
    <t>Dovoz vody pro zálivku rostlin na vzdálenost do 1000 m</t>
  </si>
  <si>
    <t>Svislé a kompletní konstrukce</t>
  </si>
  <si>
    <t>18</t>
  </si>
  <si>
    <t>338171123</t>
  </si>
  <si>
    <t>Osazování sloupků a vzpěr plotových ocelových v přes 2 do 2,6 m se zabetonováním</t>
  </si>
  <si>
    <t>kus</t>
  </si>
  <si>
    <t>-1698402376</t>
  </si>
  <si>
    <t>Montáž sloupků a vzpěr plotových ocelových trubkových nebo profilovaných výšky přes 2 do 2,6 m se zabetonováním do 0,08 m3 do připravených jamek</t>
  </si>
  <si>
    <t>19</t>
  </si>
  <si>
    <t>X_H42263</t>
  </si>
  <si>
    <t>sloupek plotový 60x40 mm, délky 2400 mm Pz + PVC pro zabetonování</t>
  </si>
  <si>
    <t>1647016733</t>
  </si>
  <si>
    <t>20</t>
  </si>
  <si>
    <t>348101240</t>
  </si>
  <si>
    <t>Osazení vrat nebo vrátek k oplocení na ocelové sloupky pl přes 6 do 8 m2</t>
  </si>
  <si>
    <t>412936992</t>
  </si>
  <si>
    <t>Osazení vrat nebo vrátek k oplocení na sloupky ocelové, plochy jednotlivě přes 6 do 8 m2</t>
  </si>
  <si>
    <t>X_H4236</t>
  </si>
  <si>
    <t>brána plotová dvoukřídlá Pz s PVC vrstvou 4000x1800mm, výplň 2D dílce, oka 200x50 mm, drát 6/5/6 mm</t>
  </si>
  <si>
    <t>2011750293</t>
  </si>
  <si>
    <t>22</t>
  </si>
  <si>
    <t>348121221</t>
  </si>
  <si>
    <t>Osazení podhrabových desek dl přes 2 do 3 m na ocelové plotové sloupky</t>
  </si>
  <si>
    <t>108287269</t>
  </si>
  <si>
    <t>Osazení podhrabových desek na ocelové sloupky, délky desek přes 2 do 3 m</t>
  </si>
  <si>
    <t>23</t>
  </si>
  <si>
    <t>59232543</t>
  </si>
  <si>
    <t>betonová podhrabová deska 2500x300x35mm se zámkem 15mm na ukotvení sloupků profilovaných oválných 50x70mm</t>
  </si>
  <si>
    <t>1209488778</t>
  </si>
  <si>
    <t>24</t>
  </si>
  <si>
    <t>348171143</t>
  </si>
  <si>
    <t>Montáž panelového svařovaného oplocení v přes 1,0 do 1,5 m</t>
  </si>
  <si>
    <t>-1221789015</t>
  </si>
  <si>
    <t>Montáž oplocení z dílců kovových panelových svařovaných, na ocelové profilované sloupky, výšky přes 1,0 do 1,5 m</t>
  </si>
  <si>
    <t>41,9-4,0</t>
  </si>
  <si>
    <t>25</t>
  </si>
  <si>
    <t>X_H42415</t>
  </si>
  <si>
    <t>plotový panel svařovaný v 1,0-1,5m š do 2,5m průměru drátu 5mm oka 55x200mm s dvojitým horizontálním drátem 6mm povrchová úprava PZ komaxit</t>
  </si>
  <si>
    <t>767989838</t>
  </si>
  <si>
    <t>plotový panel svařovaný 2D v 1,43 m š do 2,5m průměru
průměr drátu 6/5/6 mm</t>
  </si>
  <si>
    <t>26</t>
  </si>
  <si>
    <t>X_338-br-171123</t>
  </si>
  <si>
    <t>Osazování sloupků a vzpěr plotových ocelových v přes 2 do 2,6 m se zabetonováním - pro brány a branky</t>
  </si>
  <si>
    <t>-622976521</t>
  </si>
  <si>
    <t>27</t>
  </si>
  <si>
    <t>X_H3001</t>
  </si>
  <si>
    <t>sloupek betonový plotový koncový 100x100 mm</t>
  </si>
  <si>
    <t>-406237740</t>
  </si>
  <si>
    <t>sloupek betonový plotový koncový 100x100 mm pro bány</t>
  </si>
  <si>
    <t>28</t>
  </si>
  <si>
    <t>X_348-kon-181</t>
  </si>
  <si>
    <t>Příplatek za konzolové připojení plotového pole</t>
  </si>
  <si>
    <t>-1895511413</t>
  </si>
  <si>
    <t>29</t>
  </si>
  <si>
    <t>X_348-rez-121</t>
  </si>
  <si>
    <t>Úprava délky podhrabové desky zkrácením řezem</t>
  </si>
  <si>
    <t>-569678581</t>
  </si>
  <si>
    <t>30</t>
  </si>
  <si>
    <t>X_348-upr-171</t>
  </si>
  <si>
    <t>Zkrácení délky plotového pole</t>
  </si>
  <si>
    <t>-620238044</t>
  </si>
  <si>
    <t>Ostatní konstrukce a práce, bourání</t>
  </si>
  <si>
    <t>31</t>
  </si>
  <si>
    <t>962032230</t>
  </si>
  <si>
    <t>Bourání zdiva z cihel pálených nebo vápenopískových na MV nebo MVC do 1 m3</t>
  </si>
  <si>
    <t>-1033426110</t>
  </si>
  <si>
    <t>Bourání zdiva nadzákladového z cihel nebo tvárnic z cihel pálených nebo vápenopískových, na maltu vápennou nebo vápenocementovou, objemu do 1 m3</t>
  </si>
  <si>
    <t>podezdívka s cihelnou výplní</t>
  </si>
  <si>
    <t>3,14*((0,25+0,5)/2)*0,25</t>
  </si>
  <si>
    <t>podezdívka bez oplocení</t>
  </si>
  <si>
    <t>2,35*10*((0,5+0,65)/2)*0,25</t>
  </si>
  <si>
    <t>podezdívka pod pletivem</t>
  </si>
  <si>
    <t>2,35*((0,3+0,6)/2)*0,25</t>
  </si>
  <si>
    <t>2,35*((0,6+0,7)/2)*0,25</t>
  </si>
  <si>
    <t>2,35*((0,7+0,8)/2)*0,25</t>
  </si>
  <si>
    <t>2,35*0,8*0,25</t>
  </si>
  <si>
    <t>32</t>
  </si>
  <si>
    <t>962032314</t>
  </si>
  <si>
    <t>Bourání pilířů cihelných z dutých nebo plných cihel pálených i nepálených na jakoukoli maltu</t>
  </si>
  <si>
    <t>1853719258</t>
  </si>
  <si>
    <t>Bourání zdiva nadzákladového z cihel nebo tvárnic pilířů cihelných průřezu do 0,36 m2</t>
  </si>
  <si>
    <t>sloupky u výplně drátěným pletivem</t>
  </si>
  <si>
    <t>0,25*0,25*1,4*5</t>
  </si>
  <si>
    <t>sloupek u cihelné výplně</t>
  </si>
  <si>
    <t>0,2*0,2*0,9</t>
  </si>
  <si>
    <t>33</t>
  </si>
  <si>
    <t>966071711</t>
  </si>
  <si>
    <t>Bourání sloupků a vzpěr plotových ocelových do 2,5 m zabetonovaných</t>
  </si>
  <si>
    <t>-1443316742</t>
  </si>
  <si>
    <t>Bourání plotových sloupků a vzpěr ocelových trubkových nebo profilovaných výšky do 2,50 m zabetonovaných</t>
  </si>
  <si>
    <t>sloupky vrat</t>
  </si>
  <si>
    <t>34</t>
  </si>
  <si>
    <t>966072811</t>
  </si>
  <si>
    <t>Rozebrání rámového oplocení na ocelové sloupky v přes 1 do 2 m</t>
  </si>
  <si>
    <t>-2136591247</t>
  </si>
  <si>
    <t>Rozebrání oplocení z dílců rámových na ocelové sloupky, výšky přes 1 do 2 m</t>
  </si>
  <si>
    <t>2,1*5</t>
  </si>
  <si>
    <t>35</t>
  </si>
  <si>
    <t>966073812</t>
  </si>
  <si>
    <t>Rozebrání vrat a vrátek k oplocení pl přes 8 do 10 m2</t>
  </si>
  <si>
    <t>-1821458390</t>
  </si>
  <si>
    <t>Rozebrání vrat a vrátek k oplocení plochy jednotlivě přes 6 do 10 m2</t>
  </si>
  <si>
    <t>vrata část P5</t>
  </si>
  <si>
    <t>36</t>
  </si>
  <si>
    <t>X_9620133</t>
  </si>
  <si>
    <t>Bourání plotové výplně z cihelných tvarovek plotových, dutých na maltu cementovou nebo vápenocementovou, tl. do 250 mm</t>
  </si>
  <si>
    <t>286088680</t>
  </si>
  <si>
    <t>3,14*0,9</t>
  </si>
  <si>
    <t>37</t>
  </si>
  <si>
    <t>X_973-600-042361</t>
  </si>
  <si>
    <t>Vysekání kapes v základech z betonu pl do 0,16 m2 hl přes 450 mm</t>
  </si>
  <si>
    <t>2134393998</t>
  </si>
  <si>
    <t>kapsy pro možnost provedení vrtu pro nové sloupky</t>
  </si>
  <si>
    <t>38</t>
  </si>
  <si>
    <t>X_9764211</t>
  </si>
  <si>
    <t>Vybourání cihelných krycích desek oplocení</t>
  </si>
  <si>
    <t>-977820287</t>
  </si>
  <si>
    <t>3,14</t>
  </si>
  <si>
    <t>997</t>
  </si>
  <si>
    <t>Přesun sutě</t>
  </si>
  <si>
    <t>39</t>
  </si>
  <si>
    <t>997013151</t>
  </si>
  <si>
    <t>Vnitrostaveništní doprava suti a vybouraných hmot pro budovy v do 6 m s omezením mechanizace</t>
  </si>
  <si>
    <t>593979005</t>
  </si>
  <si>
    <t>Vnitrostaveništní doprava suti a vybouraných hmot vodorovně do 50 m svisle s omezením mechanizace pro budovy a haly výšky do 6 m</t>
  </si>
  <si>
    <t>40</t>
  </si>
  <si>
    <t>997013219</t>
  </si>
  <si>
    <t>Příplatek k vnitrostaveništní dopravě suti a vybouraných hmot za zvětšenou dopravu suti ZKD 10 m</t>
  </si>
  <si>
    <t>-1522092067</t>
  </si>
  <si>
    <t>Vnitrostaveništní doprava suti a vybouraných hmot vodorovně do 50 m Příplatek k cenám -3111 až -3217 za zvětšenou vodorovnou dopravu přes vymezenou dopravní vzdálenost za každých dalších i započatých 10 m</t>
  </si>
  <si>
    <t>41</t>
  </si>
  <si>
    <t>997013501</t>
  </si>
  <si>
    <t>Odvoz suti a vybouraných hmot na skládku nebo meziskládku do 1 km se složením</t>
  </si>
  <si>
    <t>-109089362</t>
  </si>
  <si>
    <t>Odvoz suti a vybouraných hmot na skládku nebo meziskládku se složením, na vzdálenost do 1 km</t>
  </si>
  <si>
    <t>42</t>
  </si>
  <si>
    <t>997013509</t>
  </si>
  <si>
    <t>Příplatek k odvozu suti a vybouraných hmot na skládku ZKD 1 km přes 1 km</t>
  </si>
  <si>
    <t>-1959012472</t>
  </si>
  <si>
    <t>Odvoz suti a vybouraných hmot na skládku nebo meziskládku se složením, na vzdálenost Příplatek k ceně za každý další i započatý 1 km přes 1 km</t>
  </si>
  <si>
    <t>14,843*50 'Přepočtené koeficientem množství</t>
  </si>
  <si>
    <t>43</t>
  </si>
  <si>
    <t>997013603</t>
  </si>
  <si>
    <t>Poplatek za uložení na skládce (skládkovné) stavebního odpadu cihelného kód odpadu 17 01 02</t>
  </si>
  <si>
    <t>-82637261</t>
  </si>
  <si>
    <t>Poplatek za uložení stavebního odpadu na skládce (skládkovné) cihelného zatříděného do Katalogu odpadů pod kódem 17 01 02</t>
  </si>
  <si>
    <t>44</t>
  </si>
  <si>
    <t>997013631</t>
  </si>
  <si>
    <t>Poplatek za uložení na skládce (skládkovné) stavebního odpadu směsného kód odpadu 17 09 04</t>
  </si>
  <si>
    <t>-755211604</t>
  </si>
  <si>
    <t>Poplatek za uložení stavebního odpadu na skládce (skládkovné) směsného stavebního a demoličního zatříděného do Katalogu odpadů pod kódem 17 09 04</t>
  </si>
  <si>
    <t>998</t>
  </si>
  <si>
    <t>Přesun hmot</t>
  </si>
  <si>
    <t>45</t>
  </si>
  <si>
    <t>998232110</t>
  </si>
  <si>
    <t>Přesun hmot pro oplocení zděné z cihel nebo tvárnic v do 3 m</t>
  </si>
  <si>
    <t>632723270</t>
  </si>
  <si>
    <t>Přesun hmot pro oplocení se svislou nosnou konstrukcí zděnou z cihel, tvárnic, bloků, popř. kovovou nebo dřevěnou vodorovná dopravní vzdálenost do 50 m, pro oplocení výšky do 3 m</t>
  </si>
  <si>
    <t>46</t>
  </si>
  <si>
    <t>998232121</t>
  </si>
  <si>
    <t>Příplatek k přesunu hmot pro oplocení zděné za zvětšený přesun do 1000 m</t>
  </si>
  <si>
    <t>-129104200</t>
  </si>
  <si>
    <t>Přesun hmot pro oplocení se svislou nosnou konstrukcí zděnou z cihel, tvárnic, bloků, popř. kovovou nebo dřevěnou Příplatek k ceně za zvětšený přesun přes vymezenou největší dopravní vzdálenost do 1000 m</t>
  </si>
  <si>
    <t>VRN</t>
  </si>
  <si>
    <t>Vedlejší rozpočtové náklady</t>
  </si>
  <si>
    <t>47</t>
  </si>
  <si>
    <t>VRN_01</t>
  </si>
  <si>
    <t>Vedlejší náklady stavby</t>
  </si>
  <si>
    <t>Kč</t>
  </si>
  <si>
    <t>-1360232316</t>
  </si>
  <si>
    <t xml:space="preserve">Vedlejší náklady stavby
- zařízení staveniště
- zkoušky
- geodetické práce
- inženýská činnost
- náklady s omezením přístupu
- dílenská dokumentace
- poplatek za zábor veřejného postranství
 </t>
  </si>
  <si>
    <t>3. etapa - Část P6</t>
  </si>
  <si>
    <t xml:space="preserve">    2 - Zakládání</t>
  </si>
  <si>
    <t xml:space="preserve">    4 - Vodorovné konstrukce</t>
  </si>
  <si>
    <t>PSV - Práce a dodávky PSV</t>
  </si>
  <si>
    <t xml:space="preserve">    711 - Izolace proti vodě, vlhkosti a plynům</t>
  </si>
  <si>
    <t>-1236330164</t>
  </si>
  <si>
    <t>27*0,9</t>
  </si>
  <si>
    <t>-294386181</t>
  </si>
  <si>
    <t>75,11*0,6*0,5</t>
  </si>
  <si>
    <t>urovnání dna před beonáží základů</t>
  </si>
  <si>
    <t>10,0*0,45*0,15</t>
  </si>
  <si>
    <t>967804138</t>
  </si>
  <si>
    <t>přemístění na deponii</t>
  </si>
  <si>
    <t>4,875</t>
  </si>
  <si>
    <t>zpět k zásypu</t>
  </si>
  <si>
    <t>295456164</t>
  </si>
  <si>
    <t>23,208</t>
  </si>
  <si>
    <t>-4,875</t>
  </si>
  <si>
    <t>-928287529</t>
  </si>
  <si>
    <t>18,333*20 'Přepočtené koeficientem množství</t>
  </si>
  <si>
    <t>171201221</t>
  </si>
  <si>
    <t>Poplatek za uložení na skládce (skládkovné) zeminy a kamení kód odpadu 17 05 04</t>
  </si>
  <si>
    <t>-285903465</t>
  </si>
  <si>
    <t>Poplatek za uložení stavebního odpadu na skládce (skládkovné) zeminy a kamení zatříděného do Katalogu odpadů pod kódem 17 05 04</t>
  </si>
  <si>
    <t>18,333*1,8</t>
  </si>
  <si>
    <t>1224525353</t>
  </si>
  <si>
    <t>P6 - pravá část</t>
  </si>
  <si>
    <t>6,5*1,5*0,5</t>
  </si>
  <si>
    <t>-1678015983</t>
  </si>
  <si>
    <t>6,5*1,5</t>
  </si>
  <si>
    <t>2094044755</t>
  </si>
  <si>
    <t>-306026310</t>
  </si>
  <si>
    <t>6,5*1,5*0,1*1,35</t>
  </si>
  <si>
    <t>-1833302926</t>
  </si>
  <si>
    <t>-360044390</t>
  </si>
  <si>
    <t>9,75*0,02 'Přepočtené koeficientem množství</t>
  </si>
  <si>
    <t>680581083</t>
  </si>
  <si>
    <t>386472835</t>
  </si>
  <si>
    <t>9,75*0,00334 'Přepočtené koeficientem množství</t>
  </si>
  <si>
    <t>-709318438</t>
  </si>
  <si>
    <t>1040587500</t>
  </si>
  <si>
    <t>438951459</t>
  </si>
  <si>
    <t>6,5*1,5*0,1</t>
  </si>
  <si>
    <t>414118064</t>
  </si>
  <si>
    <t>Zakládání</t>
  </si>
  <si>
    <t>211571111</t>
  </si>
  <si>
    <t>Výplň odvodňovacích žeber nebo trativodů štěrkopískem tříděným</t>
  </si>
  <si>
    <t>-1673950401</t>
  </si>
  <si>
    <t>Výplň kamenivem do rýh odvodňovacích žeber nebo trativodů bez zhutnění, s úpravou povrchu výplně štěrkopískem tříděným</t>
  </si>
  <si>
    <t>65,28*0,25*0,25</t>
  </si>
  <si>
    <t>272361821</t>
  </si>
  <si>
    <t>Výztuž základových kleneb betonářskou ocelí 10 505 (R)</t>
  </si>
  <si>
    <t>1923504751</t>
  </si>
  <si>
    <t>Výztuž základů kleneb z betonářské oceli 10 505 (R) nebo BSt 500</t>
  </si>
  <si>
    <t>třmínky pr. 12 mm</t>
  </si>
  <si>
    <t>(0,85+0,85+0,35+0,6+0,6)*4*10,0*0,888*0,001*1,1</t>
  </si>
  <si>
    <t>podélná pt. 10</t>
  </si>
  <si>
    <t>10,0*2*5*0,617*0,001*1,1</t>
  </si>
  <si>
    <t>274322611</t>
  </si>
  <si>
    <t>Základové pasy ze ŽB se zvýšenými nároky na prostředí tř. C 30/37</t>
  </si>
  <si>
    <t>853005366</t>
  </si>
  <si>
    <t>Základy z betonu železového (bez výztuže) pasy z betonu se zvýšenými nároky na prostředí tř. C 30/37</t>
  </si>
  <si>
    <t>10,0*0,45*0,85*1,03</t>
  </si>
  <si>
    <t>279113144</t>
  </si>
  <si>
    <t>Základová zeď tl přes 250 do 300 mm z tvárnic ztraceného bednění včetně výplně z betonu tř. C 20/25</t>
  </si>
  <si>
    <t>381617660</t>
  </si>
  <si>
    <t>Základové zdi z tvárnic ztraceného bednění včetně výplně z betonu bez zvláštních nároků na vliv prostředí třídy C 20/25, tloušťky zdiva přes 250 do 300 mm</t>
  </si>
  <si>
    <t>10,0*0,5</t>
  </si>
  <si>
    <t>279361821</t>
  </si>
  <si>
    <t>Výztuž základových zdí nosných betonářskou ocelí 10 505</t>
  </si>
  <si>
    <t>-425447101</t>
  </si>
  <si>
    <t>Výztuž základových zdí nosných svislých nebo odkloněných od svislice, rovinných nebo oblých, deskových nebo žebrových, včetně výztuže jejich žeber z betonářské oceli 10 505 (R) nebo BSt 500</t>
  </si>
  <si>
    <t>zeď ze ztraceného bednění</t>
  </si>
  <si>
    <t>svislá pr. 12</t>
  </si>
  <si>
    <t>0,5*2*4*0,89*0,001*1,1</t>
  </si>
  <si>
    <t>podélná pr. 10</t>
  </si>
  <si>
    <t>10,0*6*0,617*0,001*1,1</t>
  </si>
  <si>
    <t>-2006064829</t>
  </si>
  <si>
    <t>-456314198</t>
  </si>
  <si>
    <t>967670140</t>
  </si>
  <si>
    <t>-1156246323</t>
  </si>
  <si>
    <t>-160850604</t>
  </si>
  <si>
    <t>75,28</t>
  </si>
  <si>
    <t>1087399120</t>
  </si>
  <si>
    <t>-1806694597</t>
  </si>
  <si>
    <t>-514560405</t>
  </si>
  <si>
    <t>2085059506</t>
  </si>
  <si>
    <t>Vodorovné konstrukce</t>
  </si>
  <si>
    <t>417321616</t>
  </si>
  <si>
    <t>Ztužující pásy a věnce ze ŽB tř. C 30/37</t>
  </si>
  <si>
    <t>-91534928</t>
  </si>
  <si>
    <t>Ztužující pásy a věnce z betonu železového (bez výztuže) tř. C 30/37</t>
  </si>
  <si>
    <t>10,0*0,1*0,25</t>
  </si>
  <si>
    <t>417351115</t>
  </si>
  <si>
    <t>Zřízení bednění ztužujících věnců</t>
  </si>
  <si>
    <t>1795471103</t>
  </si>
  <si>
    <t>Bednění bočnic ztužujících pásů a věnců včetně vzpěr zřízení</t>
  </si>
  <si>
    <t>10,0*0,2*2</t>
  </si>
  <si>
    <t>417351116</t>
  </si>
  <si>
    <t>Odstranění bednění ztužujících věnců</t>
  </si>
  <si>
    <t>1194771580</t>
  </si>
  <si>
    <t>Bednění bočnic ztužujících pásů a věnců včetně vzpěr odstranění</t>
  </si>
  <si>
    <t>417361821</t>
  </si>
  <si>
    <t>Výztuž ztužujících pásů a věnců betonářskou ocelí 10 505</t>
  </si>
  <si>
    <t>-772663680</t>
  </si>
  <si>
    <t>Výztuž ztužujících pásů a věnců z betonářské oceli 10 505 (R) nebo BSt 500</t>
  </si>
  <si>
    <t>podélná</t>
  </si>
  <si>
    <t>10,0*2*0,617*0,001*1,1</t>
  </si>
  <si>
    <t>třmínek</t>
  </si>
  <si>
    <t>0,5*4*0,617*0,001*1,1</t>
  </si>
  <si>
    <t>961055111</t>
  </si>
  <si>
    <t>Bourání základů ze ŽB</t>
  </si>
  <si>
    <t>-1567217948</t>
  </si>
  <si>
    <t>Bourání základů z betonu železového</t>
  </si>
  <si>
    <t>10,0*0,5*0,8</t>
  </si>
  <si>
    <t>70208371</t>
  </si>
  <si>
    <t>podezdívka</t>
  </si>
  <si>
    <t>10,0*0,3*0,45</t>
  </si>
  <si>
    <t>-2009278776</t>
  </si>
  <si>
    <t>0,2*0,2*0,9*24</t>
  </si>
  <si>
    <t>572848708</t>
  </si>
  <si>
    <t>(3,048+3,05*18+3,04+2,96+3,14+3,21)*0,9</t>
  </si>
  <si>
    <t>1924930447</t>
  </si>
  <si>
    <t>-1677902072</t>
  </si>
  <si>
    <t>75,11</t>
  </si>
  <si>
    <t>542833391</t>
  </si>
  <si>
    <t>1794156628</t>
  </si>
  <si>
    <t>1376724712</t>
  </si>
  <si>
    <t>1432760273</t>
  </si>
  <si>
    <t>37,463*50 'Přepočtené koeficientem množství</t>
  </si>
  <si>
    <t>997013602</t>
  </si>
  <si>
    <t>Poplatek za uložení na skládce (skládkovné) stavebního odpadu železobetonového kód odpadu 17 01 01</t>
  </si>
  <si>
    <t>983070464</t>
  </si>
  <si>
    <t>Poplatek za uložení stavebního odpadu na skládce (skládkovné) z armovaného betonu zatříděného do Katalogu odpadů pod kódem 17 01 01</t>
  </si>
  <si>
    <t>48</t>
  </si>
  <si>
    <t>-673897100</t>
  </si>
  <si>
    <t>49</t>
  </si>
  <si>
    <t>758635160</t>
  </si>
  <si>
    <t>50</t>
  </si>
  <si>
    <t>642593385</t>
  </si>
  <si>
    <t>PSV</t>
  </si>
  <si>
    <t>Práce a dodávky PSV</t>
  </si>
  <si>
    <t>711</t>
  </si>
  <si>
    <t>Izolace proti vodě, vlhkosti a plynům</t>
  </si>
  <si>
    <t>51</t>
  </si>
  <si>
    <t>711491171</t>
  </si>
  <si>
    <t>Provedení doplňků izolace proti vodě na vodorovné ploše z textilií vrstva podkladní</t>
  </si>
  <si>
    <t>623557225</t>
  </si>
  <si>
    <t>Provedení doplňků izolace proti vodě textilií na ploše vodorovné V vrstva podkladní</t>
  </si>
  <si>
    <t>65,28*0,25*3</t>
  </si>
  <si>
    <t>52</t>
  </si>
  <si>
    <t>69311172</t>
  </si>
  <si>
    <t>geotextilie PP s ÚV stabilizací 300g/m2</t>
  </si>
  <si>
    <t>240296132</t>
  </si>
  <si>
    <t>53</t>
  </si>
  <si>
    <t>998711101</t>
  </si>
  <si>
    <t>Přesun hmot tonážní pro izolace proti vodě, vlhkosti a plynům v objektech v do 6 m</t>
  </si>
  <si>
    <t>-2028696313</t>
  </si>
  <si>
    <t>Přesun hmot pro izolace proti vodě, vlhkosti a plynům stanovený z hmotnosti přesunovaného materiálu vodorovná dopravní vzdálenost do 50 m v objektech výšky do 6 m</t>
  </si>
  <si>
    <t>54</t>
  </si>
  <si>
    <t>998711181</t>
  </si>
  <si>
    <t>Příplatek k přesunu hmot tonážní 711 prováděný bez použití mechanizace</t>
  </si>
  <si>
    <t>-936193424</t>
  </si>
  <si>
    <t>Přesun hmot pro izolace proti vodě, vlhkosti a plynům stanovený z hmotnosti přesunovaného materiálu Příplatek k cenám za přesun prováděný bez použití mechanizace pro jakoukoliv výšku objektu</t>
  </si>
  <si>
    <t>55</t>
  </si>
  <si>
    <t>290232663</t>
  </si>
  <si>
    <t>5. etapa - Část P9</t>
  </si>
  <si>
    <t>348171141</t>
  </si>
  <si>
    <t>Montáž panelového svařovaného oplocení v do 1,0 m</t>
  </si>
  <si>
    <t>1567561885</t>
  </si>
  <si>
    <t>Montáž oplocení z dílců kovových panelových svařovaných, na ocelové profilované sloupky, výšky do 1,0 m</t>
  </si>
  <si>
    <t>X_42415</t>
  </si>
  <si>
    <t>plotový panel svařovaný v 1,03 š 2,0m, 2D drát 6/5/6 mm povrchová úprava PZ+PVC</t>
  </si>
  <si>
    <t>-1038076229</t>
  </si>
  <si>
    <t>X_338-pat-171115</t>
  </si>
  <si>
    <t>Osazování sloupků a vzpěr plotových ocelových s patkou v do 2 m ukotvením k pevnému podkladu pomocí chemické kotvy</t>
  </si>
  <si>
    <t>-139511738</t>
  </si>
  <si>
    <t>Osazování sloupků a vzpěr plotových ocelových s patkou v do 2 m ukotvením k pevnému podkladu pomocí chemické kotvy
Součástí ceny:
kotevní šouby
chemická kotva
montáž</t>
  </si>
  <si>
    <t>P9</t>
  </si>
  <si>
    <t>Xh_42156</t>
  </si>
  <si>
    <t>plotový sloupek s patkou obdélníkový 40x60x1,5 mm dl 1,1m povrchová úprava Pz a PVC zelená</t>
  </si>
  <si>
    <t>113548214</t>
  </si>
  <si>
    <t xml:space="preserve">plotový sloupek s patkou obdélníkový 40x60x1,5 mm dl 1,1m povrchová úprava Pz a PVC zelená
</t>
  </si>
  <si>
    <t>459083908</t>
  </si>
  <si>
    <t>2,1*0,9</t>
  </si>
  <si>
    <t>-604941737</t>
  </si>
  <si>
    <t>2,1</t>
  </si>
  <si>
    <t>809615432</t>
  </si>
  <si>
    <t>1750941980</t>
  </si>
  <si>
    <t>-561033312</t>
  </si>
  <si>
    <t>721244558</t>
  </si>
  <si>
    <t>0,611*50 'Přepočtené koeficientem množství</t>
  </si>
  <si>
    <t>1875564978</t>
  </si>
  <si>
    <t>425139552</t>
  </si>
  <si>
    <t>676975016</t>
  </si>
  <si>
    <t>-619494473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</si>
</sst>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topLeftCell="A9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53" t="s">
        <v>14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2"/>
      <c r="AQ5" s="22"/>
      <c r="AR5" s="20"/>
      <c r="BE5" s="250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55" t="s">
        <v>17</v>
      </c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2"/>
      <c r="AQ6" s="22"/>
      <c r="AR6" s="20"/>
      <c r="BE6" s="251"/>
      <c r="BS6" s="17" t="s">
        <v>18</v>
      </c>
    </row>
    <row r="7" spans="1:74" s="1" customFormat="1" ht="12" customHeight="1">
      <c r="B7" s="21"/>
      <c r="C7" s="22"/>
      <c r="D7" s="29" t="s">
        <v>19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</v>
      </c>
      <c r="AO7" s="22"/>
      <c r="AP7" s="22"/>
      <c r="AQ7" s="22"/>
      <c r="AR7" s="20"/>
      <c r="BE7" s="251"/>
      <c r="BS7" s="17" t="s">
        <v>21</v>
      </c>
    </row>
    <row r="8" spans="1:74" s="1" customFormat="1" ht="12" customHeight="1">
      <c r="B8" s="21"/>
      <c r="C8" s="22"/>
      <c r="D8" s="29" t="s">
        <v>22</v>
      </c>
      <c r="E8" s="22"/>
      <c r="F8" s="22"/>
      <c r="G8" s="22"/>
      <c r="H8" s="22"/>
      <c r="I8" s="22"/>
      <c r="J8" s="22"/>
      <c r="K8" s="27" t="s">
        <v>23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24</v>
      </c>
      <c r="AL8" s="22"/>
      <c r="AM8" s="22"/>
      <c r="AN8" s="30" t="s">
        <v>25</v>
      </c>
      <c r="AO8" s="22"/>
      <c r="AP8" s="22"/>
      <c r="AQ8" s="22"/>
      <c r="AR8" s="20"/>
      <c r="BE8" s="251"/>
      <c r="BS8" s="17" t="s">
        <v>26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51"/>
      <c r="BS9" s="17" t="s">
        <v>27</v>
      </c>
    </row>
    <row r="10" spans="1:74" s="1" customFormat="1" ht="12" customHeight="1">
      <c r="B10" s="21"/>
      <c r="C10" s="22"/>
      <c r="D10" s="29" t="s">
        <v>28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29</v>
      </c>
      <c r="AL10" s="22"/>
      <c r="AM10" s="22"/>
      <c r="AN10" s="27" t="s">
        <v>1</v>
      </c>
      <c r="AO10" s="22"/>
      <c r="AP10" s="22"/>
      <c r="AQ10" s="22"/>
      <c r="AR10" s="20"/>
      <c r="BE10" s="251"/>
      <c r="BS10" s="17" t="s">
        <v>18</v>
      </c>
    </row>
    <row r="11" spans="1:74" s="1" customFormat="1" ht="18.399999999999999" customHeight="1">
      <c r="B11" s="21"/>
      <c r="C11" s="22"/>
      <c r="D11" s="22"/>
      <c r="E11" s="27" t="s">
        <v>23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30</v>
      </c>
      <c r="AL11" s="22"/>
      <c r="AM11" s="22"/>
      <c r="AN11" s="27" t="s">
        <v>1</v>
      </c>
      <c r="AO11" s="22"/>
      <c r="AP11" s="22"/>
      <c r="AQ11" s="22"/>
      <c r="AR11" s="20"/>
      <c r="BE11" s="251"/>
      <c r="BS11" s="17" t="s">
        <v>18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51"/>
      <c r="BS12" s="17" t="s">
        <v>18</v>
      </c>
    </row>
    <row r="13" spans="1:74" s="1" customFormat="1" ht="12" customHeight="1">
      <c r="B13" s="21"/>
      <c r="C13" s="22"/>
      <c r="D13" s="29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29</v>
      </c>
      <c r="AL13" s="22"/>
      <c r="AM13" s="22"/>
      <c r="AN13" s="31" t="s">
        <v>32</v>
      </c>
      <c r="AO13" s="22"/>
      <c r="AP13" s="22"/>
      <c r="AQ13" s="22"/>
      <c r="AR13" s="20"/>
      <c r="BE13" s="251"/>
      <c r="BS13" s="17" t="s">
        <v>18</v>
      </c>
    </row>
    <row r="14" spans="1:74" ht="12.75">
      <c r="B14" s="21"/>
      <c r="C14" s="22"/>
      <c r="D14" s="22"/>
      <c r="E14" s="256" t="s">
        <v>32</v>
      </c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9" t="s">
        <v>30</v>
      </c>
      <c r="AL14" s="22"/>
      <c r="AM14" s="22"/>
      <c r="AN14" s="31" t="s">
        <v>32</v>
      </c>
      <c r="AO14" s="22"/>
      <c r="AP14" s="22"/>
      <c r="AQ14" s="22"/>
      <c r="AR14" s="20"/>
      <c r="BE14" s="251"/>
      <c r="BS14" s="17" t="s">
        <v>18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51"/>
      <c r="BS15" s="17" t="s">
        <v>4</v>
      </c>
    </row>
    <row r="16" spans="1:74" s="1" customFormat="1" ht="12" customHeight="1">
      <c r="B16" s="21"/>
      <c r="C16" s="22"/>
      <c r="D16" s="29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29</v>
      </c>
      <c r="AL16" s="22"/>
      <c r="AM16" s="22"/>
      <c r="AN16" s="27" t="s">
        <v>34</v>
      </c>
      <c r="AO16" s="22"/>
      <c r="AP16" s="22"/>
      <c r="AQ16" s="22"/>
      <c r="AR16" s="20"/>
      <c r="BE16" s="251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35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30</v>
      </c>
      <c r="AL17" s="22"/>
      <c r="AM17" s="22"/>
      <c r="AN17" s="27" t="s">
        <v>1</v>
      </c>
      <c r="AO17" s="22"/>
      <c r="AP17" s="22"/>
      <c r="AQ17" s="22"/>
      <c r="AR17" s="20"/>
      <c r="BE17" s="251"/>
      <c r="BS17" s="17" t="s">
        <v>36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51"/>
      <c r="BS18" s="17" t="s">
        <v>6</v>
      </c>
    </row>
    <row r="19" spans="1:71" s="1" customFormat="1" ht="12" customHeight="1">
      <c r="B19" s="21"/>
      <c r="C19" s="22"/>
      <c r="D19" s="29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29</v>
      </c>
      <c r="AL19" s="22"/>
      <c r="AM19" s="22"/>
      <c r="AN19" s="27" t="s">
        <v>1</v>
      </c>
      <c r="AO19" s="22"/>
      <c r="AP19" s="22"/>
      <c r="AQ19" s="22"/>
      <c r="AR19" s="20"/>
      <c r="BE19" s="251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30</v>
      </c>
      <c r="AL20" s="22"/>
      <c r="AM20" s="22"/>
      <c r="AN20" s="27" t="s">
        <v>1</v>
      </c>
      <c r="AO20" s="22"/>
      <c r="AP20" s="22"/>
      <c r="AQ20" s="22"/>
      <c r="AR20" s="20"/>
      <c r="BE20" s="251"/>
      <c r="BS20" s="17" t="s">
        <v>36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51"/>
    </row>
    <row r="22" spans="1:71" s="1" customFormat="1" ht="12" customHeight="1">
      <c r="B22" s="21"/>
      <c r="C22" s="22"/>
      <c r="D22" s="29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51"/>
    </row>
    <row r="23" spans="1:71" s="1" customFormat="1" ht="16.5" customHeight="1">
      <c r="B23" s="21"/>
      <c r="C23" s="22"/>
      <c r="D23" s="22"/>
      <c r="E23" s="258" t="s">
        <v>1</v>
      </c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2"/>
      <c r="AP23" s="22"/>
      <c r="AQ23" s="22"/>
      <c r="AR23" s="20"/>
      <c r="BE23" s="251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51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51"/>
    </row>
    <row r="26" spans="1:71" s="2" customFormat="1" ht="25.9" customHeight="1">
      <c r="A26" s="34"/>
      <c r="B26" s="35"/>
      <c r="C26" s="36"/>
      <c r="D26" s="37" t="s">
        <v>39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59">
        <f>ROUND(AG94,2)</f>
        <v>0</v>
      </c>
      <c r="AL26" s="260"/>
      <c r="AM26" s="260"/>
      <c r="AN26" s="260"/>
      <c r="AO26" s="260"/>
      <c r="AP26" s="36"/>
      <c r="AQ26" s="36"/>
      <c r="AR26" s="39"/>
      <c r="BE26" s="251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51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61" t="s">
        <v>40</v>
      </c>
      <c r="M28" s="261"/>
      <c r="N28" s="261"/>
      <c r="O28" s="261"/>
      <c r="P28" s="261"/>
      <c r="Q28" s="36"/>
      <c r="R28" s="36"/>
      <c r="S28" s="36"/>
      <c r="T28" s="36"/>
      <c r="U28" s="36"/>
      <c r="V28" s="36"/>
      <c r="W28" s="261" t="s">
        <v>41</v>
      </c>
      <c r="X28" s="261"/>
      <c r="Y28" s="261"/>
      <c r="Z28" s="261"/>
      <c r="AA28" s="261"/>
      <c r="AB28" s="261"/>
      <c r="AC28" s="261"/>
      <c r="AD28" s="261"/>
      <c r="AE28" s="261"/>
      <c r="AF28" s="36"/>
      <c r="AG28" s="36"/>
      <c r="AH28" s="36"/>
      <c r="AI28" s="36"/>
      <c r="AJ28" s="36"/>
      <c r="AK28" s="261" t="s">
        <v>42</v>
      </c>
      <c r="AL28" s="261"/>
      <c r="AM28" s="261"/>
      <c r="AN28" s="261"/>
      <c r="AO28" s="261"/>
      <c r="AP28" s="36"/>
      <c r="AQ28" s="36"/>
      <c r="AR28" s="39"/>
      <c r="BE28" s="251"/>
    </row>
    <row r="29" spans="1:71" s="3" customFormat="1" ht="14.45" customHeight="1">
      <c r="B29" s="40"/>
      <c r="C29" s="41"/>
      <c r="D29" s="29" t="s">
        <v>43</v>
      </c>
      <c r="E29" s="41"/>
      <c r="F29" s="29" t="s">
        <v>44</v>
      </c>
      <c r="G29" s="41"/>
      <c r="H29" s="41"/>
      <c r="I29" s="41"/>
      <c r="J29" s="41"/>
      <c r="K29" s="41"/>
      <c r="L29" s="264">
        <v>0.21</v>
      </c>
      <c r="M29" s="263"/>
      <c r="N29" s="263"/>
      <c r="O29" s="263"/>
      <c r="P29" s="263"/>
      <c r="Q29" s="41"/>
      <c r="R29" s="41"/>
      <c r="S29" s="41"/>
      <c r="T29" s="41"/>
      <c r="U29" s="41"/>
      <c r="V29" s="41"/>
      <c r="W29" s="262">
        <f>ROUND(AZ94, 2)</f>
        <v>0</v>
      </c>
      <c r="X29" s="263"/>
      <c r="Y29" s="263"/>
      <c r="Z29" s="263"/>
      <c r="AA29" s="263"/>
      <c r="AB29" s="263"/>
      <c r="AC29" s="263"/>
      <c r="AD29" s="263"/>
      <c r="AE29" s="263"/>
      <c r="AF29" s="41"/>
      <c r="AG29" s="41"/>
      <c r="AH29" s="41"/>
      <c r="AI29" s="41"/>
      <c r="AJ29" s="41"/>
      <c r="AK29" s="262">
        <f>ROUND(AV94, 2)</f>
        <v>0</v>
      </c>
      <c r="AL29" s="263"/>
      <c r="AM29" s="263"/>
      <c r="AN29" s="263"/>
      <c r="AO29" s="263"/>
      <c r="AP29" s="41"/>
      <c r="AQ29" s="41"/>
      <c r="AR29" s="42"/>
      <c r="BE29" s="252"/>
    </row>
    <row r="30" spans="1:71" s="3" customFormat="1" ht="14.45" customHeight="1">
      <c r="B30" s="40"/>
      <c r="C30" s="41"/>
      <c r="D30" s="41"/>
      <c r="E30" s="41"/>
      <c r="F30" s="29" t="s">
        <v>45</v>
      </c>
      <c r="G30" s="41"/>
      <c r="H30" s="41"/>
      <c r="I30" s="41"/>
      <c r="J30" s="41"/>
      <c r="K30" s="41"/>
      <c r="L30" s="264">
        <v>0.15</v>
      </c>
      <c r="M30" s="263"/>
      <c r="N30" s="263"/>
      <c r="O30" s="263"/>
      <c r="P30" s="263"/>
      <c r="Q30" s="41"/>
      <c r="R30" s="41"/>
      <c r="S30" s="41"/>
      <c r="T30" s="41"/>
      <c r="U30" s="41"/>
      <c r="V30" s="41"/>
      <c r="W30" s="262">
        <f>ROUND(BA94, 2)</f>
        <v>0</v>
      </c>
      <c r="X30" s="263"/>
      <c r="Y30" s="263"/>
      <c r="Z30" s="263"/>
      <c r="AA30" s="263"/>
      <c r="AB30" s="263"/>
      <c r="AC30" s="263"/>
      <c r="AD30" s="263"/>
      <c r="AE30" s="263"/>
      <c r="AF30" s="41"/>
      <c r="AG30" s="41"/>
      <c r="AH30" s="41"/>
      <c r="AI30" s="41"/>
      <c r="AJ30" s="41"/>
      <c r="AK30" s="262">
        <f>ROUND(AW94, 2)</f>
        <v>0</v>
      </c>
      <c r="AL30" s="263"/>
      <c r="AM30" s="263"/>
      <c r="AN30" s="263"/>
      <c r="AO30" s="263"/>
      <c r="AP30" s="41"/>
      <c r="AQ30" s="41"/>
      <c r="AR30" s="42"/>
      <c r="BE30" s="252"/>
    </row>
    <row r="31" spans="1:71" s="3" customFormat="1" ht="14.45" hidden="1" customHeight="1">
      <c r="B31" s="40"/>
      <c r="C31" s="41"/>
      <c r="D31" s="41"/>
      <c r="E31" s="41"/>
      <c r="F31" s="29" t="s">
        <v>46</v>
      </c>
      <c r="G31" s="41"/>
      <c r="H31" s="41"/>
      <c r="I31" s="41"/>
      <c r="J31" s="41"/>
      <c r="K31" s="41"/>
      <c r="L31" s="264">
        <v>0.21</v>
      </c>
      <c r="M31" s="263"/>
      <c r="N31" s="263"/>
      <c r="O31" s="263"/>
      <c r="P31" s="263"/>
      <c r="Q31" s="41"/>
      <c r="R31" s="41"/>
      <c r="S31" s="41"/>
      <c r="T31" s="41"/>
      <c r="U31" s="41"/>
      <c r="V31" s="41"/>
      <c r="W31" s="262">
        <f>ROUND(BB94, 2)</f>
        <v>0</v>
      </c>
      <c r="X31" s="263"/>
      <c r="Y31" s="263"/>
      <c r="Z31" s="263"/>
      <c r="AA31" s="263"/>
      <c r="AB31" s="263"/>
      <c r="AC31" s="263"/>
      <c r="AD31" s="263"/>
      <c r="AE31" s="263"/>
      <c r="AF31" s="41"/>
      <c r="AG31" s="41"/>
      <c r="AH31" s="41"/>
      <c r="AI31" s="41"/>
      <c r="AJ31" s="41"/>
      <c r="AK31" s="262">
        <v>0</v>
      </c>
      <c r="AL31" s="263"/>
      <c r="AM31" s="263"/>
      <c r="AN31" s="263"/>
      <c r="AO31" s="263"/>
      <c r="AP31" s="41"/>
      <c r="AQ31" s="41"/>
      <c r="AR31" s="42"/>
      <c r="BE31" s="252"/>
    </row>
    <row r="32" spans="1:71" s="3" customFormat="1" ht="14.45" hidden="1" customHeight="1">
      <c r="B32" s="40"/>
      <c r="C32" s="41"/>
      <c r="D32" s="41"/>
      <c r="E32" s="41"/>
      <c r="F32" s="29" t="s">
        <v>47</v>
      </c>
      <c r="G32" s="41"/>
      <c r="H32" s="41"/>
      <c r="I32" s="41"/>
      <c r="J32" s="41"/>
      <c r="K32" s="41"/>
      <c r="L32" s="264">
        <v>0.15</v>
      </c>
      <c r="M32" s="263"/>
      <c r="N32" s="263"/>
      <c r="O32" s="263"/>
      <c r="P32" s="263"/>
      <c r="Q32" s="41"/>
      <c r="R32" s="41"/>
      <c r="S32" s="41"/>
      <c r="T32" s="41"/>
      <c r="U32" s="41"/>
      <c r="V32" s="41"/>
      <c r="W32" s="262">
        <f>ROUND(BC94, 2)</f>
        <v>0</v>
      </c>
      <c r="X32" s="263"/>
      <c r="Y32" s="263"/>
      <c r="Z32" s="263"/>
      <c r="AA32" s="263"/>
      <c r="AB32" s="263"/>
      <c r="AC32" s="263"/>
      <c r="AD32" s="263"/>
      <c r="AE32" s="263"/>
      <c r="AF32" s="41"/>
      <c r="AG32" s="41"/>
      <c r="AH32" s="41"/>
      <c r="AI32" s="41"/>
      <c r="AJ32" s="41"/>
      <c r="AK32" s="262">
        <v>0</v>
      </c>
      <c r="AL32" s="263"/>
      <c r="AM32" s="263"/>
      <c r="AN32" s="263"/>
      <c r="AO32" s="263"/>
      <c r="AP32" s="41"/>
      <c r="AQ32" s="41"/>
      <c r="AR32" s="42"/>
      <c r="BE32" s="252"/>
    </row>
    <row r="33" spans="1:57" s="3" customFormat="1" ht="14.45" hidden="1" customHeight="1">
      <c r="B33" s="40"/>
      <c r="C33" s="41"/>
      <c r="D33" s="41"/>
      <c r="E33" s="41"/>
      <c r="F33" s="29" t="s">
        <v>48</v>
      </c>
      <c r="G33" s="41"/>
      <c r="H33" s="41"/>
      <c r="I33" s="41"/>
      <c r="J33" s="41"/>
      <c r="K33" s="41"/>
      <c r="L33" s="264">
        <v>0</v>
      </c>
      <c r="M33" s="263"/>
      <c r="N33" s="263"/>
      <c r="O33" s="263"/>
      <c r="P33" s="263"/>
      <c r="Q33" s="41"/>
      <c r="R33" s="41"/>
      <c r="S33" s="41"/>
      <c r="T33" s="41"/>
      <c r="U33" s="41"/>
      <c r="V33" s="41"/>
      <c r="W33" s="262">
        <f>ROUND(BD94, 2)</f>
        <v>0</v>
      </c>
      <c r="X33" s="263"/>
      <c r="Y33" s="263"/>
      <c r="Z33" s="263"/>
      <c r="AA33" s="263"/>
      <c r="AB33" s="263"/>
      <c r="AC33" s="263"/>
      <c r="AD33" s="263"/>
      <c r="AE33" s="263"/>
      <c r="AF33" s="41"/>
      <c r="AG33" s="41"/>
      <c r="AH33" s="41"/>
      <c r="AI33" s="41"/>
      <c r="AJ33" s="41"/>
      <c r="AK33" s="262">
        <v>0</v>
      </c>
      <c r="AL33" s="263"/>
      <c r="AM33" s="263"/>
      <c r="AN33" s="263"/>
      <c r="AO33" s="263"/>
      <c r="AP33" s="41"/>
      <c r="AQ33" s="41"/>
      <c r="AR33" s="42"/>
      <c r="BE33" s="25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51"/>
    </row>
    <row r="35" spans="1:57" s="2" customFormat="1" ht="25.9" customHeight="1">
      <c r="A35" s="34"/>
      <c r="B35" s="35"/>
      <c r="C35" s="43"/>
      <c r="D35" s="44" t="s">
        <v>49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50</v>
      </c>
      <c r="U35" s="45"/>
      <c r="V35" s="45"/>
      <c r="W35" s="45"/>
      <c r="X35" s="265" t="s">
        <v>51</v>
      </c>
      <c r="Y35" s="266"/>
      <c r="Z35" s="266"/>
      <c r="AA35" s="266"/>
      <c r="AB35" s="266"/>
      <c r="AC35" s="45"/>
      <c r="AD35" s="45"/>
      <c r="AE35" s="45"/>
      <c r="AF35" s="45"/>
      <c r="AG35" s="45"/>
      <c r="AH35" s="45"/>
      <c r="AI35" s="45"/>
      <c r="AJ35" s="45"/>
      <c r="AK35" s="267">
        <f>SUM(AK26:AK33)</f>
        <v>0</v>
      </c>
      <c r="AL35" s="266"/>
      <c r="AM35" s="266"/>
      <c r="AN35" s="266"/>
      <c r="AO35" s="268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52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53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54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55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54</v>
      </c>
      <c r="AI60" s="38"/>
      <c r="AJ60" s="38"/>
      <c r="AK60" s="38"/>
      <c r="AL60" s="38"/>
      <c r="AM60" s="52" t="s">
        <v>55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56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57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54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55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54</v>
      </c>
      <c r="AI75" s="38"/>
      <c r="AJ75" s="38"/>
      <c r="AK75" s="38"/>
      <c r="AL75" s="38"/>
      <c r="AM75" s="52" t="s">
        <v>55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58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20220902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9" t="str">
        <f>K6</f>
        <v>Stavební úpravy oplocení u objektu 11. MŠ Na Ryšavce 241, Písek</v>
      </c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22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24</v>
      </c>
      <c r="AJ87" s="36"/>
      <c r="AK87" s="36"/>
      <c r="AL87" s="36"/>
      <c r="AM87" s="271" t="str">
        <f>IF(AN8= "","",AN8)</f>
        <v>2. 9. 2022</v>
      </c>
      <c r="AN87" s="271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28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33</v>
      </c>
      <c r="AJ89" s="36"/>
      <c r="AK89" s="36"/>
      <c r="AL89" s="36"/>
      <c r="AM89" s="272" t="str">
        <f>IF(E17="","",E17)</f>
        <v>KASÍK - PROJKA s.r.o.</v>
      </c>
      <c r="AN89" s="273"/>
      <c r="AO89" s="273"/>
      <c r="AP89" s="273"/>
      <c r="AQ89" s="36"/>
      <c r="AR89" s="39"/>
      <c r="AS89" s="274" t="s">
        <v>59</v>
      </c>
      <c r="AT89" s="275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31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37</v>
      </c>
      <c r="AJ90" s="36"/>
      <c r="AK90" s="36"/>
      <c r="AL90" s="36"/>
      <c r="AM90" s="272" t="str">
        <f>IF(E20="","",E20)</f>
        <v xml:space="preserve"> </v>
      </c>
      <c r="AN90" s="273"/>
      <c r="AO90" s="273"/>
      <c r="AP90" s="273"/>
      <c r="AQ90" s="36"/>
      <c r="AR90" s="39"/>
      <c r="AS90" s="276"/>
      <c r="AT90" s="277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8"/>
      <c r="AT91" s="279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80" t="s">
        <v>60</v>
      </c>
      <c r="D92" s="281"/>
      <c r="E92" s="281"/>
      <c r="F92" s="281"/>
      <c r="G92" s="281"/>
      <c r="H92" s="73"/>
      <c r="I92" s="282" t="s">
        <v>61</v>
      </c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3" t="s">
        <v>62</v>
      </c>
      <c r="AH92" s="281"/>
      <c r="AI92" s="281"/>
      <c r="AJ92" s="281"/>
      <c r="AK92" s="281"/>
      <c r="AL92" s="281"/>
      <c r="AM92" s="281"/>
      <c r="AN92" s="282" t="s">
        <v>63</v>
      </c>
      <c r="AO92" s="281"/>
      <c r="AP92" s="284"/>
      <c r="AQ92" s="74" t="s">
        <v>64</v>
      </c>
      <c r="AR92" s="39"/>
      <c r="AS92" s="75" t="s">
        <v>65</v>
      </c>
      <c r="AT92" s="76" t="s">
        <v>66</v>
      </c>
      <c r="AU92" s="76" t="s">
        <v>67</v>
      </c>
      <c r="AV92" s="76" t="s">
        <v>68</v>
      </c>
      <c r="AW92" s="76" t="s">
        <v>69</v>
      </c>
      <c r="AX92" s="76" t="s">
        <v>70</v>
      </c>
      <c r="AY92" s="76" t="s">
        <v>71</v>
      </c>
      <c r="AZ92" s="76" t="s">
        <v>72</v>
      </c>
      <c r="BA92" s="76" t="s">
        <v>73</v>
      </c>
      <c r="BB92" s="76" t="s">
        <v>74</v>
      </c>
      <c r="BC92" s="76" t="s">
        <v>75</v>
      </c>
      <c r="BD92" s="77" t="s">
        <v>76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77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8">
        <f>ROUND(SUM(AG95:AG97),2)</f>
        <v>0</v>
      </c>
      <c r="AH94" s="288"/>
      <c r="AI94" s="288"/>
      <c r="AJ94" s="288"/>
      <c r="AK94" s="288"/>
      <c r="AL94" s="288"/>
      <c r="AM94" s="288"/>
      <c r="AN94" s="289">
        <f>SUM(AG94,AT94)</f>
        <v>0</v>
      </c>
      <c r="AO94" s="289"/>
      <c r="AP94" s="289"/>
      <c r="AQ94" s="85" t="s">
        <v>1</v>
      </c>
      <c r="AR94" s="86"/>
      <c r="AS94" s="87">
        <f>ROUND(SUM(AS95:AS97),2)</f>
        <v>0</v>
      </c>
      <c r="AT94" s="88">
        <f>ROUND(SUM(AV94:AW94),2)</f>
        <v>0</v>
      </c>
      <c r="AU94" s="89">
        <f>ROUND(SUM(AU95:AU97),5)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ROUND(SUM(AZ95:AZ97),2)</f>
        <v>0</v>
      </c>
      <c r="BA94" s="88">
        <f>ROUND(SUM(BA95:BA97),2)</f>
        <v>0</v>
      </c>
      <c r="BB94" s="88">
        <f>ROUND(SUM(BB95:BB97),2)</f>
        <v>0</v>
      </c>
      <c r="BC94" s="88">
        <f>ROUND(SUM(BC95:BC97),2)</f>
        <v>0</v>
      </c>
      <c r="BD94" s="90">
        <f>ROUND(SUM(BD95:BD97),2)</f>
        <v>0</v>
      </c>
      <c r="BS94" s="91" t="s">
        <v>78</v>
      </c>
      <c r="BT94" s="91" t="s">
        <v>79</v>
      </c>
      <c r="BU94" s="92" t="s">
        <v>80</v>
      </c>
      <c r="BV94" s="91" t="s">
        <v>81</v>
      </c>
      <c r="BW94" s="91" t="s">
        <v>5</v>
      </c>
      <c r="BX94" s="91" t="s">
        <v>82</v>
      </c>
      <c r="CL94" s="91" t="s">
        <v>1</v>
      </c>
    </row>
    <row r="95" spans="1:91" s="7" customFormat="1" ht="24.75" customHeight="1">
      <c r="A95" s="93" t="s">
        <v>83</v>
      </c>
      <c r="B95" s="94"/>
      <c r="C95" s="95"/>
      <c r="D95" s="287" t="s">
        <v>84</v>
      </c>
      <c r="E95" s="287"/>
      <c r="F95" s="287"/>
      <c r="G95" s="287"/>
      <c r="H95" s="287"/>
      <c r="I95" s="96"/>
      <c r="J95" s="287" t="s">
        <v>85</v>
      </c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  <c r="X95" s="287"/>
      <c r="Y95" s="287"/>
      <c r="Z95" s="287"/>
      <c r="AA95" s="287"/>
      <c r="AB95" s="287"/>
      <c r="AC95" s="287"/>
      <c r="AD95" s="287"/>
      <c r="AE95" s="287"/>
      <c r="AF95" s="287"/>
      <c r="AG95" s="285">
        <f>'2. etapa - Část P5'!J30</f>
        <v>0</v>
      </c>
      <c r="AH95" s="286"/>
      <c r="AI95" s="286"/>
      <c r="AJ95" s="286"/>
      <c r="AK95" s="286"/>
      <c r="AL95" s="286"/>
      <c r="AM95" s="286"/>
      <c r="AN95" s="285">
        <f>SUM(AG95,AT95)</f>
        <v>0</v>
      </c>
      <c r="AO95" s="286"/>
      <c r="AP95" s="286"/>
      <c r="AQ95" s="97" t="s">
        <v>86</v>
      </c>
      <c r="AR95" s="98"/>
      <c r="AS95" s="99">
        <v>0</v>
      </c>
      <c r="AT95" s="100">
        <f>ROUND(SUM(AV95:AW95),2)</f>
        <v>0</v>
      </c>
      <c r="AU95" s="101">
        <f>'2. etapa - Část P5'!P123</f>
        <v>0</v>
      </c>
      <c r="AV95" s="100">
        <f>'2. etapa - Část P5'!J33</f>
        <v>0</v>
      </c>
      <c r="AW95" s="100">
        <f>'2. etapa - Část P5'!J34</f>
        <v>0</v>
      </c>
      <c r="AX95" s="100">
        <f>'2. etapa - Část P5'!J35</f>
        <v>0</v>
      </c>
      <c r="AY95" s="100">
        <f>'2. etapa - Část P5'!J36</f>
        <v>0</v>
      </c>
      <c r="AZ95" s="100">
        <f>'2. etapa - Část P5'!F33</f>
        <v>0</v>
      </c>
      <c r="BA95" s="100">
        <f>'2. etapa - Část P5'!F34</f>
        <v>0</v>
      </c>
      <c r="BB95" s="100">
        <f>'2. etapa - Část P5'!F35</f>
        <v>0</v>
      </c>
      <c r="BC95" s="100">
        <f>'2. etapa - Část P5'!F36</f>
        <v>0</v>
      </c>
      <c r="BD95" s="102">
        <f>'2. etapa - Část P5'!F37</f>
        <v>0</v>
      </c>
      <c r="BT95" s="103" t="s">
        <v>21</v>
      </c>
      <c r="BV95" s="103" t="s">
        <v>81</v>
      </c>
      <c r="BW95" s="103" t="s">
        <v>87</v>
      </c>
      <c r="BX95" s="103" t="s">
        <v>5</v>
      </c>
      <c r="CL95" s="103" t="s">
        <v>1</v>
      </c>
      <c r="CM95" s="103" t="s">
        <v>21</v>
      </c>
    </row>
    <row r="96" spans="1:91" s="7" customFormat="1" ht="24.75" customHeight="1">
      <c r="A96" s="93" t="s">
        <v>83</v>
      </c>
      <c r="B96" s="94"/>
      <c r="C96" s="95"/>
      <c r="D96" s="287" t="s">
        <v>88</v>
      </c>
      <c r="E96" s="287"/>
      <c r="F96" s="287"/>
      <c r="G96" s="287"/>
      <c r="H96" s="287"/>
      <c r="I96" s="96"/>
      <c r="J96" s="287" t="s">
        <v>89</v>
      </c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  <c r="X96" s="287"/>
      <c r="Y96" s="287"/>
      <c r="Z96" s="287"/>
      <c r="AA96" s="287"/>
      <c r="AB96" s="287"/>
      <c r="AC96" s="287"/>
      <c r="AD96" s="287"/>
      <c r="AE96" s="287"/>
      <c r="AF96" s="287"/>
      <c r="AG96" s="285">
        <f>'3. etapa - Část P6'!J30</f>
        <v>0</v>
      </c>
      <c r="AH96" s="286"/>
      <c r="AI96" s="286"/>
      <c r="AJ96" s="286"/>
      <c r="AK96" s="286"/>
      <c r="AL96" s="286"/>
      <c r="AM96" s="286"/>
      <c r="AN96" s="285">
        <f>SUM(AG96,AT96)</f>
        <v>0</v>
      </c>
      <c r="AO96" s="286"/>
      <c r="AP96" s="286"/>
      <c r="AQ96" s="97" t="s">
        <v>86</v>
      </c>
      <c r="AR96" s="98"/>
      <c r="AS96" s="99">
        <v>0</v>
      </c>
      <c r="AT96" s="100">
        <f>ROUND(SUM(AV96:AW96),2)</f>
        <v>0</v>
      </c>
      <c r="AU96" s="101">
        <f>'3. etapa - Část P6'!P127</f>
        <v>0</v>
      </c>
      <c r="AV96" s="100">
        <f>'3. etapa - Část P6'!J33</f>
        <v>0</v>
      </c>
      <c r="AW96" s="100">
        <f>'3. etapa - Část P6'!J34</f>
        <v>0</v>
      </c>
      <c r="AX96" s="100">
        <f>'3. etapa - Část P6'!J35</f>
        <v>0</v>
      </c>
      <c r="AY96" s="100">
        <f>'3. etapa - Část P6'!J36</f>
        <v>0</v>
      </c>
      <c r="AZ96" s="100">
        <f>'3. etapa - Část P6'!F33</f>
        <v>0</v>
      </c>
      <c r="BA96" s="100">
        <f>'3. etapa - Část P6'!F34</f>
        <v>0</v>
      </c>
      <c r="BB96" s="100">
        <f>'3. etapa - Část P6'!F35</f>
        <v>0</v>
      </c>
      <c r="BC96" s="100">
        <f>'3. etapa - Část P6'!F36</f>
        <v>0</v>
      </c>
      <c r="BD96" s="102">
        <f>'3. etapa - Část P6'!F37</f>
        <v>0</v>
      </c>
      <c r="BT96" s="103" t="s">
        <v>21</v>
      </c>
      <c r="BV96" s="103" t="s">
        <v>81</v>
      </c>
      <c r="BW96" s="103" t="s">
        <v>90</v>
      </c>
      <c r="BX96" s="103" t="s">
        <v>5</v>
      </c>
      <c r="CL96" s="103" t="s">
        <v>1</v>
      </c>
      <c r="CM96" s="103" t="s">
        <v>91</v>
      </c>
    </row>
    <row r="97" spans="1:91" s="7" customFormat="1" ht="24.75" customHeight="1">
      <c r="A97" s="93" t="s">
        <v>83</v>
      </c>
      <c r="B97" s="94"/>
      <c r="C97" s="95"/>
      <c r="D97" s="287" t="s">
        <v>92</v>
      </c>
      <c r="E97" s="287"/>
      <c r="F97" s="287"/>
      <c r="G97" s="287"/>
      <c r="H97" s="287"/>
      <c r="I97" s="96"/>
      <c r="J97" s="287" t="s">
        <v>93</v>
      </c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  <c r="X97" s="287"/>
      <c r="Y97" s="287"/>
      <c r="Z97" s="287"/>
      <c r="AA97" s="287"/>
      <c r="AB97" s="287"/>
      <c r="AC97" s="287"/>
      <c r="AD97" s="287"/>
      <c r="AE97" s="287"/>
      <c r="AF97" s="287"/>
      <c r="AG97" s="285">
        <f>'5. etapa - Část P9'!J30</f>
        <v>0</v>
      </c>
      <c r="AH97" s="286"/>
      <c r="AI97" s="286"/>
      <c r="AJ97" s="286"/>
      <c r="AK97" s="286"/>
      <c r="AL97" s="286"/>
      <c r="AM97" s="286"/>
      <c r="AN97" s="285">
        <f>SUM(AG97,AT97)</f>
        <v>0</v>
      </c>
      <c r="AO97" s="286"/>
      <c r="AP97" s="286"/>
      <c r="AQ97" s="97" t="s">
        <v>86</v>
      </c>
      <c r="AR97" s="98"/>
      <c r="AS97" s="104">
        <v>0</v>
      </c>
      <c r="AT97" s="105">
        <f>ROUND(SUM(AV97:AW97),2)</f>
        <v>0</v>
      </c>
      <c r="AU97" s="106">
        <f>'5. etapa - Část P9'!P122</f>
        <v>0</v>
      </c>
      <c r="AV97" s="105">
        <f>'5. etapa - Část P9'!J33</f>
        <v>0</v>
      </c>
      <c r="AW97" s="105">
        <f>'5. etapa - Část P9'!J34</f>
        <v>0</v>
      </c>
      <c r="AX97" s="105">
        <f>'5. etapa - Část P9'!J35</f>
        <v>0</v>
      </c>
      <c r="AY97" s="105">
        <f>'5. etapa - Část P9'!J36</f>
        <v>0</v>
      </c>
      <c r="AZ97" s="105">
        <f>'5. etapa - Část P9'!F33</f>
        <v>0</v>
      </c>
      <c r="BA97" s="105">
        <f>'5. etapa - Část P9'!F34</f>
        <v>0</v>
      </c>
      <c r="BB97" s="105">
        <f>'5. etapa - Část P9'!F35</f>
        <v>0</v>
      </c>
      <c r="BC97" s="105">
        <f>'5. etapa - Část P9'!F36</f>
        <v>0</v>
      </c>
      <c r="BD97" s="107">
        <f>'5. etapa - Část P9'!F37</f>
        <v>0</v>
      </c>
      <c r="BT97" s="103" t="s">
        <v>21</v>
      </c>
      <c r="BV97" s="103" t="s">
        <v>81</v>
      </c>
      <c r="BW97" s="103" t="s">
        <v>94</v>
      </c>
      <c r="BX97" s="103" t="s">
        <v>5</v>
      </c>
      <c r="CL97" s="103" t="s">
        <v>1</v>
      </c>
      <c r="CM97" s="103" t="s">
        <v>91</v>
      </c>
    </row>
    <row r="98" spans="1:91" s="2" customFormat="1" ht="30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91" s="2" customFormat="1" ht="6.95" customHeight="1">
      <c r="A99" s="3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39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</sheetData>
  <sheetProtection algorithmName="SHA-512" hashValue="UjSXDIBdOV/G7LPqBlq2WT3Ia0OLMTdIM3abJ2uLEAICyIShyjWrJ4cAdSgyhZ8/Mn2DCh1xeI6zgfY2MEmmcQ==" saltValue="96Sti0j0SE98zO5IWdARMxh2I9ruQ8YiNldnQSNNPAeLaEPHcvR3T+dgCWZgCJPHv9kiBGChLpgulQGpRgwqjA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. etapa - Část P5'!C2" display="/" xr:uid="{00000000-0004-0000-0000-000000000000}"/>
    <hyperlink ref="A96" location="'3. etapa - Část P6'!C2" display="/" xr:uid="{00000000-0004-0000-0000-000001000000}"/>
    <hyperlink ref="A97" location="'5. etapa - Část P9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3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AT2" s="17" t="s">
        <v>87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21</v>
      </c>
    </row>
    <row r="4" spans="1:46" s="1" customFormat="1" ht="24.95" customHeight="1">
      <c r="B4" s="20"/>
      <c r="D4" s="110" t="s">
        <v>95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291" t="str">
        <f>'Rekapitulace stavby'!K6</f>
        <v>Stavební úpravy oplocení u objektu 11. MŠ Na Ryšavce 241, Písek</v>
      </c>
      <c r="F7" s="292"/>
      <c r="G7" s="292"/>
      <c r="H7" s="292"/>
      <c r="L7" s="20"/>
    </row>
    <row r="8" spans="1:46" s="2" customFormat="1" ht="12" customHeight="1">
      <c r="A8" s="34"/>
      <c r="B8" s="39"/>
      <c r="C8" s="34"/>
      <c r="D8" s="112" t="s">
        <v>96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3" t="s">
        <v>97</v>
      </c>
      <c r="F9" s="294"/>
      <c r="G9" s="294"/>
      <c r="H9" s="29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19</v>
      </c>
      <c r="E11" s="34"/>
      <c r="F11" s="113" t="s">
        <v>1</v>
      </c>
      <c r="G11" s="34"/>
      <c r="H11" s="34"/>
      <c r="I11" s="112" t="s">
        <v>20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22</v>
      </c>
      <c r="E12" s="34"/>
      <c r="F12" s="113" t="s">
        <v>23</v>
      </c>
      <c r="G12" s="34"/>
      <c r="H12" s="34"/>
      <c r="I12" s="112" t="s">
        <v>24</v>
      </c>
      <c r="J12" s="114" t="str">
        <f>'Rekapitulace stavby'!AN8</f>
        <v>2. 9. 2022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28</v>
      </c>
      <c r="E14" s="34"/>
      <c r="F14" s="34"/>
      <c r="G14" s="34"/>
      <c r="H14" s="34"/>
      <c r="I14" s="112" t="s">
        <v>29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30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31</v>
      </c>
      <c r="E17" s="34"/>
      <c r="F17" s="34"/>
      <c r="G17" s="34"/>
      <c r="H17" s="34"/>
      <c r="I17" s="112" t="s">
        <v>29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5" t="str">
        <f>'Rekapitulace stavby'!E14</f>
        <v>Vyplň údaj</v>
      </c>
      <c r="F18" s="296"/>
      <c r="G18" s="296"/>
      <c r="H18" s="296"/>
      <c r="I18" s="112" t="s">
        <v>30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33</v>
      </c>
      <c r="E20" s="34"/>
      <c r="F20" s="34"/>
      <c r="G20" s="34"/>
      <c r="H20" s="34"/>
      <c r="I20" s="112" t="s">
        <v>29</v>
      </c>
      <c r="J20" s="113" t="s">
        <v>34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35</v>
      </c>
      <c r="F21" s="34"/>
      <c r="G21" s="34"/>
      <c r="H21" s="34"/>
      <c r="I21" s="112" t="s">
        <v>30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37</v>
      </c>
      <c r="E23" s="34"/>
      <c r="F23" s="34"/>
      <c r="G23" s="34"/>
      <c r="H23" s="34"/>
      <c r="I23" s="112" t="s">
        <v>29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30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38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97" t="s">
        <v>1</v>
      </c>
      <c r="F27" s="297"/>
      <c r="G27" s="297"/>
      <c r="H27" s="29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39</v>
      </c>
      <c r="E30" s="34"/>
      <c r="F30" s="34"/>
      <c r="G30" s="34"/>
      <c r="H30" s="34"/>
      <c r="I30" s="34"/>
      <c r="J30" s="120">
        <f>ROUND(J123,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41</v>
      </c>
      <c r="G32" s="34"/>
      <c r="H32" s="34"/>
      <c r="I32" s="121" t="s">
        <v>40</v>
      </c>
      <c r="J32" s="121" t="s">
        <v>42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43</v>
      </c>
      <c r="E33" s="112" t="s">
        <v>44</v>
      </c>
      <c r="F33" s="123">
        <f>ROUND((SUM(BE123:BE331)),  2)</f>
        <v>0</v>
      </c>
      <c r="G33" s="34"/>
      <c r="H33" s="34"/>
      <c r="I33" s="124">
        <v>0.21</v>
      </c>
      <c r="J33" s="123">
        <f>ROUND(((SUM(BE123:BE331))*I33),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45</v>
      </c>
      <c r="F34" s="123">
        <f>ROUND((SUM(BF123:BF331)),  2)</f>
        <v>0</v>
      </c>
      <c r="G34" s="34"/>
      <c r="H34" s="34"/>
      <c r="I34" s="124">
        <v>0.15</v>
      </c>
      <c r="J34" s="123">
        <f>ROUND(((SUM(BF123:BF331))*I34),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46</v>
      </c>
      <c r="F35" s="123">
        <f>ROUND((SUM(BG123:BG331)),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47</v>
      </c>
      <c r="F36" s="123">
        <f>ROUND((SUM(BH123:BH331)),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48</v>
      </c>
      <c r="F37" s="123">
        <f>ROUND((SUM(BI123:BI331)),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49</v>
      </c>
      <c r="E39" s="127"/>
      <c r="F39" s="127"/>
      <c r="G39" s="128" t="s">
        <v>50</v>
      </c>
      <c r="H39" s="129" t="s">
        <v>51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8" t="str">
        <f>E7</f>
        <v>Stavební úpravy oplocení u objektu 11. MŠ Na Ryšavce 241, Písek</v>
      </c>
      <c r="F85" s="299"/>
      <c r="G85" s="299"/>
      <c r="H85" s="299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2. etapa - Část P5</v>
      </c>
      <c r="F87" s="300"/>
      <c r="G87" s="300"/>
      <c r="H87" s="300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22</v>
      </c>
      <c r="D89" s="36"/>
      <c r="E89" s="36"/>
      <c r="F89" s="27" t="str">
        <f>F12</f>
        <v xml:space="preserve"> </v>
      </c>
      <c r="G89" s="36"/>
      <c r="H89" s="36"/>
      <c r="I89" s="29" t="s">
        <v>24</v>
      </c>
      <c r="J89" s="66" t="str">
        <f>IF(J12="","",J12)</f>
        <v>2. 9. 2022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28</v>
      </c>
      <c r="D91" s="36"/>
      <c r="E91" s="36"/>
      <c r="F91" s="27" t="str">
        <f>E15</f>
        <v xml:space="preserve"> </v>
      </c>
      <c r="G91" s="36"/>
      <c r="H91" s="36"/>
      <c r="I91" s="29" t="s">
        <v>33</v>
      </c>
      <c r="J91" s="32" t="str">
        <f>E21</f>
        <v>KASÍK - PROJKA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31</v>
      </c>
      <c r="D92" s="36"/>
      <c r="E92" s="36"/>
      <c r="F92" s="27" t="str">
        <f>IF(E18="","",E18)</f>
        <v>Vyplň údaj</v>
      </c>
      <c r="G92" s="36"/>
      <c r="H92" s="36"/>
      <c r="I92" s="29" t="s">
        <v>37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99</v>
      </c>
      <c r="D94" s="144"/>
      <c r="E94" s="144"/>
      <c r="F94" s="144"/>
      <c r="G94" s="144"/>
      <c r="H94" s="144"/>
      <c r="I94" s="144"/>
      <c r="J94" s="145" t="s">
        <v>100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101</v>
      </c>
      <c r="D96" s="36"/>
      <c r="E96" s="36"/>
      <c r="F96" s="36"/>
      <c r="G96" s="36"/>
      <c r="H96" s="36"/>
      <c r="I96" s="36"/>
      <c r="J96" s="84">
        <f>J123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102</v>
      </c>
    </row>
    <row r="97" spans="1:31" s="9" customFormat="1" ht="24.95" customHeight="1">
      <c r="B97" s="147"/>
      <c r="C97" s="148"/>
      <c r="D97" s="149" t="s">
        <v>103</v>
      </c>
      <c r="E97" s="150"/>
      <c r="F97" s="150"/>
      <c r="G97" s="150"/>
      <c r="H97" s="150"/>
      <c r="I97" s="150"/>
      <c r="J97" s="151">
        <f>J124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104</v>
      </c>
      <c r="E98" s="156"/>
      <c r="F98" s="156"/>
      <c r="G98" s="156"/>
      <c r="H98" s="156"/>
      <c r="I98" s="156"/>
      <c r="J98" s="157">
        <f>J125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105</v>
      </c>
      <c r="E99" s="156"/>
      <c r="F99" s="156"/>
      <c r="G99" s="156"/>
      <c r="H99" s="156"/>
      <c r="I99" s="156"/>
      <c r="J99" s="157">
        <f>J215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106</v>
      </c>
      <c r="E100" s="156"/>
      <c r="F100" s="156"/>
      <c r="G100" s="156"/>
      <c r="H100" s="156"/>
      <c r="I100" s="156"/>
      <c r="J100" s="157">
        <f>J260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107</v>
      </c>
      <c r="E101" s="156"/>
      <c r="F101" s="156"/>
      <c r="G101" s="156"/>
      <c r="H101" s="156"/>
      <c r="I101" s="156"/>
      <c r="J101" s="157">
        <f>J310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108</v>
      </c>
      <c r="E102" s="156"/>
      <c r="F102" s="156"/>
      <c r="G102" s="156"/>
      <c r="H102" s="156"/>
      <c r="I102" s="156"/>
      <c r="J102" s="157">
        <f>J324</f>
        <v>0</v>
      </c>
      <c r="K102" s="154"/>
      <c r="L102" s="158"/>
    </row>
    <row r="103" spans="1:31" s="9" customFormat="1" ht="24.95" customHeight="1">
      <c r="B103" s="147"/>
      <c r="C103" s="148"/>
      <c r="D103" s="149" t="s">
        <v>109</v>
      </c>
      <c r="E103" s="150"/>
      <c r="F103" s="150"/>
      <c r="G103" s="150"/>
      <c r="H103" s="150"/>
      <c r="I103" s="150"/>
      <c r="J103" s="151">
        <f>J329</f>
        <v>0</v>
      </c>
      <c r="K103" s="148"/>
      <c r="L103" s="152"/>
    </row>
    <row r="104" spans="1:31" s="2" customFormat="1" ht="21.75" customHeight="1">
      <c r="A104" s="34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6.95" customHeight="1">
      <c r="A105" s="34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pans="1:31" s="2" customFormat="1" ht="6.95" customHeight="1">
      <c r="A109" s="34"/>
      <c r="B109" s="56"/>
      <c r="C109" s="57"/>
      <c r="D109" s="57"/>
      <c r="E109" s="57"/>
      <c r="F109" s="57"/>
      <c r="G109" s="57"/>
      <c r="H109" s="57"/>
      <c r="I109" s="57"/>
      <c r="J109" s="57"/>
      <c r="K109" s="57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24.95" customHeight="1">
      <c r="A110" s="34"/>
      <c r="B110" s="35"/>
      <c r="C110" s="23" t="s">
        <v>110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16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26.25" customHeight="1">
      <c r="A113" s="34"/>
      <c r="B113" s="35"/>
      <c r="C113" s="36"/>
      <c r="D113" s="36"/>
      <c r="E113" s="298" t="str">
        <f>E7</f>
        <v>Stavební úpravy oplocení u objektu 11. MŠ Na Ryšavce 241, Písek</v>
      </c>
      <c r="F113" s="299"/>
      <c r="G113" s="299"/>
      <c r="H113" s="299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96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6.5" customHeight="1">
      <c r="A115" s="34"/>
      <c r="B115" s="35"/>
      <c r="C115" s="36"/>
      <c r="D115" s="36"/>
      <c r="E115" s="269" t="str">
        <f>E9</f>
        <v>2. etapa - Část P5</v>
      </c>
      <c r="F115" s="300"/>
      <c r="G115" s="300"/>
      <c r="H115" s="300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2" customHeight="1">
      <c r="A117" s="34"/>
      <c r="B117" s="35"/>
      <c r="C117" s="29" t="s">
        <v>22</v>
      </c>
      <c r="D117" s="36"/>
      <c r="E117" s="36"/>
      <c r="F117" s="27" t="str">
        <f>F12</f>
        <v xml:space="preserve"> </v>
      </c>
      <c r="G117" s="36"/>
      <c r="H117" s="36"/>
      <c r="I117" s="29" t="s">
        <v>24</v>
      </c>
      <c r="J117" s="66" t="str">
        <f>IF(J12="","",J12)</f>
        <v>2. 9. 2022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25.7" customHeight="1">
      <c r="A119" s="34"/>
      <c r="B119" s="35"/>
      <c r="C119" s="29" t="s">
        <v>28</v>
      </c>
      <c r="D119" s="36"/>
      <c r="E119" s="36"/>
      <c r="F119" s="27" t="str">
        <f>E15</f>
        <v xml:space="preserve"> </v>
      </c>
      <c r="G119" s="36"/>
      <c r="H119" s="36"/>
      <c r="I119" s="29" t="s">
        <v>33</v>
      </c>
      <c r="J119" s="32" t="str">
        <f>E21</f>
        <v>KASÍK - PROJKA s.r.o.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5.2" customHeight="1">
      <c r="A120" s="34"/>
      <c r="B120" s="35"/>
      <c r="C120" s="29" t="s">
        <v>31</v>
      </c>
      <c r="D120" s="36"/>
      <c r="E120" s="36"/>
      <c r="F120" s="27" t="str">
        <f>IF(E18="","",E18)</f>
        <v>Vyplň údaj</v>
      </c>
      <c r="G120" s="36"/>
      <c r="H120" s="36"/>
      <c r="I120" s="29" t="s">
        <v>37</v>
      </c>
      <c r="J120" s="32" t="str">
        <f>E24</f>
        <v xml:space="preserve"> 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0.3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11" customFormat="1" ht="29.25" customHeight="1">
      <c r="A122" s="159"/>
      <c r="B122" s="160"/>
      <c r="C122" s="161" t="s">
        <v>111</v>
      </c>
      <c r="D122" s="162" t="s">
        <v>64</v>
      </c>
      <c r="E122" s="162" t="s">
        <v>60</v>
      </c>
      <c r="F122" s="162" t="s">
        <v>61</v>
      </c>
      <c r="G122" s="162" t="s">
        <v>112</v>
      </c>
      <c r="H122" s="162" t="s">
        <v>113</v>
      </c>
      <c r="I122" s="162" t="s">
        <v>114</v>
      </c>
      <c r="J122" s="162" t="s">
        <v>100</v>
      </c>
      <c r="K122" s="163" t="s">
        <v>115</v>
      </c>
      <c r="L122" s="164"/>
      <c r="M122" s="75" t="s">
        <v>1</v>
      </c>
      <c r="N122" s="76" t="s">
        <v>43</v>
      </c>
      <c r="O122" s="76" t="s">
        <v>116</v>
      </c>
      <c r="P122" s="76" t="s">
        <v>117</v>
      </c>
      <c r="Q122" s="76" t="s">
        <v>118</v>
      </c>
      <c r="R122" s="76" t="s">
        <v>119</v>
      </c>
      <c r="S122" s="76" t="s">
        <v>120</v>
      </c>
      <c r="T122" s="77" t="s">
        <v>121</v>
      </c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</row>
    <row r="123" spans="1:65" s="2" customFormat="1" ht="22.9" customHeight="1">
      <c r="A123" s="34"/>
      <c r="B123" s="35"/>
      <c r="C123" s="82" t="s">
        <v>122</v>
      </c>
      <c r="D123" s="36"/>
      <c r="E123" s="36"/>
      <c r="F123" s="36"/>
      <c r="G123" s="36"/>
      <c r="H123" s="36"/>
      <c r="I123" s="36"/>
      <c r="J123" s="165">
        <f>BK123</f>
        <v>0</v>
      </c>
      <c r="K123" s="36"/>
      <c r="L123" s="39"/>
      <c r="M123" s="78"/>
      <c r="N123" s="166"/>
      <c r="O123" s="79"/>
      <c r="P123" s="167">
        <f>P124+P329</f>
        <v>0</v>
      </c>
      <c r="Q123" s="79"/>
      <c r="R123" s="167">
        <f>R124+R329</f>
        <v>16.372960599999999</v>
      </c>
      <c r="S123" s="79"/>
      <c r="T123" s="168">
        <f>T124+T329</f>
        <v>14.842951000000001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78</v>
      </c>
      <c r="AU123" s="17" t="s">
        <v>102</v>
      </c>
      <c r="BK123" s="169">
        <f>BK124+BK329</f>
        <v>0</v>
      </c>
    </row>
    <row r="124" spans="1:65" s="12" customFormat="1" ht="25.9" customHeight="1">
      <c r="B124" s="170"/>
      <c r="C124" s="171"/>
      <c r="D124" s="172" t="s">
        <v>78</v>
      </c>
      <c r="E124" s="173" t="s">
        <v>123</v>
      </c>
      <c r="F124" s="173" t="s">
        <v>124</v>
      </c>
      <c r="G124" s="171"/>
      <c r="H124" s="171"/>
      <c r="I124" s="174"/>
      <c r="J124" s="175">
        <f>BK124</f>
        <v>0</v>
      </c>
      <c r="K124" s="171"/>
      <c r="L124" s="176"/>
      <c r="M124" s="177"/>
      <c r="N124" s="178"/>
      <c r="O124" s="178"/>
      <c r="P124" s="179">
        <f>P125+P215+P260+P310+P324</f>
        <v>0</v>
      </c>
      <c r="Q124" s="178"/>
      <c r="R124" s="179">
        <f>R125+R215+R260+R310+R324</f>
        <v>16.372960599999999</v>
      </c>
      <c r="S124" s="178"/>
      <c r="T124" s="180">
        <f>T125+T215+T260+T310+T324</f>
        <v>14.842951000000001</v>
      </c>
      <c r="AR124" s="181" t="s">
        <v>21</v>
      </c>
      <c r="AT124" s="182" t="s">
        <v>78</v>
      </c>
      <c r="AU124" s="182" t="s">
        <v>79</v>
      </c>
      <c r="AY124" s="181" t="s">
        <v>125</v>
      </c>
      <c r="BK124" s="183">
        <f>BK125+BK215+BK260+BK310+BK324</f>
        <v>0</v>
      </c>
    </row>
    <row r="125" spans="1:65" s="12" customFormat="1" ht="22.9" customHeight="1">
      <c r="B125" s="170"/>
      <c r="C125" s="171"/>
      <c r="D125" s="172" t="s">
        <v>78</v>
      </c>
      <c r="E125" s="184" t="s">
        <v>21</v>
      </c>
      <c r="F125" s="184" t="s">
        <v>126</v>
      </c>
      <c r="G125" s="171"/>
      <c r="H125" s="171"/>
      <c r="I125" s="174"/>
      <c r="J125" s="185">
        <f>BK125</f>
        <v>0</v>
      </c>
      <c r="K125" s="171"/>
      <c r="L125" s="176"/>
      <c r="M125" s="177"/>
      <c r="N125" s="178"/>
      <c r="O125" s="178"/>
      <c r="P125" s="179">
        <f>SUM(P126:P214)</f>
        <v>0</v>
      </c>
      <c r="Q125" s="178"/>
      <c r="R125" s="179">
        <f>SUM(R126:R214)</f>
        <v>11.556343</v>
      </c>
      <c r="S125" s="178"/>
      <c r="T125" s="180">
        <f>SUM(T126:T214)</f>
        <v>0</v>
      </c>
      <c r="AR125" s="181" t="s">
        <v>21</v>
      </c>
      <c r="AT125" s="182" t="s">
        <v>78</v>
      </c>
      <c r="AU125" s="182" t="s">
        <v>21</v>
      </c>
      <c r="AY125" s="181" t="s">
        <v>125</v>
      </c>
      <c r="BK125" s="183">
        <f>SUM(BK126:BK214)</f>
        <v>0</v>
      </c>
    </row>
    <row r="126" spans="1:65" s="2" customFormat="1" ht="24.2" customHeight="1">
      <c r="A126" s="34"/>
      <c r="B126" s="35"/>
      <c r="C126" s="186" t="s">
        <v>21</v>
      </c>
      <c r="D126" s="186" t="s">
        <v>127</v>
      </c>
      <c r="E126" s="187" t="s">
        <v>128</v>
      </c>
      <c r="F126" s="188" t="s">
        <v>129</v>
      </c>
      <c r="G126" s="189" t="s">
        <v>130</v>
      </c>
      <c r="H126" s="190">
        <v>16.2</v>
      </c>
      <c r="I126" s="191"/>
      <c r="J126" s="192">
        <f>ROUND(I126*H126,2)</f>
        <v>0</v>
      </c>
      <c r="K126" s="188" t="s">
        <v>131</v>
      </c>
      <c r="L126" s="39"/>
      <c r="M126" s="193" t="s">
        <v>1</v>
      </c>
      <c r="N126" s="194" t="s">
        <v>45</v>
      </c>
      <c r="O126" s="71"/>
      <c r="P126" s="195">
        <f>O126*H126</f>
        <v>0</v>
      </c>
      <c r="Q126" s="195">
        <v>0</v>
      </c>
      <c r="R126" s="195">
        <f>Q126*H126</f>
        <v>0</v>
      </c>
      <c r="S126" s="195">
        <v>0</v>
      </c>
      <c r="T126" s="19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7" t="s">
        <v>132</v>
      </c>
      <c r="AT126" s="197" t="s">
        <v>127</v>
      </c>
      <c r="AU126" s="197" t="s">
        <v>91</v>
      </c>
      <c r="AY126" s="17" t="s">
        <v>125</v>
      </c>
      <c r="BE126" s="198">
        <f>IF(N126="základní",J126,0)</f>
        <v>0</v>
      </c>
      <c r="BF126" s="198">
        <f>IF(N126="snížená",J126,0)</f>
        <v>0</v>
      </c>
      <c r="BG126" s="198">
        <f>IF(N126="zákl. přenesená",J126,0)</f>
        <v>0</v>
      </c>
      <c r="BH126" s="198">
        <f>IF(N126="sníž. přenesená",J126,0)</f>
        <v>0</v>
      </c>
      <c r="BI126" s="198">
        <f>IF(N126="nulová",J126,0)</f>
        <v>0</v>
      </c>
      <c r="BJ126" s="17" t="s">
        <v>91</v>
      </c>
      <c r="BK126" s="198">
        <f>ROUND(I126*H126,2)</f>
        <v>0</v>
      </c>
      <c r="BL126" s="17" t="s">
        <v>132</v>
      </c>
      <c r="BM126" s="197" t="s">
        <v>133</v>
      </c>
    </row>
    <row r="127" spans="1:65" s="2" customFormat="1" ht="19.5">
      <c r="A127" s="34"/>
      <c r="B127" s="35"/>
      <c r="C127" s="36"/>
      <c r="D127" s="199" t="s">
        <v>134</v>
      </c>
      <c r="E127" s="36"/>
      <c r="F127" s="200" t="s">
        <v>135</v>
      </c>
      <c r="G127" s="36"/>
      <c r="H127" s="36"/>
      <c r="I127" s="201"/>
      <c r="J127" s="36"/>
      <c r="K127" s="36"/>
      <c r="L127" s="39"/>
      <c r="M127" s="202"/>
      <c r="N127" s="203"/>
      <c r="O127" s="71"/>
      <c r="P127" s="71"/>
      <c r="Q127" s="71"/>
      <c r="R127" s="71"/>
      <c r="S127" s="71"/>
      <c r="T127" s="72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134</v>
      </c>
      <c r="AU127" s="17" t="s">
        <v>91</v>
      </c>
    </row>
    <row r="128" spans="1:65" s="13" customFormat="1" ht="11.25">
      <c r="B128" s="204"/>
      <c r="C128" s="205"/>
      <c r="D128" s="199" t="s">
        <v>136</v>
      </c>
      <c r="E128" s="206" t="s">
        <v>1</v>
      </c>
      <c r="F128" s="207" t="s">
        <v>137</v>
      </c>
      <c r="G128" s="205"/>
      <c r="H128" s="206" t="s">
        <v>1</v>
      </c>
      <c r="I128" s="208"/>
      <c r="J128" s="205"/>
      <c r="K128" s="205"/>
      <c r="L128" s="209"/>
      <c r="M128" s="210"/>
      <c r="N128" s="211"/>
      <c r="O128" s="211"/>
      <c r="P128" s="211"/>
      <c r="Q128" s="211"/>
      <c r="R128" s="211"/>
      <c r="S128" s="211"/>
      <c r="T128" s="212"/>
      <c r="AT128" s="213" t="s">
        <v>136</v>
      </c>
      <c r="AU128" s="213" t="s">
        <v>91</v>
      </c>
      <c r="AV128" s="13" t="s">
        <v>21</v>
      </c>
      <c r="AW128" s="13" t="s">
        <v>36</v>
      </c>
      <c r="AX128" s="13" t="s">
        <v>79</v>
      </c>
      <c r="AY128" s="213" t="s">
        <v>125</v>
      </c>
    </row>
    <row r="129" spans="1:65" s="14" customFormat="1" ht="11.25">
      <c r="B129" s="214"/>
      <c r="C129" s="215"/>
      <c r="D129" s="199" t="s">
        <v>136</v>
      </c>
      <c r="E129" s="216" t="s">
        <v>1</v>
      </c>
      <c r="F129" s="217" t="s">
        <v>138</v>
      </c>
      <c r="G129" s="215"/>
      <c r="H129" s="218">
        <v>16.2</v>
      </c>
      <c r="I129" s="219"/>
      <c r="J129" s="215"/>
      <c r="K129" s="215"/>
      <c r="L129" s="220"/>
      <c r="M129" s="221"/>
      <c r="N129" s="222"/>
      <c r="O129" s="222"/>
      <c r="P129" s="222"/>
      <c r="Q129" s="222"/>
      <c r="R129" s="222"/>
      <c r="S129" s="222"/>
      <c r="T129" s="223"/>
      <c r="AT129" s="224" t="s">
        <v>136</v>
      </c>
      <c r="AU129" s="224" t="s">
        <v>91</v>
      </c>
      <c r="AV129" s="14" t="s">
        <v>91</v>
      </c>
      <c r="AW129" s="14" t="s">
        <v>36</v>
      </c>
      <c r="AX129" s="14" t="s">
        <v>21</v>
      </c>
      <c r="AY129" s="224" t="s">
        <v>125</v>
      </c>
    </row>
    <row r="130" spans="1:65" s="2" customFormat="1" ht="33" customHeight="1">
      <c r="A130" s="34"/>
      <c r="B130" s="35"/>
      <c r="C130" s="186" t="s">
        <v>91</v>
      </c>
      <c r="D130" s="186" t="s">
        <v>127</v>
      </c>
      <c r="E130" s="187" t="s">
        <v>139</v>
      </c>
      <c r="F130" s="188" t="s">
        <v>140</v>
      </c>
      <c r="G130" s="189" t="s">
        <v>141</v>
      </c>
      <c r="H130" s="190">
        <v>23.654</v>
      </c>
      <c r="I130" s="191"/>
      <c r="J130" s="192">
        <f>ROUND(I130*H130,2)</f>
        <v>0</v>
      </c>
      <c r="K130" s="188" t="s">
        <v>131</v>
      </c>
      <c r="L130" s="39"/>
      <c r="M130" s="193" t="s">
        <v>1</v>
      </c>
      <c r="N130" s="194" t="s">
        <v>45</v>
      </c>
      <c r="O130" s="71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132</v>
      </c>
      <c r="AT130" s="197" t="s">
        <v>127</v>
      </c>
      <c r="AU130" s="197" t="s">
        <v>91</v>
      </c>
      <c r="AY130" s="17" t="s">
        <v>125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17" t="s">
        <v>91</v>
      </c>
      <c r="BK130" s="198">
        <f>ROUND(I130*H130,2)</f>
        <v>0</v>
      </c>
      <c r="BL130" s="17" t="s">
        <v>132</v>
      </c>
      <c r="BM130" s="197" t="s">
        <v>142</v>
      </c>
    </row>
    <row r="131" spans="1:65" s="2" customFormat="1" ht="29.25">
      <c r="A131" s="34"/>
      <c r="B131" s="35"/>
      <c r="C131" s="36"/>
      <c r="D131" s="199" t="s">
        <v>134</v>
      </c>
      <c r="E131" s="36"/>
      <c r="F131" s="200" t="s">
        <v>143</v>
      </c>
      <c r="G131" s="36"/>
      <c r="H131" s="36"/>
      <c r="I131" s="201"/>
      <c r="J131" s="36"/>
      <c r="K131" s="36"/>
      <c r="L131" s="39"/>
      <c r="M131" s="202"/>
      <c r="N131" s="203"/>
      <c r="O131" s="71"/>
      <c r="P131" s="71"/>
      <c r="Q131" s="71"/>
      <c r="R131" s="71"/>
      <c r="S131" s="71"/>
      <c r="T131" s="72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134</v>
      </c>
      <c r="AU131" s="17" t="s">
        <v>91</v>
      </c>
    </row>
    <row r="132" spans="1:65" s="13" customFormat="1" ht="11.25">
      <c r="B132" s="204"/>
      <c r="C132" s="205"/>
      <c r="D132" s="199" t="s">
        <v>136</v>
      </c>
      <c r="E132" s="206" t="s">
        <v>1</v>
      </c>
      <c r="F132" s="207" t="s">
        <v>144</v>
      </c>
      <c r="G132" s="205"/>
      <c r="H132" s="206" t="s">
        <v>1</v>
      </c>
      <c r="I132" s="208"/>
      <c r="J132" s="205"/>
      <c r="K132" s="205"/>
      <c r="L132" s="209"/>
      <c r="M132" s="210"/>
      <c r="N132" s="211"/>
      <c r="O132" s="211"/>
      <c r="P132" s="211"/>
      <c r="Q132" s="211"/>
      <c r="R132" s="211"/>
      <c r="S132" s="211"/>
      <c r="T132" s="212"/>
      <c r="AT132" s="213" t="s">
        <v>136</v>
      </c>
      <c r="AU132" s="213" t="s">
        <v>91</v>
      </c>
      <c r="AV132" s="13" t="s">
        <v>21</v>
      </c>
      <c r="AW132" s="13" t="s">
        <v>36</v>
      </c>
      <c r="AX132" s="13" t="s">
        <v>79</v>
      </c>
      <c r="AY132" s="213" t="s">
        <v>125</v>
      </c>
    </row>
    <row r="133" spans="1:65" s="14" customFormat="1" ht="11.25">
      <c r="B133" s="214"/>
      <c r="C133" s="215"/>
      <c r="D133" s="199" t="s">
        <v>136</v>
      </c>
      <c r="E133" s="216" t="s">
        <v>1</v>
      </c>
      <c r="F133" s="217" t="s">
        <v>145</v>
      </c>
      <c r="G133" s="215"/>
      <c r="H133" s="218">
        <v>23.654</v>
      </c>
      <c r="I133" s="219"/>
      <c r="J133" s="215"/>
      <c r="K133" s="215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136</v>
      </c>
      <c r="AU133" s="224" t="s">
        <v>91</v>
      </c>
      <c r="AV133" s="14" t="s">
        <v>91</v>
      </c>
      <c r="AW133" s="14" t="s">
        <v>36</v>
      </c>
      <c r="AX133" s="14" t="s">
        <v>21</v>
      </c>
      <c r="AY133" s="224" t="s">
        <v>125</v>
      </c>
    </row>
    <row r="134" spans="1:65" s="2" customFormat="1" ht="37.9" customHeight="1">
      <c r="A134" s="34"/>
      <c r="B134" s="35"/>
      <c r="C134" s="186" t="s">
        <v>146</v>
      </c>
      <c r="D134" s="186" t="s">
        <v>127</v>
      </c>
      <c r="E134" s="187" t="s">
        <v>147</v>
      </c>
      <c r="F134" s="188" t="s">
        <v>148</v>
      </c>
      <c r="G134" s="189" t="s">
        <v>141</v>
      </c>
      <c r="H134" s="190">
        <v>47.308</v>
      </c>
      <c r="I134" s="191"/>
      <c r="J134" s="192">
        <f>ROUND(I134*H134,2)</f>
        <v>0</v>
      </c>
      <c r="K134" s="188" t="s">
        <v>131</v>
      </c>
      <c r="L134" s="39"/>
      <c r="M134" s="193" t="s">
        <v>1</v>
      </c>
      <c r="N134" s="194" t="s">
        <v>45</v>
      </c>
      <c r="O134" s="71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132</v>
      </c>
      <c r="AT134" s="197" t="s">
        <v>127</v>
      </c>
      <c r="AU134" s="197" t="s">
        <v>91</v>
      </c>
      <c r="AY134" s="17" t="s">
        <v>125</v>
      </c>
      <c r="BE134" s="198">
        <f>IF(N134="základní",J134,0)</f>
        <v>0</v>
      </c>
      <c r="BF134" s="198">
        <f>IF(N134="snížená",J134,0)</f>
        <v>0</v>
      </c>
      <c r="BG134" s="198">
        <f>IF(N134="zákl. přenesená",J134,0)</f>
        <v>0</v>
      </c>
      <c r="BH134" s="198">
        <f>IF(N134="sníž. přenesená",J134,0)</f>
        <v>0</v>
      </c>
      <c r="BI134" s="198">
        <f>IF(N134="nulová",J134,0)</f>
        <v>0</v>
      </c>
      <c r="BJ134" s="17" t="s">
        <v>91</v>
      </c>
      <c r="BK134" s="198">
        <f>ROUND(I134*H134,2)</f>
        <v>0</v>
      </c>
      <c r="BL134" s="17" t="s">
        <v>132</v>
      </c>
      <c r="BM134" s="197" t="s">
        <v>149</v>
      </c>
    </row>
    <row r="135" spans="1:65" s="2" customFormat="1" ht="39">
      <c r="A135" s="34"/>
      <c r="B135" s="35"/>
      <c r="C135" s="36"/>
      <c r="D135" s="199" t="s">
        <v>134</v>
      </c>
      <c r="E135" s="36"/>
      <c r="F135" s="200" t="s">
        <v>150</v>
      </c>
      <c r="G135" s="36"/>
      <c r="H135" s="36"/>
      <c r="I135" s="201"/>
      <c r="J135" s="36"/>
      <c r="K135" s="36"/>
      <c r="L135" s="39"/>
      <c r="M135" s="202"/>
      <c r="N135" s="203"/>
      <c r="O135" s="71"/>
      <c r="P135" s="71"/>
      <c r="Q135" s="71"/>
      <c r="R135" s="71"/>
      <c r="S135" s="71"/>
      <c r="T135" s="72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7" t="s">
        <v>134</v>
      </c>
      <c r="AU135" s="17" t="s">
        <v>91</v>
      </c>
    </row>
    <row r="136" spans="1:65" s="13" customFormat="1" ht="11.25">
      <c r="B136" s="204"/>
      <c r="C136" s="205"/>
      <c r="D136" s="199" t="s">
        <v>136</v>
      </c>
      <c r="E136" s="206" t="s">
        <v>1</v>
      </c>
      <c r="F136" s="207" t="s">
        <v>151</v>
      </c>
      <c r="G136" s="205"/>
      <c r="H136" s="206" t="s">
        <v>1</v>
      </c>
      <c r="I136" s="208"/>
      <c r="J136" s="205"/>
      <c r="K136" s="205"/>
      <c r="L136" s="209"/>
      <c r="M136" s="210"/>
      <c r="N136" s="211"/>
      <c r="O136" s="211"/>
      <c r="P136" s="211"/>
      <c r="Q136" s="211"/>
      <c r="R136" s="211"/>
      <c r="S136" s="211"/>
      <c r="T136" s="212"/>
      <c r="AT136" s="213" t="s">
        <v>136</v>
      </c>
      <c r="AU136" s="213" t="s">
        <v>91</v>
      </c>
      <c r="AV136" s="13" t="s">
        <v>21</v>
      </c>
      <c r="AW136" s="13" t="s">
        <v>36</v>
      </c>
      <c r="AX136" s="13" t="s">
        <v>79</v>
      </c>
      <c r="AY136" s="213" t="s">
        <v>125</v>
      </c>
    </row>
    <row r="137" spans="1:65" s="14" customFormat="1" ht="11.25">
      <c r="B137" s="214"/>
      <c r="C137" s="215"/>
      <c r="D137" s="199" t="s">
        <v>136</v>
      </c>
      <c r="E137" s="216" t="s">
        <v>1</v>
      </c>
      <c r="F137" s="217" t="s">
        <v>152</v>
      </c>
      <c r="G137" s="215"/>
      <c r="H137" s="218">
        <v>23.654</v>
      </c>
      <c r="I137" s="219"/>
      <c r="J137" s="215"/>
      <c r="K137" s="215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136</v>
      </c>
      <c r="AU137" s="224" t="s">
        <v>91</v>
      </c>
      <c r="AV137" s="14" t="s">
        <v>91</v>
      </c>
      <c r="AW137" s="14" t="s">
        <v>36</v>
      </c>
      <c r="AX137" s="14" t="s">
        <v>79</v>
      </c>
      <c r="AY137" s="224" t="s">
        <v>125</v>
      </c>
    </row>
    <row r="138" spans="1:65" s="13" customFormat="1" ht="11.25">
      <c r="B138" s="204"/>
      <c r="C138" s="205"/>
      <c r="D138" s="199" t="s">
        <v>136</v>
      </c>
      <c r="E138" s="206" t="s">
        <v>1</v>
      </c>
      <c r="F138" s="207" t="s">
        <v>153</v>
      </c>
      <c r="G138" s="205"/>
      <c r="H138" s="206" t="s">
        <v>1</v>
      </c>
      <c r="I138" s="208"/>
      <c r="J138" s="205"/>
      <c r="K138" s="205"/>
      <c r="L138" s="209"/>
      <c r="M138" s="210"/>
      <c r="N138" s="211"/>
      <c r="O138" s="211"/>
      <c r="P138" s="211"/>
      <c r="Q138" s="211"/>
      <c r="R138" s="211"/>
      <c r="S138" s="211"/>
      <c r="T138" s="212"/>
      <c r="AT138" s="213" t="s">
        <v>136</v>
      </c>
      <c r="AU138" s="213" t="s">
        <v>91</v>
      </c>
      <c r="AV138" s="13" t="s">
        <v>21</v>
      </c>
      <c r="AW138" s="13" t="s">
        <v>36</v>
      </c>
      <c r="AX138" s="13" t="s">
        <v>79</v>
      </c>
      <c r="AY138" s="213" t="s">
        <v>125</v>
      </c>
    </row>
    <row r="139" spans="1:65" s="14" customFormat="1" ht="11.25">
      <c r="B139" s="214"/>
      <c r="C139" s="215"/>
      <c r="D139" s="199" t="s">
        <v>136</v>
      </c>
      <c r="E139" s="216" t="s">
        <v>1</v>
      </c>
      <c r="F139" s="217" t="s">
        <v>154</v>
      </c>
      <c r="G139" s="215"/>
      <c r="H139" s="218">
        <v>23.1</v>
      </c>
      <c r="I139" s="219"/>
      <c r="J139" s="215"/>
      <c r="K139" s="215"/>
      <c r="L139" s="220"/>
      <c r="M139" s="221"/>
      <c r="N139" s="222"/>
      <c r="O139" s="222"/>
      <c r="P139" s="222"/>
      <c r="Q139" s="222"/>
      <c r="R139" s="222"/>
      <c r="S139" s="222"/>
      <c r="T139" s="223"/>
      <c r="AT139" s="224" t="s">
        <v>136</v>
      </c>
      <c r="AU139" s="224" t="s">
        <v>91</v>
      </c>
      <c r="AV139" s="14" t="s">
        <v>91</v>
      </c>
      <c r="AW139" s="14" t="s">
        <v>36</v>
      </c>
      <c r="AX139" s="14" t="s">
        <v>79</v>
      </c>
      <c r="AY139" s="224" t="s">
        <v>125</v>
      </c>
    </row>
    <row r="140" spans="1:65" s="14" customFormat="1" ht="11.25">
      <c r="B140" s="214"/>
      <c r="C140" s="215"/>
      <c r="D140" s="199" t="s">
        <v>136</v>
      </c>
      <c r="E140" s="216" t="s">
        <v>1</v>
      </c>
      <c r="F140" s="217" t="s">
        <v>155</v>
      </c>
      <c r="G140" s="215"/>
      <c r="H140" s="218">
        <v>0.55400000000000005</v>
      </c>
      <c r="I140" s="219"/>
      <c r="J140" s="215"/>
      <c r="K140" s="215"/>
      <c r="L140" s="220"/>
      <c r="M140" s="221"/>
      <c r="N140" s="222"/>
      <c r="O140" s="222"/>
      <c r="P140" s="222"/>
      <c r="Q140" s="222"/>
      <c r="R140" s="222"/>
      <c r="S140" s="222"/>
      <c r="T140" s="223"/>
      <c r="AT140" s="224" t="s">
        <v>136</v>
      </c>
      <c r="AU140" s="224" t="s">
        <v>91</v>
      </c>
      <c r="AV140" s="14" t="s">
        <v>91</v>
      </c>
      <c r="AW140" s="14" t="s">
        <v>36</v>
      </c>
      <c r="AX140" s="14" t="s">
        <v>79</v>
      </c>
      <c r="AY140" s="224" t="s">
        <v>125</v>
      </c>
    </row>
    <row r="141" spans="1:65" s="15" customFormat="1" ht="11.25">
      <c r="B141" s="225"/>
      <c r="C141" s="226"/>
      <c r="D141" s="199" t="s">
        <v>136</v>
      </c>
      <c r="E141" s="227" t="s">
        <v>1</v>
      </c>
      <c r="F141" s="228" t="s">
        <v>156</v>
      </c>
      <c r="G141" s="226"/>
      <c r="H141" s="229">
        <v>47.308</v>
      </c>
      <c r="I141" s="230"/>
      <c r="J141" s="226"/>
      <c r="K141" s="226"/>
      <c r="L141" s="231"/>
      <c r="M141" s="232"/>
      <c r="N141" s="233"/>
      <c r="O141" s="233"/>
      <c r="P141" s="233"/>
      <c r="Q141" s="233"/>
      <c r="R141" s="233"/>
      <c r="S141" s="233"/>
      <c r="T141" s="234"/>
      <c r="AT141" s="235" t="s">
        <v>136</v>
      </c>
      <c r="AU141" s="235" t="s">
        <v>91</v>
      </c>
      <c r="AV141" s="15" t="s">
        <v>132</v>
      </c>
      <c r="AW141" s="15" t="s">
        <v>36</v>
      </c>
      <c r="AX141" s="15" t="s">
        <v>21</v>
      </c>
      <c r="AY141" s="235" t="s">
        <v>125</v>
      </c>
    </row>
    <row r="142" spans="1:65" s="2" customFormat="1" ht="37.9" customHeight="1">
      <c r="A142" s="34"/>
      <c r="B142" s="35"/>
      <c r="C142" s="186" t="s">
        <v>132</v>
      </c>
      <c r="D142" s="186" t="s">
        <v>127</v>
      </c>
      <c r="E142" s="187" t="s">
        <v>157</v>
      </c>
      <c r="F142" s="188" t="s">
        <v>158</v>
      </c>
      <c r="G142" s="189" t="s">
        <v>141</v>
      </c>
      <c r="H142" s="190">
        <v>5.7750000000000004</v>
      </c>
      <c r="I142" s="191"/>
      <c r="J142" s="192">
        <f>ROUND(I142*H142,2)</f>
        <v>0</v>
      </c>
      <c r="K142" s="188" t="s">
        <v>131</v>
      </c>
      <c r="L142" s="39"/>
      <c r="M142" s="193" t="s">
        <v>1</v>
      </c>
      <c r="N142" s="194" t="s">
        <v>45</v>
      </c>
      <c r="O142" s="71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132</v>
      </c>
      <c r="AT142" s="197" t="s">
        <v>127</v>
      </c>
      <c r="AU142" s="197" t="s">
        <v>91</v>
      </c>
      <c r="AY142" s="17" t="s">
        <v>125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7" t="s">
        <v>91</v>
      </c>
      <c r="BK142" s="198">
        <f>ROUND(I142*H142,2)</f>
        <v>0</v>
      </c>
      <c r="BL142" s="17" t="s">
        <v>132</v>
      </c>
      <c r="BM142" s="197" t="s">
        <v>159</v>
      </c>
    </row>
    <row r="143" spans="1:65" s="2" customFormat="1" ht="39">
      <c r="A143" s="34"/>
      <c r="B143" s="35"/>
      <c r="C143" s="36"/>
      <c r="D143" s="199" t="s">
        <v>134</v>
      </c>
      <c r="E143" s="36"/>
      <c r="F143" s="200" t="s">
        <v>160</v>
      </c>
      <c r="G143" s="36"/>
      <c r="H143" s="36"/>
      <c r="I143" s="201"/>
      <c r="J143" s="36"/>
      <c r="K143" s="36"/>
      <c r="L143" s="39"/>
      <c r="M143" s="202"/>
      <c r="N143" s="203"/>
      <c r="O143" s="71"/>
      <c r="P143" s="71"/>
      <c r="Q143" s="71"/>
      <c r="R143" s="71"/>
      <c r="S143" s="71"/>
      <c r="T143" s="72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7" t="s">
        <v>134</v>
      </c>
      <c r="AU143" s="17" t="s">
        <v>91</v>
      </c>
    </row>
    <row r="144" spans="1:65" s="13" customFormat="1" ht="11.25">
      <c r="B144" s="204"/>
      <c r="C144" s="205"/>
      <c r="D144" s="199" t="s">
        <v>136</v>
      </c>
      <c r="E144" s="206" t="s">
        <v>1</v>
      </c>
      <c r="F144" s="207" t="s">
        <v>161</v>
      </c>
      <c r="G144" s="205"/>
      <c r="H144" s="206" t="s">
        <v>1</v>
      </c>
      <c r="I144" s="208"/>
      <c r="J144" s="205"/>
      <c r="K144" s="205"/>
      <c r="L144" s="209"/>
      <c r="M144" s="210"/>
      <c r="N144" s="211"/>
      <c r="O144" s="211"/>
      <c r="P144" s="211"/>
      <c r="Q144" s="211"/>
      <c r="R144" s="211"/>
      <c r="S144" s="211"/>
      <c r="T144" s="212"/>
      <c r="AT144" s="213" t="s">
        <v>136</v>
      </c>
      <c r="AU144" s="213" t="s">
        <v>91</v>
      </c>
      <c r="AV144" s="13" t="s">
        <v>21</v>
      </c>
      <c r="AW144" s="13" t="s">
        <v>36</v>
      </c>
      <c r="AX144" s="13" t="s">
        <v>79</v>
      </c>
      <c r="AY144" s="213" t="s">
        <v>125</v>
      </c>
    </row>
    <row r="145" spans="1:65" s="13" customFormat="1" ht="11.25">
      <c r="B145" s="204"/>
      <c r="C145" s="205"/>
      <c r="D145" s="199" t="s">
        <v>136</v>
      </c>
      <c r="E145" s="206" t="s">
        <v>1</v>
      </c>
      <c r="F145" s="207" t="s">
        <v>144</v>
      </c>
      <c r="G145" s="205"/>
      <c r="H145" s="206" t="s">
        <v>1</v>
      </c>
      <c r="I145" s="208"/>
      <c r="J145" s="205"/>
      <c r="K145" s="205"/>
      <c r="L145" s="209"/>
      <c r="M145" s="210"/>
      <c r="N145" s="211"/>
      <c r="O145" s="211"/>
      <c r="P145" s="211"/>
      <c r="Q145" s="211"/>
      <c r="R145" s="211"/>
      <c r="S145" s="211"/>
      <c r="T145" s="212"/>
      <c r="AT145" s="213" t="s">
        <v>136</v>
      </c>
      <c r="AU145" s="213" t="s">
        <v>91</v>
      </c>
      <c r="AV145" s="13" t="s">
        <v>21</v>
      </c>
      <c r="AW145" s="13" t="s">
        <v>36</v>
      </c>
      <c r="AX145" s="13" t="s">
        <v>79</v>
      </c>
      <c r="AY145" s="213" t="s">
        <v>125</v>
      </c>
    </row>
    <row r="146" spans="1:65" s="14" customFormat="1" ht="11.25">
      <c r="B146" s="214"/>
      <c r="C146" s="215"/>
      <c r="D146" s="199" t="s">
        <v>136</v>
      </c>
      <c r="E146" s="216" t="s">
        <v>1</v>
      </c>
      <c r="F146" s="217" t="s">
        <v>162</v>
      </c>
      <c r="G146" s="215"/>
      <c r="H146" s="218">
        <v>5.7750000000000004</v>
      </c>
      <c r="I146" s="219"/>
      <c r="J146" s="215"/>
      <c r="K146" s="215"/>
      <c r="L146" s="220"/>
      <c r="M146" s="221"/>
      <c r="N146" s="222"/>
      <c r="O146" s="222"/>
      <c r="P146" s="222"/>
      <c r="Q146" s="222"/>
      <c r="R146" s="222"/>
      <c r="S146" s="222"/>
      <c r="T146" s="223"/>
      <c r="AT146" s="224" t="s">
        <v>136</v>
      </c>
      <c r="AU146" s="224" t="s">
        <v>91</v>
      </c>
      <c r="AV146" s="14" t="s">
        <v>91</v>
      </c>
      <c r="AW146" s="14" t="s">
        <v>36</v>
      </c>
      <c r="AX146" s="14" t="s">
        <v>21</v>
      </c>
      <c r="AY146" s="224" t="s">
        <v>125</v>
      </c>
    </row>
    <row r="147" spans="1:65" s="2" customFormat="1" ht="37.9" customHeight="1">
      <c r="A147" s="34"/>
      <c r="B147" s="35"/>
      <c r="C147" s="186" t="s">
        <v>163</v>
      </c>
      <c r="D147" s="186" t="s">
        <v>127</v>
      </c>
      <c r="E147" s="187" t="s">
        <v>164</v>
      </c>
      <c r="F147" s="188" t="s">
        <v>165</v>
      </c>
      <c r="G147" s="189" t="s">
        <v>141</v>
      </c>
      <c r="H147" s="190">
        <v>115.5</v>
      </c>
      <c r="I147" s="191"/>
      <c r="J147" s="192">
        <f>ROUND(I147*H147,2)</f>
        <v>0</v>
      </c>
      <c r="K147" s="188" t="s">
        <v>131</v>
      </c>
      <c r="L147" s="39"/>
      <c r="M147" s="193" t="s">
        <v>1</v>
      </c>
      <c r="N147" s="194" t="s">
        <v>45</v>
      </c>
      <c r="O147" s="71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132</v>
      </c>
      <c r="AT147" s="197" t="s">
        <v>127</v>
      </c>
      <c r="AU147" s="197" t="s">
        <v>91</v>
      </c>
      <c r="AY147" s="17" t="s">
        <v>125</v>
      </c>
      <c r="BE147" s="198">
        <f>IF(N147="základní",J147,0)</f>
        <v>0</v>
      </c>
      <c r="BF147" s="198">
        <f>IF(N147="snížená",J147,0)</f>
        <v>0</v>
      </c>
      <c r="BG147" s="198">
        <f>IF(N147="zákl. přenesená",J147,0)</f>
        <v>0</v>
      </c>
      <c r="BH147" s="198">
        <f>IF(N147="sníž. přenesená",J147,0)</f>
        <v>0</v>
      </c>
      <c r="BI147" s="198">
        <f>IF(N147="nulová",J147,0)</f>
        <v>0</v>
      </c>
      <c r="BJ147" s="17" t="s">
        <v>91</v>
      </c>
      <c r="BK147" s="198">
        <f>ROUND(I147*H147,2)</f>
        <v>0</v>
      </c>
      <c r="BL147" s="17" t="s">
        <v>132</v>
      </c>
      <c r="BM147" s="197" t="s">
        <v>166</v>
      </c>
    </row>
    <row r="148" spans="1:65" s="2" customFormat="1" ht="48.75">
      <c r="A148" s="34"/>
      <c r="B148" s="35"/>
      <c r="C148" s="36"/>
      <c r="D148" s="199" t="s">
        <v>134</v>
      </c>
      <c r="E148" s="36"/>
      <c r="F148" s="200" t="s">
        <v>167</v>
      </c>
      <c r="G148" s="36"/>
      <c r="H148" s="36"/>
      <c r="I148" s="201"/>
      <c r="J148" s="36"/>
      <c r="K148" s="36"/>
      <c r="L148" s="39"/>
      <c r="M148" s="202"/>
      <c r="N148" s="203"/>
      <c r="O148" s="71"/>
      <c r="P148" s="71"/>
      <c r="Q148" s="71"/>
      <c r="R148" s="71"/>
      <c r="S148" s="71"/>
      <c r="T148" s="72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T148" s="17" t="s">
        <v>134</v>
      </c>
      <c r="AU148" s="17" t="s">
        <v>91</v>
      </c>
    </row>
    <row r="149" spans="1:65" s="13" customFormat="1" ht="11.25">
      <c r="B149" s="204"/>
      <c r="C149" s="205"/>
      <c r="D149" s="199" t="s">
        <v>136</v>
      </c>
      <c r="E149" s="206" t="s">
        <v>1</v>
      </c>
      <c r="F149" s="207" t="s">
        <v>161</v>
      </c>
      <c r="G149" s="205"/>
      <c r="H149" s="206" t="s">
        <v>1</v>
      </c>
      <c r="I149" s="208"/>
      <c r="J149" s="205"/>
      <c r="K149" s="205"/>
      <c r="L149" s="209"/>
      <c r="M149" s="210"/>
      <c r="N149" s="211"/>
      <c r="O149" s="211"/>
      <c r="P149" s="211"/>
      <c r="Q149" s="211"/>
      <c r="R149" s="211"/>
      <c r="S149" s="211"/>
      <c r="T149" s="212"/>
      <c r="AT149" s="213" t="s">
        <v>136</v>
      </c>
      <c r="AU149" s="213" t="s">
        <v>91</v>
      </c>
      <c r="AV149" s="13" t="s">
        <v>21</v>
      </c>
      <c r="AW149" s="13" t="s">
        <v>36</v>
      </c>
      <c r="AX149" s="13" t="s">
        <v>79</v>
      </c>
      <c r="AY149" s="213" t="s">
        <v>125</v>
      </c>
    </row>
    <row r="150" spans="1:65" s="13" customFormat="1" ht="11.25">
      <c r="B150" s="204"/>
      <c r="C150" s="205"/>
      <c r="D150" s="199" t="s">
        <v>136</v>
      </c>
      <c r="E150" s="206" t="s">
        <v>1</v>
      </c>
      <c r="F150" s="207" t="s">
        <v>144</v>
      </c>
      <c r="G150" s="205"/>
      <c r="H150" s="206" t="s">
        <v>1</v>
      </c>
      <c r="I150" s="208"/>
      <c r="J150" s="205"/>
      <c r="K150" s="205"/>
      <c r="L150" s="209"/>
      <c r="M150" s="210"/>
      <c r="N150" s="211"/>
      <c r="O150" s="211"/>
      <c r="P150" s="211"/>
      <c r="Q150" s="211"/>
      <c r="R150" s="211"/>
      <c r="S150" s="211"/>
      <c r="T150" s="212"/>
      <c r="AT150" s="213" t="s">
        <v>136</v>
      </c>
      <c r="AU150" s="213" t="s">
        <v>91</v>
      </c>
      <c r="AV150" s="13" t="s">
        <v>21</v>
      </c>
      <c r="AW150" s="13" t="s">
        <v>36</v>
      </c>
      <c r="AX150" s="13" t="s">
        <v>79</v>
      </c>
      <c r="AY150" s="213" t="s">
        <v>125</v>
      </c>
    </row>
    <row r="151" spans="1:65" s="14" customFormat="1" ht="11.25">
      <c r="B151" s="214"/>
      <c r="C151" s="215"/>
      <c r="D151" s="199" t="s">
        <v>136</v>
      </c>
      <c r="E151" s="216" t="s">
        <v>1</v>
      </c>
      <c r="F151" s="217" t="s">
        <v>162</v>
      </c>
      <c r="G151" s="215"/>
      <c r="H151" s="218">
        <v>5.7750000000000004</v>
      </c>
      <c r="I151" s="219"/>
      <c r="J151" s="215"/>
      <c r="K151" s="215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136</v>
      </c>
      <c r="AU151" s="224" t="s">
        <v>91</v>
      </c>
      <c r="AV151" s="14" t="s">
        <v>91</v>
      </c>
      <c r="AW151" s="14" t="s">
        <v>36</v>
      </c>
      <c r="AX151" s="14" t="s">
        <v>21</v>
      </c>
      <c r="AY151" s="224" t="s">
        <v>125</v>
      </c>
    </row>
    <row r="152" spans="1:65" s="14" customFormat="1" ht="11.25">
      <c r="B152" s="214"/>
      <c r="C152" s="215"/>
      <c r="D152" s="199" t="s">
        <v>136</v>
      </c>
      <c r="E152" s="215"/>
      <c r="F152" s="217" t="s">
        <v>168</v>
      </c>
      <c r="G152" s="215"/>
      <c r="H152" s="218">
        <v>115.5</v>
      </c>
      <c r="I152" s="219"/>
      <c r="J152" s="215"/>
      <c r="K152" s="215"/>
      <c r="L152" s="220"/>
      <c r="M152" s="221"/>
      <c r="N152" s="222"/>
      <c r="O152" s="222"/>
      <c r="P152" s="222"/>
      <c r="Q152" s="222"/>
      <c r="R152" s="222"/>
      <c r="S152" s="222"/>
      <c r="T152" s="223"/>
      <c r="AT152" s="224" t="s">
        <v>136</v>
      </c>
      <c r="AU152" s="224" t="s">
        <v>91</v>
      </c>
      <c r="AV152" s="14" t="s">
        <v>91</v>
      </c>
      <c r="AW152" s="14" t="s">
        <v>4</v>
      </c>
      <c r="AX152" s="14" t="s">
        <v>21</v>
      </c>
      <c r="AY152" s="224" t="s">
        <v>125</v>
      </c>
    </row>
    <row r="153" spans="1:65" s="2" customFormat="1" ht="24.2" customHeight="1">
      <c r="A153" s="34"/>
      <c r="B153" s="35"/>
      <c r="C153" s="186" t="s">
        <v>169</v>
      </c>
      <c r="D153" s="186" t="s">
        <v>127</v>
      </c>
      <c r="E153" s="187" t="s">
        <v>170</v>
      </c>
      <c r="F153" s="188" t="s">
        <v>171</v>
      </c>
      <c r="G153" s="189" t="s">
        <v>141</v>
      </c>
      <c r="H153" s="190">
        <v>23.654</v>
      </c>
      <c r="I153" s="191"/>
      <c r="J153" s="192">
        <f>ROUND(I153*H153,2)</f>
        <v>0</v>
      </c>
      <c r="K153" s="188" t="s">
        <v>131</v>
      </c>
      <c r="L153" s="39"/>
      <c r="M153" s="193" t="s">
        <v>1</v>
      </c>
      <c r="N153" s="194" t="s">
        <v>45</v>
      </c>
      <c r="O153" s="71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132</v>
      </c>
      <c r="AT153" s="197" t="s">
        <v>127</v>
      </c>
      <c r="AU153" s="197" t="s">
        <v>91</v>
      </c>
      <c r="AY153" s="17" t="s">
        <v>125</v>
      </c>
      <c r="BE153" s="198">
        <f>IF(N153="základní",J153,0)</f>
        <v>0</v>
      </c>
      <c r="BF153" s="198">
        <f>IF(N153="snížená",J153,0)</f>
        <v>0</v>
      </c>
      <c r="BG153" s="198">
        <f>IF(N153="zákl. přenesená",J153,0)</f>
        <v>0</v>
      </c>
      <c r="BH153" s="198">
        <f>IF(N153="sníž. přenesená",J153,0)</f>
        <v>0</v>
      </c>
      <c r="BI153" s="198">
        <f>IF(N153="nulová",J153,0)</f>
        <v>0</v>
      </c>
      <c r="BJ153" s="17" t="s">
        <v>91</v>
      </c>
      <c r="BK153" s="198">
        <f>ROUND(I153*H153,2)</f>
        <v>0</v>
      </c>
      <c r="BL153" s="17" t="s">
        <v>132</v>
      </c>
      <c r="BM153" s="197" t="s">
        <v>172</v>
      </c>
    </row>
    <row r="154" spans="1:65" s="2" customFormat="1" ht="29.25">
      <c r="A154" s="34"/>
      <c r="B154" s="35"/>
      <c r="C154" s="36"/>
      <c r="D154" s="199" t="s">
        <v>134</v>
      </c>
      <c r="E154" s="36"/>
      <c r="F154" s="200" t="s">
        <v>173</v>
      </c>
      <c r="G154" s="36"/>
      <c r="H154" s="36"/>
      <c r="I154" s="201"/>
      <c r="J154" s="36"/>
      <c r="K154" s="36"/>
      <c r="L154" s="39"/>
      <c r="M154" s="202"/>
      <c r="N154" s="203"/>
      <c r="O154" s="71"/>
      <c r="P154" s="71"/>
      <c r="Q154" s="71"/>
      <c r="R154" s="71"/>
      <c r="S154" s="71"/>
      <c r="T154" s="72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7" t="s">
        <v>134</v>
      </c>
      <c r="AU154" s="17" t="s">
        <v>91</v>
      </c>
    </row>
    <row r="155" spans="1:65" s="13" customFormat="1" ht="11.25">
      <c r="B155" s="204"/>
      <c r="C155" s="205"/>
      <c r="D155" s="199" t="s">
        <v>136</v>
      </c>
      <c r="E155" s="206" t="s">
        <v>1</v>
      </c>
      <c r="F155" s="207" t="s">
        <v>144</v>
      </c>
      <c r="G155" s="205"/>
      <c r="H155" s="206" t="s">
        <v>1</v>
      </c>
      <c r="I155" s="208"/>
      <c r="J155" s="205"/>
      <c r="K155" s="205"/>
      <c r="L155" s="209"/>
      <c r="M155" s="210"/>
      <c r="N155" s="211"/>
      <c r="O155" s="211"/>
      <c r="P155" s="211"/>
      <c r="Q155" s="211"/>
      <c r="R155" s="211"/>
      <c r="S155" s="211"/>
      <c r="T155" s="212"/>
      <c r="AT155" s="213" t="s">
        <v>136</v>
      </c>
      <c r="AU155" s="213" t="s">
        <v>91</v>
      </c>
      <c r="AV155" s="13" t="s">
        <v>21</v>
      </c>
      <c r="AW155" s="13" t="s">
        <v>36</v>
      </c>
      <c r="AX155" s="13" t="s">
        <v>79</v>
      </c>
      <c r="AY155" s="213" t="s">
        <v>125</v>
      </c>
    </row>
    <row r="156" spans="1:65" s="14" customFormat="1" ht="11.25">
      <c r="B156" s="214"/>
      <c r="C156" s="215"/>
      <c r="D156" s="199" t="s">
        <v>136</v>
      </c>
      <c r="E156" s="216" t="s">
        <v>1</v>
      </c>
      <c r="F156" s="217" t="s">
        <v>154</v>
      </c>
      <c r="G156" s="215"/>
      <c r="H156" s="218">
        <v>23.1</v>
      </c>
      <c r="I156" s="219"/>
      <c r="J156" s="215"/>
      <c r="K156" s="215"/>
      <c r="L156" s="220"/>
      <c r="M156" s="221"/>
      <c r="N156" s="222"/>
      <c r="O156" s="222"/>
      <c r="P156" s="222"/>
      <c r="Q156" s="222"/>
      <c r="R156" s="222"/>
      <c r="S156" s="222"/>
      <c r="T156" s="223"/>
      <c r="AT156" s="224" t="s">
        <v>136</v>
      </c>
      <c r="AU156" s="224" t="s">
        <v>91</v>
      </c>
      <c r="AV156" s="14" t="s">
        <v>91</v>
      </c>
      <c r="AW156" s="14" t="s">
        <v>36</v>
      </c>
      <c r="AX156" s="14" t="s">
        <v>79</v>
      </c>
      <c r="AY156" s="224" t="s">
        <v>125</v>
      </c>
    </row>
    <row r="157" spans="1:65" s="14" customFormat="1" ht="11.25">
      <c r="B157" s="214"/>
      <c r="C157" s="215"/>
      <c r="D157" s="199" t="s">
        <v>136</v>
      </c>
      <c r="E157" s="216" t="s">
        <v>1</v>
      </c>
      <c r="F157" s="217" t="s">
        <v>155</v>
      </c>
      <c r="G157" s="215"/>
      <c r="H157" s="218">
        <v>0.55400000000000005</v>
      </c>
      <c r="I157" s="219"/>
      <c r="J157" s="215"/>
      <c r="K157" s="215"/>
      <c r="L157" s="220"/>
      <c r="M157" s="221"/>
      <c r="N157" s="222"/>
      <c r="O157" s="222"/>
      <c r="P157" s="222"/>
      <c r="Q157" s="222"/>
      <c r="R157" s="222"/>
      <c r="S157" s="222"/>
      <c r="T157" s="223"/>
      <c r="AT157" s="224" t="s">
        <v>136</v>
      </c>
      <c r="AU157" s="224" t="s">
        <v>91</v>
      </c>
      <c r="AV157" s="14" t="s">
        <v>91</v>
      </c>
      <c r="AW157" s="14" t="s">
        <v>36</v>
      </c>
      <c r="AX157" s="14" t="s">
        <v>79</v>
      </c>
      <c r="AY157" s="224" t="s">
        <v>125</v>
      </c>
    </row>
    <row r="158" spans="1:65" s="15" customFormat="1" ht="11.25">
      <c r="B158" s="225"/>
      <c r="C158" s="226"/>
      <c r="D158" s="199" t="s">
        <v>136</v>
      </c>
      <c r="E158" s="227" t="s">
        <v>1</v>
      </c>
      <c r="F158" s="228" t="s">
        <v>156</v>
      </c>
      <c r="G158" s="226"/>
      <c r="H158" s="229">
        <v>23.654</v>
      </c>
      <c r="I158" s="230"/>
      <c r="J158" s="226"/>
      <c r="K158" s="226"/>
      <c r="L158" s="231"/>
      <c r="M158" s="232"/>
      <c r="N158" s="233"/>
      <c r="O158" s="233"/>
      <c r="P158" s="233"/>
      <c r="Q158" s="233"/>
      <c r="R158" s="233"/>
      <c r="S158" s="233"/>
      <c r="T158" s="234"/>
      <c r="AT158" s="235" t="s">
        <v>136</v>
      </c>
      <c r="AU158" s="235" t="s">
        <v>91</v>
      </c>
      <c r="AV158" s="15" t="s">
        <v>132</v>
      </c>
      <c r="AW158" s="15" t="s">
        <v>36</v>
      </c>
      <c r="AX158" s="15" t="s">
        <v>21</v>
      </c>
      <c r="AY158" s="235" t="s">
        <v>125</v>
      </c>
    </row>
    <row r="159" spans="1:65" s="2" customFormat="1" ht="37.9" customHeight="1">
      <c r="A159" s="34"/>
      <c r="B159" s="35"/>
      <c r="C159" s="186" t="s">
        <v>174</v>
      </c>
      <c r="D159" s="186" t="s">
        <v>127</v>
      </c>
      <c r="E159" s="187" t="s">
        <v>175</v>
      </c>
      <c r="F159" s="188" t="s">
        <v>176</v>
      </c>
      <c r="G159" s="189" t="s">
        <v>177</v>
      </c>
      <c r="H159" s="190">
        <v>67.150000000000006</v>
      </c>
      <c r="I159" s="191"/>
      <c r="J159" s="192">
        <f>ROUND(I159*H159,2)</f>
        <v>0</v>
      </c>
      <c r="K159" s="188" t="s">
        <v>131</v>
      </c>
      <c r="L159" s="39"/>
      <c r="M159" s="193" t="s">
        <v>1</v>
      </c>
      <c r="N159" s="194" t="s">
        <v>45</v>
      </c>
      <c r="O159" s="71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132</v>
      </c>
      <c r="AT159" s="197" t="s">
        <v>127</v>
      </c>
      <c r="AU159" s="197" t="s">
        <v>91</v>
      </c>
      <c r="AY159" s="17" t="s">
        <v>125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17" t="s">
        <v>91</v>
      </c>
      <c r="BK159" s="198">
        <f>ROUND(I159*H159,2)</f>
        <v>0</v>
      </c>
      <c r="BL159" s="17" t="s">
        <v>132</v>
      </c>
      <c r="BM159" s="197" t="s">
        <v>178</v>
      </c>
    </row>
    <row r="160" spans="1:65" s="2" customFormat="1" ht="29.25">
      <c r="A160" s="34"/>
      <c r="B160" s="35"/>
      <c r="C160" s="36"/>
      <c r="D160" s="199" t="s">
        <v>134</v>
      </c>
      <c r="E160" s="36"/>
      <c r="F160" s="200" t="s">
        <v>179</v>
      </c>
      <c r="G160" s="36"/>
      <c r="H160" s="36"/>
      <c r="I160" s="201"/>
      <c r="J160" s="36"/>
      <c r="K160" s="36"/>
      <c r="L160" s="39"/>
      <c r="M160" s="202"/>
      <c r="N160" s="203"/>
      <c r="O160" s="71"/>
      <c r="P160" s="71"/>
      <c r="Q160" s="71"/>
      <c r="R160" s="71"/>
      <c r="S160" s="71"/>
      <c r="T160" s="72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T160" s="17" t="s">
        <v>134</v>
      </c>
      <c r="AU160" s="17" t="s">
        <v>91</v>
      </c>
    </row>
    <row r="161" spans="1:65" s="13" customFormat="1" ht="11.25">
      <c r="B161" s="204"/>
      <c r="C161" s="205"/>
      <c r="D161" s="199" t="s">
        <v>136</v>
      </c>
      <c r="E161" s="206" t="s">
        <v>1</v>
      </c>
      <c r="F161" s="207" t="s">
        <v>144</v>
      </c>
      <c r="G161" s="205"/>
      <c r="H161" s="206" t="s">
        <v>1</v>
      </c>
      <c r="I161" s="208"/>
      <c r="J161" s="205"/>
      <c r="K161" s="205"/>
      <c r="L161" s="209"/>
      <c r="M161" s="210"/>
      <c r="N161" s="211"/>
      <c r="O161" s="211"/>
      <c r="P161" s="211"/>
      <c r="Q161" s="211"/>
      <c r="R161" s="211"/>
      <c r="S161" s="211"/>
      <c r="T161" s="212"/>
      <c r="AT161" s="213" t="s">
        <v>136</v>
      </c>
      <c r="AU161" s="213" t="s">
        <v>91</v>
      </c>
      <c r="AV161" s="13" t="s">
        <v>21</v>
      </c>
      <c r="AW161" s="13" t="s">
        <v>36</v>
      </c>
      <c r="AX161" s="13" t="s">
        <v>79</v>
      </c>
      <c r="AY161" s="213" t="s">
        <v>125</v>
      </c>
    </row>
    <row r="162" spans="1:65" s="14" customFormat="1" ht="11.25">
      <c r="B162" s="214"/>
      <c r="C162" s="215"/>
      <c r="D162" s="199" t="s">
        <v>136</v>
      </c>
      <c r="E162" s="216" t="s">
        <v>1</v>
      </c>
      <c r="F162" s="217" t="s">
        <v>180</v>
      </c>
      <c r="G162" s="215"/>
      <c r="H162" s="218">
        <v>46.2</v>
      </c>
      <c r="I162" s="219"/>
      <c r="J162" s="215"/>
      <c r="K162" s="215"/>
      <c r="L162" s="220"/>
      <c r="M162" s="221"/>
      <c r="N162" s="222"/>
      <c r="O162" s="222"/>
      <c r="P162" s="222"/>
      <c r="Q162" s="222"/>
      <c r="R162" s="222"/>
      <c r="S162" s="222"/>
      <c r="T162" s="223"/>
      <c r="AT162" s="224" t="s">
        <v>136</v>
      </c>
      <c r="AU162" s="224" t="s">
        <v>91</v>
      </c>
      <c r="AV162" s="14" t="s">
        <v>91</v>
      </c>
      <c r="AW162" s="14" t="s">
        <v>36</v>
      </c>
      <c r="AX162" s="14" t="s">
        <v>79</v>
      </c>
      <c r="AY162" s="224" t="s">
        <v>125</v>
      </c>
    </row>
    <row r="163" spans="1:65" s="14" customFormat="1" ht="11.25">
      <c r="B163" s="214"/>
      <c r="C163" s="215"/>
      <c r="D163" s="199" t="s">
        <v>136</v>
      </c>
      <c r="E163" s="216" t="s">
        <v>1</v>
      </c>
      <c r="F163" s="217" t="s">
        <v>181</v>
      </c>
      <c r="G163" s="215"/>
      <c r="H163" s="218">
        <v>20.95</v>
      </c>
      <c r="I163" s="219"/>
      <c r="J163" s="215"/>
      <c r="K163" s="215"/>
      <c r="L163" s="220"/>
      <c r="M163" s="221"/>
      <c r="N163" s="222"/>
      <c r="O163" s="222"/>
      <c r="P163" s="222"/>
      <c r="Q163" s="222"/>
      <c r="R163" s="222"/>
      <c r="S163" s="222"/>
      <c r="T163" s="223"/>
      <c r="AT163" s="224" t="s">
        <v>136</v>
      </c>
      <c r="AU163" s="224" t="s">
        <v>91</v>
      </c>
      <c r="AV163" s="14" t="s">
        <v>91</v>
      </c>
      <c r="AW163" s="14" t="s">
        <v>36</v>
      </c>
      <c r="AX163" s="14" t="s">
        <v>79</v>
      </c>
      <c r="AY163" s="224" t="s">
        <v>125</v>
      </c>
    </row>
    <row r="164" spans="1:65" s="15" customFormat="1" ht="11.25">
      <c r="B164" s="225"/>
      <c r="C164" s="226"/>
      <c r="D164" s="199" t="s">
        <v>136</v>
      </c>
      <c r="E164" s="227" t="s">
        <v>1</v>
      </c>
      <c r="F164" s="228" t="s">
        <v>156</v>
      </c>
      <c r="G164" s="226"/>
      <c r="H164" s="229">
        <v>67.150000000000006</v>
      </c>
      <c r="I164" s="230"/>
      <c r="J164" s="226"/>
      <c r="K164" s="226"/>
      <c r="L164" s="231"/>
      <c r="M164" s="232"/>
      <c r="N164" s="233"/>
      <c r="O164" s="233"/>
      <c r="P164" s="233"/>
      <c r="Q164" s="233"/>
      <c r="R164" s="233"/>
      <c r="S164" s="233"/>
      <c r="T164" s="234"/>
      <c r="AT164" s="235" t="s">
        <v>136</v>
      </c>
      <c r="AU164" s="235" t="s">
        <v>91</v>
      </c>
      <c r="AV164" s="15" t="s">
        <v>132</v>
      </c>
      <c r="AW164" s="15" t="s">
        <v>36</v>
      </c>
      <c r="AX164" s="15" t="s">
        <v>21</v>
      </c>
      <c r="AY164" s="235" t="s">
        <v>125</v>
      </c>
    </row>
    <row r="165" spans="1:65" s="2" customFormat="1" ht="24.2" customHeight="1">
      <c r="A165" s="34"/>
      <c r="B165" s="35"/>
      <c r="C165" s="186" t="s">
        <v>182</v>
      </c>
      <c r="D165" s="186" t="s">
        <v>127</v>
      </c>
      <c r="E165" s="187" t="s">
        <v>183</v>
      </c>
      <c r="F165" s="188" t="s">
        <v>184</v>
      </c>
      <c r="G165" s="189" t="s">
        <v>177</v>
      </c>
      <c r="H165" s="190">
        <v>67.150000000000006</v>
      </c>
      <c r="I165" s="191"/>
      <c r="J165" s="192">
        <f>ROUND(I165*H165,2)</f>
        <v>0</v>
      </c>
      <c r="K165" s="188" t="s">
        <v>131</v>
      </c>
      <c r="L165" s="39"/>
      <c r="M165" s="193" t="s">
        <v>1</v>
      </c>
      <c r="N165" s="194" t="s">
        <v>45</v>
      </c>
      <c r="O165" s="71"/>
      <c r="P165" s="195">
        <f>O165*H165</f>
        <v>0</v>
      </c>
      <c r="Q165" s="195">
        <v>0</v>
      </c>
      <c r="R165" s="195">
        <f>Q165*H165</f>
        <v>0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132</v>
      </c>
      <c r="AT165" s="197" t="s">
        <v>127</v>
      </c>
      <c r="AU165" s="197" t="s">
        <v>91</v>
      </c>
      <c r="AY165" s="17" t="s">
        <v>125</v>
      </c>
      <c r="BE165" s="198">
        <f>IF(N165="základní",J165,0)</f>
        <v>0</v>
      </c>
      <c r="BF165" s="198">
        <f>IF(N165="snížená",J165,0)</f>
        <v>0</v>
      </c>
      <c r="BG165" s="198">
        <f>IF(N165="zákl. přenesená",J165,0)</f>
        <v>0</v>
      </c>
      <c r="BH165" s="198">
        <f>IF(N165="sníž. přenesená",J165,0)</f>
        <v>0</v>
      </c>
      <c r="BI165" s="198">
        <f>IF(N165="nulová",J165,0)</f>
        <v>0</v>
      </c>
      <c r="BJ165" s="17" t="s">
        <v>91</v>
      </c>
      <c r="BK165" s="198">
        <f>ROUND(I165*H165,2)</f>
        <v>0</v>
      </c>
      <c r="BL165" s="17" t="s">
        <v>132</v>
      </c>
      <c r="BM165" s="197" t="s">
        <v>185</v>
      </c>
    </row>
    <row r="166" spans="1:65" s="2" customFormat="1" ht="19.5">
      <c r="A166" s="34"/>
      <c r="B166" s="35"/>
      <c r="C166" s="36"/>
      <c r="D166" s="199" t="s">
        <v>134</v>
      </c>
      <c r="E166" s="36"/>
      <c r="F166" s="200" t="s">
        <v>186</v>
      </c>
      <c r="G166" s="36"/>
      <c r="H166" s="36"/>
      <c r="I166" s="201"/>
      <c r="J166" s="36"/>
      <c r="K166" s="36"/>
      <c r="L166" s="39"/>
      <c r="M166" s="202"/>
      <c r="N166" s="203"/>
      <c r="O166" s="71"/>
      <c r="P166" s="71"/>
      <c r="Q166" s="71"/>
      <c r="R166" s="71"/>
      <c r="S166" s="71"/>
      <c r="T166" s="72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7" t="s">
        <v>134</v>
      </c>
      <c r="AU166" s="17" t="s">
        <v>91</v>
      </c>
    </row>
    <row r="167" spans="1:65" s="13" customFormat="1" ht="11.25">
      <c r="B167" s="204"/>
      <c r="C167" s="205"/>
      <c r="D167" s="199" t="s">
        <v>136</v>
      </c>
      <c r="E167" s="206" t="s">
        <v>1</v>
      </c>
      <c r="F167" s="207" t="s">
        <v>144</v>
      </c>
      <c r="G167" s="205"/>
      <c r="H167" s="206" t="s">
        <v>1</v>
      </c>
      <c r="I167" s="208"/>
      <c r="J167" s="205"/>
      <c r="K167" s="205"/>
      <c r="L167" s="209"/>
      <c r="M167" s="210"/>
      <c r="N167" s="211"/>
      <c r="O167" s="211"/>
      <c r="P167" s="211"/>
      <c r="Q167" s="211"/>
      <c r="R167" s="211"/>
      <c r="S167" s="211"/>
      <c r="T167" s="212"/>
      <c r="AT167" s="213" t="s">
        <v>136</v>
      </c>
      <c r="AU167" s="213" t="s">
        <v>91</v>
      </c>
      <c r="AV167" s="13" t="s">
        <v>21</v>
      </c>
      <c r="AW167" s="13" t="s">
        <v>36</v>
      </c>
      <c r="AX167" s="13" t="s">
        <v>79</v>
      </c>
      <c r="AY167" s="213" t="s">
        <v>125</v>
      </c>
    </row>
    <row r="168" spans="1:65" s="14" customFormat="1" ht="11.25">
      <c r="B168" s="214"/>
      <c r="C168" s="215"/>
      <c r="D168" s="199" t="s">
        <v>136</v>
      </c>
      <c r="E168" s="216" t="s">
        <v>1</v>
      </c>
      <c r="F168" s="217" t="s">
        <v>180</v>
      </c>
      <c r="G168" s="215"/>
      <c r="H168" s="218">
        <v>46.2</v>
      </c>
      <c r="I168" s="219"/>
      <c r="J168" s="215"/>
      <c r="K168" s="215"/>
      <c r="L168" s="220"/>
      <c r="M168" s="221"/>
      <c r="N168" s="222"/>
      <c r="O168" s="222"/>
      <c r="P168" s="222"/>
      <c r="Q168" s="222"/>
      <c r="R168" s="222"/>
      <c r="S168" s="222"/>
      <c r="T168" s="223"/>
      <c r="AT168" s="224" t="s">
        <v>136</v>
      </c>
      <c r="AU168" s="224" t="s">
        <v>91</v>
      </c>
      <c r="AV168" s="14" t="s">
        <v>91</v>
      </c>
      <c r="AW168" s="14" t="s">
        <v>36</v>
      </c>
      <c r="AX168" s="14" t="s">
        <v>79</v>
      </c>
      <c r="AY168" s="224" t="s">
        <v>125</v>
      </c>
    </row>
    <row r="169" spans="1:65" s="14" customFormat="1" ht="11.25">
      <c r="B169" s="214"/>
      <c r="C169" s="215"/>
      <c r="D169" s="199" t="s">
        <v>136</v>
      </c>
      <c r="E169" s="216" t="s">
        <v>1</v>
      </c>
      <c r="F169" s="217" t="s">
        <v>181</v>
      </c>
      <c r="G169" s="215"/>
      <c r="H169" s="218">
        <v>20.95</v>
      </c>
      <c r="I169" s="219"/>
      <c r="J169" s="215"/>
      <c r="K169" s="215"/>
      <c r="L169" s="220"/>
      <c r="M169" s="221"/>
      <c r="N169" s="222"/>
      <c r="O169" s="222"/>
      <c r="P169" s="222"/>
      <c r="Q169" s="222"/>
      <c r="R169" s="222"/>
      <c r="S169" s="222"/>
      <c r="T169" s="223"/>
      <c r="AT169" s="224" t="s">
        <v>136</v>
      </c>
      <c r="AU169" s="224" t="s">
        <v>91</v>
      </c>
      <c r="AV169" s="14" t="s">
        <v>91</v>
      </c>
      <c r="AW169" s="14" t="s">
        <v>36</v>
      </c>
      <c r="AX169" s="14" t="s">
        <v>79</v>
      </c>
      <c r="AY169" s="224" t="s">
        <v>125</v>
      </c>
    </row>
    <row r="170" spans="1:65" s="15" customFormat="1" ht="11.25">
      <c r="B170" s="225"/>
      <c r="C170" s="226"/>
      <c r="D170" s="199" t="s">
        <v>136</v>
      </c>
      <c r="E170" s="227" t="s">
        <v>1</v>
      </c>
      <c r="F170" s="228" t="s">
        <v>156</v>
      </c>
      <c r="G170" s="226"/>
      <c r="H170" s="229">
        <v>67.150000000000006</v>
      </c>
      <c r="I170" s="230"/>
      <c r="J170" s="226"/>
      <c r="K170" s="226"/>
      <c r="L170" s="231"/>
      <c r="M170" s="232"/>
      <c r="N170" s="233"/>
      <c r="O170" s="233"/>
      <c r="P170" s="233"/>
      <c r="Q170" s="233"/>
      <c r="R170" s="233"/>
      <c r="S170" s="233"/>
      <c r="T170" s="234"/>
      <c r="AT170" s="235" t="s">
        <v>136</v>
      </c>
      <c r="AU170" s="235" t="s">
        <v>91</v>
      </c>
      <c r="AV170" s="15" t="s">
        <v>132</v>
      </c>
      <c r="AW170" s="15" t="s">
        <v>36</v>
      </c>
      <c r="AX170" s="15" t="s">
        <v>21</v>
      </c>
      <c r="AY170" s="235" t="s">
        <v>125</v>
      </c>
    </row>
    <row r="171" spans="1:65" s="2" customFormat="1" ht="16.5" customHeight="1">
      <c r="A171" s="34"/>
      <c r="B171" s="35"/>
      <c r="C171" s="236" t="s">
        <v>187</v>
      </c>
      <c r="D171" s="236" t="s">
        <v>188</v>
      </c>
      <c r="E171" s="237" t="s">
        <v>189</v>
      </c>
      <c r="F171" s="238" t="s">
        <v>190</v>
      </c>
      <c r="G171" s="239" t="s">
        <v>191</v>
      </c>
      <c r="H171" s="240">
        <v>11.331</v>
      </c>
      <c r="I171" s="241"/>
      <c r="J171" s="242">
        <f>ROUND(I171*H171,2)</f>
        <v>0</v>
      </c>
      <c r="K171" s="238" t="s">
        <v>131</v>
      </c>
      <c r="L171" s="243"/>
      <c r="M171" s="244" t="s">
        <v>1</v>
      </c>
      <c r="N171" s="245" t="s">
        <v>45</v>
      </c>
      <c r="O171" s="71"/>
      <c r="P171" s="195">
        <f>O171*H171</f>
        <v>0</v>
      </c>
      <c r="Q171" s="195">
        <v>1</v>
      </c>
      <c r="R171" s="195">
        <f>Q171*H171</f>
        <v>11.331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182</v>
      </c>
      <c r="AT171" s="197" t="s">
        <v>188</v>
      </c>
      <c r="AU171" s="197" t="s">
        <v>91</v>
      </c>
      <c r="AY171" s="17" t="s">
        <v>125</v>
      </c>
      <c r="BE171" s="198">
        <f>IF(N171="základní",J171,0)</f>
        <v>0</v>
      </c>
      <c r="BF171" s="198">
        <f>IF(N171="snížená",J171,0)</f>
        <v>0</v>
      </c>
      <c r="BG171" s="198">
        <f>IF(N171="zákl. přenesená",J171,0)</f>
        <v>0</v>
      </c>
      <c r="BH171" s="198">
        <f>IF(N171="sníž. přenesená",J171,0)</f>
        <v>0</v>
      </c>
      <c r="BI171" s="198">
        <f>IF(N171="nulová",J171,0)</f>
        <v>0</v>
      </c>
      <c r="BJ171" s="17" t="s">
        <v>91</v>
      </c>
      <c r="BK171" s="198">
        <f>ROUND(I171*H171,2)</f>
        <v>0</v>
      </c>
      <c r="BL171" s="17" t="s">
        <v>132</v>
      </c>
      <c r="BM171" s="197" t="s">
        <v>192</v>
      </c>
    </row>
    <row r="172" spans="1:65" s="2" customFormat="1" ht="11.25">
      <c r="A172" s="34"/>
      <c r="B172" s="35"/>
      <c r="C172" s="36"/>
      <c r="D172" s="199" t="s">
        <v>134</v>
      </c>
      <c r="E172" s="36"/>
      <c r="F172" s="200" t="s">
        <v>190</v>
      </c>
      <c r="G172" s="36"/>
      <c r="H172" s="36"/>
      <c r="I172" s="201"/>
      <c r="J172" s="36"/>
      <c r="K172" s="36"/>
      <c r="L172" s="39"/>
      <c r="M172" s="202"/>
      <c r="N172" s="203"/>
      <c r="O172" s="71"/>
      <c r="P172" s="71"/>
      <c r="Q172" s="71"/>
      <c r="R172" s="71"/>
      <c r="S172" s="71"/>
      <c r="T172" s="72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T172" s="17" t="s">
        <v>134</v>
      </c>
      <c r="AU172" s="17" t="s">
        <v>91</v>
      </c>
    </row>
    <row r="173" spans="1:65" s="2" customFormat="1" ht="24.2" customHeight="1">
      <c r="A173" s="34"/>
      <c r="B173" s="35"/>
      <c r="C173" s="186" t="s">
        <v>26</v>
      </c>
      <c r="D173" s="186" t="s">
        <v>127</v>
      </c>
      <c r="E173" s="187" t="s">
        <v>193</v>
      </c>
      <c r="F173" s="188" t="s">
        <v>194</v>
      </c>
      <c r="G173" s="189" t="s">
        <v>177</v>
      </c>
      <c r="H173" s="190">
        <v>67.150000000000006</v>
      </c>
      <c r="I173" s="191"/>
      <c r="J173" s="192">
        <f>ROUND(I173*H173,2)</f>
        <v>0</v>
      </c>
      <c r="K173" s="188" t="s">
        <v>131</v>
      </c>
      <c r="L173" s="39"/>
      <c r="M173" s="193" t="s">
        <v>1</v>
      </c>
      <c r="N173" s="194" t="s">
        <v>45</v>
      </c>
      <c r="O173" s="71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132</v>
      </c>
      <c r="AT173" s="197" t="s">
        <v>127</v>
      </c>
      <c r="AU173" s="197" t="s">
        <v>91</v>
      </c>
      <c r="AY173" s="17" t="s">
        <v>125</v>
      </c>
      <c r="BE173" s="198">
        <f>IF(N173="základní",J173,0)</f>
        <v>0</v>
      </c>
      <c r="BF173" s="198">
        <f>IF(N173="snížená",J173,0)</f>
        <v>0</v>
      </c>
      <c r="BG173" s="198">
        <f>IF(N173="zákl. přenesená",J173,0)</f>
        <v>0</v>
      </c>
      <c r="BH173" s="198">
        <f>IF(N173="sníž. přenesená",J173,0)</f>
        <v>0</v>
      </c>
      <c r="BI173" s="198">
        <f>IF(N173="nulová",J173,0)</f>
        <v>0</v>
      </c>
      <c r="BJ173" s="17" t="s">
        <v>91</v>
      </c>
      <c r="BK173" s="198">
        <f>ROUND(I173*H173,2)</f>
        <v>0</v>
      </c>
      <c r="BL173" s="17" t="s">
        <v>132</v>
      </c>
      <c r="BM173" s="197" t="s">
        <v>195</v>
      </c>
    </row>
    <row r="174" spans="1:65" s="2" customFormat="1" ht="19.5">
      <c r="A174" s="34"/>
      <c r="B174" s="35"/>
      <c r="C174" s="36"/>
      <c r="D174" s="199" t="s">
        <v>134</v>
      </c>
      <c r="E174" s="36"/>
      <c r="F174" s="200" t="s">
        <v>196</v>
      </c>
      <c r="G174" s="36"/>
      <c r="H174" s="36"/>
      <c r="I174" s="201"/>
      <c r="J174" s="36"/>
      <c r="K174" s="36"/>
      <c r="L174" s="39"/>
      <c r="M174" s="202"/>
      <c r="N174" s="203"/>
      <c r="O174" s="71"/>
      <c r="P174" s="71"/>
      <c r="Q174" s="71"/>
      <c r="R174" s="71"/>
      <c r="S174" s="71"/>
      <c r="T174" s="72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T174" s="17" t="s">
        <v>134</v>
      </c>
      <c r="AU174" s="17" t="s">
        <v>91</v>
      </c>
    </row>
    <row r="175" spans="1:65" s="13" customFormat="1" ht="11.25">
      <c r="B175" s="204"/>
      <c r="C175" s="205"/>
      <c r="D175" s="199" t="s">
        <v>136</v>
      </c>
      <c r="E175" s="206" t="s">
        <v>1</v>
      </c>
      <c r="F175" s="207" t="s">
        <v>144</v>
      </c>
      <c r="G175" s="205"/>
      <c r="H175" s="206" t="s">
        <v>1</v>
      </c>
      <c r="I175" s="208"/>
      <c r="J175" s="205"/>
      <c r="K175" s="205"/>
      <c r="L175" s="209"/>
      <c r="M175" s="210"/>
      <c r="N175" s="211"/>
      <c r="O175" s="211"/>
      <c r="P175" s="211"/>
      <c r="Q175" s="211"/>
      <c r="R175" s="211"/>
      <c r="S175" s="211"/>
      <c r="T175" s="212"/>
      <c r="AT175" s="213" t="s">
        <v>136</v>
      </c>
      <c r="AU175" s="213" t="s">
        <v>91</v>
      </c>
      <c r="AV175" s="13" t="s">
        <v>21</v>
      </c>
      <c r="AW175" s="13" t="s">
        <v>36</v>
      </c>
      <c r="AX175" s="13" t="s">
        <v>79</v>
      </c>
      <c r="AY175" s="213" t="s">
        <v>125</v>
      </c>
    </row>
    <row r="176" spans="1:65" s="14" customFormat="1" ht="11.25">
      <c r="B176" s="214"/>
      <c r="C176" s="215"/>
      <c r="D176" s="199" t="s">
        <v>136</v>
      </c>
      <c r="E176" s="216" t="s">
        <v>1</v>
      </c>
      <c r="F176" s="217" t="s">
        <v>180</v>
      </c>
      <c r="G176" s="215"/>
      <c r="H176" s="218">
        <v>46.2</v>
      </c>
      <c r="I176" s="219"/>
      <c r="J176" s="215"/>
      <c r="K176" s="215"/>
      <c r="L176" s="220"/>
      <c r="M176" s="221"/>
      <c r="N176" s="222"/>
      <c r="O176" s="222"/>
      <c r="P176" s="222"/>
      <c r="Q176" s="222"/>
      <c r="R176" s="222"/>
      <c r="S176" s="222"/>
      <c r="T176" s="223"/>
      <c r="AT176" s="224" t="s">
        <v>136</v>
      </c>
      <c r="AU176" s="224" t="s">
        <v>91</v>
      </c>
      <c r="AV176" s="14" t="s">
        <v>91</v>
      </c>
      <c r="AW176" s="14" t="s">
        <v>36</v>
      </c>
      <c r="AX176" s="14" t="s">
        <v>79</v>
      </c>
      <c r="AY176" s="224" t="s">
        <v>125</v>
      </c>
    </row>
    <row r="177" spans="1:65" s="14" customFormat="1" ht="11.25">
      <c r="B177" s="214"/>
      <c r="C177" s="215"/>
      <c r="D177" s="199" t="s">
        <v>136</v>
      </c>
      <c r="E177" s="216" t="s">
        <v>1</v>
      </c>
      <c r="F177" s="217" t="s">
        <v>181</v>
      </c>
      <c r="G177" s="215"/>
      <c r="H177" s="218">
        <v>20.95</v>
      </c>
      <c r="I177" s="219"/>
      <c r="J177" s="215"/>
      <c r="K177" s="215"/>
      <c r="L177" s="220"/>
      <c r="M177" s="221"/>
      <c r="N177" s="222"/>
      <c r="O177" s="222"/>
      <c r="P177" s="222"/>
      <c r="Q177" s="222"/>
      <c r="R177" s="222"/>
      <c r="S177" s="222"/>
      <c r="T177" s="223"/>
      <c r="AT177" s="224" t="s">
        <v>136</v>
      </c>
      <c r="AU177" s="224" t="s">
        <v>91</v>
      </c>
      <c r="AV177" s="14" t="s">
        <v>91</v>
      </c>
      <c r="AW177" s="14" t="s">
        <v>36</v>
      </c>
      <c r="AX177" s="14" t="s">
        <v>79</v>
      </c>
      <c r="AY177" s="224" t="s">
        <v>125</v>
      </c>
    </row>
    <row r="178" spans="1:65" s="15" customFormat="1" ht="11.25">
      <c r="B178" s="225"/>
      <c r="C178" s="226"/>
      <c r="D178" s="199" t="s">
        <v>136</v>
      </c>
      <c r="E178" s="227" t="s">
        <v>1</v>
      </c>
      <c r="F178" s="228" t="s">
        <v>156</v>
      </c>
      <c r="G178" s="226"/>
      <c r="H178" s="229">
        <v>67.150000000000006</v>
      </c>
      <c r="I178" s="230"/>
      <c r="J178" s="226"/>
      <c r="K178" s="226"/>
      <c r="L178" s="231"/>
      <c r="M178" s="232"/>
      <c r="N178" s="233"/>
      <c r="O178" s="233"/>
      <c r="P178" s="233"/>
      <c r="Q178" s="233"/>
      <c r="R178" s="233"/>
      <c r="S178" s="233"/>
      <c r="T178" s="234"/>
      <c r="AT178" s="235" t="s">
        <v>136</v>
      </c>
      <c r="AU178" s="235" t="s">
        <v>91</v>
      </c>
      <c r="AV178" s="15" t="s">
        <v>132</v>
      </c>
      <c r="AW178" s="15" t="s">
        <v>36</v>
      </c>
      <c r="AX178" s="15" t="s">
        <v>21</v>
      </c>
      <c r="AY178" s="235" t="s">
        <v>125</v>
      </c>
    </row>
    <row r="179" spans="1:65" s="2" customFormat="1" ht="16.5" customHeight="1">
      <c r="A179" s="34"/>
      <c r="B179" s="35"/>
      <c r="C179" s="236" t="s">
        <v>197</v>
      </c>
      <c r="D179" s="236" t="s">
        <v>188</v>
      </c>
      <c r="E179" s="237" t="s">
        <v>198</v>
      </c>
      <c r="F179" s="238" t="s">
        <v>199</v>
      </c>
      <c r="G179" s="239" t="s">
        <v>200</v>
      </c>
      <c r="H179" s="240">
        <v>1.343</v>
      </c>
      <c r="I179" s="241"/>
      <c r="J179" s="242">
        <f>ROUND(I179*H179,2)</f>
        <v>0</v>
      </c>
      <c r="K179" s="238" t="s">
        <v>131</v>
      </c>
      <c r="L179" s="243"/>
      <c r="M179" s="244" t="s">
        <v>1</v>
      </c>
      <c r="N179" s="245" t="s">
        <v>45</v>
      </c>
      <c r="O179" s="71"/>
      <c r="P179" s="195">
        <f>O179*H179</f>
        <v>0</v>
      </c>
      <c r="Q179" s="195">
        <v>1E-3</v>
      </c>
      <c r="R179" s="195">
        <f>Q179*H179</f>
        <v>1.343E-3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182</v>
      </c>
      <c r="AT179" s="197" t="s">
        <v>188</v>
      </c>
      <c r="AU179" s="197" t="s">
        <v>91</v>
      </c>
      <c r="AY179" s="17" t="s">
        <v>125</v>
      </c>
      <c r="BE179" s="198">
        <f>IF(N179="základní",J179,0)</f>
        <v>0</v>
      </c>
      <c r="BF179" s="198">
        <f>IF(N179="snížená",J179,0)</f>
        <v>0</v>
      </c>
      <c r="BG179" s="198">
        <f>IF(N179="zákl. přenesená",J179,0)</f>
        <v>0</v>
      </c>
      <c r="BH179" s="198">
        <f>IF(N179="sníž. přenesená",J179,0)</f>
        <v>0</v>
      </c>
      <c r="BI179" s="198">
        <f>IF(N179="nulová",J179,0)</f>
        <v>0</v>
      </c>
      <c r="BJ179" s="17" t="s">
        <v>91</v>
      </c>
      <c r="BK179" s="198">
        <f>ROUND(I179*H179,2)</f>
        <v>0</v>
      </c>
      <c r="BL179" s="17" t="s">
        <v>132</v>
      </c>
      <c r="BM179" s="197" t="s">
        <v>201</v>
      </c>
    </row>
    <row r="180" spans="1:65" s="2" customFormat="1" ht="11.25">
      <c r="A180" s="34"/>
      <c r="B180" s="35"/>
      <c r="C180" s="36"/>
      <c r="D180" s="199" t="s">
        <v>134</v>
      </c>
      <c r="E180" s="36"/>
      <c r="F180" s="200" t="s">
        <v>199</v>
      </c>
      <c r="G180" s="36"/>
      <c r="H180" s="36"/>
      <c r="I180" s="201"/>
      <c r="J180" s="36"/>
      <c r="K180" s="36"/>
      <c r="L180" s="39"/>
      <c r="M180" s="202"/>
      <c r="N180" s="203"/>
      <c r="O180" s="71"/>
      <c r="P180" s="71"/>
      <c r="Q180" s="71"/>
      <c r="R180" s="71"/>
      <c r="S180" s="71"/>
      <c r="T180" s="72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7" t="s">
        <v>134</v>
      </c>
      <c r="AU180" s="17" t="s">
        <v>91</v>
      </c>
    </row>
    <row r="181" spans="1:65" s="14" customFormat="1" ht="11.25">
      <c r="B181" s="214"/>
      <c r="C181" s="215"/>
      <c r="D181" s="199" t="s">
        <v>136</v>
      </c>
      <c r="E181" s="215"/>
      <c r="F181" s="217" t="s">
        <v>202</v>
      </c>
      <c r="G181" s="215"/>
      <c r="H181" s="218">
        <v>1.343</v>
      </c>
      <c r="I181" s="219"/>
      <c r="J181" s="215"/>
      <c r="K181" s="215"/>
      <c r="L181" s="220"/>
      <c r="M181" s="221"/>
      <c r="N181" s="222"/>
      <c r="O181" s="222"/>
      <c r="P181" s="222"/>
      <c r="Q181" s="222"/>
      <c r="R181" s="222"/>
      <c r="S181" s="222"/>
      <c r="T181" s="223"/>
      <c r="AT181" s="224" t="s">
        <v>136</v>
      </c>
      <c r="AU181" s="224" t="s">
        <v>91</v>
      </c>
      <c r="AV181" s="14" t="s">
        <v>91</v>
      </c>
      <c r="AW181" s="14" t="s">
        <v>4</v>
      </c>
      <c r="AX181" s="14" t="s">
        <v>21</v>
      </c>
      <c r="AY181" s="224" t="s">
        <v>125</v>
      </c>
    </row>
    <row r="182" spans="1:65" s="2" customFormat="1" ht="33" customHeight="1">
      <c r="A182" s="34"/>
      <c r="B182" s="35"/>
      <c r="C182" s="186" t="s">
        <v>203</v>
      </c>
      <c r="D182" s="186" t="s">
        <v>127</v>
      </c>
      <c r="E182" s="187" t="s">
        <v>204</v>
      </c>
      <c r="F182" s="188" t="s">
        <v>205</v>
      </c>
      <c r="G182" s="189" t="s">
        <v>177</v>
      </c>
      <c r="H182" s="190">
        <v>67.150000000000006</v>
      </c>
      <c r="I182" s="191"/>
      <c r="J182" s="192">
        <f>ROUND(I182*H182,2)</f>
        <v>0</v>
      </c>
      <c r="K182" s="188" t="s">
        <v>131</v>
      </c>
      <c r="L182" s="39"/>
      <c r="M182" s="193" t="s">
        <v>1</v>
      </c>
      <c r="N182" s="194" t="s">
        <v>45</v>
      </c>
      <c r="O182" s="71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132</v>
      </c>
      <c r="AT182" s="197" t="s">
        <v>127</v>
      </c>
      <c r="AU182" s="197" t="s">
        <v>91</v>
      </c>
      <c r="AY182" s="17" t="s">
        <v>125</v>
      </c>
      <c r="BE182" s="198">
        <f>IF(N182="základní",J182,0)</f>
        <v>0</v>
      </c>
      <c r="BF182" s="198">
        <f>IF(N182="snížená",J182,0)</f>
        <v>0</v>
      </c>
      <c r="BG182" s="198">
        <f>IF(N182="zákl. přenesená",J182,0)</f>
        <v>0</v>
      </c>
      <c r="BH182" s="198">
        <f>IF(N182="sníž. přenesená",J182,0)</f>
        <v>0</v>
      </c>
      <c r="BI182" s="198">
        <f>IF(N182="nulová",J182,0)</f>
        <v>0</v>
      </c>
      <c r="BJ182" s="17" t="s">
        <v>91</v>
      </c>
      <c r="BK182" s="198">
        <f>ROUND(I182*H182,2)</f>
        <v>0</v>
      </c>
      <c r="BL182" s="17" t="s">
        <v>132</v>
      </c>
      <c r="BM182" s="197" t="s">
        <v>206</v>
      </c>
    </row>
    <row r="183" spans="1:65" s="2" customFormat="1" ht="19.5">
      <c r="A183" s="34"/>
      <c r="B183" s="35"/>
      <c r="C183" s="36"/>
      <c r="D183" s="199" t="s">
        <v>134</v>
      </c>
      <c r="E183" s="36"/>
      <c r="F183" s="200" t="s">
        <v>207</v>
      </c>
      <c r="G183" s="36"/>
      <c r="H183" s="36"/>
      <c r="I183" s="201"/>
      <c r="J183" s="36"/>
      <c r="K183" s="36"/>
      <c r="L183" s="39"/>
      <c r="M183" s="202"/>
      <c r="N183" s="203"/>
      <c r="O183" s="71"/>
      <c r="P183" s="71"/>
      <c r="Q183" s="71"/>
      <c r="R183" s="71"/>
      <c r="S183" s="71"/>
      <c r="T183" s="72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T183" s="17" t="s">
        <v>134</v>
      </c>
      <c r="AU183" s="17" t="s">
        <v>91</v>
      </c>
    </row>
    <row r="184" spans="1:65" s="13" customFormat="1" ht="11.25">
      <c r="B184" s="204"/>
      <c r="C184" s="205"/>
      <c r="D184" s="199" t="s">
        <v>136</v>
      </c>
      <c r="E184" s="206" t="s">
        <v>1</v>
      </c>
      <c r="F184" s="207" t="s">
        <v>144</v>
      </c>
      <c r="G184" s="205"/>
      <c r="H184" s="206" t="s">
        <v>1</v>
      </c>
      <c r="I184" s="208"/>
      <c r="J184" s="205"/>
      <c r="K184" s="205"/>
      <c r="L184" s="209"/>
      <c r="M184" s="210"/>
      <c r="N184" s="211"/>
      <c r="O184" s="211"/>
      <c r="P184" s="211"/>
      <c r="Q184" s="211"/>
      <c r="R184" s="211"/>
      <c r="S184" s="211"/>
      <c r="T184" s="212"/>
      <c r="AT184" s="213" t="s">
        <v>136</v>
      </c>
      <c r="AU184" s="213" t="s">
        <v>91</v>
      </c>
      <c r="AV184" s="13" t="s">
        <v>21</v>
      </c>
      <c r="AW184" s="13" t="s">
        <v>36</v>
      </c>
      <c r="AX184" s="13" t="s">
        <v>79</v>
      </c>
      <c r="AY184" s="213" t="s">
        <v>125</v>
      </c>
    </row>
    <row r="185" spans="1:65" s="14" customFormat="1" ht="11.25">
      <c r="B185" s="214"/>
      <c r="C185" s="215"/>
      <c r="D185" s="199" t="s">
        <v>136</v>
      </c>
      <c r="E185" s="216" t="s">
        <v>1</v>
      </c>
      <c r="F185" s="217" t="s">
        <v>180</v>
      </c>
      <c r="G185" s="215"/>
      <c r="H185" s="218">
        <v>46.2</v>
      </c>
      <c r="I185" s="219"/>
      <c r="J185" s="215"/>
      <c r="K185" s="215"/>
      <c r="L185" s="220"/>
      <c r="M185" s="221"/>
      <c r="N185" s="222"/>
      <c r="O185" s="222"/>
      <c r="P185" s="222"/>
      <c r="Q185" s="222"/>
      <c r="R185" s="222"/>
      <c r="S185" s="222"/>
      <c r="T185" s="223"/>
      <c r="AT185" s="224" t="s">
        <v>136</v>
      </c>
      <c r="AU185" s="224" t="s">
        <v>91</v>
      </c>
      <c r="AV185" s="14" t="s">
        <v>91</v>
      </c>
      <c r="AW185" s="14" t="s">
        <v>36</v>
      </c>
      <c r="AX185" s="14" t="s">
        <v>79</v>
      </c>
      <c r="AY185" s="224" t="s">
        <v>125</v>
      </c>
    </row>
    <row r="186" spans="1:65" s="14" customFormat="1" ht="11.25">
      <c r="B186" s="214"/>
      <c r="C186" s="215"/>
      <c r="D186" s="199" t="s">
        <v>136</v>
      </c>
      <c r="E186" s="216" t="s">
        <v>1</v>
      </c>
      <c r="F186" s="217" t="s">
        <v>181</v>
      </c>
      <c r="G186" s="215"/>
      <c r="H186" s="218">
        <v>20.95</v>
      </c>
      <c r="I186" s="219"/>
      <c r="J186" s="215"/>
      <c r="K186" s="215"/>
      <c r="L186" s="220"/>
      <c r="M186" s="221"/>
      <c r="N186" s="222"/>
      <c r="O186" s="222"/>
      <c r="P186" s="222"/>
      <c r="Q186" s="222"/>
      <c r="R186" s="222"/>
      <c r="S186" s="222"/>
      <c r="T186" s="223"/>
      <c r="AT186" s="224" t="s">
        <v>136</v>
      </c>
      <c r="AU186" s="224" t="s">
        <v>91</v>
      </c>
      <c r="AV186" s="14" t="s">
        <v>91</v>
      </c>
      <c r="AW186" s="14" t="s">
        <v>36</v>
      </c>
      <c r="AX186" s="14" t="s">
        <v>79</v>
      </c>
      <c r="AY186" s="224" t="s">
        <v>125</v>
      </c>
    </row>
    <row r="187" spans="1:65" s="15" customFormat="1" ht="11.25">
      <c r="B187" s="225"/>
      <c r="C187" s="226"/>
      <c r="D187" s="199" t="s">
        <v>136</v>
      </c>
      <c r="E187" s="227" t="s">
        <v>1</v>
      </c>
      <c r="F187" s="228" t="s">
        <v>156</v>
      </c>
      <c r="G187" s="226"/>
      <c r="H187" s="229">
        <v>67.150000000000006</v>
      </c>
      <c r="I187" s="230"/>
      <c r="J187" s="226"/>
      <c r="K187" s="226"/>
      <c r="L187" s="231"/>
      <c r="M187" s="232"/>
      <c r="N187" s="233"/>
      <c r="O187" s="233"/>
      <c r="P187" s="233"/>
      <c r="Q187" s="233"/>
      <c r="R187" s="233"/>
      <c r="S187" s="233"/>
      <c r="T187" s="234"/>
      <c r="AT187" s="235" t="s">
        <v>136</v>
      </c>
      <c r="AU187" s="235" t="s">
        <v>91</v>
      </c>
      <c r="AV187" s="15" t="s">
        <v>132</v>
      </c>
      <c r="AW187" s="15" t="s">
        <v>36</v>
      </c>
      <c r="AX187" s="15" t="s">
        <v>21</v>
      </c>
      <c r="AY187" s="235" t="s">
        <v>125</v>
      </c>
    </row>
    <row r="188" spans="1:65" s="2" customFormat="1" ht="16.5" customHeight="1">
      <c r="A188" s="34"/>
      <c r="B188" s="35"/>
      <c r="C188" s="236" t="s">
        <v>208</v>
      </c>
      <c r="D188" s="236" t="s">
        <v>188</v>
      </c>
      <c r="E188" s="237" t="s">
        <v>209</v>
      </c>
      <c r="F188" s="238" t="s">
        <v>210</v>
      </c>
      <c r="G188" s="239" t="s">
        <v>191</v>
      </c>
      <c r="H188" s="240">
        <v>0.224</v>
      </c>
      <c r="I188" s="241"/>
      <c r="J188" s="242">
        <f>ROUND(I188*H188,2)</f>
        <v>0</v>
      </c>
      <c r="K188" s="238" t="s">
        <v>131</v>
      </c>
      <c r="L188" s="243"/>
      <c r="M188" s="244" t="s">
        <v>1</v>
      </c>
      <c r="N188" s="245" t="s">
        <v>45</v>
      </c>
      <c r="O188" s="71"/>
      <c r="P188" s="195">
        <f>O188*H188</f>
        <v>0</v>
      </c>
      <c r="Q188" s="195">
        <v>1</v>
      </c>
      <c r="R188" s="195">
        <f>Q188*H188</f>
        <v>0.224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182</v>
      </c>
      <c r="AT188" s="197" t="s">
        <v>188</v>
      </c>
      <c r="AU188" s="197" t="s">
        <v>91</v>
      </c>
      <c r="AY188" s="17" t="s">
        <v>125</v>
      </c>
      <c r="BE188" s="198">
        <f>IF(N188="základní",J188,0)</f>
        <v>0</v>
      </c>
      <c r="BF188" s="198">
        <f>IF(N188="snížená",J188,0)</f>
        <v>0</v>
      </c>
      <c r="BG188" s="198">
        <f>IF(N188="zákl. přenesená",J188,0)</f>
        <v>0</v>
      </c>
      <c r="BH188" s="198">
        <f>IF(N188="sníž. přenesená",J188,0)</f>
        <v>0</v>
      </c>
      <c r="BI188" s="198">
        <f>IF(N188="nulová",J188,0)</f>
        <v>0</v>
      </c>
      <c r="BJ188" s="17" t="s">
        <v>91</v>
      </c>
      <c r="BK188" s="198">
        <f>ROUND(I188*H188,2)</f>
        <v>0</v>
      </c>
      <c r="BL188" s="17" t="s">
        <v>132</v>
      </c>
      <c r="BM188" s="197" t="s">
        <v>211</v>
      </c>
    </row>
    <row r="189" spans="1:65" s="2" customFormat="1" ht="11.25">
      <c r="A189" s="34"/>
      <c r="B189" s="35"/>
      <c r="C189" s="36"/>
      <c r="D189" s="199" t="s">
        <v>134</v>
      </c>
      <c r="E189" s="36"/>
      <c r="F189" s="200" t="s">
        <v>210</v>
      </c>
      <c r="G189" s="36"/>
      <c r="H189" s="36"/>
      <c r="I189" s="201"/>
      <c r="J189" s="36"/>
      <c r="K189" s="36"/>
      <c r="L189" s="39"/>
      <c r="M189" s="202"/>
      <c r="N189" s="203"/>
      <c r="O189" s="71"/>
      <c r="P189" s="71"/>
      <c r="Q189" s="71"/>
      <c r="R189" s="71"/>
      <c r="S189" s="71"/>
      <c r="T189" s="72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T189" s="17" t="s">
        <v>134</v>
      </c>
      <c r="AU189" s="17" t="s">
        <v>91</v>
      </c>
    </row>
    <row r="190" spans="1:65" s="14" customFormat="1" ht="11.25">
      <c r="B190" s="214"/>
      <c r="C190" s="215"/>
      <c r="D190" s="199" t="s">
        <v>136</v>
      </c>
      <c r="E190" s="215"/>
      <c r="F190" s="217" t="s">
        <v>212</v>
      </c>
      <c r="G190" s="215"/>
      <c r="H190" s="218">
        <v>0.224</v>
      </c>
      <c r="I190" s="219"/>
      <c r="J190" s="215"/>
      <c r="K190" s="215"/>
      <c r="L190" s="220"/>
      <c r="M190" s="221"/>
      <c r="N190" s="222"/>
      <c r="O190" s="222"/>
      <c r="P190" s="222"/>
      <c r="Q190" s="222"/>
      <c r="R190" s="222"/>
      <c r="S190" s="222"/>
      <c r="T190" s="223"/>
      <c r="AT190" s="224" t="s">
        <v>136</v>
      </c>
      <c r="AU190" s="224" t="s">
        <v>91</v>
      </c>
      <c r="AV190" s="14" t="s">
        <v>91</v>
      </c>
      <c r="AW190" s="14" t="s">
        <v>4</v>
      </c>
      <c r="AX190" s="14" t="s">
        <v>21</v>
      </c>
      <c r="AY190" s="224" t="s">
        <v>125</v>
      </c>
    </row>
    <row r="191" spans="1:65" s="2" customFormat="1" ht="21.75" customHeight="1">
      <c r="A191" s="34"/>
      <c r="B191" s="35"/>
      <c r="C191" s="186" t="s">
        <v>213</v>
      </c>
      <c r="D191" s="186" t="s">
        <v>127</v>
      </c>
      <c r="E191" s="187" t="s">
        <v>214</v>
      </c>
      <c r="F191" s="188" t="s">
        <v>215</v>
      </c>
      <c r="G191" s="189" t="s">
        <v>177</v>
      </c>
      <c r="H191" s="190">
        <v>67.150000000000006</v>
      </c>
      <c r="I191" s="191"/>
      <c r="J191" s="192">
        <f>ROUND(I191*H191,2)</f>
        <v>0</v>
      </c>
      <c r="K191" s="188" t="s">
        <v>131</v>
      </c>
      <c r="L191" s="39"/>
      <c r="M191" s="193" t="s">
        <v>1</v>
      </c>
      <c r="N191" s="194" t="s">
        <v>45</v>
      </c>
      <c r="O191" s="71"/>
      <c r="P191" s="195">
        <f>O191*H191</f>
        <v>0</v>
      </c>
      <c r="Q191" s="195">
        <v>0</v>
      </c>
      <c r="R191" s="195">
        <f>Q191*H191</f>
        <v>0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132</v>
      </c>
      <c r="AT191" s="197" t="s">
        <v>127</v>
      </c>
      <c r="AU191" s="197" t="s">
        <v>91</v>
      </c>
      <c r="AY191" s="17" t="s">
        <v>125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17" t="s">
        <v>91</v>
      </c>
      <c r="BK191" s="198">
        <f>ROUND(I191*H191,2)</f>
        <v>0</v>
      </c>
      <c r="BL191" s="17" t="s">
        <v>132</v>
      </c>
      <c r="BM191" s="197" t="s">
        <v>216</v>
      </c>
    </row>
    <row r="192" spans="1:65" s="2" customFormat="1" ht="11.25">
      <c r="A192" s="34"/>
      <c r="B192" s="35"/>
      <c r="C192" s="36"/>
      <c r="D192" s="199" t="s">
        <v>134</v>
      </c>
      <c r="E192" s="36"/>
      <c r="F192" s="200" t="s">
        <v>217</v>
      </c>
      <c r="G192" s="36"/>
      <c r="H192" s="36"/>
      <c r="I192" s="201"/>
      <c r="J192" s="36"/>
      <c r="K192" s="36"/>
      <c r="L192" s="39"/>
      <c r="M192" s="202"/>
      <c r="N192" s="203"/>
      <c r="O192" s="71"/>
      <c r="P192" s="71"/>
      <c r="Q192" s="71"/>
      <c r="R192" s="71"/>
      <c r="S192" s="71"/>
      <c r="T192" s="72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T192" s="17" t="s">
        <v>134</v>
      </c>
      <c r="AU192" s="17" t="s">
        <v>91</v>
      </c>
    </row>
    <row r="193" spans="1:65" s="13" customFormat="1" ht="11.25">
      <c r="B193" s="204"/>
      <c r="C193" s="205"/>
      <c r="D193" s="199" t="s">
        <v>136</v>
      </c>
      <c r="E193" s="206" t="s">
        <v>1</v>
      </c>
      <c r="F193" s="207" t="s">
        <v>144</v>
      </c>
      <c r="G193" s="205"/>
      <c r="H193" s="206" t="s">
        <v>1</v>
      </c>
      <c r="I193" s="208"/>
      <c r="J193" s="205"/>
      <c r="K193" s="205"/>
      <c r="L193" s="209"/>
      <c r="M193" s="210"/>
      <c r="N193" s="211"/>
      <c r="O193" s="211"/>
      <c r="P193" s="211"/>
      <c r="Q193" s="211"/>
      <c r="R193" s="211"/>
      <c r="S193" s="211"/>
      <c r="T193" s="212"/>
      <c r="AT193" s="213" t="s">
        <v>136</v>
      </c>
      <c r="AU193" s="213" t="s">
        <v>91</v>
      </c>
      <c r="AV193" s="13" t="s">
        <v>21</v>
      </c>
      <c r="AW193" s="13" t="s">
        <v>36</v>
      </c>
      <c r="AX193" s="13" t="s">
        <v>79</v>
      </c>
      <c r="AY193" s="213" t="s">
        <v>125</v>
      </c>
    </row>
    <row r="194" spans="1:65" s="14" customFormat="1" ht="11.25">
      <c r="B194" s="214"/>
      <c r="C194" s="215"/>
      <c r="D194" s="199" t="s">
        <v>136</v>
      </c>
      <c r="E194" s="216" t="s">
        <v>1</v>
      </c>
      <c r="F194" s="217" t="s">
        <v>180</v>
      </c>
      <c r="G194" s="215"/>
      <c r="H194" s="218">
        <v>46.2</v>
      </c>
      <c r="I194" s="219"/>
      <c r="J194" s="215"/>
      <c r="K194" s="215"/>
      <c r="L194" s="220"/>
      <c r="M194" s="221"/>
      <c r="N194" s="222"/>
      <c r="O194" s="222"/>
      <c r="P194" s="222"/>
      <c r="Q194" s="222"/>
      <c r="R194" s="222"/>
      <c r="S194" s="222"/>
      <c r="T194" s="223"/>
      <c r="AT194" s="224" t="s">
        <v>136</v>
      </c>
      <c r="AU194" s="224" t="s">
        <v>91</v>
      </c>
      <c r="AV194" s="14" t="s">
        <v>91</v>
      </c>
      <c r="AW194" s="14" t="s">
        <v>36</v>
      </c>
      <c r="AX194" s="14" t="s">
        <v>79</v>
      </c>
      <c r="AY194" s="224" t="s">
        <v>125</v>
      </c>
    </row>
    <row r="195" spans="1:65" s="14" customFormat="1" ht="11.25">
      <c r="B195" s="214"/>
      <c r="C195" s="215"/>
      <c r="D195" s="199" t="s">
        <v>136</v>
      </c>
      <c r="E195" s="216" t="s">
        <v>1</v>
      </c>
      <c r="F195" s="217" t="s">
        <v>181</v>
      </c>
      <c r="G195" s="215"/>
      <c r="H195" s="218">
        <v>20.95</v>
      </c>
      <c r="I195" s="219"/>
      <c r="J195" s="215"/>
      <c r="K195" s="215"/>
      <c r="L195" s="220"/>
      <c r="M195" s="221"/>
      <c r="N195" s="222"/>
      <c r="O195" s="222"/>
      <c r="P195" s="222"/>
      <c r="Q195" s="222"/>
      <c r="R195" s="222"/>
      <c r="S195" s="222"/>
      <c r="T195" s="223"/>
      <c r="AT195" s="224" t="s">
        <v>136</v>
      </c>
      <c r="AU195" s="224" t="s">
        <v>91</v>
      </c>
      <c r="AV195" s="14" t="s">
        <v>91</v>
      </c>
      <c r="AW195" s="14" t="s">
        <v>36</v>
      </c>
      <c r="AX195" s="14" t="s">
        <v>79</v>
      </c>
      <c r="AY195" s="224" t="s">
        <v>125</v>
      </c>
    </row>
    <row r="196" spans="1:65" s="15" customFormat="1" ht="11.25">
      <c r="B196" s="225"/>
      <c r="C196" s="226"/>
      <c r="D196" s="199" t="s">
        <v>136</v>
      </c>
      <c r="E196" s="227" t="s">
        <v>1</v>
      </c>
      <c r="F196" s="228" t="s">
        <v>156</v>
      </c>
      <c r="G196" s="226"/>
      <c r="H196" s="229">
        <v>67.150000000000006</v>
      </c>
      <c r="I196" s="230"/>
      <c r="J196" s="226"/>
      <c r="K196" s="226"/>
      <c r="L196" s="231"/>
      <c r="M196" s="232"/>
      <c r="N196" s="233"/>
      <c r="O196" s="233"/>
      <c r="P196" s="233"/>
      <c r="Q196" s="233"/>
      <c r="R196" s="233"/>
      <c r="S196" s="233"/>
      <c r="T196" s="234"/>
      <c r="AT196" s="235" t="s">
        <v>136</v>
      </c>
      <c r="AU196" s="235" t="s">
        <v>91</v>
      </c>
      <c r="AV196" s="15" t="s">
        <v>132</v>
      </c>
      <c r="AW196" s="15" t="s">
        <v>36</v>
      </c>
      <c r="AX196" s="15" t="s">
        <v>21</v>
      </c>
      <c r="AY196" s="235" t="s">
        <v>125</v>
      </c>
    </row>
    <row r="197" spans="1:65" s="2" customFormat="1" ht="33" customHeight="1">
      <c r="A197" s="34"/>
      <c r="B197" s="35"/>
      <c r="C197" s="186" t="s">
        <v>8</v>
      </c>
      <c r="D197" s="186" t="s">
        <v>127</v>
      </c>
      <c r="E197" s="187" t="s">
        <v>218</v>
      </c>
      <c r="F197" s="188" t="s">
        <v>219</v>
      </c>
      <c r="G197" s="189" t="s">
        <v>177</v>
      </c>
      <c r="H197" s="190">
        <v>67.150000000000006</v>
      </c>
      <c r="I197" s="191"/>
      <c r="J197" s="192">
        <f>ROUND(I197*H197,2)</f>
        <v>0</v>
      </c>
      <c r="K197" s="188" t="s">
        <v>131</v>
      </c>
      <c r="L197" s="39"/>
      <c r="M197" s="193" t="s">
        <v>1</v>
      </c>
      <c r="N197" s="194" t="s">
        <v>45</v>
      </c>
      <c r="O197" s="71"/>
      <c r="P197" s="195">
        <f>O197*H197</f>
        <v>0</v>
      </c>
      <c r="Q197" s="195">
        <v>0</v>
      </c>
      <c r="R197" s="195">
        <f>Q197*H197</f>
        <v>0</v>
      </c>
      <c r="S197" s="195">
        <v>0</v>
      </c>
      <c r="T197" s="19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132</v>
      </c>
      <c r="AT197" s="197" t="s">
        <v>127</v>
      </c>
      <c r="AU197" s="197" t="s">
        <v>91</v>
      </c>
      <c r="AY197" s="17" t="s">
        <v>125</v>
      </c>
      <c r="BE197" s="198">
        <f>IF(N197="základní",J197,0)</f>
        <v>0</v>
      </c>
      <c r="BF197" s="198">
        <f>IF(N197="snížená",J197,0)</f>
        <v>0</v>
      </c>
      <c r="BG197" s="198">
        <f>IF(N197="zákl. přenesená",J197,0)</f>
        <v>0</v>
      </c>
      <c r="BH197" s="198">
        <f>IF(N197="sníž. přenesená",J197,0)</f>
        <v>0</v>
      </c>
      <c r="BI197" s="198">
        <f>IF(N197="nulová",J197,0)</f>
        <v>0</v>
      </c>
      <c r="BJ197" s="17" t="s">
        <v>91</v>
      </c>
      <c r="BK197" s="198">
        <f>ROUND(I197*H197,2)</f>
        <v>0</v>
      </c>
      <c r="BL197" s="17" t="s">
        <v>132</v>
      </c>
      <c r="BM197" s="197" t="s">
        <v>220</v>
      </c>
    </row>
    <row r="198" spans="1:65" s="2" customFormat="1" ht="11.25">
      <c r="A198" s="34"/>
      <c r="B198" s="35"/>
      <c r="C198" s="36"/>
      <c r="D198" s="199" t="s">
        <v>134</v>
      </c>
      <c r="E198" s="36"/>
      <c r="F198" s="200" t="s">
        <v>221</v>
      </c>
      <c r="G198" s="36"/>
      <c r="H198" s="36"/>
      <c r="I198" s="201"/>
      <c r="J198" s="36"/>
      <c r="K198" s="36"/>
      <c r="L198" s="39"/>
      <c r="M198" s="202"/>
      <c r="N198" s="203"/>
      <c r="O198" s="71"/>
      <c r="P198" s="71"/>
      <c r="Q198" s="71"/>
      <c r="R198" s="71"/>
      <c r="S198" s="71"/>
      <c r="T198" s="72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T198" s="17" t="s">
        <v>134</v>
      </c>
      <c r="AU198" s="17" t="s">
        <v>91</v>
      </c>
    </row>
    <row r="199" spans="1:65" s="13" customFormat="1" ht="11.25">
      <c r="B199" s="204"/>
      <c r="C199" s="205"/>
      <c r="D199" s="199" t="s">
        <v>136</v>
      </c>
      <c r="E199" s="206" t="s">
        <v>1</v>
      </c>
      <c r="F199" s="207" t="s">
        <v>144</v>
      </c>
      <c r="G199" s="205"/>
      <c r="H199" s="206" t="s">
        <v>1</v>
      </c>
      <c r="I199" s="208"/>
      <c r="J199" s="205"/>
      <c r="K199" s="205"/>
      <c r="L199" s="209"/>
      <c r="M199" s="210"/>
      <c r="N199" s="211"/>
      <c r="O199" s="211"/>
      <c r="P199" s="211"/>
      <c r="Q199" s="211"/>
      <c r="R199" s="211"/>
      <c r="S199" s="211"/>
      <c r="T199" s="212"/>
      <c r="AT199" s="213" t="s">
        <v>136</v>
      </c>
      <c r="AU199" s="213" t="s">
        <v>91</v>
      </c>
      <c r="AV199" s="13" t="s">
        <v>21</v>
      </c>
      <c r="AW199" s="13" t="s">
        <v>36</v>
      </c>
      <c r="AX199" s="13" t="s">
        <v>79</v>
      </c>
      <c r="AY199" s="213" t="s">
        <v>125</v>
      </c>
    </row>
    <row r="200" spans="1:65" s="14" customFormat="1" ht="11.25">
      <c r="B200" s="214"/>
      <c r="C200" s="215"/>
      <c r="D200" s="199" t="s">
        <v>136</v>
      </c>
      <c r="E200" s="216" t="s">
        <v>1</v>
      </c>
      <c r="F200" s="217" t="s">
        <v>180</v>
      </c>
      <c r="G200" s="215"/>
      <c r="H200" s="218">
        <v>46.2</v>
      </c>
      <c r="I200" s="219"/>
      <c r="J200" s="215"/>
      <c r="K200" s="215"/>
      <c r="L200" s="220"/>
      <c r="M200" s="221"/>
      <c r="N200" s="222"/>
      <c r="O200" s="222"/>
      <c r="P200" s="222"/>
      <c r="Q200" s="222"/>
      <c r="R200" s="222"/>
      <c r="S200" s="222"/>
      <c r="T200" s="223"/>
      <c r="AT200" s="224" t="s">
        <v>136</v>
      </c>
      <c r="AU200" s="224" t="s">
        <v>91</v>
      </c>
      <c r="AV200" s="14" t="s">
        <v>91</v>
      </c>
      <c r="AW200" s="14" t="s">
        <v>36</v>
      </c>
      <c r="AX200" s="14" t="s">
        <v>79</v>
      </c>
      <c r="AY200" s="224" t="s">
        <v>125</v>
      </c>
    </row>
    <row r="201" spans="1:65" s="14" customFormat="1" ht="11.25">
      <c r="B201" s="214"/>
      <c r="C201" s="215"/>
      <c r="D201" s="199" t="s">
        <v>136</v>
      </c>
      <c r="E201" s="216" t="s">
        <v>1</v>
      </c>
      <c r="F201" s="217" t="s">
        <v>181</v>
      </c>
      <c r="G201" s="215"/>
      <c r="H201" s="218">
        <v>20.95</v>
      </c>
      <c r="I201" s="219"/>
      <c r="J201" s="215"/>
      <c r="K201" s="215"/>
      <c r="L201" s="220"/>
      <c r="M201" s="221"/>
      <c r="N201" s="222"/>
      <c r="O201" s="222"/>
      <c r="P201" s="222"/>
      <c r="Q201" s="222"/>
      <c r="R201" s="222"/>
      <c r="S201" s="222"/>
      <c r="T201" s="223"/>
      <c r="AT201" s="224" t="s">
        <v>136</v>
      </c>
      <c r="AU201" s="224" t="s">
        <v>91</v>
      </c>
      <c r="AV201" s="14" t="s">
        <v>91</v>
      </c>
      <c r="AW201" s="14" t="s">
        <v>36</v>
      </c>
      <c r="AX201" s="14" t="s">
        <v>79</v>
      </c>
      <c r="AY201" s="224" t="s">
        <v>125</v>
      </c>
    </row>
    <row r="202" spans="1:65" s="15" customFormat="1" ht="11.25">
      <c r="B202" s="225"/>
      <c r="C202" s="226"/>
      <c r="D202" s="199" t="s">
        <v>136</v>
      </c>
      <c r="E202" s="227" t="s">
        <v>1</v>
      </c>
      <c r="F202" s="228" t="s">
        <v>156</v>
      </c>
      <c r="G202" s="226"/>
      <c r="H202" s="229">
        <v>67.150000000000006</v>
      </c>
      <c r="I202" s="230"/>
      <c r="J202" s="226"/>
      <c r="K202" s="226"/>
      <c r="L202" s="231"/>
      <c r="M202" s="232"/>
      <c r="N202" s="233"/>
      <c r="O202" s="233"/>
      <c r="P202" s="233"/>
      <c r="Q202" s="233"/>
      <c r="R202" s="233"/>
      <c r="S202" s="233"/>
      <c r="T202" s="234"/>
      <c r="AT202" s="235" t="s">
        <v>136</v>
      </c>
      <c r="AU202" s="235" t="s">
        <v>91</v>
      </c>
      <c r="AV202" s="15" t="s">
        <v>132</v>
      </c>
      <c r="AW202" s="15" t="s">
        <v>36</v>
      </c>
      <c r="AX202" s="15" t="s">
        <v>21</v>
      </c>
      <c r="AY202" s="235" t="s">
        <v>125</v>
      </c>
    </row>
    <row r="203" spans="1:65" s="2" customFormat="1" ht="16.5" customHeight="1">
      <c r="A203" s="34"/>
      <c r="B203" s="35"/>
      <c r="C203" s="186" t="s">
        <v>222</v>
      </c>
      <c r="D203" s="186" t="s">
        <v>127</v>
      </c>
      <c r="E203" s="187" t="s">
        <v>223</v>
      </c>
      <c r="F203" s="188" t="s">
        <v>224</v>
      </c>
      <c r="G203" s="189" t="s">
        <v>141</v>
      </c>
      <c r="H203" s="190">
        <v>7.87</v>
      </c>
      <c r="I203" s="191"/>
      <c r="J203" s="192">
        <f>ROUND(I203*H203,2)</f>
        <v>0</v>
      </c>
      <c r="K203" s="188" t="s">
        <v>131</v>
      </c>
      <c r="L203" s="39"/>
      <c r="M203" s="193" t="s">
        <v>1</v>
      </c>
      <c r="N203" s="194" t="s">
        <v>45</v>
      </c>
      <c r="O203" s="71"/>
      <c r="P203" s="195">
        <f>O203*H203</f>
        <v>0</v>
      </c>
      <c r="Q203" s="195">
        <v>0</v>
      </c>
      <c r="R203" s="195">
        <f>Q203*H203</f>
        <v>0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132</v>
      </c>
      <c r="AT203" s="197" t="s">
        <v>127</v>
      </c>
      <c r="AU203" s="197" t="s">
        <v>91</v>
      </c>
      <c r="AY203" s="17" t="s">
        <v>125</v>
      </c>
      <c r="BE203" s="198">
        <f>IF(N203="základní",J203,0)</f>
        <v>0</v>
      </c>
      <c r="BF203" s="198">
        <f>IF(N203="snížená",J203,0)</f>
        <v>0</v>
      </c>
      <c r="BG203" s="198">
        <f>IF(N203="zákl. přenesená",J203,0)</f>
        <v>0</v>
      </c>
      <c r="BH203" s="198">
        <f>IF(N203="sníž. přenesená",J203,0)</f>
        <v>0</v>
      </c>
      <c r="BI203" s="198">
        <f>IF(N203="nulová",J203,0)</f>
        <v>0</v>
      </c>
      <c r="BJ203" s="17" t="s">
        <v>91</v>
      </c>
      <c r="BK203" s="198">
        <f>ROUND(I203*H203,2)</f>
        <v>0</v>
      </c>
      <c r="BL203" s="17" t="s">
        <v>132</v>
      </c>
      <c r="BM203" s="197" t="s">
        <v>225</v>
      </c>
    </row>
    <row r="204" spans="1:65" s="2" customFormat="1" ht="11.25">
      <c r="A204" s="34"/>
      <c r="B204" s="35"/>
      <c r="C204" s="36"/>
      <c r="D204" s="199" t="s">
        <v>134</v>
      </c>
      <c r="E204" s="36"/>
      <c r="F204" s="200" t="s">
        <v>226</v>
      </c>
      <c r="G204" s="36"/>
      <c r="H204" s="36"/>
      <c r="I204" s="201"/>
      <c r="J204" s="36"/>
      <c r="K204" s="36"/>
      <c r="L204" s="39"/>
      <c r="M204" s="202"/>
      <c r="N204" s="203"/>
      <c r="O204" s="71"/>
      <c r="P204" s="71"/>
      <c r="Q204" s="71"/>
      <c r="R204" s="71"/>
      <c r="S204" s="71"/>
      <c r="T204" s="72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T204" s="17" t="s">
        <v>134</v>
      </c>
      <c r="AU204" s="17" t="s">
        <v>91</v>
      </c>
    </row>
    <row r="205" spans="1:65" s="13" customFormat="1" ht="11.25">
      <c r="B205" s="204"/>
      <c r="C205" s="205"/>
      <c r="D205" s="199" t="s">
        <v>136</v>
      </c>
      <c r="E205" s="206" t="s">
        <v>1</v>
      </c>
      <c r="F205" s="207" t="s">
        <v>144</v>
      </c>
      <c r="G205" s="205"/>
      <c r="H205" s="206" t="s">
        <v>1</v>
      </c>
      <c r="I205" s="208"/>
      <c r="J205" s="205"/>
      <c r="K205" s="205"/>
      <c r="L205" s="209"/>
      <c r="M205" s="210"/>
      <c r="N205" s="211"/>
      <c r="O205" s="211"/>
      <c r="P205" s="211"/>
      <c r="Q205" s="211"/>
      <c r="R205" s="211"/>
      <c r="S205" s="211"/>
      <c r="T205" s="212"/>
      <c r="AT205" s="213" t="s">
        <v>136</v>
      </c>
      <c r="AU205" s="213" t="s">
        <v>91</v>
      </c>
      <c r="AV205" s="13" t="s">
        <v>21</v>
      </c>
      <c r="AW205" s="13" t="s">
        <v>36</v>
      </c>
      <c r="AX205" s="13" t="s">
        <v>79</v>
      </c>
      <c r="AY205" s="213" t="s">
        <v>125</v>
      </c>
    </row>
    <row r="206" spans="1:65" s="14" customFormat="1" ht="11.25">
      <c r="B206" s="214"/>
      <c r="C206" s="215"/>
      <c r="D206" s="199" t="s">
        <v>136</v>
      </c>
      <c r="E206" s="216" t="s">
        <v>1</v>
      </c>
      <c r="F206" s="217" t="s">
        <v>162</v>
      </c>
      <c r="G206" s="215"/>
      <c r="H206" s="218">
        <v>5.7750000000000004</v>
      </c>
      <c r="I206" s="219"/>
      <c r="J206" s="215"/>
      <c r="K206" s="215"/>
      <c r="L206" s="220"/>
      <c r="M206" s="221"/>
      <c r="N206" s="222"/>
      <c r="O206" s="222"/>
      <c r="P206" s="222"/>
      <c r="Q206" s="222"/>
      <c r="R206" s="222"/>
      <c r="S206" s="222"/>
      <c r="T206" s="223"/>
      <c r="AT206" s="224" t="s">
        <v>136</v>
      </c>
      <c r="AU206" s="224" t="s">
        <v>91</v>
      </c>
      <c r="AV206" s="14" t="s">
        <v>91</v>
      </c>
      <c r="AW206" s="14" t="s">
        <v>36</v>
      </c>
      <c r="AX206" s="14" t="s">
        <v>79</v>
      </c>
      <c r="AY206" s="224" t="s">
        <v>125</v>
      </c>
    </row>
    <row r="207" spans="1:65" s="14" customFormat="1" ht="11.25">
      <c r="B207" s="214"/>
      <c r="C207" s="215"/>
      <c r="D207" s="199" t="s">
        <v>136</v>
      </c>
      <c r="E207" s="216" t="s">
        <v>1</v>
      </c>
      <c r="F207" s="217" t="s">
        <v>227</v>
      </c>
      <c r="G207" s="215"/>
      <c r="H207" s="218">
        <v>2.0950000000000002</v>
      </c>
      <c r="I207" s="219"/>
      <c r="J207" s="215"/>
      <c r="K207" s="215"/>
      <c r="L207" s="220"/>
      <c r="M207" s="221"/>
      <c r="N207" s="222"/>
      <c r="O207" s="222"/>
      <c r="P207" s="222"/>
      <c r="Q207" s="222"/>
      <c r="R207" s="222"/>
      <c r="S207" s="222"/>
      <c r="T207" s="223"/>
      <c r="AT207" s="224" t="s">
        <v>136</v>
      </c>
      <c r="AU207" s="224" t="s">
        <v>91</v>
      </c>
      <c r="AV207" s="14" t="s">
        <v>91</v>
      </c>
      <c r="AW207" s="14" t="s">
        <v>36</v>
      </c>
      <c r="AX207" s="14" t="s">
        <v>79</v>
      </c>
      <c r="AY207" s="224" t="s">
        <v>125</v>
      </c>
    </row>
    <row r="208" spans="1:65" s="15" customFormat="1" ht="11.25">
      <c r="B208" s="225"/>
      <c r="C208" s="226"/>
      <c r="D208" s="199" t="s">
        <v>136</v>
      </c>
      <c r="E208" s="227" t="s">
        <v>1</v>
      </c>
      <c r="F208" s="228" t="s">
        <v>156</v>
      </c>
      <c r="G208" s="226"/>
      <c r="H208" s="229">
        <v>7.87</v>
      </c>
      <c r="I208" s="230"/>
      <c r="J208" s="226"/>
      <c r="K208" s="226"/>
      <c r="L208" s="231"/>
      <c r="M208" s="232"/>
      <c r="N208" s="233"/>
      <c r="O208" s="233"/>
      <c r="P208" s="233"/>
      <c r="Q208" s="233"/>
      <c r="R208" s="233"/>
      <c r="S208" s="233"/>
      <c r="T208" s="234"/>
      <c r="AT208" s="235" t="s">
        <v>136</v>
      </c>
      <c r="AU208" s="235" t="s">
        <v>91</v>
      </c>
      <c r="AV208" s="15" t="s">
        <v>132</v>
      </c>
      <c r="AW208" s="15" t="s">
        <v>36</v>
      </c>
      <c r="AX208" s="15" t="s">
        <v>21</v>
      </c>
      <c r="AY208" s="235" t="s">
        <v>125</v>
      </c>
    </row>
    <row r="209" spans="1:65" s="2" customFormat="1" ht="21.75" customHeight="1">
      <c r="A209" s="34"/>
      <c r="B209" s="35"/>
      <c r="C209" s="186" t="s">
        <v>228</v>
      </c>
      <c r="D209" s="186" t="s">
        <v>127</v>
      </c>
      <c r="E209" s="187" t="s">
        <v>229</v>
      </c>
      <c r="F209" s="188" t="s">
        <v>230</v>
      </c>
      <c r="G209" s="189" t="s">
        <v>141</v>
      </c>
      <c r="H209" s="190">
        <v>7.87</v>
      </c>
      <c r="I209" s="191"/>
      <c r="J209" s="192">
        <f>ROUND(I209*H209,2)</f>
        <v>0</v>
      </c>
      <c r="K209" s="188" t="s">
        <v>131</v>
      </c>
      <c r="L209" s="39"/>
      <c r="M209" s="193" t="s">
        <v>1</v>
      </c>
      <c r="N209" s="194" t="s">
        <v>45</v>
      </c>
      <c r="O209" s="71"/>
      <c r="P209" s="195">
        <f>O209*H209</f>
        <v>0</v>
      </c>
      <c r="Q209" s="195">
        <v>0</v>
      </c>
      <c r="R209" s="195">
        <f>Q209*H209</f>
        <v>0</v>
      </c>
      <c r="S209" s="195">
        <v>0</v>
      </c>
      <c r="T209" s="19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132</v>
      </c>
      <c r="AT209" s="197" t="s">
        <v>127</v>
      </c>
      <c r="AU209" s="197" t="s">
        <v>91</v>
      </c>
      <c r="AY209" s="17" t="s">
        <v>125</v>
      </c>
      <c r="BE209" s="198">
        <f>IF(N209="základní",J209,0)</f>
        <v>0</v>
      </c>
      <c r="BF209" s="198">
        <f>IF(N209="snížená",J209,0)</f>
        <v>0</v>
      </c>
      <c r="BG209" s="198">
        <f>IF(N209="zákl. přenesená",J209,0)</f>
        <v>0</v>
      </c>
      <c r="BH209" s="198">
        <f>IF(N209="sníž. přenesená",J209,0)</f>
        <v>0</v>
      </c>
      <c r="BI209" s="198">
        <f>IF(N209="nulová",J209,0)</f>
        <v>0</v>
      </c>
      <c r="BJ209" s="17" t="s">
        <v>91</v>
      </c>
      <c r="BK209" s="198">
        <f>ROUND(I209*H209,2)</f>
        <v>0</v>
      </c>
      <c r="BL209" s="17" t="s">
        <v>132</v>
      </c>
      <c r="BM209" s="197" t="s">
        <v>231</v>
      </c>
    </row>
    <row r="210" spans="1:65" s="2" customFormat="1" ht="11.25">
      <c r="A210" s="34"/>
      <c r="B210" s="35"/>
      <c r="C210" s="36"/>
      <c r="D210" s="199" t="s">
        <v>134</v>
      </c>
      <c r="E210" s="36"/>
      <c r="F210" s="200" t="s">
        <v>232</v>
      </c>
      <c r="G210" s="36"/>
      <c r="H210" s="36"/>
      <c r="I210" s="201"/>
      <c r="J210" s="36"/>
      <c r="K210" s="36"/>
      <c r="L210" s="39"/>
      <c r="M210" s="202"/>
      <c r="N210" s="203"/>
      <c r="O210" s="71"/>
      <c r="P210" s="71"/>
      <c r="Q210" s="71"/>
      <c r="R210" s="71"/>
      <c r="S210" s="71"/>
      <c r="T210" s="72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T210" s="17" t="s">
        <v>134</v>
      </c>
      <c r="AU210" s="17" t="s">
        <v>91</v>
      </c>
    </row>
    <row r="211" spans="1:65" s="13" customFormat="1" ht="11.25">
      <c r="B211" s="204"/>
      <c r="C211" s="205"/>
      <c r="D211" s="199" t="s">
        <v>136</v>
      </c>
      <c r="E211" s="206" t="s">
        <v>1</v>
      </c>
      <c r="F211" s="207" t="s">
        <v>144</v>
      </c>
      <c r="G211" s="205"/>
      <c r="H211" s="206" t="s">
        <v>1</v>
      </c>
      <c r="I211" s="208"/>
      <c r="J211" s="205"/>
      <c r="K211" s="205"/>
      <c r="L211" s="209"/>
      <c r="M211" s="210"/>
      <c r="N211" s="211"/>
      <c r="O211" s="211"/>
      <c r="P211" s="211"/>
      <c r="Q211" s="211"/>
      <c r="R211" s="211"/>
      <c r="S211" s="211"/>
      <c r="T211" s="212"/>
      <c r="AT211" s="213" t="s">
        <v>136</v>
      </c>
      <c r="AU211" s="213" t="s">
        <v>91</v>
      </c>
      <c r="AV211" s="13" t="s">
        <v>21</v>
      </c>
      <c r="AW211" s="13" t="s">
        <v>36</v>
      </c>
      <c r="AX211" s="13" t="s">
        <v>79</v>
      </c>
      <c r="AY211" s="213" t="s">
        <v>125</v>
      </c>
    </row>
    <row r="212" spans="1:65" s="14" customFormat="1" ht="11.25">
      <c r="B212" s="214"/>
      <c r="C212" s="215"/>
      <c r="D212" s="199" t="s">
        <v>136</v>
      </c>
      <c r="E212" s="216" t="s">
        <v>1</v>
      </c>
      <c r="F212" s="217" t="s">
        <v>162</v>
      </c>
      <c r="G212" s="215"/>
      <c r="H212" s="218">
        <v>5.7750000000000004</v>
      </c>
      <c r="I212" s="219"/>
      <c r="J212" s="215"/>
      <c r="K212" s="215"/>
      <c r="L212" s="220"/>
      <c r="M212" s="221"/>
      <c r="N212" s="222"/>
      <c r="O212" s="222"/>
      <c r="P212" s="222"/>
      <c r="Q212" s="222"/>
      <c r="R212" s="222"/>
      <c r="S212" s="222"/>
      <c r="T212" s="223"/>
      <c r="AT212" s="224" t="s">
        <v>136</v>
      </c>
      <c r="AU212" s="224" t="s">
        <v>91</v>
      </c>
      <c r="AV212" s="14" t="s">
        <v>91</v>
      </c>
      <c r="AW212" s="14" t="s">
        <v>36</v>
      </c>
      <c r="AX212" s="14" t="s">
        <v>79</v>
      </c>
      <c r="AY212" s="224" t="s">
        <v>125</v>
      </c>
    </row>
    <row r="213" spans="1:65" s="14" customFormat="1" ht="11.25">
      <c r="B213" s="214"/>
      <c r="C213" s="215"/>
      <c r="D213" s="199" t="s">
        <v>136</v>
      </c>
      <c r="E213" s="216" t="s">
        <v>1</v>
      </c>
      <c r="F213" s="217" t="s">
        <v>227</v>
      </c>
      <c r="G213" s="215"/>
      <c r="H213" s="218">
        <v>2.0950000000000002</v>
      </c>
      <c r="I213" s="219"/>
      <c r="J213" s="215"/>
      <c r="K213" s="215"/>
      <c r="L213" s="220"/>
      <c r="M213" s="221"/>
      <c r="N213" s="222"/>
      <c r="O213" s="222"/>
      <c r="P213" s="222"/>
      <c r="Q213" s="222"/>
      <c r="R213" s="222"/>
      <c r="S213" s="222"/>
      <c r="T213" s="223"/>
      <c r="AT213" s="224" t="s">
        <v>136</v>
      </c>
      <c r="AU213" s="224" t="s">
        <v>91</v>
      </c>
      <c r="AV213" s="14" t="s">
        <v>91</v>
      </c>
      <c r="AW213" s="14" t="s">
        <v>36</v>
      </c>
      <c r="AX213" s="14" t="s">
        <v>79</v>
      </c>
      <c r="AY213" s="224" t="s">
        <v>125</v>
      </c>
    </row>
    <row r="214" spans="1:65" s="15" customFormat="1" ht="11.25">
      <c r="B214" s="225"/>
      <c r="C214" s="226"/>
      <c r="D214" s="199" t="s">
        <v>136</v>
      </c>
      <c r="E214" s="227" t="s">
        <v>1</v>
      </c>
      <c r="F214" s="228" t="s">
        <v>156</v>
      </c>
      <c r="G214" s="226"/>
      <c r="H214" s="229">
        <v>7.87</v>
      </c>
      <c r="I214" s="230"/>
      <c r="J214" s="226"/>
      <c r="K214" s="226"/>
      <c r="L214" s="231"/>
      <c r="M214" s="232"/>
      <c r="N214" s="233"/>
      <c r="O214" s="233"/>
      <c r="P214" s="233"/>
      <c r="Q214" s="233"/>
      <c r="R214" s="233"/>
      <c r="S214" s="233"/>
      <c r="T214" s="234"/>
      <c r="AT214" s="235" t="s">
        <v>136</v>
      </c>
      <c r="AU214" s="235" t="s">
        <v>91</v>
      </c>
      <c r="AV214" s="15" t="s">
        <v>132</v>
      </c>
      <c r="AW214" s="15" t="s">
        <v>36</v>
      </c>
      <c r="AX214" s="15" t="s">
        <v>21</v>
      </c>
      <c r="AY214" s="235" t="s">
        <v>125</v>
      </c>
    </row>
    <row r="215" spans="1:65" s="12" customFormat="1" ht="22.9" customHeight="1">
      <c r="B215" s="170"/>
      <c r="C215" s="171"/>
      <c r="D215" s="172" t="s">
        <v>78</v>
      </c>
      <c r="E215" s="184" t="s">
        <v>146</v>
      </c>
      <c r="F215" s="184" t="s">
        <v>233</v>
      </c>
      <c r="G215" s="171"/>
      <c r="H215" s="171"/>
      <c r="I215" s="174"/>
      <c r="J215" s="185">
        <f>BK215</f>
        <v>0</v>
      </c>
      <c r="K215" s="171"/>
      <c r="L215" s="176"/>
      <c r="M215" s="177"/>
      <c r="N215" s="178"/>
      <c r="O215" s="178"/>
      <c r="P215" s="179">
        <f>SUM(P216:P259)</f>
        <v>0</v>
      </c>
      <c r="Q215" s="178"/>
      <c r="R215" s="179">
        <f>SUM(R216:R259)</f>
        <v>4.8166175999999998</v>
      </c>
      <c r="S215" s="178"/>
      <c r="T215" s="180">
        <f>SUM(T216:T259)</f>
        <v>0</v>
      </c>
      <c r="AR215" s="181" t="s">
        <v>21</v>
      </c>
      <c r="AT215" s="182" t="s">
        <v>78</v>
      </c>
      <c r="AU215" s="182" t="s">
        <v>21</v>
      </c>
      <c r="AY215" s="181" t="s">
        <v>125</v>
      </c>
      <c r="BK215" s="183">
        <f>SUM(BK216:BK259)</f>
        <v>0</v>
      </c>
    </row>
    <row r="216" spans="1:65" s="2" customFormat="1" ht="24.2" customHeight="1">
      <c r="A216" s="34"/>
      <c r="B216" s="35"/>
      <c r="C216" s="186" t="s">
        <v>234</v>
      </c>
      <c r="D216" s="186" t="s">
        <v>127</v>
      </c>
      <c r="E216" s="187" t="s">
        <v>235</v>
      </c>
      <c r="F216" s="188" t="s">
        <v>236</v>
      </c>
      <c r="G216" s="189" t="s">
        <v>237</v>
      </c>
      <c r="H216" s="190">
        <v>16</v>
      </c>
      <c r="I216" s="191"/>
      <c r="J216" s="192">
        <f>ROUND(I216*H216,2)</f>
        <v>0</v>
      </c>
      <c r="K216" s="188" t="s">
        <v>131</v>
      </c>
      <c r="L216" s="39"/>
      <c r="M216" s="193" t="s">
        <v>1</v>
      </c>
      <c r="N216" s="194" t="s">
        <v>45</v>
      </c>
      <c r="O216" s="71"/>
      <c r="P216" s="195">
        <f>O216*H216</f>
        <v>0</v>
      </c>
      <c r="Q216" s="195">
        <v>0.17488999999999999</v>
      </c>
      <c r="R216" s="195">
        <f>Q216*H216</f>
        <v>2.7982399999999998</v>
      </c>
      <c r="S216" s="195">
        <v>0</v>
      </c>
      <c r="T216" s="19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132</v>
      </c>
      <c r="AT216" s="197" t="s">
        <v>127</v>
      </c>
      <c r="AU216" s="197" t="s">
        <v>91</v>
      </c>
      <c r="AY216" s="17" t="s">
        <v>125</v>
      </c>
      <c r="BE216" s="198">
        <f>IF(N216="základní",J216,0)</f>
        <v>0</v>
      </c>
      <c r="BF216" s="198">
        <f>IF(N216="snížená",J216,0)</f>
        <v>0</v>
      </c>
      <c r="BG216" s="198">
        <f>IF(N216="zákl. přenesená",J216,0)</f>
        <v>0</v>
      </c>
      <c r="BH216" s="198">
        <f>IF(N216="sníž. přenesená",J216,0)</f>
        <v>0</v>
      </c>
      <c r="BI216" s="198">
        <f>IF(N216="nulová",J216,0)</f>
        <v>0</v>
      </c>
      <c r="BJ216" s="17" t="s">
        <v>91</v>
      </c>
      <c r="BK216" s="198">
        <f>ROUND(I216*H216,2)</f>
        <v>0</v>
      </c>
      <c r="BL216" s="17" t="s">
        <v>132</v>
      </c>
      <c r="BM216" s="197" t="s">
        <v>238</v>
      </c>
    </row>
    <row r="217" spans="1:65" s="2" customFormat="1" ht="29.25">
      <c r="A217" s="34"/>
      <c r="B217" s="35"/>
      <c r="C217" s="36"/>
      <c r="D217" s="199" t="s">
        <v>134</v>
      </c>
      <c r="E217" s="36"/>
      <c r="F217" s="200" t="s">
        <v>239</v>
      </c>
      <c r="G217" s="36"/>
      <c r="H217" s="36"/>
      <c r="I217" s="201"/>
      <c r="J217" s="36"/>
      <c r="K217" s="36"/>
      <c r="L217" s="39"/>
      <c r="M217" s="202"/>
      <c r="N217" s="203"/>
      <c r="O217" s="71"/>
      <c r="P217" s="71"/>
      <c r="Q217" s="71"/>
      <c r="R217" s="71"/>
      <c r="S217" s="71"/>
      <c r="T217" s="72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T217" s="17" t="s">
        <v>134</v>
      </c>
      <c r="AU217" s="17" t="s">
        <v>91</v>
      </c>
    </row>
    <row r="218" spans="1:65" s="13" customFormat="1" ht="11.25">
      <c r="B218" s="204"/>
      <c r="C218" s="205"/>
      <c r="D218" s="199" t="s">
        <v>136</v>
      </c>
      <c r="E218" s="206" t="s">
        <v>1</v>
      </c>
      <c r="F218" s="207" t="s">
        <v>144</v>
      </c>
      <c r="G218" s="205"/>
      <c r="H218" s="206" t="s">
        <v>1</v>
      </c>
      <c r="I218" s="208"/>
      <c r="J218" s="205"/>
      <c r="K218" s="205"/>
      <c r="L218" s="209"/>
      <c r="M218" s="210"/>
      <c r="N218" s="211"/>
      <c r="O218" s="211"/>
      <c r="P218" s="211"/>
      <c r="Q218" s="211"/>
      <c r="R218" s="211"/>
      <c r="S218" s="211"/>
      <c r="T218" s="212"/>
      <c r="AT218" s="213" t="s">
        <v>136</v>
      </c>
      <c r="AU218" s="213" t="s">
        <v>91</v>
      </c>
      <c r="AV218" s="13" t="s">
        <v>21</v>
      </c>
      <c r="AW218" s="13" t="s">
        <v>36</v>
      </c>
      <c r="AX218" s="13" t="s">
        <v>79</v>
      </c>
      <c r="AY218" s="213" t="s">
        <v>125</v>
      </c>
    </row>
    <row r="219" spans="1:65" s="14" customFormat="1" ht="11.25">
      <c r="B219" s="214"/>
      <c r="C219" s="215"/>
      <c r="D219" s="199" t="s">
        <v>136</v>
      </c>
      <c r="E219" s="216" t="s">
        <v>1</v>
      </c>
      <c r="F219" s="217" t="s">
        <v>222</v>
      </c>
      <c r="G219" s="215"/>
      <c r="H219" s="218">
        <v>16</v>
      </c>
      <c r="I219" s="219"/>
      <c r="J219" s="215"/>
      <c r="K219" s="215"/>
      <c r="L219" s="220"/>
      <c r="M219" s="221"/>
      <c r="N219" s="222"/>
      <c r="O219" s="222"/>
      <c r="P219" s="222"/>
      <c r="Q219" s="222"/>
      <c r="R219" s="222"/>
      <c r="S219" s="222"/>
      <c r="T219" s="223"/>
      <c r="AT219" s="224" t="s">
        <v>136</v>
      </c>
      <c r="AU219" s="224" t="s">
        <v>91</v>
      </c>
      <c r="AV219" s="14" t="s">
        <v>91</v>
      </c>
      <c r="AW219" s="14" t="s">
        <v>36</v>
      </c>
      <c r="AX219" s="14" t="s">
        <v>21</v>
      </c>
      <c r="AY219" s="224" t="s">
        <v>125</v>
      </c>
    </row>
    <row r="220" spans="1:65" s="2" customFormat="1" ht="24.2" customHeight="1">
      <c r="A220" s="34"/>
      <c r="B220" s="35"/>
      <c r="C220" s="236" t="s">
        <v>240</v>
      </c>
      <c r="D220" s="236" t="s">
        <v>188</v>
      </c>
      <c r="E220" s="237" t="s">
        <v>241</v>
      </c>
      <c r="F220" s="238" t="s">
        <v>242</v>
      </c>
      <c r="G220" s="239" t="s">
        <v>237</v>
      </c>
      <c r="H220" s="240">
        <v>16</v>
      </c>
      <c r="I220" s="241"/>
      <c r="J220" s="242">
        <f>ROUND(I220*H220,2)</f>
        <v>0</v>
      </c>
      <c r="K220" s="238" t="s">
        <v>1</v>
      </c>
      <c r="L220" s="243"/>
      <c r="M220" s="244" t="s">
        <v>1</v>
      </c>
      <c r="N220" s="245" t="s">
        <v>45</v>
      </c>
      <c r="O220" s="71"/>
      <c r="P220" s="195">
        <f>O220*H220</f>
        <v>0</v>
      </c>
      <c r="Q220" s="195">
        <v>4.3E-3</v>
      </c>
      <c r="R220" s="195">
        <f>Q220*H220</f>
        <v>6.88E-2</v>
      </c>
      <c r="S220" s="195">
        <v>0</v>
      </c>
      <c r="T220" s="19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182</v>
      </c>
      <c r="AT220" s="197" t="s">
        <v>188</v>
      </c>
      <c r="AU220" s="197" t="s">
        <v>91</v>
      </c>
      <c r="AY220" s="17" t="s">
        <v>125</v>
      </c>
      <c r="BE220" s="198">
        <f>IF(N220="základní",J220,0)</f>
        <v>0</v>
      </c>
      <c r="BF220" s="198">
        <f>IF(N220="snížená",J220,0)</f>
        <v>0</v>
      </c>
      <c r="BG220" s="198">
        <f>IF(N220="zákl. přenesená",J220,0)</f>
        <v>0</v>
      </c>
      <c r="BH220" s="198">
        <f>IF(N220="sníž. přenesená",J220,0)</f>
        <v>0</v>
      </c>
      <c r="BI220" s="198">
        <f>IF(N220="nulová",J220,0)</f>
        <v>0</v>
      </c>
      <c r="BJ220" s="17" t="s">
        <v>91</v>
      </c>
      <c r="BK220" s="198">
        <f>ROUND(I220*H220,2)</f>
        <v>0</v>
      </c>
      <c r="BL220" s="17" t="s">
        <v>132</v>
      </c>
      <c r="BM220" s="197" t="s">
        <v>243</v>
      </c>
    </row>
    <row r="221" spans="1:65" s="2" customFormat="1" ht="19.5">
      <c r="A221" s="34"/>
      <c r="B221" s="35"/>
      <c r="C221" s="36"/>
      <c r="D221" s="199" t="s">
        <v>134</v>
      </c>
      <c r="E221" s="36"/>
      <c r="F221" s="200" t="s">
        <v>242</v>
      </c>
      <c r="G221" s="36"/>
      <c r="H221" s="36"/>
      <c r="I221" s="201"/>
      <c r="J221" s="36"/>
      <c r="K221" s="36"/>
      <c r="L221" s="39"/>
      <c r="M221" s="202"/>
      <c r="N221" s="203"/>
      <c r="O221" s="71"/>
      <c r="P221" s="71"/>
      <c r="Q221" s="71"/>
      <c r="R221" s="71"/>
      <c r="S221" s="71"/>
      <c r="T221" s="72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T221" s="17" t="s">
        <v>134</v>
      </c>
      <c r="AU221" s="17" t="s">
        <v>91</v>
      </c>
    </row>
    <row r="222" spans="1:65" s="2" customFormat="1" ht="24.2" customHeight="1">
      <c r="A222" s="34"/>
      <c r="B222" s="35"/>
      <c r="C222" s="186" t="s">
        <v>244</v>
      </c>
      <c r="D222" s="186" t="s">
        <v>127</v>
      </c>
      <c r="E222" s="187" t="s">
        <v>245</v>
      </c>
      <c r="F222" s="188" t="s">
        <v>246</v>
      </c>
      <c r="G222" s="189" t="s">
        <v>237</v>
      </c>
      <c r="H222" s="190">
        <v>1</v>
      </c>
      <c r="I222" s="191"/>
      <c r="J222" s="192">
        <f>ROUND(I222*H222,2)</f>
        <v>0</v>
      </c>
      <c r="K222" s="188" t="s">
        <v>131</v>
      </c>
      <c r="L222" s="39"/>
      <c r="M222" s="193" t="s">
        <v>1</v>
      </c>
      <c r="N222" s="194" t="s">
        <v>45</v>
      </c>
      <c r="O222" s="71"/>
      <c r="P222" s="195">
        <f>O222*H222</f>
        <v>0</v>
      </c>
      <c r="Q222" s="195">
        <v>0</v>
      </c>
      <c r="R222" s="195">
        <f>Q222*H222</f>
        <v>0</v>
      </c>
      <c r="S222" s="195">
        <v>0</v>
      </c>
      <c r="T222" s="19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7" t="s">
        <v>132</v>
      </c>
      <c r="AT222" s="197" t="s">
        <v>127</v>
      </c>
      <c r="AU222" s="197" t="s">
        <v>91</v>
      </c>
      <c r="AY222" s="17" t="s">
        <v>125</v>
      </c>
      <c r="BE222" s="198">
        <f>IF(N222="základní",J222,0)</f>
        <v>0</v>
      </c>
      <c r="BF222" s="198">
        <f>IF(N222="snížená",J222,0)</f>
        <v>0</v>
      </c>
      <c r="BG222" s="198">
        <f>IF(N222="zákl. přenesená",J222,0)</f>
        <v>0</v>
      </c>
      <c r="BH222" s="198">
        <f>IF(N222="sníž. přenesená",J222,0)</f>
        <v>0</v>
      </c>
      <c r="BI222" s="198">
        <f>IF(N222="nulová",J222,0)</f>
        <v>0</v>
      </c>
      <c r="BJ222" s="17" t="s">
        <v>91</v>
      </c>
      <c r="BK222" s="198">
        <f>ROUND(I222*H222,2)</f>
        <v>0</v>
      </c>
      <c r="BL222" s="17" t="s">
        <v>132</v>
      </c>
      <c r="BM222" s="197" t="s">
        <v>247</v>
      </c>
    </row>
    <row r="223" spans="1:65" s="2" customFormat="1" ht="19.5">
      <c r="A223" s="34"/>
      <c r="B223" s="35"/>
      <c r="C223" s="36"/>
      <c r="D223" s="199" t="s">
        <v>134</v>
      </c>
      <c r="E223" s="36"/>
      <c r="F223" s="200" t="s">
        <v>248</v>
      </c>
      <c r="G223" s="36"/>
      <c r="H223" s="36"/>
      <c r="I223" s="201"/>
      <c r="J223" s="36"/>
      <c r="K223" s="36"/>
      <c r="L223" s="39"/>
      <c r="M223" s="202"/>
      <c r="N223" s="203"/>
      <c r="O223" s="71"/>
      <c r="P223" s="71"/>
      <c r="Q223" s="71"/>
      <c r="R223" s="71"/>
      <c r="S223" s="71"/>
      <c r="T223" s="72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T223" s="17" t="s">
        <v>134</v>
      </c>
      <c r="AU223" s="17" t="s">
        <v>91</v>
      </c>
    </row>
    <row r="224" spans="1:65" s="13" customFormat="1" ht="11.25">
      <c r="B224" s="204"/>
      <c r="C224" s="205"/>
      <c r="D224" s="199" t="s">
        <v>136</v>
      </c>
      <c r="E224" s="206" t="s">
        <v>1</v>
      </c>
      <c r="F224" s="207" t="s">
        <v>144</v>
      </c>
      <c r="G224" s="205"/>
      <c r="H224" s="206" t="s">
        <v>1</v>
      </c>
      <c r="I224" s="208"/>
      <c r="J224" s="205"/>
      <c r="K224" s="205"/>
      <c r="L224" s="209"/>
      <c r="M224" s="210"/>
      <c r="N224" s="211"/>
      <c r="O224" s="211"/>
      <c r="P224" s="211"/>
      <c r="Q224" s="211"/>
      <c r="R224" s="211"/>
      <c r="S224" s="211"/>
      <c r="T224" s="212"/>
      <c r="AT224" s="213" t="s">
        <v>136</v>
      </c>
      <c r="AU224" s="213" t="s">
        <v>91</v>
      </c>
      <c r="AV224" s="13" t="s">
        <v>21</v>
      </c>
      <c r="AW224" s="13" t="s">
        <v>36</v>
      </c>
      <c r="AX224" s="13" t="s">
        <v>79</v>
      </c>
      <c r="AY224" s="213" t="s">
        <v>125</v>
      </c>
    </row>
    <row r="225" spans="1:65" s="14" customFormat="1" ht="11.25">
      <c r="B225" s="214"/>
      <c r="C225" s="215"/>
      <c r="D225" s="199" t="s">
        <v>136</v>
      </c>
      <c r="E225" s="216" t="s">
        <v>1</v>
      </c>
      <c r="F225" s="217" t="s">
        <v>21</v>
      </c>
      <c r="G225" s="215"/>
      <c r="H225" s="218">
        <v>1</v>
      </c>
      <c r="I225" s="219"/>
      <c r="J225" s="215"/>
      <c r="K225" s="215"/>
      <c r="L225" s="220"/>
      <c r="M225" s="221"/>
      <c r="N225" s="222"/>
      <c r="O225" s="222"/>
      <c r="P225" s="222"/>
      <c r="Q225" s="222"/>
      <c r="R225" s="222"/>
      <c r="S225" s="222"/>
      <c r="T225" s="223"/>
      <c r="AT225" s="224" t="s">
        <v>136</v>
      </c>
      <c r="AU225" s="224" t="s">
        <v>91</v>
      </c>
      <c r="AV225" s="14" t="s">
        <v>91</v>
      </c>
      <c r="AW225" s="14" t="s">
        <v>36</v>
      </c>
      <c r="AX225" s="14" t="s">
        <v>21</v>
      </c>
      <c r="AY225" s="224" t="s">
        <v>125</v>
      </c>
    </row>
    <row r="226" spans="1:65" s="2" customFormat="1" ht="37.9" customHeight="1">
      <c r="A226" s="34"/>
      <c r="B226" s="35"/>
      <c r="C226" s="236" t="s">
        <v>7</v>
      </c>
      <c r="D226" s="236" t="s">
        <v>188</v>
      </c>
      <c r="E226" s="237" t="s">
        <v>249</v>
      </c>
      <c r="F226" s="238" t="s">
        <v>250</v>
      </c>
      <c r="G226" s="239" t="s">
        <v>237</v>
      </c>
      <c r="H226" s="240">
        <v>1</v>
      </c>
      <c r="I226" s="241"/>
      <c r="J226" s="242">
        <f>ROUND(I226*H226,2)</f>
        <v>0</v>
      </c>
      <c r="K226" s="238" t="s">
        <v>1</v>
      </c>
      <c r="L226" s="243"/>
      <c r="M226" s="244" t="s">
        <v>1</v>
      </c>
      <c r="N226" s="245" t="s">
        <v>45</v>
      </c>
      <c r="O226" s="71"/>
      <c r="P226" s="195">
        <f>O226*H226</f>
        <v>0</v>
      </c>
      <c r="Q226" s="195">
        <v>0</v>
      </c>
      <c r="R226" s="195">
        <f>Q226*H226</f>
        <v>0</v>
      </c>
      <c r="S226" s="195">
        <v>0</v>
      </c>
      <c r="T226" s="19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7" t="s">
        <v>182</v>
      </c>
      <c r="AT226" s="197" t="s">
        <v>188</v>
      </c>
      <c r="AU226" s="197" t="s">
        <v>91</v>
      </c>
      <c r="AY226" s="17" t="s">
        <v>125</v>
      </c>
      <c r="BE226" s="198">
        <f>IF(N226="základní",J226,0)</f>
        <v>0</v>
      </c>
      <c r="BF226" s="198">
        <f>IF(N226="snížená",J226,0)</f>
        <v>0</v>
      </c>
      <c r="BG226" s="198">
        <f>IF(N226="zákl. přenesená",J226,0)</f>
        <v>0</v>
      </c>
      <c r="BH226" s="198">
        <f>IF(N226="sníž. přenesená",J226,0)</f>
        <v>0</v>
      </c>
      <c r="BI226" s="198">
        <f>IF(N226="nulová",J226,0)</f>
        <v>0</v>
      </c>
      <c r="BJ226" s="17" t="s">
        <v>91</v>
      </c>
      <c r="BK226" s="198">
        <f>ROUND(I226*H226,2)</f>
        <v>0</v>
      </c>
      <c r="BL226" s="17" t="s">
        <v>132</v>
      </c>
      <c r="BM226" s="197" t="s">
        <v>251</v>
      </c>
    </row>
    <row r="227" spans="1:65" s="2" customFormat="1" ht="19.5">
      <c r="A227" s="34"/>
      <c r="B227" s="35"/>
      <c r="C227" s="36"/>
      <c r="D227" s="199" t="s">
        <v>134</v>
      </c>
      <c r="E227" s="36"/>
      <c r="F227" s="200" t="s">
        <v>250</v>
      </c>
      <c r="G227" s="36"/>
      <c r="H227" s="36"/>
      <c r="I227" s="201"/>
      <c r="J227" s="36"/>
      <c r="K227" s="36"/>
      <c r="L227" s="39"/>
      <c r="M227" s="202"/>
      <c r="N227" s="203"/>
      <c r="O227" s="71"/>
      <c r="P227" s="71"/>
      <c r="Q227" s="71"/>
      <c r="R227" s="71"/>
      <c r="S227" s="71"/>
      <c r="T227" s="72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T227" s="17" t="s">
        <v>134</v>
      </c>
      <c r="AU227" s="17" t="s">
        <v>91</v>
      </c>
    </row>
    <row r="228" spans="1:65" s="2" customFormat="1" ht="24.2" customHeight="1">
      <c r="A228" s="34"/>
      <c r="B228" s="35"/>
      <c r="C228" s="186" t="s">
        <v>252</v>
      </c>
      <c r="D228" s="186" t="s">
        <v>127</v>
      </c>
      <c r="E228" s="187" t="s">
        <v>253</v>
      </c>
      <c r="F228" s="188" t="s">
        <v>254</v>
      </c>
      <c r="G228" s="189" t="s">
        <v>237</v>
      </c>
      <c r="H228" s="190">
        <v>16</v>
      </c>
      <c r="I228" s="191"/>
      <c r="J228" s="192">
        <f>ROUND(I228*H228,2)</f>
        <v>0</v>
      </c>
      <c r="K228" s="188" t="s">
        <v>131</v>
      </c>
      <c r="L228" s="39"/>
      <c r="M228" s="193" t="s">
        <v>1</v>
      </c>
      <c r="N228" s="194" t="s">
        <v>45</v>
      </c>
      <c r="O228" s="71"/>
      <c r="P228" s="195">
        <f>O228*H228</f>
        <v>0</v>
      </c>
      <c r="Q228" s="195">
        <v>4.0000000000000002E-4</v>
      </c>
      <c r="R228" s="195">
        <f>Q228*H228</f>
        <v>6.4000000000000003E-3</v>
      </c>
      <c r="S228" s="195">
        <v>0</v>
      </c>
      <c r="T228" s="19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132</v>
      </c>
      <c r="AT228" s="197" t="s">
        <v>127</v>
      </c>
      <c r="AU228" s="197" t="s">
        <v>91</v>
      </c>
      <c r="AY228" s="17" t="s">
        <v>125</v>
      </c>
      <c r="BE228" s="198">
        <f>IF(N228="základní",J228,0)</f>
        <v>0</v>
      </c>
      <c r="BF228" s="198">
        <f>IF(N228="snížená",J228,0)</f>
        <v>0</v>
      </c>
      <c r="BG228" s="198">
        <f>IF(N228="zákl. přenesená",J228,0)</f>
        <v>0</v>
      </c>
      <c r="BH228" s="198">
        <f>IF(N228="sníž. přenesená",J228,0)</f>
        <v>0</v>
      </c>
      <c r="BI228" s="198">
        <f>IF(N228="nulová",J228,0)</f>
        <v>0</v>
      </c>
      <c r="BJ228" s="17" t="s">
        <v>91</v>
      </c>
      <c r="BK228" s="198">
        <f>ROUND(I228*H228,2)</f>
        <v>0</v>
      </c>
      <c r="BL228" s="17" t="s">
        <v>132</v>
      </c>
      <c r="BM228" s="197" t="s">
        <v>255</v>
      </c>
    </row>
    <row r="229" spans="1:65" s="2" customFormat="1" ht="19.5">
      <c r="A229" s="34"/>
      <c r="B229" s="35"/>
      <c r="C229" s="36"/>
      <c r="D229" s="199" t="s">
        <v>134</v>
      </c>
      <c r="E229" s="36"/>
      <c r="F229" s="200" t="s">
        <v>256</v>
      </c>
      <c r="G229" s="36"/>
      <c r="H229" s="36"/>
      <c r="I229" s="201"/>
      <c r="J229" s="36"/>
      <c r="K229" s="36"/>
      <c r="L229" s="39"/>
      <c r="M229" s="202"/>
      <c r="N229" s="203"/>
      <c r="O229" s="71"/>
      <c r="P229" s="71"/>
      <c r="Q229" s="71"/>
      <c r="R229" s="71"/>
      <c r="S229" s="71"/>
      <c r="T229" s="72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T229" s="17" t="s">
        <v>134</v>
      </c>
      <c r="AU229" s="17" t="s">
        <v>91</v>
      </c>
    </row>
    <row r="230" spans="1:65" s="13" customFormat="1" ht="11.25">
      <c r="B230" s="204"/>
      <c r="C230" s="205"/>
      <c r="D230" s="199" t="s">
        <v>136</v>
      </c>
      <c r="E230" s="206" t="s">
        <v>1</v>
      </c>
      <c r="F230" s="207" t="s">
        <v>144</v>
      </c>
      <c r="G230" s="205"/>
      <c r="H230" s="206" t="s">
        <v>1</v>
      </c>
      <c r="I230" s="208"/>
      <c r="J230" s="205"/>
      <c r="K230" s="205"/>
      <c r="L230" s="209"/>
      <c r="M230" s="210"/>
      <c r="N230" s="211"/>
      <c r="O230" s="211"/>
      <c r="P230" s="211"/>
      <c r="Q230" s="211"/>
      <c r="R230" s="211"/>
      <c r="S230" s="211"/>
      <c r="T230" s="212"/>
      <c r="AT230" s="213" t="s">
        <v>136</v>
      </c>
      <c r="AU230" s="213" t="s">
        <v>91</v>
      </c>
      <c r="AV230" s="13" t="s">
        <v>21</v>
      </c>
      <c r="AW230" s="13" t="s">
        <v>36</v>
      </c>
      <c r="AX230" s="13" t="s">
        <v>79</v>
      </c>
      <c r="AY230" s="213" t="s">
        <v>125</v>
      </c>
    </row>
    <row r="231" spans="1:65" s="14" customFormat="1" ht="11.25">
      <c r="B231" s="214"/>
      <c r="C231" s="215"/>
      <c r="D231" s="199" t="s">
        <v>136</v>
      </c>
      <c r="E231" s="216" t="s">
        <v>1</v>
      </c>
      <c r="F231" s="217" t="s">
        <v>222</v>
      </c>
      <c r="G231" s="215"/>
      <c r="H231" s="218">
        <v>16</v>
      </c>
      <c r="I231" s="219"/>
      <c r="J231" s="215"/>
      <c r="K231" s="215"/>
      <c r="L231" s="220"/>
      <c r="M231" s="221"/>
      <c r="N231" s="222"/>
      <c r="O231" s="222"/>
      <c r="P231" s="222"/>
      <c r="Q231" s="222"/>
      <c r="R231" s="222"/>
      <c r="S231" s="222"/>
      <c r="T231" s="223"/>
      <c r="AT231" s="224" t="s">
        <v>136</v>
      </c>
      <c r="AU231" s="224" t="s">
        <v>91</v>
      </c>
      <c r="AV231" s="14" t="s">
        <v>91</v>
      </c>
      <c r="AW231" s="14" t="s">
        <v>36</v>
      </c>
      <c r="AX231" s="14" t="s">
        <v>21</v>
      </c>
      <c r="AY231" s="224" t="s">
        <v>125</v>
      </c>
    </row>
    <row r="232" spans="1:65" s="2" customFormat="1" ht="37.9" customHeight="1">
      <c r="A232" s="34"/>
      <c r="B232" s="35"/>
      <c r="C232" s="236" t="s">
        <v>257</v>
      </c>
      <c r="D232" s="236" t="s">
        <v>188</v>
      </c>
      <c r="E232" s="237" t="s">
        <v>258</v>
      </c>
      <c r="F232" s="238" t="s">
        <v>259</v>
      </c>
      <c r="G232" s="239" t="s">
        <v>237</v>
      </c>
      <c r="H232" s="240">
        <v>16</v>
      </c>
      <c r="I232" s="241"/>
      <c r="J232" s="242">
        <f>ROUND(I232*H232,2)</f>
        <v>0</v>
      </c>
      <c r="K232" s="238" t="s">
        <v>131</v>
      </c>
      <c r="L232" s="243"/>
      <c r="M232" s="244" t="s">
        <v>1</v>
      </c>
      <c r="N232" s="245" t="s">
        <v>45</v>
      </c>
      <c r="O232" s="71"/>
      <c r="P232" s="195">
        <f>O232*H232</f>
        <v>0</v>
      </c>
      <c r="Q232" s="195">
        <v>7.0000000000000007E-2</v>
      </c>
      <c r="R232" s="195">
        <f>Q232*H232</f>
        <v>1.1200000000000001</v>
      </c>
      <c r="S232" s="195">
        <v>0</v>
      </c>
      <c r="T232" s="196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7" t="s">
        <v>182</v>
      </c>
      <c r="AT232" s="197" t="s">
        <v>188</v>
      </c>
      <c r="AU232" s="197" t="s">
        <v>91</v>
      </c>
      <c r="AY232" s="17" t="s">
        <v>125</v>
      </c>
      <c r="BE232" s="198">
        <f>IF(N232="základní",J232,0)</f>
        <v>0</v>
      </c>
      <c r="BF232" s="198">
        <f>IF(N232="snížená",J232,0)</f>
        <v>0</v>
      </c>
      <c r="BG232" s="198">
        <f>IF(N232="zákl. přenesená",J232,0)</f>
        <v>0</v>
      </c>
      <c r="BH232" s="198">
        <f>IF(N232="sníž. přenesená",J232,0)</f>
        <v>0</v>
      </c>
      <c r="BI232" s="198">
        <f>IF(N232="nulová",J232,0)</f>
        <v>0</v>
      </c>
      <c r="BJ232" s="17" t="s">
        <v>91</v>
      </c>
      <c r="BK232" s="198">
        <f>ROUND(I232*H232,2)</f>
        <v>0</v>
      </c>
      <c r="BL232" s="17" t="s">
        <v>132</v>
      </c>
      <c r="BM232" s="197" t="s">
        <v>260</v>
      </c>
    </row>
    <row r="233" spans="1:65" s="2" customFormat="1" ht="19.5">
      <c r="A233" s="34"/>
      <c r="B233" s="35"/>
      <c r="C233" s="36"/>
      <c r="D233" s="199" t="s">
        <v>134</v>
      </c>
      <c r="E233" s="36"/>
      <c r="F233" s="200" t="s">
        <v>259</v>
      </c>
      <c r="G233" s="36"/>
      <c r="H233" s="36"/>
      <c r="I233" s="201"/>
      <c r="J233" s="36"/>
      <c r="K233" s="36"/>
      <c r="L233" s="39"/>
      <c r="M233" s="202"/>
      <c r="N233" s="203"/>
      <c r="O233" s="71"/>
      <c r="P233" s="71"/>
      <c r="Q233" s="71"/>
      <c r="R233" s="71"/>
      <c r="S233" s="71"/>
      <c r="T233" s="72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T233" s="17" t="s">
        <v>134</v>
      </c>
      <c r="AU233" s="17" t="s">
        <v>91</v>
      </c>
    </row>
    <row r="234" spans="1:65" s="2" customFormat="1" ht="24.2" customHeight="1">
      <c r="A234" s="34"/>
      <c r="B234" s="35"/>
      <c r="C234" s="186" t="s">
        <v>261</v>
      </c>
      <c r="D234" s="186" t="s">
        <v>127</v>
      </c>
      <c r="E234" s="187" t="s">
        <v>262</v>
      </c>
      <c r="F234" s="188" t="s">
        <v>263</v>
      </c>
      <c r="G234" s="189" t="s">
        <v>130</v>
      </c>
      <c r="H234" s="190">
        <v>37.9</v>
      </c>
      <c r="I234" s="191"/>
      <c r="J234" s="192">
        <f>ROUND(I234*H234,2)</f>
        <v>0</v>
      </c>
      <c r="K234" s="188" t="s">
        <v>131</v>
      </c>
      <c r="L234" s="39"/>
      <c r="M234" s="193" t="s">
        <v>1</v>
      </c>
      <c r="N234" s="194" t="s">
        <v>45</v>
      </c>
      <c r="O234" s="71"/>
      <c r="P234" s="195">
        <f>O234*H234</f>
        <v>0</v>
      </c>
      <c r="Q234" s="195">
        <v>0</v>
      </c>
      <c r="R234" s="195">
        <f>Q234*H234</f>
        <v>0</v>
      </c>
      <c r="S234" s="195">
        <v>0</v>
      </c>
      <c r="T234" s="196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7" t="s">
        <v>132</v>
      </c>
      <c r="AT234" s="197" t="s">
        <v>127</v>
      </c>
      <c r="AU234" s="197" t="s">
        <v>91</v>
      </c>
      <c r="AY234" s="17" t="s">
        <v>125</v>
      </c>
      <c r="BE234" s="198">
        <f>IF(N234="základní",J234,0)</f>
        <v>0</v>
      </c>
      <c r="BF234" s="198">
        <f>IF(N234="snížená",J234,0)</f>
        <v>0</v>
      </c>
      <c r="BG234" s="198">
        <f>IF(N234="zákl. přenesená",J234,0)</f>
        <v>0</v>
      </c>
      <c r="BH234" s="198">
        <f>IF(N234="sníž. přenesená",J234,0)</f>
        <v>0</v>
      </c>
      <c r="BI234" s="198">
        <f>IF(N234="nulová",J234,0)</f>
        <v>0</v>
      </c>
      <c r="BJ234" s="17" t="s">
        <v>91</v>
      </c>
      <c r="BK234" s="198">
        <f>ROUND(I234*H234,2)</f>
        <v>0</v>
      </c>
      <c r="BL234" s="17" t="s">
        <v>132</v>
      </c>
      <c r="BM234" s="197" t="s">
        <v>264</v>
      </c>
    </row>
    <row r="235" spans="1:65" s="2" customFormat="1" ht="19.5">
      <c r="A235" s="34"/>
      <c r="B235" s="35"/>
      <c r="C235" s="36"/>
      <c r="D235" s="199" t="s">
        <v>134</v>
      </c>
      <c r="E235" s="36"/>
      <c r="F235" s="200" t="s">
        <v>265</v>
      </c>
      <c r="G235" s="36"/>
      <c r="H235" s="36"/>
      <c r="I235" s="201"/>
      <c r="J235" s="36"/>
      <c r="K235" s="36"/>
      <c r="L235" s="39"/>
      <c r="M235" s="202"/>
      <c r="N235" s="203"/>
      <c r="O235" s="71"/>
      <c r="P235" s="71"/>
      <c r="Q235" s="71"/>
      <c r="R235" s="71"/>
      <c r="S235" s="71"/>
      <c r="T235" s="72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T235" s="17" t="s">
        <v>134</v>
      </c>
      <c r="AU235" s="17" t="s">
        <v>91</v>
      </c>
    </row>
    <row r="236" spans="1:65" s="13" customFormat="1" ht="11.25">
      <c r="B236" s="204"/>
      <c r="C236" s="205"/>
      <c r="D236" s="199" t="s">
        <v>136</v>
      </c>
      <c r="E236" s="206" t="s">
        <v>1</v>
      </c>
      <c r="F236" s="207" t="s">
        <v>144</v>
      </c>
      <c r="G236" s="205"/>
      <c r="H236" s="206" t="s">
        <v>1</v>
      </c>
      <c r="I236" s="208"/>
      <c r="J236" s="205"/>
      <c r="K236" s="205"/>
      <c r="L236" s="209"/>
      <c r="M236" s="210"/>
      <c r="N236" s="211"/>
      <c r="O236" s="211"/>
      <c r="P236" s="211"/>
      <c r="Q236" s="211"/>
      <c r="R236" s="211"/>
      <c r="S236" s="211"/>
      <c r="T236" s="212"/>
      <c r="AT236" s="213" t="s">
        <v>136</v>
      </c>
      <c r="AU236" s="213" t="s">
        <v>91</v>
      </c>
      <c r="AV236" s="13" t="s">
        <v>21</v>
      </c>
      <c r="AW236" s="13" t="s">
        <v>36</v>
      </c>
      <c r="AX236" s="13" t="s">
        <v>79</v>
      </c>
      <c r="AY236" s="213" t="s">
        <v>125</v>
      </c>
    </row>
    <row r="237" spans="1:65" s="14" customFormat="1" ht="11.25">
      <c r="B237" s="214"/>
      <c r="C237" s="215"/>
      <c r="D237" s="199" t="s">
        <v>136</v>
      </c>
      <c r="E237" s="216" t="s">
        <v>1</v>
      </c>
      <c r="F237" s="217" t="s">
        <v>266</v>
      </c>
      <c r="G237" s="215"/>
      <c r="H237" s="218">
        <v>37.9</v>
      </c>
      <c r="I237" s="219"/>
      <c r="J237" s="215"/>
      <c r="K237" s="215"/>
      <c r="L237" s="220"/>
      <c r="M237" s="221"/>
      <c r="N237" s="222"/>
      <c r="O237" s="222"/>
      <c r="P237" s="222"/>
      <c r="Q237" s="222"/>
      <c r="R237" s="222"/>
      <c r="S237" s="222"/>
      <c r="T237" s="223"/>
      <c r="AT237" s="224" t="s">
        <v>136</v>
      </c>
      <c r="AU237" s="224" t="s">
        <v>91</v>
      </c>
      <c r="AV237" s="14" t="s">
        <v>91</v>
      </c>
      <c r="AW237" s="14" t="s">
        <v>36</v>
      </c>
      <c r="AX237" s="14" t="s">
        <v>21</v>
      </c>
      <c r="AY237" s="224" t="s">
        <v>125</v>
      </c>
    </row>
    <row r="238" spans="1:65" s="2" customFormat="1" ht="44.25" customHeight="1">
      <c r="A238" s="34"/>
      <c r="B238" s="35"/>
      <c r="C238" s="236" t="s">
        <v>267</v>
      </c>
      <c r="D238" s="236" t="s">
        <v>188</v>
      </c>
      <c r="E238" s="237" t="s">
        <v>268</v>
      </c>
      <c r="F238" s="238" t="s">
        <v>269</v>
      </c>
      <c r="G238" s="239" t="s">
        <v>237</v>
      </c>
      <c r="H238" s="240">
        <v>16</v>
      </c>
      <c r="I238" s="241"/>
      <c r="J238" s="242">
        <f>ROUND(I238*H238,2)</f>
        <v>0</v>
      </c>
      <c r="K238" s="238" t="s">
        <v>1</v>
      </c>
      <c r="L238" s="243"/>
      <c r="M238" s="244" t="s">
        <v>1</v>
      </c>
      <c r="N238" s="245" t="s">
        <v>45</v>
      </c>
      <c r="O238" s="71"/>
      <c r="P238" s="195">
        <f>O238*H238</f>
        <v>0</v>
      </c>
      <c r="Q238" s="195">
        <v>1.89E-2</v>
      </c>
      <c r="R238" s="195">
        <f>Q238*H238</f>
        <v>0.3024</v>
      </c>
      <c r="S238" s="195">
        <v>0</v>
      </c>
      <c r="T238" s="19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182</v>
      </c>
      <c r="AT238" s="197" t="s">
        <v>188</v>
      </c>
      <c r="AU238" s="197" t="s">
        <v>91</v>
      </c>
      <c r="AY238" s="17" t="s">
        <v>125</v>
      </c>
      <c r="BE238" s="198">
        <f>IF(N238="základní",J238,0)</f>
        <v>0</v>
      </c>
      <c r="BF238" s="198">
        <f>IF(N238="snížená",J238,0)</f>
        <v>0</v>
      </c>
      <c r="BG238" s="198">
        <f>IF(N238="zákl. přenesená",J238,0)</f>
        <v>0</v>
      </c>
      <c r="BH238" s="198">
        <f>IF(N238="sníž. přenesená",J238,0)</f>
        <v>0</v>
      </c>
      <c r="BI238" s="198">
        <f>IF(N238="nulová",J238,0)</f>
        <v>0</v>
      </c>
      <c r="BJ238" s="17" t="s">
        <v>91</v>
      </c>
      <c r="BK238" s="198">
        <f>ROUND(I238*H238,2)</f>
        <v>0</v>
      </c>
      <c r="BL238" s="17" t="s">
        <v>132</v>
      </c>
      <c r="BM238" s="197" t="s">
        <v>270</v>
      </c>
    </row>
    <row r="239" spans="1:65" s="2" customFormat="1" ht="19.5">
      <c r="A239" s="34"/>
      <c r="B239" s="35"/>
      <c r="C239" s="36"/>
      <c r="D239" s="199" t="s">
        <v>134</v>
      </c>
      <c r="E239" s="36"/>
      <c r="F239" s="200" t="s">
        <v>271</v>
      </c>
      <c r="G239" s="36"/>
      <c r="H239" s="36"/>
      <c r="I239" s="201"/>
      <c r="J239" s="36"/>
      <c r="K239" s="36"/>
      <c r="L239" s="39"/>
      <c r="M239" s="202"/>
      <c r="N239" s="203"/>
      <c r="O239" s="71"/>
      <c r="P239" s="71"/>
      <c r="Q239" s="71"/>
      <c r="R239" s="71"/>
      <c r="S239" s="71"/>
      <c r="T239" s="72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T239" s="17" t="s">
        <v>134</v>
      </c>
      <c r="AU239" s="17" t="s">
        <v>91</v>
      </c>
    </row>
    <row r="240" spans="1:65" s="13" customFormat="1" ht="11.25">
      <c r="B240" s="204"/>
      <c r="C240" s="205"/>
      <c r="D240" s="199" t="s">
        <v>136</v>
      </c>
      <c r="E240" s="206" t="s">
        <v>1</v>
      </c>
      <c r="F240" s="207" t="s">
        <v>144</v>
      </c>
      <c r="G240" s="205"/>
      <c r="H240" s="206" t="s">
        <v>1</v>
      </c>
      <c r="I240" s="208"/>
      <c r="J240" s="205"/>
      <c r="K240" s="205"/>
      <c r="L240" s="209"/>
      <c r="M240" s="210"/>
      <c r="N240" s="211"/>
      <c r="O240" s="211"/>
      <c r="P240" s="211"/>
      <c r="Q240" s="211"/>
      <c r="R240" s="211"/>
      <c r="S240" s="211"/>
      <c r="T240" s="212"/>
      <c r="AT240" s="213" t="s">
        <v>136</v>
      </c>
      <c r="AU240" s="213" t="s">
        <v>91</v>
      </c>
      <c r="AV240" s="13" t="s">
        <v>21</v>
      </c>
      <c r="AW240" s="13" t="s">
        <v>36</v>
      </c>
      <c r="AX240" s="13" t="s">
        <v>79</v>
      </c>
      <c r="AY240" s="213" t="s">
        <v>125</v>
      </c>
    </row>
    <row r="241" spans="1:65" s="14" customFormat="1" ht="11.25">
      <c r="B241" s="214"/>
      <c r="C241" s="215"/>
      <c r="D241" s="199" t="s">
        <v>136</v>
      </c>
      <c r="E241" s="216" t="s">
        <v>1</v>
      </c>
      <c r="F241" s="217" t="s">
        <v>222</v>
      </c>
      <c r="G241" s="215"/>
      <c r="H241" s="218">
        <v>16</v>
      </c>
      <c r="I241" s="219"/>
      <c r="J241" s="215"/>
      <c r="K241" s="215"/>
      <c r="L241" s="220"/>
      <c r="M241" s="221"/>
      <c r="N241" s="222"/>
      <c r="O241" s="222"/>
      <c r="P241" s="222"/>
      <c r="Q241" s="222"/>
      <c r="R241" s="222"/>
      <c r="S241" s="222"/>
      <c r="T241" s="223"/>
      <c r="AT241" s="224" t="s">
        <v>136</v>
      </c>
      <c r="AU241" s="224" t="s">
        <v>91</v>
      </c>
      <c r="AV241" s="14" t="s">
        <v>91</v>
      </c>
      <c r="AW241" s="14" t="s">
        <v>36</v>
      </c>
      <c r="AX241" s="14" t="s">
        <v>21</v>
      </c>
      <c r="AY241" s="224" t="s">
        <v>125</v>
      </c>
    </row>
    <row r="242" spans="1:65" s="2" customFormat="1" ht="33" customHeight="1">
      <c r="A242" s="34"/>
      <c r="B242" s="35"/>
      <c r="C242" s="186" t="s">
        <v>272</v>
      </c>
      <c r="D242" s="186" t="s">
        <v>127</v>
      </c>
      <c r="E242" s="187" t="s">
        <v>273</v>
      </c>
      <c r="F242" s="188" t="s">
        <v>274</v>
      </c>
      <c r="G242" s="189" t="s">
        <v>237</v>
      </c>
      <c r="H242" s="190">
        <v>2</v>
      </c>
      <c r="I242" s="191"/>
      <c r="J242" s="192">
        <f>ROUND(I242*H242,2)</f>
        <v>0</v>
      </c>
      <c r="K242" s="188" t="s">
        <v>1</v>
      </c>
      <c r="L242" s="39"/>
      <c r="M242" s="193" t="s">
        <v>1</v>
      </c>
      <c r="N242" s="194" t="s">
        <v>45</v>
      </c>
      <c r="O242" s="71"/>
      <c r="P242" s="195">
        <f>O242*H242</f>
        <v>0</v>
      </c>
      <c r="Q242" s="195">
        <v>0.26038879999999998</v>
      </c>
      <c r="R242" s="195">
        <f>Q242*H242</f>
        <v>0.52077759999999995</v>
      </c>
      <c r="S242" s="195">
        <v>0</v>
      </c>
      <c r="T242" s="196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132</v>
      </c>
      <c r="AT242" s="197" t="s">
        <v>127</v>
      </c>
      <c r="AU242" s="197" t="s">
        <v>91</v>
      </c>
      <c r="AY242" s="17" t="s">
        <v>125</v>
      </c>
      <c r="BE242" s="198">
        <f>IF(N242="základní",J242,0)</f>
        <v>0</v>
      </c>
      <c r="BF242" s="198">
        <f>IF(N242="snížená",J242,0)</f>
        <v>0</v>
      </c>
      <c r="BG242" s="198">
        <f>IF(N242="zákl. přenesená",J242,0)</f>
        <v>0</v>
      </c>
      <c r="BH242" s="198">
        <f>IF(N242="sníž. přenesená",J242,0)</f>
        <v>0</v>
      </c>
      <c r="BI242" s="198">
        <f>IF(N242="nulová",J242,0)</f>
        <v>0</v>
      </c>
      <c r="BJ242" s="17" t="s">
        <v>91</v>
      </c>
      <c r="BK242" s="198">
        <f>ROUND(I242*H242,2)</f>
        <v>0</v>
      </c>
      <c r="BL242" s="17" t="s">
        <v>132</v>
      </c>
      <c r="BM242" s="197" t="s">
        <v>275</v>
      </c>
    </row>
    <row r="243" spans="1:65" s="2" customFormat="1" ht="19.5">
      <c r="A243" s="34"/>
      <c r="B243" s="35"/>
      <c r="C243" s="36"/>
      <c r="D243" s="199" t="s">
        <v>134</v>
      </c>
      <c r="E243" s="36"/>
      <c r="F243" s="200" t="s">
        <v>274</v>
      </c>
      <c r="G243" s="36"/>
      <c r="H243" s="36"/>
      <c r="I243" s="201"/>
      <c r="J243" s="36"/>
      <c r="K243" s="36"/>
      <c r="L243" s="39"/>
      <c r="M243" s="202"/>
      <c r="N243" s="203"/>
      <c r="O243" s="71"/>
      <c r="P243" s="71"/>
      <c r="Q243" s="71"/>
      <c r="R243" s="71"/>
      <c r="S243" s="71"/>
      <c r="T243" s="72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T243" s="17" t="s">
        <v>134</v>
      </c>
      <c r="AU243" s="17" t="s">
        <v>91</v>
      </c>
    </row>
    <row r="244" spans="1:65" s="13" customFormat="1" ht="11.25">
      <c r="B244" s="204"/>
      <c r="C244" s="205"/>
      <c r="D244" s="199" t="s">
        <v>136</v>
      </c>
      <c r="E244" s="206" t="s">
        <v>1</v>
      </c>
      <c r="F244" s="207" t="s">
        <v>144</v>
      </c>
      <c r="G244" s="205"/>
      <c r="H244" s="206" t="s">
        <v>1</v>
      </c>
      <c r="I244" s="208"/>
      <c r="J244" s="205"/>
      <c r="K244" s="205"/>
      <c r="L244" s="209"/>
      <c r="M244" s="210"/>
      <c r="N244" s="211"/>
      <c r="O244" s="211"/>
      <c r="P244" s="211"/>
      <c r="Q244" s="211"/>
      <c r="R244" s="211"/>
      <c r="S244" s="211"/>
      <c r="T244" s="212"/>
      <c r="AT244" s="213" t="s">
        <v>136</v>
      </c>
      <c r="AU244" s="213" t="s">
        <v>91</v>
      </c>
      <c r="AV244" s="13" t="s">
        <v>21</v>
      </c>
      <c r="AW244" s="13" t="s">
        <v>36</v>
      </c>
      <c r="AX244" s="13" t="s">
        <v>79</v>
      </c>
      <c r="AY244" s="213" t="s">
        <v>125</v>
      </c>
    </row>
    <row r="245" spans="1:65" s="14" customFormat="1" ht="11.25">
      <c r="B245" s="214"/>
      <c r="C245" s="215"/>
      <c r="D245" s="199" t="s">
        <v>136</v>
      </c>
      <c r="E245" s="216" t="s">
        <v>1</v>
      </c>
      <c r="F245" s="217" t="s">
        <v>91</v>
      </c>
      <c r="G245" s="215"/>
      <c r="H245" s="218">
        <v>2</v>
      </c>
      <c r="I245" s="219"/>
      <c r="J245" s="215"/>
      <c r="K245" s="215"/>
      <c r="L245" s="220"/>
      <c r="M245" s="221"/>
      <c r="N245" s="222"/>
      <c r="O245" s="222"/>
      <c r="P245" s="222"/>
      <c r="Q245" s="222"/>
      <c r="R245" s="222"/>
      <c r="S245" s="222"/>
      <c r="T245" s="223"/>
      <c r="AT245" s="224" t="s">
        <v>136</v>
      </c>
      <c r="AU245" s="224" t="s">
        <v>91</v>
      </c>
      <c r="AV245" s="14" t="s">
        <v>91</v>
      </c>
      <c r="AW245" s="14" t="s">
        <v>36</v>
      </c>
      <c r="AX245" s="14" t="s">
        <v>21</v>
      </c>
      <c r="AY245" s="224" t="s">
        <v>125</v>
      </c>
    </row>
    <row r="246" spans="1:65" s="2" customFormat="1" ht="16.5" customHeight="1">
      <c r="A246" s="34"/>
      <c r="B246" s="35"/>
      <c r="C246" s="236" t="s">
        <v>276</v>
      </c>
      <c r="D246" s="236" t="s">
        <v>188</v>
      </c>
      <c r="E246" s="237" t="s">
        <v>277</v>
      </c>
      <c r="F246" s="238" t="s">
        <v>278</v>
      </c>
      <c r="G246" s="239" t="s">
        <v>237</v>
      </c>
      <c r="H246" s="240">
        <v>2</v>
      </c>
      <c r="I246" s="241"/>
      <c r="J246" s="242">
        <f>ROUND(I246*H246,2)</f>
        <v>0</v>
      </c>
      <c r="K246" s="238" t="s">
        <v>1</v>
      </c>
      <c r="L246" s="243"/>
      <c r="M246" s="244" t="s">
        <v>1</v>
      </c>
      <c r="N246" s="245" t="s">
        <v>45</v>
      </c>
      <c r="O246" s="71"/>
      <c r="P246" s="195">
        <f>O246*H246</f>
        <v>0</v>
      </c>
      <c r="Q246" s="195">
        <v>0</v>
      </c>
      <c r="R246" s="195">
        <f>Q246*H246</f>
        <v>0</v>
      </c>
      <c r="S246" s="195">
        <v>0</v>
      </c>
      <c r="T246" s="196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7" t="s">
        <v>182</v>
      </c>
      <c r="AT246" s="197" t="s">
        <v>188</v>
      </c>
      <c r="AU246" s="197" t="s">
        <v>91</v>
      </c>
      <c r="AY246" s="17" t="s">
        <v>125</v>
      </c>
      <c r="BE246" s="198">
        <f>IF(N246="základní",J246,0)</f>
        <v>0</v>
      </c>
      <c r="BF246" s="198">
        <f>IF(N246="snížená",J246,0)</f>
        <v>0</v>
      </c>
      <c r="BG246" s="198">
        <f>IF(N246="zákl. přenesená",J246,0)</f>
        <v>0</v>
      </c>
      <c r="BH246" s="198">
        <f>IF(N246="sníž. přenesená",J246,0)</f>
        <v>0</v>
      </c>
      <c r="BI246" s="198">
        <f>IF(N246="nulová",J246,0)</f>
        <v>0</v>
      </c>
      <c r="BJ246" s="17" t="s">
        <v>91</v>
      </c>
      <c r="BK246" s="198">
        <f>ROUND(I246*H246,2)</f>
        <v>0</v>
      </c>
      <c r="BL246" s="17" t="s">
        <v>132</v>
      </c>
      <c r="BM246" s="197" t="s">
        <v>279</v>
      </c>
    </row>
    <row r="247" spans="1:65" s="2" customFormat="1" ht="11.25">
      <c r="A247" s="34"/>
      <c r="B247" s="35"/>
      <c r="C247" s="36"/>
      <c r="D247" s="199" t="s">
        <v>134</v>
      </c>
      <c r="E247" s="36"/>
      <c r="F247" s="200" t="s">
        <v>280</v>
      </c>
      <c r="G247" s="36"/>
      <c r="H247" s="36"/>
      <c r="I247" s="201"/>
      <c r="J247" s="36"/>
      <c r="K247" s="36"/>
      <c r="L247" s="39"/>
      <c r="M247" s="202"/>
      <c r="N247" s="203"/>
      <c r="O247" s="71"/>
      <c r="P247" s="71"/>
      <c r="Q247" s="71"/>
      <c r="R247" s="71"/>
      <c r="S247" s="71"/>
      <c r="T247" s="72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T247" s="17" t="s">
        <v>134</v>
      </c>
      <c r="AU247" s="17" t="s">
        <v>91</v>
      </c>
    </row>
    <row r="248" spans="1:65" s="2" customFormat="1" ht="16.5" customHeight="1">
      <c r="A248" s="34"/>
      <c r="B248" s="35"/>
      <c r="C248" s="186" t="s">
        <v>281</v>
      </c>
      <c r="D248" s="186" t="s">
        <v>127</v>
      </c>
      <c r="E248" s="187" t="s">
        <v>282</v>
      </c>
      <c r="F248" s="188" t="s">
        <v>283</v>
      </c>
      <c r="G248" s="189" t="s">
        <v>237</v>
      </c>
      <c r="H248" s="190">
        <v>1</v>
      </c>
      <c r="I248" s="191"/>
      <c r="J248" s="192">
        <f>ROUND(I248*H248,2)</f>
        <v>0</v>
      </c>
      <c r="K248" s="188" t="s">
        <v>1</v>
      </c>
      <c r="L248" s="39"/>
      <c r="M248" s="193" t="s">
        <v>1</v>
      </c>
      <c r="N248" s="194" t="s">
        <v>45</v>
      </c>
      <c r="O248" s="71"/>
      <c r="P248" s="195">
        <f>O248*H248</f>
        <v>0</v>
      </c>
      <c r="Q248" s="195">
        <v>0</v>
      </c>
      <c r="R248" s="195">
        <f>Q248*H248</f>
        <v>0</v>
      </c>
      <c r="S248" s="195">
        <v>0</v>
      </c>
      <c r="T248" s="19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7" t="s">
        <v>132</v>
      </c>
      <c r="AT248" s="197" t="s">
        <v>127</v>
      </c>
      <c r="AU248" s="197" t="s">
        <v>91</v>
      </c>
      <c r="AY248" s="17" t="s">
        <v>125</v>
      </c>
      <c r="BE248" s="198">
        <f>IF(N248="základní",J248,0)</f>
        <v>0</v>
      </c>
      <c r="BF248" s="198">
        <f>IF(N248="snížená",J248,0)</f>
        <v>0</v>
      </c>
      <c r="BG248" s="198">
        <f>IF(N248="zákl. přenesená",J248,0)</f>
        <v>0</v>
      </c>
      <c r="BH248" s="198">
        <f>IF(N248="sníž. přenesená",J248,0)</f>
        <v>0</v>
      </c>
      <c r="BI248" s="198">
        <f>IF(N248="nulová",J248,0)</f>
        <v>0</v>
      </c>
      <c r="BJ248" s="17" t="s">
        <v>91</v>
      </c>
      <c r="BK248" s="198">
        <f>ROUND(I248*H248,2)</f>
        <v>0</v>
      </c>
      <c r="BL248" s="17" t="s">
        <v>132</v>
      </c>
      <c r="BM248" s="197" t="s">
        <v>284</v>
      </c>
    </row>
    <row r="249" spans="1:65" s="2" customFormat="1" ht="11.25">
      <c r="A249" s="34"/>
      <c r="B249" s="35"/>
      <c r="C249" s="36"/>
      <c r="D249" s="199" t="s">
        <v>134</v>
      </c>
      <c r="E249" s="36"/>
      <c r="F249" s="200" t="s">
        <v>283</v>
      </c>
      <c r="G249" s="36"/>
      <c r="H249" s="36"/>
      <c r="I249" s="201"/>
      <c r="J249" s="36"/>
      <c r="K249" s="36"/>
      <c r="L249" s="39"/>
      <c r="M249" s="202"/>
      <c r="N249" s="203"/>
      <c r="O249" s="71"/>
      <c r="P249" s="71"/>
      <c r="Q249" s="71"/>
      <c r="R249" s="71"/>
      <c r="S249" s="71"/>
      <c r="T249" s="72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T249" s="17" t="s">
        <v>134</v>
      </c>
      <c r="AU249" s="17" t="s">
        <v>91</v>
      </c>
    </row>
    <row r="250" spans="1:65" s="13" customFormat="1" ht="11.25">
      <c r="B250" s="204"/>
      <c r="C250" s="205"/>
      <c r="D250" s="199" t="s">
        <v>136</v>
      </c>
      <c r="E250" s="206" t="s">
        <v>1</v>
      </c>
      <c r="F250" s="207" t="s">
        <v>144</v>
      </c>
      <c r="G250" s="205"/>
      <c r="H250" s="206" t="s">
        <v>1</v>
      </c>
      <c r="I250" s="208"/>
      <c r="J250" s="205"/>
      <c r="K250" s="205"/>
      <c r="L250" s="209"/>
      <c r="M250" s="210"/>
      <c r="N250" s="211"/>
      <c r="O250" s="211"/>
      <c r="P250" s="211"/>
      <c r="Q250" s="211"/>
      <c r="R250" s="211"/>
      <c r="S250" s="211"/>
      <c r="T250" s="212"/>
      <c r="AT250" s="213" t="s">
        <v>136</v>
      </c>
      <c r="AU250" s="213" t="s">
        <v>91</v>
      </c>
      <c r="AV250" s="13" t="s">
        <v>21</v>
      </c>
      <c r="AW250" s="13" t="s">
        <v>36</v>
      </c>
      <c r="AX250" s="13" t="s">
        <v>79</v>
      </c>
      <c r="AY250" s="213" t="s">
        <v>125</v>
      </c>
    </row>
    <row r="251" spans="1:65" s="14" customFormat="1" ht="11.25">
      <c r="B251" s="214"/>
      <c r="C251" s="215"/>
      <c r="D251" s="199" t="s">
        <v>136</v>
      </c>
      <c r="E251" s="216" t="s">
        <v>1</v>
      </c>
      <c r="F251" s="217" t="s">
        <v>21</v>
      </c>
      <c r="G251" s="215"/>
      <c r="H251" s="218">
        <v>1</v>
      </c>
      <c r="I251" s="219"/>
      <c r="J251" s="215"/>
      <c r="K251" s="215"/>
      <c r="L251" s="220"/>
      <c r="M251" s="221"/>
      <c r="N251" s="222"/>
      <c r="O251" s="222"/>
      <c r="P251" s="222"/>
      <c r="Q251" s="222"/>
      <c r="R251" s="222"/>
      <c r="S251" s="222"/>
      <c r="T251" s="223"/>
      <c r="AT251" s="224" t="s">
        <v>136</v>
      </c>
      <c r="AU251" s="224" t="s">
        <v>91</v>
      </c>
      <c r="AV251" s="14" t="s">
        <v>91</v>
      </c>
      <c r="AW251" s="14" t="s">
        <v>36</v>
      </c>
      <c r="AX251" s="14" t="s">
        <v>21</v>
      </c>
      <c r="AY251" s="224" t="s">
        <v>125</v>
      </c>
    </row>
    <row r="252" spans="1:65" s="2" customFormat="1" ht="16.5" customHeight="1">
      <c r="A252" s="34"/>
      <c r="B252" s="35"/>
      <c r="C252" s="186" t="s">
        <v>285</v>
      </c>
      <c r="D252" s="186" t="s">
        <v>127</v>
      </c>
      <c r="E252" s="187" t="s">
        <v>286</v>
      </c>
      <c r="F252" s="188" t="s">
        <v>287</v>
      </c>
      <c r="G252" s="189" t="s">
        <v>237</v>
      </c>
      <c r="H252" s="190">
        <v>1</v>
      </c>
      <c r="I252" s="191"/>
      <c r="J252" s="192">
        <f>ROUND(I252*H252,2)</f>
        <v>0</v>
      </c>
      <c r="K252" s="188" t="s">
        <v>1</v>
      </c>
      <c r="L252" s="39"/>
      <c r="M252" s="193" t="s">
        <v>1</v>
      </c>
      <c r="N252" s="194" t="s">
        <v>45</v>
      </c>
      <c r="O252" s="71"/>
      <c r="P252" s="195">
        <f>O252*H252</f>
        <v>0</v>
      </c>
      <c r="Q252" s="195">
        <v>0</v>
      </c>
      <c r="R252" s="195">
        <f>Q252*H252</f>
        <v>0</v>
      </c>
      <c r="S252" s="195">
        <v>0</v>
      </c>
      <c r="T252" s="196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7" t="s">
        <v>132</v>
      </c>
      <c r="AT252" s="197" t="s">
        <v>127</v>
      </c>
      <c r="AU252" s="197" t="s">
        <v>91</v>
      </c>
      <c r="AY252" s="17" t="s">
        <v>125</v>
      </c>
      <c r="BE252" s="198">
        <f>IF(N252="základní",J252,0)</f>
        <v>0</v>
      </c>
      <c r="BF252" s="198">
        <f>IF(N252="snížená",J252,0)</f>
        <v>0</v>
      </c>
      <c r="BG252" s="198">
        <f>IF(N252="zákl. přenesená",J252,0)</f>
        <v>0</v>
      </c>
      <c r="BH252" s="198">
        <f>IF(N252="sníž. přenesená",J252,0)</f>
        <v>0</v>
      </c>
      <c r="BI252" s="198">
        <f>IF(N252="nulová",J252,0)</f>
        <v>0</v>
      </c>
      <c r="BJ252" s="17" t="s">
        <v>91</v>
      </c>
      <c r="BK252" s="198">
        <f>ROUND(I252*H252,2)</f>
        <v>0</v>
      </c>
      <c r="BL252" s="17" t="s">
        <v>132</v>
      </c>
      <c r="BM252" s="197" t="s">
        <v>288</v>
      </c>
    </row>
    <row r="253" spans="1:65" s="2" customFormat="1" ht="11.25">
      <c r="A253" s="34"/>
      <c r="B253" s="35"/>
      <c r="C253" s="36"/>
      <c r="D253" s="199" t="s">
        <v>134</v>
      </c>
      <c r="E253" s="36"/>
      <c r="F253" s="200" t="s">
        <v>287</v>
      </c>
      <c r="G253" s="36"/>
      <c r="H253" s="36"/>
      <c r="I253" s="201"/>
      <c r="J253" s="36"/>
      <c r="K253" s="36"/>
      <c r="L253" s="39"/>
      <c r="M253" s="202"/>
      <c r="N253" s="203"/>
      <c r="O253" s="71"/>
      <c r="P253" s="71"/>
      <c r="Q253" s="71"/>
      <c r="R253" s="71"/>
      <c r="S253" s="71"/>
      <c r="T253" s="72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T253" s="17" t="s">
        <v>134</v>
      </c>
      <c r="AU253" s="17" t="s">
        <v>91</v>
      </c>
    </row>
    <row r="254" spans="1:65" s="13" customFormat="1" ht="11.25">
      <c r="B254" s="204"/>
      <c r="C254" s="205"/>
      <c r="D254" s="199" t="s">
        <v>136</v>
      </c>
      <c r="E254" s="206" t="s">
        <v>1</v>
      </c>
      <c r="F254" s="207" t="s">
        <v>144</v>
      </c>
      <c r="G254" s="205"/>
      <c r="H254" s="206" t="s">
        <v>1</v>
      </c>
      <c r="I254" s="208"/>
      <c r="J254" s="205"/>
      <c r="K254" s="205"/>
      <c r="L254" s="209"/>
      <c r="M254" s="210"/>
      <c r="N254" s="211"/>
      <c r="O254" s="211"/>
      <c r="P254" s="211"/>
      <c r="Q254" s="211"/>
      <c r="R254" s="211"/>
      <c r="S254" s="211"/>
      <c r="T254" s="212"/>
      <c r="AT254" s="213" t="s">
        <v>136</v>
      </c>
      <c r="AU254" s="213" t="s">
        <v>91</v>
      </c>
      <c r="AV254" s="13" t="s">
        <v>21</v>
      </c>
      <c r="AW254" s="13" t="s">
        <v>36</v>
      </c>
      <c r="AX254" s="13" t="s">
        <v>79</v>
      </c>
      <c r="AY254" s="213" t="s">
        <v>125</v>
      </c>
    </row>
    <row r="255" spans="1:65" s="14" customFormat="1" ht="11.25">
      <c r="B255" s="214"/>
      <c r="C255" s="215"/>
      <c r="D255" s="199" t="s">
        <v>136</v>
      </c>
      <c r="E255" s="216" t="s">
        <v>1</v>
      </c>
      <c r="F255" s="217" t="s">
        <v>21</v>
      </c>
      <c r="G255" s="215"/>
      <c r="H255" s="218">
        <v>1</v>
      </c>
      <c r="I255" s="219"/>
      <c r="J255" s="215"/>
      <c r="K255" s="215"/>
      <c r="L255" s="220"/>
      <c r="M255" s="221"/>
      <c r="N255" s="222"/>
      <c r="O255" s="222"/>
      <c r="P255" s="222"/>
      <c r="Q255" s="222"/>
      <c r="R255" s="222"/>
      <c r="S255" s="222"/>
      <c r="T255" s="223"/>
      <c r="AT255" s="224" t="s">
        <v>136</v>
      </c>
      <c r="AU255" s="224" t="s">
        <v>91</v>
      </c>
      <c r="AV255" s="14" t="s">
        <v>91</v>
      </c>
      <c r="AW255" s="14" t="s">
        <v>36</v>
      </c>
      <c r="AX255" s="14" t="s">
        <v>21</v>
      </c>
      <c r="AY255" s="224" t="s">
        <v>125</v>
      </c>
    </row>
    <row r="256" spans="1:65" s="2" customFormat="1" ht="16.5" customHeight="1">
      <c r="A256" s="34"/>
      <c r="B256" s="35"/>
      <c r="C256" s="186" t="s">
        <v>289</v>
      </c>
      <c r="D256" s="186" t="s">
        <v>127</v>
      </c>
      <c r="E256" s="187" t="s">
        <v>290</v>
      </c>
      <c r="F256" s="188" t="s">
        <v>291</v>
      </c>
      <c r="G256" s="189" t="s">
        <v>237</v>
      </c>
      <c r="H256" s="190">
        <v>1</v>
      </c>
      <c r="I256" s="191"/>
      <c r="J256" s="192">
        <f>ROUND(I256*H256,2)</f>
        <v>0</v>
      </c>
      <c r="K256" s="188" t="s">
        <v>1</v>
      </c>
      <c r="L256" s="39"/>
      <c r="M256" s="193" t="s">
        <v>1</v>
      </c>
      <c r="N256" s="194" t="s">
        <v>45</v>
      </c>
      <c r="O256" s="71"/>
      <c r="P256" s="195">
        <f>O256*H256</f>
        <v>0</v>
      </c>
      <c r="Q256" s="195">
        <v>0</v>
      </c>
      <c r="R256" s="195">
        <f>Q256*H256</f>
        <v>0</v>
      </c>
      <c r="S256" s="195">
        <v>0</v>
      </c>
      <c r="T256" s="196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7" t="s">
        <v>132</v>
      </c>
      <c r="AT256" s="197" t="s">
        <v>127</v>
      </c>
      <c r="AU256" s="197" t="s">
        <v>91</v>
      </c>
      <c r="AY256" s="17" t="s">
        <v>125</v>
      </c>
      <c r="BE256" s="198">
        <f>IF(N256="základní",J256,0)</f>
        <v>0</v>
      </c>
      <c r="BF256" s="198">
        <f>IF(N256="snížená",J256,0)</f>
        <v>0</v>
      </c>
      <c r="BG256" s="198">
        <f>IF(N256="zákl. přenesená",J256,0)</f>
        <v>0</v>
      </c>
      <c r="BH256" s="198">
        <f>IF(N256="sníž. přenesená",J256,0)</f>
        <v>0</v>
      </c>
      <c r="BI256" s="198">
        <f>IF(N256="nulová",J256,0)</f>
        <v>0</v>
      </c>
      <c r="BJ256" s="17" t="s">
        <v>91</v>
      </c>
      <c r="BK256" s="198">
        <f>ROUND(I256*H256,2)</f>
        <v>0</v>
      </c>
      <c r="BL256" s="17" t="s">
        <v>132</v>
      </c>
      <c r="BM256" s="197" t="s">
        <v>292</v>
      </c>
    </row>
    <row r="257" spans="1:65" s="2" customFormat="1" ht="11.25">
      <c r="A257" s="34"/>
      <c r="B257" s="35"/>
      <c r="C257" s="36"/>
      <c r="D257" s="199" t="s">
        <v>134</v>
      </c>
      <c r="E257" s="36"/>
      <c r="F257" s="200" t="s">
        <v>291</v>
      </c>
      <c r="G257" s="36"/>
      <c r="H257" s="36"/>
      <c r="I257" s="201"/>
      <c r="J257" s="36"/>
      <c r="K257" s="36"/>
      <c r="L257" s="39"/>
      <c r="M257" s="202"/>
      <c r="N257" s="203"/>
      <c r="O257" s="71"/>
      <c r="P257" s="71"/>
      <c r="Q257" s="71"/>
      <c r="R257" s="71"/>
      <c r="S257" s="71"/>
      <c r="T257" s="72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T257" s="17" t="s">
        <v>134</v>
      </c>
      <c r="AU257" s="17" t="s">
        <v>91</v>
      </c>
    </row>
    <row r="258" spans="1:65" s="13" customFormat="1" ht="11.25">
      <c r="B258" s="204"/>
      <c r="C258" s="205"/>
      <c r="D258" s="199" t="s">
        <v>136</v>
      </c>
      <c r="E258" s="206" t="s">
        <v>1</v>
      </c>
      <c r="F258" s="207" t="s">
        <v>144</v>
      </c>
      <c r="G258" s="205"/>
      <c r="H258" s="206" t="s">
        <v>1</v>
      </c>
      <c r="I258" s="208"/>
      <c r="J258" s="205"/>
      <c r="K258" s="205"/>
      <c r="L258" s="209"/>
      <c r="M258" s="210"/>
      <c r="N258" s="211"/>
      <c r="O258" s="211"/>
      <c r="P258" s="211"/>
      <c r="Q258" s="211"/>
      <c r="R258" s="211"/>
      <c r="S258" s="211"/>
      <c r="T258" s="212"/>
      <c r="AT258" s="213" t="s">
        <v>136</v>
      </c>
      <c r="AU258" s="213" t="s">
        <v>91</v>
      </c>
      <c r="AV258" s="13" t="s">
        <v>21</v>
      </c>
      <c r="AW258" s="13" t="s">
        <v>36</v>
      </c>
      <c r="AX258" s="13" t="s">
        <v>79</v>
      </c>
      <c r="AY258" s="213" t="s">
        <v>125</v>
      </c>
    </row>
    <row r="259" spans="1:65" s="14" customFormat="1" ht="11.25">
      <c r="B259" s="214"/>
      <c r="C259" s="215"/>
      <c r="D259" s="199" t="s">
        <v>136</v>
      </c>
      <c r="E259" s="216" t="s">
        <v>1</v>
      </c>
      <c r="F259" s="217" t="s">
        <v>21</v>
      </c>
      <c r="G259" s="215"/>
      <c r="H259" s="218">
        <v>1</v>
      </c>
      <c r="I259" s="219"/>
      <c r="J259" s="215"/>
      <c r="K259" s="215"/>
      <c r="L259" s="220"/>
      <c r="M259" s="221"/>
      <c r="N259" s="222"/>
      <c r="O259" s="222"/>
      <c r="P259" s="222"/>
      <c r="Q259" s="222"/>
      <c r="R259" s="222"/>
      <c r="S259" s="222"/>
      <c r="T259" s="223"/>
      <c r="AT259" s="224" t="s">
        <v>136</v>
      </c>
      <c r="AU259" s="224" t="s">
        <v>91</v>
      </c>
      <c r="AV259" s="14" t="s">
        <v>91</v>
      </c>
      <c r="AW259" s="14" t="s">
        <v>36</v>
      </c>
      <c r="AX259" s="14" t="s">
        <v>21</v>
      </c>
      <c r="AY259" s="224" t="s">
        <v>125</v>
      </c>
    </row>
    <row r="260" spans="1:65" s="12" customFormat="1" ht="22.9" customHeight="1">
      <c r="B260" s="170"/>
      <c r="C260" s="171"/>
      <c r="D260" s="172" t="s">
        <v>78</v>
      </c>
      <c r="E260" s="184" t="s">
        <v>187</v>
      </c>
      <c r="F260" s="184" t="s">
        <v>293</v>
      </c>
      <c r="G260" s="171"/>
      <c r="H260" s="171"/>
      <c r="I260" s="174"/>
      <c r="J260" s="185">
        <f>BK260</f>
        <v>0</v>
      </c>
      <c r="K260" s="171"/>
      <c r="L260" s="176"/>
      <c r="M260" s="177"/>
      <c r="N260" s="178"/>
      <c r="O260" s="178"/>
      <c r="P260" s="179">
        <f>SUM(P261:P309)</f>
        <v>0</v>
      </c>
      <c r="Q260" s="178"/>
      <c r="R260" s="179">
        <f>SUM(R261:R309)</f>
        <v>0</v>
      </c>
      <c r="S260" s="178"/>
      <c r="T260" s="180">
        <f>SUM(T261:T309)</f>
        <v>14.842951000000001</v>
      </c>
      <c r="AR260" s="181" t="s">
        <v>21</v>
      </c>
      <c r="AT260" s="182" t="s">
        <v>78</v>
      </c>
      <c r="AU260" s="182" t="s">
        <v>21</v>
      </c>
      <c r="AY260" s="181" t="s">
        <v>125</v>
      </c>
      <c r="BK260" s="183">
        <f>SUM(BK261:BK309)</f>
        <v>0</v>
      </c>
    </row>
    <row r="261" spans="1:65" s="2" customFormat="1" ht="24.2" customHeight="1">
      <c r="A261" s="34"/>
      <c r="B261" s="35"/>
      <c r="C261" s="186" t="s">
        <v>294</v>
      </c>
      <c r="D261" s="186" t="s">
        <v>127</v>
      </c>
      <c r="E261" s="187" t="s">
        <v>295</v>
      </c>
      <c r="F261" s="188" t="s">
        <v>296</v>
      </c>
      <c r="G261" s="189" t="s">
        <v>141</v>
      </c>
      <c r="H261" s="190">
        <v>5.6989999999999998</v>
      </c>
      <c r="I261" s="191"/>
      <c r="J261" s="192">
        <f>ROUND(I261*H261,2)</f>
        <v>0</v>
      </c>
      <c r="K261" s="188" t="s">
        <v>131</v>
      </c>
      <c r="L261" s="39"/>
      <c r="M261" s="193" t="s">
        <v>1</v>
      </c>
      <c r="N261" s="194" t="s">
        <v>45</v>
      </c>
      <c r="O261" s="71"/>
      <c r="P261" s="195">
        <f>O261*H261</f>
        <v>0</v>
      </c>
      <c r="Q261" s="195">
        <v>0</v>
      </c>
      <c r="R261" s="195">
        <f>Q261*H261</f>
        <v>0</v>
      </c>
      <c r="S261" s="195">
        <v>1.8</v>
      </c>
      <c r="T261" s="196">
        <f>S261*H261</f>
        <v>10.2582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7" t="s">
        <v>132</v>
      </c>
      <c r="AT261" s="197" t="s">
        <v>127</v>
      </c>
      <c r="AU261" s="197" t="s">
        <v>91</v>
      </c>
      <c r="AY261" s="17" t="s">
        <v>125</v>
      </c>
      <c r="BE261" s="198">
        <f>IF(N261="základní",J261,0)</f>
        <v>0</v>
      </c>
      <c r="BF261" s="198">
        <f>IF(N261="snížená",J261,0)</f>
        <v>0</v>
      </c>
      <c r="BG261" s="198">
        <f>IF(N261="zákl. přenesená",J261,0)</f>
        <v>0</v>
      </c>
      <c r="BH261" s="198">
        <f>IF(N261="sníž. přenesená",J261,0)</f>
        <v>0</v>
      </c>
      <c r="BI261" s="198">
        <f>IF(N261="nulová",J261,0)</f>
        <v>0</v>
      </c>
      <c r="BJ261" s="17" t="s">
        <v>91</v>
      </c>
      <c r="BK261" s="198">
        <f>ROUND(I261*H261,2)</f>
        <v>0</v>
      </c>
      <c r="BL261" s="17" t="s">
        <v>132</v>
      </c>
      <c r="BM261" s="197" t="s">
        <v>297</v>
      </c>
    </row>
    <row r="262" spans="1:65" s="2" customFormat="1" ht="29.25">
      <c r="A262" s="34"/>
      <c r="B262" s="35"/>
      <c r="C262" s="36"/>
      <c r="D262" s="199" t="s">
        <v>134</v>
      </c>
      <c r="E262" s="36"/>
      <c r="F262" s="200" t="s">
        <v>298</v>
      </c>
      <c r="G262" s="36"/>
      <c r="H262" s="36"/>
      <c r="I262" s="201"/>
      <c r="J262" s="36"/>
      <c r="K262" s="36"/>
      <c r="L262" s="39"/>
      <c r="M262" s="202"/>
      <c r="N262" s="203"/>
      <c r="O262" s="71"/>
      <c r="P262" s="71"/>
      <c r="Q262" s="71"/>
      <c r="R262" s="71"/>
      <c r="S262" s="71"/>
      <c r="T262" s="72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T262" s="17" t="s">
        <v>134</v>
      </c>
      <c r="AU262" s="17" t="s">
        <v>91</v>
      </c>
    </row>
    <row r="263" spans="1:65" s="13" customFormat="1" ht="11.25">
      <c r="B263" s="204"/>
      <c r="C263" s="205"/>
      <c r="D263" s="199" t="s">
        <v>136</v>
      </c>
      <c r="E263" s="206" t="s">
        <v>1</v>
      </c>
      <c r="F263" s="207" t="s">
        <v>144</v>
      </c>
      <c r="G263" s="205"/>
      <c r="H263" s="206" t="s">
        <v>1</v>
      </c>
      <c r="I263" s="208"/>
      <c r="J263" s="205"/>
      <c r="K263" s="205"/>
      <c r="L263" s="209"/>
      <c r="M263" s="210"/>
      <c r="N263" s="211"/>
      <c r="O263" s="211"/>
      <c r="P263" s="211"/>
      <c r="Q263" s="211"/>
      <c r="R263" s="211"/>
      <c r="S263" s="211"/>
      <c r="T263" s="212"/>
      <c r="AT263" s="213" t="s">
        <v>136</v>
      </c>
      <c r="AU263" s="213" t="s">
        <v>91</v>
      </c>
      <c r="AV263" s="13" t="s">
        <v>21</v>
      </c>
      <c r="AW263" s="13" t="s">
        <v>36</v>
      </c>
      <c r="AX263" s="13" t="s">
        <v>79</v>
      </c>
      <c r="AY263" s="213" t="s">
        <v>125</v>
      </c>
    </row>
    <row r="264" spans="1:65" s="13" customFormat="1" ht="11.25">
      <c r="B264" s="204"/>
      <c r="C264" s="205"/>
      <c r="D264" s="199" t="s">
        <v>136</v>
      </c>
      <c r="E264" s="206" t="s">
        <v>1</v>
      </c>
      <c r="F264" s="207" t="s">
        <v>299</v>
      </c>
      <c r="G264" s="205"/>
      <c r="H264" s="206" t="s">
        <v>1</v>
      </c>
      <c r="I264" s="208"/>
      <c r="J264" s="205"/>
      <c r="K264" s="205"/>
      <c r="L264" s="209"/>
      <c r="M264" s="210"/>
      <c r="N264" s="211"/>
      <c r="O264" s="211"/>
      <c r="P264" s="211"/>
      <c r="Q264" s="211"/>
      <c r="R264" s="211"/>
      <c r="S264" s="211"/>
      <c r="T264" s="212"/>
      <c r="AT264" s="213" t="s">
        <v>136</v>
      </c>
      <c r="AU264" s="213" t="s">
        <v>91</v>
      </c>
      <c r="AV264" s="13" t="s">
        <v>21</v>
      </c>
      <c r="AW264" s="13" t="s">
        <v>36</v>
      </c>
      <c r="AX264" s="13" t="s">
        <v>79</v>
      </c>
      <c r="AY264" s="213" t="s">
        <v>125</v>
      </c>
    </row>
    <row r="265" spans="1:65" s="14" customFormat="1" ht="11.25">
      <c r="B265" s="214"/>
      <c r="C265" s="215"/>
      <c r="D265" s="199" t="s">
        <v>136</v>
      </c>
      <c r="E265" s="216" t="s">
        <v>1</v>
      </c>
      <c r="F265" s="217" t="s">
        <v>300</v>
      </c>
      <c r="G265" s="215"/>
      <c r="H265" s="218">
        <v>0.29399999999999998</v>
      </c>
      <c r="I265" s="219"/>
      <c r="J265" s="215"/>
      <c r="K265" s="215"/>
      <c r="L265" s="220"/>
      <c r="M265" s="221"/>
      <c r="N265" s="222"/>
      <c r="O265" s="222"/>
      <c r="P265" s="222"/>
      <c r="Q265" s="222"/>
      <c r="R265" s="222"/>
      <c r="S265" s="222"/>
      <c r="T265" s="223"/>
      <c r="AT265" s="224" t="s">
        <v>136</v>
      </c>
      <c r="AU265" s="224" t="s">
        <v>91</v>
      </c>
      <c r="AV265" s="14" t="s">
        <v>91</v>
      </c>
      <c r="AW265" s="14" t="s">
        <v>36</v>
      </c>
      <c r="AX265" s="14" t="s">
        <v>79</v>
      </c>
      <c r="AY265" s="224" t="s">
        <v>125</v>
      </c>
    </row>
    <row r="266" spans="1:65" s="13" customFormat="1" ht="11.25">
      <c r="B266" s="204"/>
      <c r="C266" s="205"/>
      <c r="D266" s="199" t="s">
        <v>136</v>
      </c>
      <c r="E266" s="206" t="s">
        <v>1</v>
      </c>
      <c r="F266" s="207" t="s">
        <v>301</v>
      </c>
      <c r="G266" s="205"/>
      <c r="H266" s="206" t="s">
        <v>1</v>
      </c>
      <c r="I266" s="208"/>
      <c r="J266" s="205"/>
      <c r="K266" s="205"/>
      <c r="L266" s="209"/>
      <c r="M266" s="210"/>
      <c r="N266" s="211"/>
      <c r="O266" s="211"/>
      <c r="P266" s="211"/>
      <c r="Q266" s="211"/>
      <c r="R266" s="211"/>
      <c r="S266" s="211"/>
      <c r="T266" s="212"/>
      <c r="AT266" s="213" t="s">
        <v>136</v>
      </c>
      <c r="AU266" s="213" t="s">
        <v>91</v>
      </c>
      <c r="AV266" s="13" t="s">
        <v>21</v>
      </c>
      <c r="AW266" s="13" t="s">
        <v>36</v>
      </c>
      <c r="AX266" s="13" t="s">
        <v>79</v>
      </c>
      <c r="AY266" s="213" t="s">
        <v>125</v>
      </c>
    </row>
    <row r="267" spans="1:65" s="14" customFormat="1" ht="11.25">
      <c r="B267" s="214"/>
      <c r="C267" s="215"/>
      <c r="D267" s="199" t="s">
        <v>136</v>
      </c>
      <c r="E267" s="216" t="s">
        <v>1</v>
      </c>
      <c r="F267" s="217" t="s">
        <v>302</v>
      </c>
      <c r="G267" s="215"/>
      <c r="H267" s="218">
        <v>3.3780000000000001</v>
      </c>
      <c r="I267" s="219"/>
      <c r="J267" s="215"/>
      <c r="K267" s="215"/>
      <c r="L267" s="220"/>
      <c r="M267" s="221"/>
      <c r="N267" s="222"/>
      <c r="O267" s="222"/>
      <c r="P267" s="222"/>
      <c r="Q267" s="222"/>
      <c r="R267" s="222"/>
      <c r="S267" s="222"/>
      <c r="T267" s="223"/>
      <c r="AT267" s="224" t="s">
        <v>136</v>
      </c>
      <c r="AU267" s="224" t="s">
        <v>91</v>
      </c>
      <c r="AV267" s="14" t="s">
        <v>91</v>
      </c>
      <c r="AW267" s="14" t="s">
        <v>36</v>
      </c>
      <c r="AX267" s="14" t="s">
        <v>79</v>
      </c>
      <c r="AY267" s="224" t="s">
        <v>125</v>
      </c>
    </row>
    <row r="268" spans="1:65" s="13" customFormat="1" ht="11.25">
      <c r="B268" s="204"/>
      <c r="C268" s="205"/>
      <c r="D268" s="199" t="s">
        <v>136</v>
      </c>
      <c r="E268" s="206" t="s">
        <v>1</v>
      </c>
      <c r="F268" s="207" t="s">
        <v>303</v>
      </c>
      <c r="G268" s="205"/>
      <c r="H268" s="206" t="s">
        <v>1</v>
      </c>
      <c r="I268" s="208"/>
      <c r="J268" s="205"/>
      <c r="K268" s="205"/>
      <c r="L268" s="209"/>
      <c r="M268" s="210"/>
      <c r="N268" s="211"/>
      <c r="O268" s="211"/>
      <c r="P268" s="211"/>
      <c r="Q268" s="211"/>
      <c r="R268" s="211"/>
      <c r="S268" s="211"/>
      <c r="T268" s="212"/>
      <c r="AT268" s="213" t="s">
        <v>136</v>
      </c>
      <c r="AU268" s="213" t="s">
        <v>91</v>
      </c>
      <c r="AV268" s="13" t="s">
        <v>21</v>
      </c>
      <c r="AW268" s="13" t="s">
        <v>36</v>
      </c>
      <c r="AX268" s="13" t="s">
        <v>79</v>
      </c>
      <c r="AY268" s="213" t="s">
        <v>125</v>
      </c>
    </row>
    <row r="269" spans="1:65" s="14" customFormat="1" ht="11.25">
      <c r="B269" s="214"/>
      <c r="C269" s="215"/>
      <c r="D269" s="199" t="s">
        <v>136</v>
      </c>
      <c r="E269" s="216" t="s">
        <v>1</v>
      </c>
      <c r="F269" s="217" t="s">
        <v>304</v>
      </c>
      <c r="G269" s="215"/>
      <c r="H269" s="218">
        <v>0.26400000000000001</v>
      </c>
      <c r="I269" s="219"/>
      <c r="J269" s="215"/>
      <c r="K269" s="215"/>
      <c r="L269" s="220"/>
      <c r="M269" s="221"/>
      <c r="N269" s="222"/>
      <c r="O269" s="222"/>
      <c r="P269" s="222"/>
      <c r="Q269" s="222"/>
      <c r="R269" s="222"/>
      <c r="S269" s="222"/>
      <c r="T269" s="223"/>
      <c r="AT269" s="224" t="s">
        <v>136</v>
      </c>
      <c r="AU269" s="224" t="s">
        <v>91</v>
      </c>
      <c r="AV269" s="14" t="s">
        <v>91</v>
      </c>
      <c r="AW269" s="14" t="s">
        <v>36</v>
      </c>
      <c r="AX269" s="14" t="s">
        <v>79</v>
      </c>
      <c r="AY269" s="224" t="s">
        <v>125</v>
      </c>
    </row>
    <row r="270" spans="1:65" s="14" customFormat="1" ht="11.25">
      <c r="B270" s="214"/>
      <c r="C270" s="215"/>
      <c r="D270" s="199" t="s">
        <v>136</v>
      </c>
      <c r="E270" s="216" t="s">
        <v>1</v>
      </c>
      <c r="F270" s="217" t="s">
        <v>305</v>
      </c>
      <c r="G270" s="215"/>
      <c r="H270" s="218">
        <v>0.38200000000000001</v>
      </c>
      <c r="I270" s="219"/>
      <c r="J270" s="215"/>
      <c r="K270" s="215"/>
      <c r="L270" s="220"/>
      <c r="M270" s="221"/>
      <c r="N270" s="222"/>
      <c r="O270" s="222"/>
      <c r="P270" s="222"/>
      <c r="Q270" s="222"/>
      <c r="R270" s="222"/>
      <c r="S270" s="222"/>
      <c r="T270" s="223"/>
      <c r="AT270" s="224" t="s">
        <v>136</v>
      </c>
      <c r="AU270" s="224" t="s">
        <v>91</v>
      </c>
      <c r="AV270" s="14" t="s">
        <v>91</v>
      </c>
      <c r="AW270" s="14" t="s">
        <v>36</v>
      </c>
      <c r="AX270" s="14" t="s">
        <v>79</v>
      </c>
      <c r="AY270" s="224" t="s">
        <v>125</v>
      </c>
    </row>
    <row r="271" spans="1:65" s="14" customFormat="1" ht="11.25">
      <c r="B271" s="214"/>
      <c r="C271" s="215"/>
      <c r="D271" s="199" t="s">
        <v>136</v>
      </c>
      <c r="E271" s="216" t="s">
        <v>1</v>
      </c>
      <c r="F271" s="217" t="s">
        <v>306</v>
      </c>
      <c r="G271" s="215"/>
      <c r="H271" s="218">
        <v>0.441</v>
      </c>
      <c r="I271" s="219"/>
      <c r="J271" s="215"/>
      <c r="K271" s="215"/>
      <c r="L271" s="220"/>
      <c r="M271" s="221"/>
      <c r="N271" s="222"/>
      <c r="O271" s="222"/>
      <c r="P271" s="222"/>
      <c r="Q271" s="222"/>
      <c r="R271" s="222"/>
      <c r="S271" s="222"/>
      <c r="T271" s="223"/>
      <c r="AT271" s="224" t="s">
        <v>136</v>
      </c>
      <c r="AU271" s="224" t="s">
        <v>91</v>
      </c>
      <c r="AV271" s="14" t="s">
        <v>91</v>
      </c>
      <c r="AW271" s="14" t="s">
        <v>36</v>
      </c>
      <c r="AX271" s="14" t="s">
        <v>79</v>
      </c>
      <c r="AY271" s="224" t="s">
        <v>125</v>
      </c>
    </row>
    <row r="272" spans="1:65" s="14" customFormat="1" ht="11.25">
      <c r="B272" s="214"/>
      <c r="C272" s="215"/>
      <c r="D272" s="199" t="s">
        <v>136</v>
      </c>
      <c r="E272" s="216" t="s">
        <v>1</v>
      </c>
      <c r="F272" s="217" t="s">
        <v>307</v>
      </c>
      <c r="G272" s="215"/>
      <c r="H272" s="218">
        <v>0.47</v>
      </c>
      <c r="I272" s="219"/>
      <c r="J272" s="215"/>
      <c r="K272" s="215"/>
      <c r="L272" s="220"/>
      <c r="M272" s="221"/>
      <c r="N272" s="222"/>
      <c r="O272" s="222"/>
      <c r="P272" s="222"/>
      <c r="Q272" s="222"/>
      <c r="R272" s="222"/>
      <c r="S272" s="222"/>
      <c r="T272" s="223"/>
      <c r="AT272" s="224" t="s">
        <v>136</v>
      </c>
      <c r="AU272" s="224" t="s">
        <v>91</v>
      </c>
      <c r="AV272" s="14" t="s">
        <v>91</v>
      </c>
      <c r="AW272" s="14" t="s">
        <v>36</v>
      </c>
      <c r="AX272" s="14" t="s">
        <v>79</v>
      </c>
      <c r="AY272" s="224" t="s">
        <v>125</v>
      </c>
    </row>
    <row r="273" spans="1:65" s="14" customFormat="1" ht="11.25">
      <c r="B273" s="214"/>
      <c r="C273" s="215"/>
      <c r="D273" s="199" t="s">
        <v>136</v>
      </c>
      <c r="E273" s="216" t="s">
        <v>1</v>
      </c>
      <c r="F273" s="217" t="s">
        <v>307</v>
      </c>
      <c r="G273" s="215"/>
      <c r="H273" s="218">
        <v>0.47</v>
      </c>
      <c r="I273" s="219"/>
      <c r="J273" s="215"/>
      <c r="K273" s="215"/>
      <c r="L273" s="220"/>
      <c r="M273" s="221"/>
      <c r="N273" s="222"/>
      <c r="O273" s="222"/>
      <c r="P273" s="222"/>
      <c r="Q273" s="222"/>
      <c r="R273" s="222"/>
      <c r="S273" s="222"/>
      <c r="T273" s="223"/>
      <c r="AT273" s="224" t="s">
        <v>136</v>
      </c>
      <c r="AU273" s="224" t="s">
        <v>91</v>
      </c>
      <c r="AV273" s="14" t="s">
        <v>91</v>
      </c>
      <c r="AW273" s="14" t="s">
        <v>36</v>
      </c>
      <c r="AX273" s="14" t="s">
        <v>79</v>
      </c>
      <c r="AY273" s="224" t="s">
        <v>125</v>
      </c>
    </row>
    <row r="274" spans="1:65" s="15" customFormat="1" ht="11.25">
      <c r="B274" s="225"/>
      <c r="C274" s="226"/>
      <c r="D274" s="199" t="s">
        <v>136</v>
      </c>
      <c r="E274" s="227" t="s">
        <v>1</v>
      </c>
      <c r="F274" s="228" t="s">
        <v>156</v>
      </c>
      <c r="G274" s="226"/>
      <c r="H274" s="229">
        <v>5.6989999999999998</v>
      </c>
      <c r="I274" s="230"/>
      <c r="J274" s="226"/>
      <c r="K274" s="226"/>
      <c r="L274" s="231"/>
      <c r="M274" s="232"/>
      <c r="N274" s="233"/>
      <c r="O274" s="233"/>
      <c r="P274" s="233"/>
      <c r="Q274" s="233"/>
      <c r="R274" s="233"/>
      <c r="S274" s="233"/>
      <c r="T274" s="234"/>
      <c r="AT274" s="235" t="s">
        <v>136</v>
      </c>
      <c r="AU274" s="235" t="s">
        <v>91</v>
      </c>
      <c r="AV274" s="15" t="s">
        <v>132</v>
      </c>
      <c r="AW274" s="15" t="s">
        <v>36</v>
      </c>
      <c r="AX274" s="15" t="s">
        <v>21</v>
      </c>
      <c r="AY274" s="235" t="s">
        <v>125</v>
      </c>
    </row>
    <row r="275" spans="1:65" s="2" customFormat="1" ht="24.2" customHeight="1">
      <c r="A275" s="34"/>
      <c r="B275" s="35"/>
      <c r="C275" s="186" t="s">
        <v>308</v>
      </c>
      <c r="D275" s="186" t="s">
        <v>127</v>
      </c>
      <c r="E275" s="187" t="s">
        <v>309</v>
      </c>
      <c r="F275" s="188" t="s">
        <v>310</v>
      </c>
      <c r="G275" s="189" t="s">
        <v>141</v>
      </c>
      <c r="H275" s="190">
        <v>0.47399999999999998</v>
      </c>
      <c r="I275" s="191"/>
      <c r="J275" s="192">
        <f>ROUND(I275*H275,2)</f>
        <v>0</v>
      </c>
      <c r="K275" s="188" t="s">
        <v>131</v>
      </c>
      <c r="L275" s="39"/>
      <c r="M275" s="193" t="s">
        <v>1</v>
      </c>
      <c r="N275" s="194" t="s">
        <v>45</v>
      </c>
      <c r="O275" s="71"/>
      <c r="P275" s="195">
        <f>O275*H275</f>
        <v>0</v>
      </c>
      <c r="Q275" s="195">
        <v>0</v>
      </c>
      <c r="R275" s="195">
        <f>Q275*H275</f>
        <v>0</v>
      </c>
      <c r="S275" s="195">
        <v>1.8</v>
      </c>
      <c r="T275" s="196">
        <f>S275*H275</f>
        <v>0.85319999999999996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7" t="s">
        <v>132</v>
      </c>
      <c r="AT275" s="197" t="s">
        <v>127</v>
      </c>
      <c r="AU275" s="197" t="s">
        <v>91</v>
      </c>
      <c r="AY275" s="17" t="s">
        <v>125</v>
      </c>
      <c r="BE275" s="198">
        <f>IF(N275="základní",J275,0)</f>
        <v>0</v>
      </c>
      <c r="BF275" s="198">
        <f>IF(N275="snížená",J275,0)</f>
        <v>0</v>
      </c>
      <c r="BG275" s="198">
        <f>IF(N275="zákl. přenesená",J275,0)</f>
        <v>0</v>
      </c>
      <c r="BH275" s="198">
        <f>IF(N275="sníž. přenesená",J275,0)</f>
        <v>0</v>
      </c>
      <c r="BI275" s="198">
        <f>IF(N275="nulová",J275,0)</f>
        <v>0</v>
      </c>
      <c r="BJ275" s="17" t="s">
        <v>91</v>
      </c>
      <c r="BK275" s="198">
        <f>ROUND(I275*H275,2)</f>
        <v>0</v>
      </c>
      <c r="BL275" s="17" t="s">
        <v>132</v>
      </c>
      <c r="BM275" s="197" t="s">
        <v>311</v>
      </c>
    </row>
    <row r="276" spans="1:65" s="2" customFormat="1" ht="19.5">
      <c r="A276" s="34"/>
      <c r="B276" s="35"/>
      <c r="C276" s="36"/>
      <c r="D276" s="199" t="s">
        <v>134</v>
      </c>
      <c r="E276" s="36"/>
      <c r="F276" s="200" t="s">
        <v>312</v>
      </c>
      <c r="G276" s="36"/>
      <c r="H276" s="36"/>
      <c r="I276" s="201"/>
      <c r="J276" s="36"/>
      <c r="K276" s="36"/>
      <c r="L276" s="39"/>
      <c r="M276" s="202"/>
      <c r="N276" s="203"/>
      <c r="O276" s="71"/>
      <c r="P276" s="71"/>
      <c r="Q276" s="71"/>
      <c r="R276" s="71"/>
      <c r="S276" s="71"/>
      <c r="T276" s="72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T276" s="17" t="s">
        <v>134</v>
      </c>
      <c r="AU276" s="17" t="s">
        <v>91</v>
      </c>
    </row>
    <row r="277" spans="1:65" s="13" customFormat="1" ht="11.25">
      <c r="B277" s="204"/>
      <c r="C277" s="205"/>
      <c r="D277" s="199" t="s">
        <v>136</v>
      </c>
      <c r="E277" s="206" t="s">
        <v>1</v>
      </c>
      <c r="F277" s="207" t="s">
        <v>144</v>
      </c>
      <c r="G277" s="205"/>
      <c r="H277" s="206" t="s">
        <v>1</v>
      </c>
      <c r="I277" s="208"/>
      <c r="J277" s="205"/>
      <c r="K277" s="205"/>
      <c r="L277" s="209"/>
      <c r="M277" s="210"/>
      <c r="N277" s="211"/>
      <c r="O277" s="211"/>
      <c r="P277" s="211"/>
      <c r="Q277" s="211"/>
      <c r="R277" s="211"/>
      <c r="S277" s="211"/>
      <c r="T277" s="212"/>
      <c r="AT277" s="213" t="s">
        <v>136</v>
      </c>
      <c r="AU277" s="213" t="s">
        <v>91</v>
      </c>
      <c r="AV277" s="13" t="s">
        <v>21</v>
      </c>
      <c r="AW277" s="13" t="s">
        <v>36</v>
      </c>
      <c r="AX277" s="13" t="s">
        <v>79</v>
      </c>
      <c r="AY277" s="213" t="s">
        <v>125</v>
      </c>
    </row>
    <row r="278" spans="1:65" s="13" customFormat="1" ht="11.25">
      <c r="B278" s="204"/>
      <c r="C278" s="205"/>
      <c r="D278" s="199" t="s">
        <v>136</v>
      </c>
      <c r="E278" s="206" t="s">
        <v>1</v>
      </c>
      <c r="F278" s="207" t="s">
        <v>313</v>
      </c>
      <c r="G278" s="205"/>
      <c r="H278" s="206" t="s">
        <v>1</v>
      </c>
      <c r="I278" s="208"/>
      <c r="J278" s="205"/>
      <c r="K278" s="205"/>
      <c r="L278" s="209"/>
      <c r="M278" s="210"/>
      <c r="N278" s="211"/>
      <c r="O278" s="211"/>
      <c r="P278" s="211"/>
      <c r="Q278" s="211"/>
      <c r="R278" s="211"/>
      <c r="S278" s="211"/>
      <c r="T278" s="212"/>
      <c r="AT278" s="213" t="s">
        <v>136</v>
      </c>
      <c r="AU278" s="213" t="s">
        <v>91</v>
      </c>
      <c r="AV278" s="13" t="s">
        <v>21</v>
      </c>
      <c r="AW278" s="13" t="s">
        <v>36</v>
      </c>
      <c r="AX278" s="13" t="s">
        <v>79</v>
      </c>
      <c r="AY278" s="213" t="s">
        <v>125</v>
      </c>
    </row>
    <row r="279" spans="1:65" s="14" customFormat="1" ht="11.25">
      <c r="B279" s="214"/>
      <c r="C279" s="215"/>
      <c r="D279" s="199" t="s">
        <v>136</v>
      </c>
      <c r="E279" s="216" t="s">
        <v>1</v>
      </c>
      <c r="F279" s="217" t="s">
        <v>314</v>
      </c>
      <c r="G279" s="215"/>
      <c r="H279" s="218">
        <v>0.438</v>
      </c>
      <c r="I279" s="219"/>
      <c r="J279" s="215"/>
      <c r="K279" s="215"/>
      <c r="L279" s="220"/>
      <c r="M279" s="221"/>
      <c r="N279" s="222"/>
      <c r="O279" s="222"/>
      <c r="P279" s="222"/>
      <c r="Q279" s="222"/>
      <c r="R279" s="222"/>
      <c r="S279" s="222"/>
      <c r="T279" s="223"/>
      <c r="AT279" s="224" t="s">
        <v>136</v>
      </c>
      <c r="AU279" s="224" t="s">
        <v>91</v>
      </c>
      <c r="AV279" s="14" t="s">
        <v>91</v>
      </c>
      <c r="AW279" s="14" t="s">
        <v>36</v>
      </c>
      <c r="AX279" s="14" t="s">
        <v>79</v>
      </c>
      <c r="AY279" s="224" t="s">
        <v>125</v>
      </c>
    </row>
    <row r="280" spans="1:65" s="13" customFormat="1" ht="11.25">
      <c r="B280" s="204"/>
      <c r="C280" s="205"/>
      <c r="D280" s="199" t="s">
        <v>136</v>
      </c>
      <c r="E280" s="206" t="s">
        <v>1</v>
      </c>
      <c r="F280" s="207" t="s">
        <v>315</v>
      </c>
      <c r="G280" s="205"/>
      <c r="H280" s="206" t="s">
        <v>1</v>
      </c>
      <c r="I280" s="208"/>
      <c r="J280" s="205"/>
      <c r="K280" s="205"/>
      <c r="L280" s="209"/>
      <c r="M280" s="210"/>
      <c r="N280" s="211"/>
      <c r="O280" s="211"/>
      <c r="P280" s="211"/>
      <c r="Q280" s="211"/>
      <c r="R280" s="211"/>
      <c r="S280" s="211"/>
      <c r="T280" s="212"/>
      <c r="AT280" s="213" t="s">
        <v>136</v>
      </c>
      <c r="AU280" s="213" t="s">
        <v>91</v>
      </c>
      <c r="AV280" s="13" t="s">
        <v>21</v>
      </c>
      <c r="AW280" s="13" t="s">
        <v>36</v>
      </c>
      <c r="AX280" s="13" t="s">
        <v>79</v>
      </c>
      <c r="AY280" s="213" t="s">
        <v>125</v>
      </c>
    </row>
    <row r="281" spans="1:65" s="14" customFormat="1" ht="11.25">
      <c r="B281" s="214"/>
      <c r="C281" s="215"/>
      <c r="D281" s="199" t="s">
        <v>136</v>
      </c>
      <c r="E281" s="216" t="s">
        <v>1</v>
      </c>
      <c r="F281" s="217" t="s">
        <v>316</v>
      </c>
      <c r="G281" s="215"/>
      <c r="H281" s="218">
        <v>3.5999999999999997E-2</v>
      </c>
      <c r="I281" s="219"/>
      <c r="J281" s="215"/>
      <c r="K281" s="215"/>
      <c r="L281" s="220"/>
      <c r="M281" s="221"/>
      <c r="N281" s="222"/>
      <c r="O281" s="222"/>
      <c r="P281" s="222"/>
      <c r="Q281" s="222"/>
      <c r="R281" s="222"/>
      <c r="S281" s="222"/>
      <c r="T281" s="223"/>
      <c r="AT281" s="224" t="s">
        <v>136</v>
      </c>
      <c r="AU281" s="224" t="s">
        <v>91</v>
      </c>
      <c r="AV281" s="14" t="s">
        <v>91</v>
      </c>
      <c r="AW281" s="14" t="s">
        <v>36</v>
      </c>
      <c r="AX281" s="14" t="s">
        <v>79</v>
      </c>
      <c r="AY281" s="224" t="s">
        <v>125</v>
      </c>
    </row>
    <row r="282" spans="1:65" s="15" customFormat="1" ht="11.25">
      <c r="B282" s="225"/>
      <c r="C282" s="226"/>
      <c r="D282" s="199" t="s">
        <v>136</v>
      </c>
      <c r="E282" s="227" t="s">
        <v>1</v>
      </c>
      <c r="F282" s="228" t="s">
        <v>156</v>
      </c>
      <c r="G282" s="226"/>
      <c r="H282" s="229">
        <v>0.47399999999999998</v>
      </c>
      <c r="I282" s="230"/>
      <c r="J282" s="226"/>
      <c r="K282" s="226"/>
      <c r="L282" s="231"/>
      <c r="M282" s="232"/>
      <c r="N282" s="233"/>
      <c r="O282" s="233"/>
      <c r="P282" s="233"/>
      <c r="Q282" s="233"/>
      <c r="R282" s="233"/>
      <c r="S282" s="233"/>
      <c r="T282" s="234"/>
      <c r="AT282" s="235" t="s">
        <v>136</v>
      </c>
      <c r="AU282" s="235" t="s">
        <v>91</v>
      </c>
      <c r="AV282" s="15" t="s">
        <v>132</v>
      </c>
      <c r="AW282" s="15" t="s">
        <v>36</v>
      </c>
      <c r="AX282" s="15" t="s">
        <v>21</v>
      </c>
      <c r="AY282" s="235" t="s">
        <v>125</v>
      </c>
    </row>
    <row r="283" spans="1:65" s="2" customFormat="1" ht="24.2" customHeight="1">
      <c r="A283" s="34"/>
      <c r="B283" s="35"/>
      <c r="C283" s="186" t="s">
        <v>317</v>
      </c>
      <c r="D283" s="186" t="s">
        <v>127</v>
      </c>
      <c r="E283" s="187" t="s">
        <v>318</v>
      </c>
      <c r="F283" s="188" t="s">
        <v>319</v>
      </c>
      <c r="G283" s="189" t="s">
        <v>237</v>
      </c>
      <c r="H283" s="190">
        <v>2</v>
      </c>
      <c r="I283" s="191"/>
      <c r="J283" s="192">
        <f>ROUND(I283*H283,2)</f>
        <v>0</v>
      </c>
      <c r="K283" s="188" t="s">
        <v>131</v>
      </c>
      <c r="L283" s="39"/>
      <c r="M283" s="193" t="s">
        <v>1</v>
      </c>
      <c r="N283" s="194" t="s">
        <v>45</v>
      </c>
      <c r="O283" s="71"/>
      <c r="P283" s="195">
        <f>O283*H283</f>
        <v>0</v>
      </c>
      <c r="Q283" s="195">
        <v>0</v>
      </c>
      <c r="R283" s="195">
        <f>Q283*H283</f>
        <v>0</v>
      </c>
      <c r="S283" s="195">
        <v>0.16500000000000001</v>
      </c>
      <c r="T283" s="196">
        <f>S283*H283</f>
        <v>0.33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7" t="s">
        <v>132</v>
      </c>
      <c r="AT283" s="197" t="s">
        <v>127</v>
      </c>
      <c r="AU283" s="197" t="s">
        <v>91</v>
      </c>
      <c r="AY283" s="17" t="s">
        <v>125</v>
      </c>
      <c r="BE283" s="198">
        <f>IF(N283="základní",J283,0)</f>
        <v>0</v>
      </c>
      <c r="BF283" s="198">
        <f>IF(N283="snížená",J283,0)</f>
        <v>0</v>
      </c>
      <c r="BG283" s="198">
        <f>IF(N283="zákl. přenesená",J283,0)</f>
        <v>0</v>
      </c>
      <c r="BH283" s="198">
        <f>IF(N283="sníž. přenesená",J283,0)</f>
        <v>0</v>
      </c>
      <c r="BI283" s="198">
        <f>IF(N283="nulová",J283,0)</f>
        <v>0</v>
      </c>
      <c r="BJ283" s="17" t="s">
        <v>91</v>
      </c>
      <c r="BK283" s="198">
        <f>ROUND(I283*H283,2)</f>
        <v>0</v>
      </c>
      <c r="BL283" s="17" t="s">
        <v>132</v>
      </c>
      <c r="BM283" s="197" t="s">
        <v>320</v>
      </c>
    </row>
    <row r="284" spans="1:65" s="2" customFormat="1" ht="19.5">
      <c r="A284" s="34"/>
      <c r="B284" s="35"/>
      <c r="C284" s="36"/>
      <c r="D284" s="199" t="s">
        <v>134</v>
      </c>
      <c r="E284" s="36"/>
      <c r="F284" s="200" t="s">
        <v>321</v>
      </c>
      <c r="G284" s="36"/>
      <c r="H284" s="36"/>
      <c r="I284" s="201"/>
      <c r="J284" s="36"/>
      <c r="K284" s="36"/>
      <c r="L284" s="39"/>
      <c r="M284" s="202"/>
      <c r="N284" s="203"/>
      <c r="O284" s="71"/>
      <c r="P284" s="71"/>
      <c r="Q284" s="71"/>
      <c r="R284" s="71"/>
      <c r="S284" s="71"/>
      <c r="T284" s="72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T284" s="17" t="s">
        <v>134</v>
      </c>
      <c r="AU284" s="17" t="s">
        <v>91</v>
      </c>
    </row>
    <row r="285" spans="1:65" s="13" customFormat="1" ht="11.25">
      <c r="B285" s="204"/>
      <c r="C285" s="205"/>
      <c r="D285" s="199" t="s">
        <v>136</v>
      </c>
      <c r="E285" s="206" t="s">
        <v>1</v>
      </c>
      <c r="F285" s="207" t="s">
        <v>144</v>
      </c>
      <c r="G285" s="205"/>
      <c r="H285" s="206" t="s">
        <v>1</v>
      </c>
      <c r="I285" s="208"/>
      <c r="J285" s="205"/>
      <c r="K285" s="205"/>
      <c r="L285" s="209"/>
      <c r="M285" s="210"/>
      <c r="N285" s="211"/>
      <c r="O285" s="211"/>
      <c r="P285" s="211"/>
      <c r="Q285" s="211"/>
      <c r="R285" s="211"/>
      <c r="S285" s="211"/>
      <c r="T285" s="212"/>
      <c r="AT285" s="213" t="s">
        <v>136</v>
      </c>
      <c r="AU285" s="213" t="s">
        <v>91</v>
      </c>
      <c r="AV285" s="13" t="s">
        <v>21</v>
      </c>
      <c r="AW285" s="13" t="s">
        <v>36</v>
      </c>
      <c r="AX285" s="13" t="s">
        <v>79</v>
      </c>
      <c r="AY285" s="213" t="s">
        <v>125</v>
      </c>
    </row>
    <row r="286" spans="1:65" s="13" customFormat="1" ht="11.25">
      <c r="B286" s="204"/>
      <c r="C286" s="205"/>
      <c r="D286" s="199" t="s">
        <v>136</v>
      </c>
      <c r="E286" s="206" t="s">
        <v>1</v>
      </c>
      <c r="F286" s="207" t="s">
        <v>322</v>
      </c>
      <c r="G286" s="205"/>
      <c r="H286" s="206" t="s">
        <v>1</v>
      </c>
      <c r="I286" s="208"/>
      <c r="J286" s="205"/>
      <c r="K286" s="205"/>
      <c r="L286" s="209"/>
      <c r="M286" s="210"/>
      <c r="N286" s="211"/>
      <c r="O286" s="211"/>
      <c r="P286" s="211"/>
      <c r="Q286" s="211"/>
      <c r="R286" s="211"/>
      <c r="S286" s="211"/>
      <c r="T286" s="212"/>
      <c r="AT286" s="213" t="s">
        <v>136</v>
      </c>
      <c r="AU286" s="213" t="s">
        <v>91</v>
      </c>
      <c r="AV286" s="13" t="s">
        <v>21</v>
      </c>
      <c r="AW286" s="13" t="s">
        <v>36</v>
      </c>
      <c r="AX286" s="13" t="s">
        <v>79</v>
      </c>
      <c r="AY286" s="213" t="s">
        <v>125</v>
      </c>
    </row>
    <row r="287" spans="1:65" s="14" customFormat="1" ht="11.25">
      <c r="B287" s="214"/>
      <c r="C287" s="215"/>
      <c r="D287" s="199" t="s">
        <v>136</v>
      </c>
      <c r="E287" s="216" t="s">
        <v>1</v>
      </c>
      <c r="F287" s="217" t="s">
        <v>91</v>
      </c>
      <c r="G287" s="215"/>
      <c r="H287" s="218">
        <v>2</v>
      </c>
      <c r="I287" s="219"/>
      <c r="J287" s="215"/>
      <c r="K287" s="215"/>
      <c r="L287" s="220"/>
      <c r="M287" s="221"/>
      <c r="N287" s="222"/>
      <c r="O287" s="222"/>
      <c r="P287" s="222"/>
      <c r="Q287" s="222"/>
      <c r="R287" s="222"/>
      <c r="S287" s="222"/>
      <c r="T287" s="223"/>
      <c r="AT287" s="224" t="s">
        <v>136</v>
      </c>
      <c r="AU287" s="224" t="s">
        <v>91</v>
      </c>
      <c r="AV287" s="14" t="s">
        <v>91</v>
      </c>
      <c r="AW287" s="14" t="s">
        <v>36</v>
      </c>
      <c r="AX287" s="14" t="s">
        <v>21</v>
      </c>
      <c r="AY287" s="224" t="s">
        <v>125</v>
      </c>
    </row>
    <row r="288" spans="1:65" s="2" customFormat="1" ht="24.2" customHeight="1">
      <c r="A288" s="34"/>
      <c r="B288" s="35"/>
      <c r="C288" s="186" t="s">
        <v>323</v>
      </c>
      <c r="D288" s="186" t="s">
        <v>127</v>
      </c>
      <c r="E288" s="187" t="s">
        <v>324</v>
      </c>
      <c r="F288" s="188" t="s">
        <v>325</v>
      </c>
      <c r="G288" s="189" t="s">
        <v>130</v>
      </c>
      <c r="H288" s="190">
        <v>10.5</v>
      </c>
      <c r="I288" s="191"/>
      <c r="J288" s="192">
        <f>ROUND(I288*H288,2)</f>
        <v>0</v>
      </c>
      <c r="K288" s="188" t="s">
        <v>131</v>
      </c>
      <c r="L288" s="39"/>
      <c r="M288" s="193" t="s">
        <v>1</v>
      </c>
      <c r="N288" s="194" t="s">
        <v>45</v>
      </c>
      <c r="O288" s="71"/>
      <c r="P288" s="195">
        <f>O288*H288</f>
        <v>0</v>
      </c>
      <c r="Q288" s="195">
        <v>0</v>
      </c>
      <c r="R288" s="195">
        <f>Q288*H288</f>
        <v>0</v>
      </c>
      <c r="S288" s="195">
        <v>9.2499999999999995E-3</v>
      </c>
      <c r="T288" s="196">
        <f>S288*H288</f>
        <v>9.7124999999999989E-2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7" t="s">
        <v>132</v>
      </c>
      <c r="AT288" s="197" t="s">
        <v>127</v>
      </c>
      <c r="AU288" s="197" t="s">
        <v>91</v>
      </c>
      <c r="AY288" s="17" t="s">
        <v>125</v>
      </c>
      <c r="BE288" s="198">
        <f>IF(N288="základní",J288,0)</f>
        <v>0</v>
      </c>
      <c r="BF288" s="198">
        <f>IF(N288="snížená",J288,0)</f>
        <v>0</v>
      </c>
      <c r="BG288" s="198">
        <f>IF(N288="zákl. přenesená",J288,0)</f>
        <v>0</v>
      </c>
      <c r="BH288" s="198">
        <f>IF(N288="sníž. přenesená",J288,0)</f>
        <v>0</v>
      </c>
      <c r="BI288" s="198">
        <f>IF(N288="nulová",J288,0)</f>
        <v>0</v>
      </c>
      <c r="BJ288" s="17" t="s">
        <v>91</v>
      </c>
      <c r="BK288" s="198">
        <f>ROUND(I288*H288,2)</f>
        <v>0</v>
      </c>
      <c r="BL288" s="17" t="s">
        <v>132</v>
      </c>
      <c r="BM288" s="197" t="s">
        <v>326</v>
      </c>
    </row>
    <row r="289" spans="1:65" s="2" customFormat="1" ht="19.5">
      <c r="A289" s="34"/>
      <c r="B289" s="35"/>
      <c r="C289" s="36"/>
      <c r="D289" s="199" t="s">
        <v>134</v>
      </c>
      <c r="E289" s="36"/>
      <c r="F289" s="200" t="s">
        <v>327</v>
      </c>
      <c r="G289" s="36"/>
      <c r="H289" s="36"/>
      <c r="I289" s="201"/>
      <c r="J289" s="36"/>
      <c r="K289" s="36"/>
      <c r="L289" s="39"/>
      <c r="M289" s="202"/>
      <c r="N289" s="203"/>
      <c r="O289" s="71"/>
      <c r="P289" s="71"/>
      <c r="Q289" s="71"/>
      <c r="R289" s="71"/>
      <c r="S289" s="71"/>
      <c r="T289" s="72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T289" s="17" t="s">
        <v>134</v>
      </c>
      <c r="AU289" s="17" t="s">
        <v>91</v>
      </c>
    </row>
    <row r="290" spans="1:65" s="13" customFormat="1" ht="11.25">
      <c r="B290" s="204"/>
      <c r="C290" s="205"/>
      <c r="D290" s="199" t="s">
        <v>136</v>
      </c>
      <c r="E290" s="206" t="s">
        <v>1</v>
      </c>
      <c r="F290" s="207" t="s">
        <v>144</v>
      </c>
      <c r="G290" s="205"/>
      <c r="H290" s="206" t="s">
        <v>1</v>
      </c>
      <c r="I290" s="208"/>
      <c r="J290" s="205"/>
      <c r="K290" s="205"/>
      <c r="L290" s="209"/>
      <c r="M290" s="210"/>
      <c r="N290" s="211"/>
      <c r="O290" s="211"/>
      <c r="P290" s="211"/>
      <c r="Q290" s="211"/>
      <c r="R290" s="211"/>
      <c r="S290" s="211"/>
      <c r="T290" s="212"/>
      <c r="AT290" s="213" t="s">
        <v>136</v>
      </c>
      <c r="AU290" s="213" t="s">
        <v>91</v>
      </c>
      <c r="AV290" s="13" t="s">
        <v>21</v>
      </c>
      <c r="AW290" s="13" t="s">
        <v>36</v>
      </c>
      <c r="AX290" s="13" t="s">
        <v>79</v>
      </c>
      <c r="AY290" s="213" t="s">
        <v>125</v>
      </c>
    </row>
    <row r="291" spans="1:65" s="14" customFormat="1" ht="11.25">
      <c r="B291" s="214"/>
      <c r="C291" s="215"/>
      <c r="D291" s="199" t="s">
        <v>136</v>
      </c>
      <c r="E291" s="216" t="s">
        <v>1</v>
      </c>
      <c r="F291" s="217" t="s">
        <v>328</v>
      </c>
      <c r="G291" s="215"/>
      <c r="H291" s="218">
        <v>10.5</v>
      </c>
      <c r="I291" s="219"/>
      <c r="J291" s="215"/>
      <c r="K291" s="215"/>
      <c r="L291" s="220"/>
      <c r="M291" s="221"/>
      <c r="N291" s="222"/>
      <c r="O291" s="222"/>
      <c r="P291" s="222"/>
      <c r="Q291" s="222"/>
      <c r="R291" s="222"/>
      <c r="S291" s="222"/>
      <c r="T291" s="223"/>
      <c r="AT291" s="224" t="s">
        <v>136</v>
      </c>
      <c r="AU291" s="224" t="s">
        <v>91</v>
      </c>
      <c r="AV291" s="14" t="s">
        <v>91</v>
      </c>
      <c r="AW291" s="14" t="s">
        <v>36</v>
      </c>
      <c r="AX291" s="14" t="s">
        <v>21</v>
      </c>
      <c r="AY291" s="224" t="s">
        <v>125</v>
      </c>
    </row>
    <row r="292" spans="1:65" s="2" customFormat="1" ht="21.75" customHeight="1">
      <c r="A292" s="34"/>
      <c r="B292" s="35"/>
      <c r="C292" s="186" t="s">
        <v>329</v>
      </c>
      <c r="D292" s="186" t="s">
        <v>127</v>
      </c>
      <c r="E292" s="187" t="s">
        <v>330</v>
      </c>
      <c r="F292" s="188" t="s">
        <v>331</v>
      </c>
      <c r="G292" s="189" t="s">
        <v>237</v>
      </c>
      <c r="H292" s="190">
        <v>1</v>
      </c>
      <c r="I292" s="191"/>
      <c r="J292" s="192">
        <f>ROUND(I292*H292,2)</f>
        <v>0</v>
      </c>
      <c r="K292" s="188" t="s">
        <v>131</v>
      </c>
      <c r="L292" s="39"/>
      <c r="M292" s="193" t="s">
        <v>1</v>
      </c>
      <c r="N292" s="194" t="s">
        <v>45</v>
      </c>
      <c r="O292" s="71"/>
      <c r="P292" s="195">
        <f>O292*H292</f>
        <v>0</v>
      </c>
      <c r="Q292" s="195">
        <v>0</v>
      </c>
      <c r="R292" s="195">
        <f>Q292*H292</f>
        <v>0</v>
      </c>
      <c r="S292" s="195">
        <v>0.28499999999999998</v>
      </c>
      <c r="T292" s="196">
        <f>S292*H292</f>
        <v>0.28499999999999998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7" t="s">
        <v>132</v>
      </c>
      <c r="AT292" s="197" t="s">
        <v>127</v>
      </c>
      <c r="AU292" s="197" t="s">
        <v>91</v>
      </c>
      <c r="AY292" s="17" t="s">
        <v>125</v>
      </c>
      <c r="BE292" s="198">
        <f>IF(N292="základní",J292,0)</f>
        <v>0</v>
      </c>
      <c r="BF292" s="198">
        <f>IF(N292="snížená",J292,0)</f>
        <v>0</v>
      </c>
      <c r="BG292" s="198">
        <f>IF(N292="zákl. přenesená",J292,0)</f>
        <v>0</v>
      </c>
      <c r="BH292" s="198">
        <f>IF(N292="sníž. přenesená",J292,0)</f>
        <v>0</v>
      </c>
      <c r="BI292" s="198">
        <f>IF(N292="nulová",J292,0)</f>
        <v>0</v>
      </c>
      <c r="BJ292" s="17" t="s">
        <v>91</v>
      </c>
      <c r="BK292" s="198">
        <f>ROUND(I292*H292,2)</f>
        <v>0</v>
      </c>
      <c r="BL292" s="17" t="s">
        <v>132</v>
      </c>
      <c r="BM292" s="197" t="s">
        <v>332</v>
      </c>
    </row>
    <row r="293" spans="1:65" s="2" customFormat="1" ht="19.5">
      <c r="A293" s="34"/>
      <c r="B293" s="35"/>
      <c r="C293" s="36"/>
      <c r="D293" s="199" t="s">
        <v>134</v>
      </c>
      <c r="E293" s="36"/>
      <c r="F293" s="200" t="s">
        <v>333</v>
      </c>
      <c r="G293" s="36"/>
      <c r="H293" s="36"/>
      <c r="I293" s="201"/>
      <c r="J293" s="36"/>
      <c r="K293" s="36"/>
      <c r="L293" s="39"/>
      <c r="M293" s="202"/>
      <c r="N293" s="203"/>
      <c r="O293" s="71"/>
      <c r="P293" s="71"/>
      <c r="Q293" s="71"/>
      <c r="R293" s="71"/>
      <c r="S293" s="71"/>
      <c r="T293" s="72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T293" s="17" t="s">
        <v>134</v>
      </c>
      <c r="AU293" s="17" t="s">
        <v>91</v>
      </c>
    </row>
    <row r="294" spans="1:65" s="13" customFormat="1" ht="11.25">
      <c r="B294" s="204"/>
      <c r="C294" s="205"/>
      <c r="D294" s="199" t="s">
        <v>136</v>
      </c>
      <c r="E294" s="206" t="s">
        <v>1</v>
      </c>
      <c r="F294" s="207" t="s">
        <v>334</v>
      </c>
      <c r="G294" s="205"/>
      <c r="H294" s="206" t="s">
        <v>1</v>
      </c>
      <c r="I294" s="208"/>
      <c r="J294" s="205"/>
      <c r="K294" s="205"/>
      <c r="L294" s="209"/>
      <c r="M294" s="210"/>
      <c r="N294" s="211"/>
      <c r="O294" s="211"/>
      <c r="P294" s="211"/>
      <c r="Q294" s="211"/>
      <c r="R294" s="211"/>
      <c r="S294" s="211"/>
      <c r="T294" s="212"/>
      <c r="AT294" s="213" t="s">
        <v>136</v>
      </c>
      <c r="AU294" s="213" t="s">
        <v>91</v>
      </c>
      <c r="AV294" s="13" t="s">
        <v>21</v>
      </c>
      <c r="AW294" s="13" t="s">
        <v>36</v>
      </c>
      <c r="AX294" s="13" t="s">
        <v>79</v>
      </c>
      <c r="AY294" s="213" t="s">
        <v>125</v>
      </c>
    </row>
    <row r="295" spans="1:65" s="14" customFormat="1" ht="11.25">
      <c r="B295" s="214"/>
      <c r="C295" s="215"/>
      <c r="D295" s="199" t="s">
        <v>136</v>
      </c>
      <c r="E295" s="216" t="s">
        <v>1</v>
      </c>
      <c r="F295" s="217" t="s">
        <v>21</v>
      </c>
      <c r="G295" s="215"/>
      <c r="H295" s="218">
        <v>1</v>
      </c>
      <c r="I295" s="219"/>
      <c r="J295" s="215"/>
      <c r="K295" s="215"/>
      <c r="L295" s="220"/>
      <c r="M295" s="221"/>
      <c r="N295" s="222"/>
      <c r="O295" s="222"/>
      <c r="P295" s="222"/>
      <c r="Q295" s="222"/>
      <c r="R295" s="222"/>
      <c r="S295" s="222"/>
      <c r="T295" s="223"/>
      <c r="AT295" s="224" t="s">
        <v>136</v>
      </c>
      <c r="AU295" s="224" t="s">
        <v>91</v>
      </c>
      <c r="AV295" s="14" t="s">
        <v>91</v>
      </c>
      <c r="AW295" s="14" t="s">
        <v>36</v>
      </c>
      <c r="AX295" s="14" t="s">
        <v>21</v>
      </c>
      <c r="AY295" s="224" t="s">
        <v>125</v>
      </c>
    </row>
    <row r="296" spans="1:65" s="2" customFormat="1" ht="37.9" customHeight="1">
      <c r="A296" s="34"/>
      <c r="B296" s="35"/>
      <c r="C296" s="186" t="s">
        <v>335</v>
      </c>
      <c r="D296" s="186" t="s">
        <v>127</v>
      </c>
      <c r="E296" s="187" t="s">
        <v>336</v>
      </c>
      <c r="F296" s="188" t="s">
        <v>337</v>
      </c>
      <c r="G296" s="189" t="s">
        <v>177</v>
      </c>
      <c r="H296" s="190">
        <v>2.8260000000000001</v>
      </c>
      <c r="I296" s="191"/>
      <c r="J296" s="192">
        <f>ROUND(I296*H296,2)</f>
        <v>0</v>
      </c>
      <c r="K296" s="188" t="s">
        <v>131</v>
      </c>
      <c r="L296" s="39"/>
      <c r="M296" s="193" t="s">
        <v>1</v>
      </c>
      <c r="N296" s="194" t="s">
        <v>45</v>
      </c>
      <c r="O296" s="71"/>
      <c r="P296" s="195">
        <f>O296*H296</f>
        <v>0</v>
      </c>
      <c r="Q296" s="195">
        <v>0</v>
      </c>
      <c r="R296" s="195">
        <f>Q296*H296</f>
        <v>0</v>
      </c>
      <c r="S296" s="195">
        <v>0.26100000000000001</v>
      </c>
      <c r="T296" s="196">
        <f>S296*H296</f>
        <v>0.73758600000000007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7" t="s">
        <v>132</v>
      </c>
      <c r="AT296" s="197" t="s">
        <v>127</v>
      </c>
      <c r="AU296" s="197" t="s">
        <v>91</v>
      </c>
      <c r="AY296" s="17" t="s">
        <v>125</v>
      </c>
      <c r="BE296" s="198">
        <f>IF(N296="základní",J296,0)</f>
        <v>0</v>
      </c>
      <c r="BF296" s="198">
        <f>IF(N296="snížená",J296,0)</f>
        <v>0</v>
      </c>
      <c r="BG296" s="198">
        <f>IF(N296="zákl. přenesená",J296,0)</f>
        <v>0</v>
      </c>
      <c r="BH296" s="198">
        <f>IF(N296="sníž. přenesená",J296,0)</f>
        <v>0</v>
      </c>
      <c r="BI296" s="198">
        <f>IF(N296="nulová",J296,0)</f>
        <v>0</v>
      </c>
      <c r="BJ296" s="17" t="s">
        <v>91</v>
      </c>
      <c r="BK296" s="198">
        <f>ROUND(I296*H296,2)</f>
        <v>0</v>
      </c>
      <c r="BL296" s="17" t="s">
        <v>132</v>
      </c>
      <c r="BM296" s="197" t="s">
        <v>338</v>
      </c>
    </row>
    <row r="297" spans="1:65" s="2" customFormat="1" ht="19.5">
      <c r="A297" s="34"/>
      <c r="B297" s="35"/>
      <c r="C297" s="36"/>
      <c r="D297" s="199" t="s">
        <v>134</v>
      </c>
      <c r="E297" s="36"/>
      <c r="F297" s="200" t="s">
        <v>337</v>
      </c>
      <c r="G297" s="36"/>
      <c r="H297" s="36"/>
      <c r="I297" s="201"/>
      <c r="J297" s="36"/>
      <c r="K297" s="36"/>
      <c r="L297" s="39"/>
      <c r="M297" s="202"/>
      <c r="N297" s="203"/>
      <c r="O297" s="71"/>
      <c r="P297" s="71"/>
      <c r="Q297" s="71"/>
      <c r="R297" s="71"/>
      <c r="S297" s="71"/>
      <c r="T297" s="72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T297" s="17" t="s">
        <v>134</v>
      </c>
      <c r="AU297" s="17" t="s">
        <v>91</v>
      </c>
    </row>
    <row r="298" spans="1:65" s="13" customFormat="1" ht="11.25">
      <c r="B298" s="204"/>
      <c r="C298" s="205"/>
      <c r="D298" s="199" t="s">
        <v>136</v>
      </c>
      <c r="E298" s="206" t="s">
        <v>1</v>
      </c>
      <c r="F298" s="207" t="s">
        <v>144</v>
      </c>
      <c r="G298" s="205"/>
      <c r="H298" s="206" t="s">
        <v>1</v>
      </c>
      <c r="I298" s="208"/>
      <c r="J298" s="205"/>
      <c r="K298" s="205"/>
      <c r="L298" s="209"/>
      <c r="M298" s="210"/>
      <c r="N298" s="211"/>
      <c r="O298" s="211"/>
      <c r="P298" s="211"/>
      <c r="Q298" s="211"/>
      <c r="R298" s="211"/>
      <c r="S298" s="211"/>
      <c r="T298" s="212"/>
      <c r="AT298" s="213" t="s">
        <v>136</v>
      </c>
      <c r="AU298" s="213" t="s">
        <v>91</v>
      </c>
      <c r="AV298" s="13" t="s">
        <v>21</v>
      </c>
      <c r="AW298" s="13" t="s">
        <v>36</v>
      </c>
      <c r="AX298" s="13" t="s">
        <v>79</v>
      </c>
      <c r="AY298" s="213" t="s">
        <v>125</v>
      </c>
    </row>
    <row r="299" spans="1:65" s="14" customFormat="1" ht="11.25">
      <c r="B299" s="214"/>
      <c r="C299" s="215"/>
      <c r="D299" s="199" t="s">
        <v>136</v>
      </c>
      <c r="E299" s="216" t="s">
        <v>1</v>
      </c>
      <c r="F299" s="217" t="s">
        <v>339</v>
      </c>
      <c r="G299" s="215"/>
      <c r="H299" s="218">
        <v>2.8260000000000001</v>
      </c>
      <c r="I299" s="219"/>
      <c r="J299" s="215"/>
      <c r="K299" s="215"/>
      <c r="L299" s="220"/>
      <c r="M299" s="221"/>
      <c r="N299" s="222"/>
      <c r="O299" s="222"/>
      <c r="P299" s="222"/>
      <c r="Q299" s="222"/>
      <c r="R299" s="222"/>
      <c r="S299" s="222"/>
      <c r="T299" s="223"/>
      <c r="AT299" s="224" t="s">
        <v>136</v>
      </c>
      <c r="AU299" s="224" t="s">
        <v>91</v>
      </c>
      <c r="AV299" s="14" t="s">
        <v>91</v>
      </c>
      <c r="AW299" s="14" t="s">
        <v>36</v>
      </c>
      <c r="AX299" s="14" t="s">
        <v>21</v>
      </c>
      <c r="AY299" s="224" t="s">
        <v>125</v>
      </c>
    </row>
    <row r="300" spans="1:65" s="2" customFormat="1" ht="24.2" customHeight="1">
      <c r="A300" s="34"/>
      <c r="B300" s="35"/>
      <c r="C300" s="186" t="s">
        <v>340</v>
      </c>
      <c r="D300" s="186" t="s">
        <v>127</v>
      </c>
      <c r="E300" s="187" t="s">
        <v>341</v>
      </c>
      <c r="F300" s="188" t="s">
        <v>342</v>
      </c>
      <c r="G300" s="189" t="s">
        <v>237</v>
      </c>
      <c r="H300" s="190">
        <v>18</v>
      </c>
      <c r="I300" s="191"/>
      <c r="J300" s="192">
        <f>ROUND(I300*H300,2)</f>
        <v>0</v>
      </c>
      <c r="K300" s="188" t="s">
        <v>1</v>
      </c>
      <c r="L300" s="39"/>
      <c r="M300" s="193" t="s">
        <v>1</v>
      </c>
      <c r="N300" s="194" t="s">
        <v>45</v>
      </c>
      <c r="O300" s="71"/>
      <c r="P300" s="195">
        <f>O300*H300</f>
        <v>0</v>
      </c>
      <c r="Q300" s="195">
        <v>0</v>
      </c>
      <c r="R300" s="195">
        <f>Q300*H300</f>
        <v>0</v>
      </c>
      <c r="S300" s="195">
        <v>0.11700000000000001</v>
      </c>
      <c r="T300" s="196">
        <f>S300*H300</f>
        <v>2.1060000000000003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7" t="s">
        <v>132</v>
      </c>
      <c r="AT300" s="197" t="s">
        <v>127</v>
      </c>
      <c r="AU300" s="197" t="s">
        <v>91</v>
      </c>
      <c r="AY300" s="17" t="s">
        <v>125</v>
      </c>
      <c r="BE300" s="198">
        <f>IF(N300="základní",J300,0)</f>
        <v>0</v>
      </c>
      <c r="BF300" s="198">
        <f>IF(N300="snížená",J300,0)</f>
        <v>0</v>
      </c>
      <c r="BG300" s="198">
        <f>IF(N300="zákl. přenesená",J300,0)</f>
        <v>0</v>
      </c>
      <c r="BH300" s="198">
        <f>IF(N300="sníž. přenesená",J300,0)</f>
        <v>0</v>
      </c>
      <c r="BI300" s="198">
        <f>IF(N300="nulová",J300,0)</f>
        <v>0</v>
      </c>
      <c r="BJ300" s="17" t="s">
        <v>91</v>
      </c>
      <c r="BK300" s="198">
        <f>ROUND(I300*H300,2)</f>
        <v>0</v>
      </c>
      <c r="BL300" s="17" t="s">
        <v>132</v>
      </c>
      <c r="BM300" s="197" t="s">
        <v>343</v>
      </c>
    </row>
    <row r="301" spans="1:65" s="2" customFormat="1" ht="11.25">
      <c r="A301" s="34"/>
      <c r="B301" s="35"/>
      <c r="C301" s="36"/>
      <c r="D301" s="199" t="s">
        <v>134</v>
      </c>
      <c r="E301" s="36"/>
      <c r="F301" s="200" t="s">
        <v>342</v>
      </c>
      <c r="G301" s="36"/>
      <c r="H301" s="36"/>
      <c r="I301" s="201"/>
      <c r="J301" s="36"/>
      <c r="K301" s="36"/>
      <c r="L301" s="39"/>
      <c r="M301" s="202"/>
      <c r="N301" s="203"/>
      <c r="O301" s="71"/>
      <c r="P301" s="71"/>
      <c r="Q301" s="71"/>
      <c r="R301" s="71"/>
      <c r="S301" s="71"/>
      <c r="T301" s="72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T301" s="17" t="s">
        <v>134</v>
      </c>
      <c r="AU301" s="17" t="s">
        <v>91</v>
      </c>
    </row>
    <row r="302" spans="1:65" s="13" customFormat="1" ht="11.25">
      <c r="B302" s="204"/>
      <c r="C302" s="205"/>
      <c r="D302" s="199" t="s">
        <v>136</v>
      </c>
      <c r="E302" s="206" t="s">
        <v>1</v>
      </c>
      <c r="F302" s="207" t="s">
        <v>344</v>
      </c>
      <c r="G302" s="205"/>
      <c r="H302" s="206" t="s">
        <v>1</v>
      </c>
      <c r="I302" s="208"/>
      <c r="J302" s="205"/>
      <c r="K302" s="205"/>
      <c r="L302" s="209"/>
      <c r="M302" s="210"/>
      <c r="N302" s="211"/>
      <c r="O302" s="211"/>
      <c r="P302" s="211"/>
      <c r="Q302" s="211"/>
      <c r="R302" s="211"/>
      <c r="S302" s="211"/>
      <c r="T302" s="212"/>
      <c r="AT302" s="213" t="s">
        <v>136</v>
      </c>
      <c r="AU302" s="213" t="s">
        <v>91</v>
      </c>
      <c r="AV302" s="13" t="s">
        <v>21</v>
      </c>
      <c r="AW302" s="13" t="s">
        <v>36</v>
      </c>
      <c r="AX302" s="13" t="s">
        <v>79</v>
      </c>
      <c r="AY302" s="213" t="s">
        <v>125</v>
      </c>
    </row>
    <row r="303" spans="1:65" s="13" customFormat="1" ht="11.25">
      <c r="B303" s="204"/>
      <c r="C303" s="205"/>
      <c r="D303" s="199" t="s">
        <v>136</v>
      </c>
      <c r="E303" s="206" t="s">
        <v>1</v>
      </c>
      <c r="F303" s="207" t="s">
        <v>144</v>
      </c>
      <c r="G303" s="205"/>
      <c r="H303" s="206" t="s">
        <v>1</v>
      </c>
      <c r="I303" s="208"/>
      <c r="J303" s="205"/>
      <c r="K303" s="205"/>
      <c r="L303" s="209"/>
      <c r="M303" s="210"/>
      <c r="N303" s="211"/>
      <c r="O303" s="211"/>
      <c r="P303" s="211"/>
      <c r="Q303" s="211"/>
      <c r="R303" s="211"/>
      <c r="S303" s="211"/>
      <c r="T303" s="212"/>
      <c r="AT303" s="213" t="s">
        <v>136</v>
      </c>
      <c r="AU303" s="213" t="s">
        <v>91</v>
      </c>
      <c r="AV303" s="13" t="s">
        <v>21</v>
      </c>
      <c r="AW303" s="13" t="s">
        <v>36</v>
      </c>
      <c r="AX303" s="13" t="s">
        <v>79</v>
      </c>
      <c r="AY303" s="213" t="s">
        <v>125</v>
      </c>
    </row>
    <row r="304" spans="1:65" s="14" customFormat="1" ht="11.25">
      <c r="B304" s="214"/>
      <c r="C304" s="215"/>
      <c r="D304" s="199" t="s">
        <v>136</v>
      </c>
      <c r="E304" s="216" t="s">
        <v>1</v>
      </c>
      <c r="F304" s="217" t="s">
        <v>234</v>
      </c>
      <c r="G304" s="215"/>
      <c r="H304" s="218">
        <v>18</v>
      </c>
      <c r="I304" s="219"/>
      <c r="J304" s="215"/>
      <c r="K304" s="215"/>
      <c r="L304" s="220"/>
      <c r="M304" s="221"/>
      <c r="N304" s="222"/>
      <c r="O304" s="222"/>
      <c r="P304" s="222"/>
      <c r="Q304" s="222"/>
      <c r="R304" s="222"/>
      <c r="S304" s="222"/>
      <c r="T304" s="223"/>
      <c r="AT304" s="224" t="s">
        <v>136</v>
      </c>
      <c r="AU304" s="224" t="s">
        <v>91</v>
      </c>
      <c r="AV304" s="14" t="s">
        <v>91</v>
      </c>
      <c r="AW304" s="14" t="s">
        <v>36</v>
      </c>
      <c r="AX304" s="14" t="s">
        <v>79</v>
      </c>
      <c r="AY304" s="224" t="s">
        <v>125</v>
      </c>
    </row>
    <row r="305" spans="1:65" s="15" customFormat="1" ht="11.25">
      <c r="B305" s="225"/>
      <c r="C305" s="226"/>
      <c r="D305" s="199" t="s">
        <v>136</v>
      </c>
      <c r="E305" s="227" t="s">
        <v>1</v>
      </c>
      <c r="F305" s="228" t="s">
        <v>156</v>
      </c>
      <c r="G305" s="226"/>
      <c r="H305" s="229">
        <v>18</v>
      </c>
      <c r="I305" s="230"/>
      <c r="J305" s="226"/>
      <c r="K305" s="226"/>
      <c r="L305" s="231"/>
      <c r="M305" s="232"/>
      <c r="N305" s="233"/>
      <c r="O305" s="233"/>
      <c r="P305" s="233"/>
      <c r="Q305" s="233"/>
      <c r="R305" s="233"/>
      <c r="S305" s="233"/>
      <c r="T305" s="234"/>
      <c r="AT305" s="235" t="s">
        <v>136</v>
      </c>
      <c r="AU305" s="235" t="s">
        <v>91</v>
      </c>
      <c r="AV305" s="15" t="s">
        <v>132</v>
      </c>
      <c r="AW305" s="15" t="s">
        <v>36</v>
      </c>
      <c r="AX305" s="15" t="s">
        <v>21</v>
      </c>
      <c r="AY305" s="235" t="s">
        <v>125</v>
      </c>
    </row>
    <row r="306" spans="1:65" s="2" customFormat="1" ht="16.5" customHeight="1">
      <c r="A306" s="34"/>
      <c r="B306" s="35"/>
      <c r="C306" s="186" t="s">
        <v>345</v>
      </c>
      <c r="D306" s="186" t="s">
        <v>127</v>
      </c>
      <c r="E306" s="187" t="s">
        <v>346</v>
      </c>
      <c r="F306" s="188" t="s">
        <v>347</v>
      </c>
      <c r="G306" s="189" t="s">
        <v>130</v>
      </c>
      <c r="H306" s="190">
        <v>3.14</v>
      </c>
      <c r="I306" s="191"/>
      <c r="J306" s="192">
        <f>ROUND(I306*H306,2)</f>
        <v>0</v>
      </c>
      <c r="K306" s="188" t="s">
        <v>1</v>
      </c>
      <c r="L306" s="39"/>
      <c r="M306" s="193" t="s">
        <v>1</v>
      </c>
      <c r="N306" s="194" t="s">
        <v>45</v>
      </c>
      <c r="O306" s="71"/>
      <c r="P306" s="195">
        <f>O306*H306</f>
        <v>0</v>
      </c>
      <c r="Q306" s="195">
        <v>0</v>
      </c>
      <c r="R306" s="195">
        <f>Q306*H306</f>
        <v>0</v>
      </c>
      <c r="S306" s="195">
        <v>5.6000000000000001E-2</v>
      </c>
      <c r="T306" s="196">
        <f>S306*H306</f>
        <v>0.17584000000000002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7" t="s">
        <v>132</v>
      </c>
      <c r="AT306" s="197" t="s">
        <v>127</v>
      </c>
      <c r="AU306" s="197" t="s">
        <v>91</v>
      </c>
      <c r="AY306" s="17" t="s">
        <v>125</v>
      </c>
      <c r="BE306" s="198">
        <f>IF(N306="základní",J306,0)</f>
        <v>0</v>
      </c>
      <c r="BF306" s="198">
        <f>IF(N306="snížená",J306,0)</f>
        <v>0</v>
      </c>
      <c r="BG306" s="198">
        <f>IF(N306="zákl. přenesená",J306,0)</f>
        <v>0</v>
      </c>
      <c r="BH306" s="198">
        <f>IF(N306="sníž. přenesená",J306,0)</f>
        <v>0</v>
      </c>
      <c r="BI306" s="198">
        <f>IF(N306="nulová",J306,0)</f>
        <v>0</v>
      </c>
      <c r="BJ306" s="17" t="s">
        <v>91</v>
      </c>
      <c r="BK306" s="198">
        <f>ROUND(I306*H306,2)</f>
        <v>0</v>
      </c>
      <c r="BL306" s="17" t="s">
        <v>132</v>
      </c>
      <c r="BM306" s="197" t="s">
        <v>348</v>
      </c>
    </row>
    <row r="307" spans="1:65" s="2" customFormat="1" ht="11.25">
      <c r="A307" s="34"/>
      <c r="B307" s="35"/>
      <c r="C307" s="36"/>
      <c r="D307" s="199" t="s">
        <v>134</v>
      </c>
      <c r="E307" s="36"/>
      <c r="F307" s="200" t="s">
        <v>347</v>
      </c>
      <c r="G307" s="36"/>
      <c r="H307" s="36"/>
      <c r="I307" s="201"/>
      <c r="J307" s="36"/>
      <c r="K307" s="36"/>
      <c r="L307" s="39"/>
      <c r="M307" s="202"/>
      <c r="N307" s="203"/>
      <c r="O307" s="71"/>
      <c r="P307" s="71"/>
      <c r="Q307" s="71"/>
      <c r="R307" s="71"/>
      <c r="S307" s="71"/>
      <c r="T307" s="72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T307" s="17" t="s">
        <v>134</v>
      </c>
      <c r="AU307" s="17" t="s">
        <v>91</v>
      </c>
    </row>
    <row r="308" spans="1:65" s="13" customFormat="1" ht="11.25">
      <c r="B308" s="204"/>
      <c r="C308" s="205"/>
      <c r="D308" s="199" t="s">
        <v>136</v>
      </c>
      <c r="E308" s="206" t="s">
        <v>1</v>
      </c>
      <c r="F308" s="207" t="s">
        <v>144</v>
      </c>
      <c r="G308" s="205"/>
      <c r="H308" s="206" t="s">
        <v>1</v>
      </c>
      <c r="I308" s="208"/>
      <c r="J308" s="205"/>
      <c r="K308" s="205"/>
      <c r="L308" s="209"/>
      <c r="M308" s="210"/>
      <c r="N308" s="211"/>
      <c r="O308" s="211"/>
      <c r="P308" s="211"/>
      <c r="Q308" s="211"/>
      <c r="R308" s="211"/>
      <c r="S308" s="211"/>
      <c r="T308" s="212"/>
      <c r="AT308" s="213" t="s">
        <v>136</v>
      </c>
      <c r="AU308" s="213" t="s">
        <v>91</v>
      </c>
      <c r="AV308" s="13" t="s">
        <v>21</v>
      </c>
      <c r="AW308" s="13" t="s">
        <v>36</v>
      </c>
      <c r="AX308" s="13" t="s">
        <v>79</v>
      </c>
      <c r="AY308" s="213" t="s">
        <v>125</v>
      </c>
    </row>
    <row r="309" spans="1:65" s="14" customFormat="1" ht="11.25">
      <c r="B309" s="214"/>
      <c r="C309" s="215"/>
      <c r="D309" s="199" t="s">
        <v>136</v>
      </c>
      <c r="E309" s="216" t="s">
        <v>1</v>
      </c>
      <c r="F309" s="217" t="s">
        <v>349</v>
      </c>
      <c r="G309" s="215"/>
      <c r="H309" s="218">
        <v>3.14</v>
      </c>
      <c r="I309" s="219"/>
      <c r="J309" s="215"/>
      <c r="K309" s="215"/>
      <c r="L309" s="220"/>
      <c r="M309" s="221"/>
      <c r="N309" s="222"/>
      <c r="O309" s="222"/>
      <c r="P309" s="222"/>
      <c r="Q309" s="222"/>
      <c r="R309" s="222"/>
      <c r="S309" s="222"/>
      <c r="T309" s="223"/>
      <c r="AT309" s="224" t="s">
        <v>136</v>
      </c>
      <c r="AU309" s="224" t="s">
        <v>91</v>
      </c>
      <c r="AV309" s="14" t="s">
        <v>91</v>
      </c>
      <c r="AW309" s="14" t="s">
        <v>36</v>
      </c>
      <c r="AX309" s="14" t="s">
        <v>21</v>
      </c>
      <c r="AY309" s="224" t="s">
        <v>125</v>
      </c>
    </row>
    <row r="310" spans="1:65" s="12" customFormat="1" ht="22.9" customHeight="1">
      <c r="B310" s="170"/>
      <c r="C310" s="171"/>
      <c r="D310" s="172" t="s">
        <v>78</v>
      </c>
      <c r="E310" s="184" t="s">
        <v>350</v>
      </c>
      <c r="F310" s="184" t="s">
        <v>351</v>
      </c>
      <c r="G310" s="171"/>
      <c r="H310" s="171"/>
      <c r="I310" s="174"/>
      <c r="J310" s="185">
        <f>BK310</f>
        <v>0</v>
      </c>
      <c r="K310" s="171"/>
      <c r="L310" s="176"/>
      <c r="M310" s="177"/>
      <c r="N310" s="178"/>
      <c r="O310" s="178"/>
      <c r="P310" s="179">
        <f>SUM(P311:P323)</f>
        <v>0</v>
      </c>
      <c r="Q310" s="178"/>
      <c r="R310" s="179">
        <f>SUM(R311:R323)</f>
        <v>0</v>
      </c>
      <c r="S310" s="178"/>
      <c r="T310" s="180">
        <f>SUM(T311:T323)</f>
        <v>0</v>
      </c>
      <c r="AR310" s="181" t="s">
        <v>21</v>
      </c>
      <c r="AT310" s="182" t="s">
        <v>78</v>
      </c>
      <c r="AU310" s="182" t="s">
        <v>21</v>
      </c>
      <c r="AY310" s="181" t="s">
        <v>125</v>
      </c>
      <c r="BK310" s="183">
        <f>SUM(BK311:BK323)</f>
        <v>0</v>
      </c>
    </row>
    <row r="311" spans="1:65" s="2" customFormat="1" ht="33" customHeight="1">
      <c r="A311" s="34"/>
      <c r="B311" s="35"/>
      <c r="C311" s="186" t="s">
        <v>352</v>
      </c>
      <c r="D311" s="186" t="s">
        <v>127</v>
      </c>
      <c r="E311" s="187" t="s">
        <v>353</v>
      </c>
      <c r="F311" s="188" t="s">
        <v>354</v>
      </c>
      <c r="G311" s="189" t="s">
        <v>191</v>
      </c>
      <c r="H311" s="190">
        <v>14.843</v>
      </c>
      <c r="I311" s="191"/>
      <c r="J311" s="192">
        <f>ROUND(I311*H311,2)</f>
        <v>0</v>
      </c>
      <c r="K311" s="188" t="s">
        <v>131</v>
      </c>
      <c r="L311" s="39"/>
      <c r="M311" s="193" t="s">
        <v>1</v>
      </c>
      <c r="N311" s="194" t="s">
        <v>45</v>
      </c>
      <c r="O311" s="71"/>
      <c r="P311" s="195">
        <f>O311*H311</f>
        <v>0</v>
      </c>
      <c r="Q311" s="195">
        <v>0</v>
      </c>
      <c r="R311" s="195">
        <f>Q311*H311</f>
        <v>0</v>
      </c>
      <c r="S311" s="195">
        <v>0</v>
      </c>
      <c r="T311" s="196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7" t="s">
        <v>132</v>
      </c>
      <c r="AT311" s="197" t="s">
        <v>127</v>
      </c>
      <c r="AU311" s="197" t="s">
        <v>91</v>
      </c>
      <c r="AY311" s="17" t="s">
        <v>125</v>
      </c>
      <c r="BE311" s="198">
        <f>IF(N311="základní",J311,0)</f>
        <v>0</v>
      </c>
      <c r="BF311" s="198">
        <f>IF(N311="snížená",J311,0)</f>
        <v>0</v>
      </c>
      <c r="BG311" s="198">
        <f>IF(N311="zákl. přenesená",J311,0)</f>
        <v>0</v>
      </c>
      <c r="BH311" s="198">
        <f>IF(N311="sníž. přenesená",J311,0)</f>
        <v>0</v>
      </c>
      <c r="BI311" s="198">
        <f>IF(N311="nulová",J311,0)</f>
        <v>0</v>
      </c>
      <c r="BJ311" s="17" t="s">
        <v>91</v>
      </c>
      <c r="BK311" s="198">
        <f>ROUND(I311*H311,2)</f>
        <v>0</v>
      </c>
      <c r="BL311" s="17" t="s">
        <v>132</v>
      </c>
      <c r="BM311" s="197" t="s">
        <v>355</v>
      </c>
    </row>
    <row r="312" spans="1:65" s="2" customFormat="1" ht="29.25">
      <c r="A312" s="34"/>
      <c r="B312" s="35"/>
      <c r="C312" s="36"/>
      <c r="D312" s="199" t="s">
        <v>134</v>
      </c>
      <c r="E312" s="36"/>
      <c r="F312" s="200" t="s">
        <v>356</v>
      </c>
      <c r="G312" s="36"/>
      <c r="H312" s="36"/>
      <c r="I312" s="201"/>
      <c r="J312" s="36"/>
      <c r="K312" s="36"/>
      <c r="L312" s="39"/>
      <c r="M312" s="202"/>
      <c r="N312" s="203"/>
      <c r="O312" s="71"/>
      <c r="P312" s="71"/>
      <c r="Q312" s="71"/>
      <c r="R312" s="71"/>
      <c r="S312" s="71"/>
      <c r="T312" s="72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T312" s="17" t="s">
        <v>134</v>
      </c>
      <c r="AU312" s="17" t="s">
        <v>91</v>
      </c>
    </row>
    <row r="313" spans="1:65" s="2" customFormat="1" ht="33" customHeight="1">
      <c r="A313" s="34"/>
      <c r="B313" s="35"/>
      <c r="C313" s="186" t="s">
        <v>357</v>
      </c>
      <c r="D313" s="186" t="s">
        <v>127</v>
      </c>
      <c r="E313" s="187" t="s">
        <v>358</v>
      </c>
      <c r="F313" s="188" t="s">
        <v>359</v>
      </c>
      <c r="G313" s="189" t="s">
        <v>191</v>
      </c>
      <c r="H313" s="190">
        <v>14.843</v>
      </c>
      <c r="I313" s="191"/>
      <c r="J313" s="192">
        <f>ROUND(I313*H313,2)</f>
        <v>0</v>
      </c>
      <c r="K313" s="188" t="s">
        <v>131</v>
      </c>
      <c r="L313" s="39"/>
      <c r="M313" s="193" t="s">
        <v>1</v>
      </c>
      <c r="N313" s="194" t="s">
        <v>45</v>
      </c>
      <c r="O313" s="71"/>
      <c r="P313" s="195">
        <f>O313*H313</f>
        <v>0</v>
      </c>
      <c r="Q313" s="195">
        <v>0</v>
      </c>
      <c r="R313" s="195">
        <f>Q313*H313</f>
        <v>0</v>
      </c>
      <c r="S313" s="195">
        <v>0</v>
      </c>
      <c r="T313" s="196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97" t="s">
        <v>132</v>
      </c>
      <c r="AT313" s="197" t="s">
        <v>127</v>
      </c>
      <c r="AU313" s="197" t="s">
        <v>91</v>
      </c>
      <c r="AY313" s="17" t="s">
        <v>125</v>
      </c>
      <c r="BE313" s="198">
        <f>IF(N313="základní",J313,0)</f>
        <v>0</v>
      </c>
      <c r="BF313" s="198">
        <f>IF(N313="snížená",J313,0)</f>
        <v>0</v>
      </c>
      <c r="BG313" s="198">
        <f>IF(N313="zákl. přenesená",J313,0)</f>
        <v>0</v>
      </c>
      <c r="BH313" s="198">
        <f>IF(N313="sníž. přenesená",J313,0)</f>
        <v>0</v>
      </c>
      <c r="BI313" s="198">
        <f>IF(N313="nulová",J313,0)</f>
        <v>0</v>
      </c>
      <c r="BJ313" s="17" t="s">
        <v>91</v>
      </c>
      <c r="BK313" s="198">
        <f>ROUND(I313*H313,2)</f>
        <v>0</v>
      </c>
      <c r="BL313" s="17" t="s">
        <v>132</v>
      </c>
      <c r="BM313" s="197" t="s">
        <v>360</v>
      </c>
    </row>
    <row r="314" spans="1:65" s="2" customFormat="1" ht="39">
      <c r="A314" s="34"/>
      <c r="B314" s="35"/>
      <c r="C314" s="36"/>
      <c r="D314" s="199" t="s">
        <v>134</v>
      </c>
      <c r="E314" s="36"/>
      <c r="F314" s="200" t="s">
        <v>361</v>
      </c>
      <c r="G314" s="36"/>
      <c r="H314" s="36"/>
      <c r="I314" s="201"/>
      <c r="J314" s="36"/>
      <c r="K314" s="36"/>
      <c r="L314" s="39"/>
      <c r="M314" s="202"/>
      <c r="N314" s="203"/>
      <c r="O314" s="71"/>
      <c r="P314" s="71"/>
      <c r="Q314" s="71"/>
      <c r="R314" s="71"/>
      <c r="S314" s="71"/>
      <c r="T314" s="72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T314" s="17" t="s">
        <v>134</v>
      </c>
      <c r="AU314" s="17" t="s">
        <v>91</v>
      </c>
    </row>
    <row r="315" spans="1:65" s="2" customFormat="1" ht="24.2" customHeight="1">
      <c r="A315" s="34"/>
      <c r="B315" s="35"/>
      <c r="C315" s="186" t="s">
        <v>362</v>
      </c>
      <c r="D315" s="186" t="s">
        <v>127</v>
      </c>
      <c r="E315" s="187" t="s">
        <v>363</v>
      </c>
      <c r="F315" s="188" t="s">
        <v>364</v>
      </c>
      <c r="G315" s="189" t="s">
        <v>191</v>
      </c>
      <c r="H315" s="190">
        <v>14.843</v>
      </c>
      <c r="I315" s="191"/>
      <c r="J315" s="192">
        <f>ROUND(I315*H315,2)</f>
        <v>0</v>
      </c>
      <c r="K315" s="188" t="s">
        <v>131</v>
      </c>
      <c r="L315" s="39"/>
      <c r="M315" s="193" t="s">
        <v>1</v>
      </c>
      <c r="N315" s="194" t="s">
        <v>45</v>
      </c>
      <c r="O315" s="71"/>
      <c r="P315" s="195">
        <f>O315*H315</f>
        <v>0</v>
      </c>
      <c r="Q315" s="195">
        <v>0</v>
      </c>
      <c r="R315" s="195">
        <f>Q315*H315</f>
        <v>0</v>
      </c>
      <c r="S315" s="195">
        <v>0</v>
      </c>
      <c r="T315" s="196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7" t="s">
        <v>132</v>
      </c>
      <c r="AT315" s="197" t="s">
        <v>127</v>
      </c>
      <c r="AU315" s="197" t="s">
        <v>91</v>
      </c>
      <c r="AY315" s="17" t="s">
        <v>125</v>
      </c>
      <c r="BE315" s="198">
        <f>IF(N315="základní",J315,0)</f>
        <v>0</v>
      </c>
      <c r="BF315" s="198">
        <f>IF(N315="snížená",J315,0)</f>
        <v>0</v>
      </c>
      <c r="BG315" s="198">
        <f>IF(N315="zákl. přenesená",J315,0)</f>
        <v>0</v>
      </c>
      <c r="BH315" s="198">
        <f>IF(N315="sníž. přenesená",J315,0)</f>
        <v>0</v>
      </c>
      <c r="BI315" s="198">
        <f>IF(N315="nulová",J315,0)</f>
        <v>0</v>
      </c>
      <c r="BJ315" s="17" t="s">
        <v>91</v>
      </c>
      <c r="BK315" s="198">
        <f>ROUND(I315*H315,2)</f>
        <v>0</v>
      </c>
      <c r="BL315" s="17" t="s">
        <v>132</v>
      </c>
      <c r="BM315" s="197" t="s">
        <v>365</v>
      </c>
    </row>
    <row r="316" spans="1:65" s="2" customFormat="1" ht="19.5">
      <c r="A316" s="34"/>
      <c r="B316" s="35"/>
      <c r="C316" s="36"/>
      <c r="D316" s="199" t="s">
        <v>134</v>
      </c>
      <c r="E316" s="36"/>
      <c r="F316" s="200" t="s">
        <v>366</v>
      </c>
      <c r="G316" s="36"/>
      <c r="H316" s="36"/>
      <c r="I316" s="201"/>
      <c r="J316" s="36"/>
      <c r="K316" s="36"/>
      <c r="L316" s="39"/>
      <c r="M316" s="202"/>
      <c r="N316" s="203"/>
      <c r="O316" s="71"/>
      <c r="P316" s="71"/>
      <c r="Q316" s="71"/>
      <c r="R316" s="71"/>
      <c r="S316" s="71"/>
      <c r="T316" s="72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T316" s="17" t="s">
        <v>134</v>
      </c>
      <c r="AU316" s="17" t="s">
        <v>91</v>
      </c>
    </row>
    <row r="317" spans="1:65" s="2" customFormat="1" ht="24.2" customHeight="1">
      <c r="A317" s="34"/>
      <c r="B317" s="35"/>
      <c r="C317" s="186" t="s">
        <v>367</v>
      </c>
      <c r="D317" s="186" t="s">
        <v>127</v>
      </c>
      <c r="E317" s="187" t="s">
        <v>368</v>
      </c>
      <c r="F317" s="188" t="s">
        <v>369</v>
      </c>
      <c r="G317" s="189" t="s">
        <v>191</v>
      </c>
      <c r="H317" s="190">
        <v>742.15</v>
      </c>
      <c r="I317" s="191"/>
      <c r="J317" s="192">
        <f>ROUND(I317*H317,2)</f>
        <v>0</v>
      </c>
      <c r="K317" s="188" t="s">
        <v>131</v>
      </c>
      <c r="L317" s="39"/>
      <c r="M317" s="193" t="s">
        <v>1</v>
      </c>
      <c r="N317" s="194" t="s">
        <v>45</v>
      </c>
      <c r="O317" s="71"/>
      <c r="P317" s="195">
        <f>O317*H317</f>
        <v>0</v>
      </c>
      <c r="Q317" s="195">
        <v>0</v>
      </c>
      <c r="R317" s="195">
        <f>Q317*H317</f>
        <v>0</v>
      </c>
      <c r="S317" s="195">
        <v>0</v>
      </c>
      <c r="T317" s="196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97" t="s">
        <v>132</v>
      </c>
      <c r="AT317" s="197" t="s">
        <v>127</v>
      </c>
      <c r="AU317" s="197" t="s">
        <v>91</v>
      </c>
      <c r="AY317" s="17" t="s">
        <v>125</v>
      </c>
      <c r="BE317" s="198">
        <f>IF(N317="základní",J317,0)</f>
        <v>0</v>
      </c>
      <c r="BF317" s="198">
        <f>IF(N317="snížená",J317,0)</f>
        <v>0</v>
      </c>
      <c r="BG317" s="198">
        <f>IF(N317="zákl. přenesená",J317,0)</f>
        <v>0</v>
      </c>
      <c r="BH317" s="198">
        <f>IF(N317="sníž. přenesená",J317,0)</f>
        <v>0</v>
      </c>
      <c r="BI317" s="198">
        <f>IF(N317="nulová",J317,0)</f>
        <v>0</v>
      </c>
      <c r="BJ317" s="17" t="s">
        <v>91</v>
      </c>
      <c r="BK317" s="198">
        <f>ROUND(I317*H317,2)</f>
        <v>0</v>
      </c>
      <c r="BL317" s="17" t="s">
        <v>132</v>
      </c>
      <c r="BM317" s="197" t="s">
        <v>370</v>
      </c>
    </row>
    <row r="318" spans="1:65" s="2" customFormat="1" ht="29.25">
      <c r="A318" s="34"/>
      <c r="B318" s="35"/>
      <c r="C318" s="36"/>
      <c r="D318" s="199" t="s">
        <v>134</v>
      </c>
      <c r="E318" s="36"/>
      <c r="F318" s="200" t="s">
        <v>371</v>
      </c>
      <c r="G318" s="36"/>
      <c r="H318" s="36"/>
      <c r="I318" s="201"/>
      <c r="J318" s="36"/>
      <c r="K318" s="36"/>
      <c r="L318" s="39"/>
      <c r="M318" s="202"/>
      <c r="N318" s="203"/>
      <c r="O318" s="71"/>
      <c r="P318" s="71"/>
      <c r="Q318" s="71"/>
      <c r="R318" s="71"/>
      <c r="S318" s="71"/>
      <c r="T318" s="72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T318" s="17" t="s">
        <v>134</v>
      </c>
      <c r="AU318" s="17" t="s">
        <v>91</v>
      </c>
    </row>
    <row r="319" spans="1:65" s="14" customFormat="1" ht="11.25">
      <c r="B319" s="214"/>
      <c r="C319" s="215"/>
      <c r="D319" s="199" t="s">
        <v>136</v>
      </c>
      <c r="E319" s="215"/>
      <c r="F319" s="217" t="s">
        <v>372</v>
      </c>
      <c r="G319" s="215"/>
      <c r="H319" s="218">
        <v>742.15</v>
      </c>
      <c r="I319" s="219"/>
      <c r="J319" s="215"/>
      <c r="K319" s="215"/>
      <c r="L319" s="220"/>
      <c r="M319" s="221"/>
      <c r="N319" s="222"/>
      <c r="O319" s="222"/>
      <c r="P319" s="222"/>
      <c r="Q319" s="222"/>
      <c r="R319" s="222"/>
      <c r="S319" s="222"/>
      <c r="T319" s="223"/>
      <c r="AT319" s="224" t="s">
        <v>136</v>
      </c>
      <c r="AU319" s="224" t="s">
        <v>91</v>
      </c>
      <c r="AV319" s="14" t="s">
        <v>91</v>
      </c>
      <c r="AW319" s="14" t="s">
        <v>4</v>
      </c>
      <c r="AX319" s="14" t="s">
        <v>21</v>
      </c>
      <c r="AY319" s="224" t="s">
        <v>125</v>
      </c>
    </row>
    <row r="320" spans="1:65" s="2" customFormat="1" ht="33" customHeight="1">
      <c r="A320" s="34"/>
      <c r="B320" s="35"/>
      <c r="C320" s="186" t="s">
        <v>373</v>
      </c>
      <c r="D320" s="186" t="s">
        <v>127</v>
      </c>
      <c r="E320" s="187" t="s">
        <v>374</v>
      </c>
      <c r="F320" s="188" t="s">
        <v>375</v>
      </c>
      <c r="G320" s="189" t="s">
        <v>191</v>
      </c>
      <c r="H320" s="190">
        <v>12.025</v>
      </c>
      <c r="I320" s="191"/>
      <c r="J320" s="192">
        <f>ROUND(I320*H320,2)</f>
        <v>0</v>
      </c>
      <c r="K320" s="188" t="s">
        <v>131</v>
      </c>
      <c r="L320" s="39"/>
      <c r="M320" s="193" t="s">
        <v>1</v>
      </c>
      <c r="N320" s="194" t="s">
        <v>45</v>
      </c>
      <c r="O320" s="71"/>
      <c r="P320" s="195">
        <f>O320*H320</f>
        <v>0</v>
      </c>
      <c r="Q320" s="195">
        <v>0</v>
      </c>
      <c r="R320" s="195">
        <f>Q320*H320</f>
        <v>0</v>
      </c>
      <c r="S320" s="195">
        <v>0</v>
      </c>
      <c r="T320" s="196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7" t="s">
        <v>132</v>
      </c>
      <c r="AT320" s="197" t="s">
        <v>127</v>
      </c>
      <c r="AU320" s="197" t="s">
        <v>91</v>
      </c>
      <c r="AY320" s="17" t="s">
        <v>125</v>
      </c>
      <c r="BE320" s="198">
        <f>IF(N320="základní",J320,0)</f>
        <v>0</v>
      </c>
      <c r="BF320" s="198">
        <f>IF(N320="snížená",J320,0)</f>
        <v>0</v>
      </c>
      <c r="BG320" s="198">
        <f>IF(N320="zákl. přenesená",J320,0)</f>
        <v>0</v>
      </c>
      <c r="BH320" s="198">
        <f>IF(N320="sníž. přenesená",J320,0)</f>
        <v>0</v>
      </c>
      <c r="BI320" s="198">
        <f>IF(N320="nulová",J320,0)</f>
        <v>0</v>
      </c>
      <c r="BJ320" s="17" t="s">
        <v>91</v>
      </c>
      <c r="BK320" s="198">
        <f>ROUND(I320*H320,2)</f>
        <v>0</v>
      </c>
      <c r="BL320" s="17" t="s">
        <v>132</v>
      </c>
      <c r="BM320" s="197" t="s">
        <v>376</v>
      </c>
    </row>
    <row r="321" spans="1:65" s="2" customFormat="1" ht="19.5">
      <c r="A321" s="34"/>
      <c r="B321" s="35"/>
      <c r="C321" s="36"/>
      <c r="D321" s="199" t="s">
        <v>134</v>
      </c>
      <c r="E321" s="36"/>
      <c r="F321" s="200" t="s">
        <v>377</v>
      </c>
      <c r="G321" s="36"/>
      <c r="H321" s="36"/>
      <c r="I321" s="201"/>
      <c r="J321" s="36"/>
      <c r="K321" s="36"/>
      <c r="L321" s="39"/>
      <c r="M321" s="202"/>
      <c r="N321" s="203"/>
      <c r="O321" s="71"/>
      <c r="P321" s="71"/>
      <c r="Q321" s="71"/>
      <c r="R321" s="71"/>
      <c r="S321" s="71"/>
      <c r="T321" s="72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T321" s="17" t="s">
        <v>134</v>
      </c>
      <c r="AU321" s="17" t="s">
        <v>91</v>
      </c>
    </row>
    <row r="322" spans="1:65" s="2" customFormat="1" ht="33" customHeight="1">
      <c r="A322" s="34"/>
      <c r="B322" s="35"/>
      <c r="C322" s="186" t="s">
        <v>378</v>
      </c>
      <c r="D322" s="186" t="s">
        <v>127</v>
      </c>
      <c r="E322" s="187" t="s">
        <v>379</v>
      </c>
      <c r="F322" s="188" t="s">
        <v>380</v>
      </c>
      <c r="G322" s="189" t="s">
        <v>191</v>
      </c>
      <c r="H322" s="190">
        <v>0.71199999999999997</v>
      </c>
      <c r="I322" s="191"/>
      <c r="J322" s="192">
        <f>ROUND(I322*H322,2)</f>
        <v>0</v>
      </c>
      <c r="K322" s="188" t="s">
        <v>131</v>
      </c>
      <c r="L322" s="39"/>
      <c r="M322" s="193" t="s">
        <v>1</v>
      </c>
      <c r="N322" s="194" t="s">
        <v>45</v>
      </c>
      <c r="O322" s="71"/>
      <c r="P322" s="195">
        <f>O322*H322</f>
        <v>0</v>
      </c>
      <c r="Q322" s="195">
        <v>0</v>
      </c>
      <c r="R322" s="195">
        <f>Q322*H322</f>
        <v>0</v>
      </c>
      <c r="S322" s="195">
        <v>0</v>
      </c>
      <c r="T322" s="196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97" t="s">
        <v>132</v>
      </c>
      <c r="AT322" s="197" t="s">
        <v>127</v>
      </c>
      <c r="AU322" s="197" t="s">
        <v>91</v>
      </c>
      <c r="AY322" s="17" t="s">
        <v>125</v>
      </c>
      <c r="BE322" s="198">
        <f>IF(N322="základní",J322,0)</f>
        <v>0</v>
      </c>
      <c r="BF322" s="198">
        <f>IF(N322="snížená",J322,0)</f>
        <v>0</v>
      </c>
      <c r="BG322" s="198">
        <f>IF(N322="zákl. přenesená",J322,0)</f>
        <v>0</v>
      </c>
      <c r="BH322" s="198">
        <f>IF(N322="sníž. přenesená",J322,0)</f>
        <v>0</v>
      </c>
      <c r="BI322" s="198">
        <f>IF(N322="nulová",J322,0)</f>
        <v>0</v>
      </c>
      <c r="BJ322" s="17" t="s">
        <v>91</v>
      </c>
      <c r="BK322" s="198">
        <f>ROUND(I322*H322,2)</f>
        <v>0</v>
      </c>
      <c r="BL322" s="17" t="s">
        <v>132</v>
      </c>
      <c r="BM322" s="197" t="s">
        <v>381</v>
      </c>
    </row>
    <row r="323" spans="1:65" s="2" customFormat="1" ht="29.25">
      <c r="A323" s="34"/>
      <c r="B323" s="35"/>
      <c r="C323" s="36"/>
      <c r="D323" s="199" t="s">
        <v>134</v>
      </c>
      <c r="E323" s="36"/>
      <c r="F323" s="200" t="s">
        <v>382</v>
      </c>
      <c r="G323" s="36"/>
      <c r="H323" s="36"/>
      <c r="I323" s="201"/>
      <c r="J323" s="36"/>
      <c r="K323" s="36"/>
      <c r="L323" s="39"/>
      <c r="M323" s="202"/>
      <c r="N323" s="203"/>
      <c r="O323" s="71"/>
      <c r="P323" s="71"/>
      <c r="Q323" s="71"/>
      <c r="R323" s="71"/>
      <c r="S323" s="71"/>
      <c r="T323" s="72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T323" s="17" t="s">
        <v>134</v>
      </c>
      <c r="AU323" s="17" t="s">
        <v>91</v>
      </c>
    </row>
    <row r="324" spans="1:65" s="12" customFormat="1" ht="22.9" customHeight="1">
      <c r="B324" s="170"/>
      <c r="C324" s="171"/>
      <c r="D324" s="172" t="s">
        <v>78</v>
      </c>
      <c r="E324" s="184" t="s">
        <v>383</v>
      </c>
      <c r="F324" s="184" t="s">
        <v>384</v>
      </c>
      <c r="G324" s="171"/>
      <c r="H324" s="171"/>
      <c r="I324" s="174"/>
      <c r="J324" s="185">
        <f>BK324</f>
        <v>0</v>
      </c>
      <c r="K324" s="171"/>
      <c r="L324" s="176"/>
      <c r="M324" s="177"/>
      <c r="N324" s="178"/>
      <c r="O324" s="178"/>
      <c r="P324" s="179">
        <f>SUM(P325:P328)</f>
        <v>0</v>
      </c>
      <c r="Q324" s="178"/>
      <c r="R324" s="179">
        <f>SUM(R325:R328)</f>
        <v>0</v>
      </c>
      <c r="S324" s="178"/>
      <c r="T324" s="180">
        <f>SUM(T325:T328)</f>
        <v>0</v>
      </c>
      <c r="AR324" s="181" t="s">
        <v>21</v>
      </c>
      <c r="AT324" s="182" t="s">
        <v>78</v>
      </c>
      <c r="AU324" s="182" t="s">
        <v>21</v>
      </c>
      <c r="AY324" s="181" t="s">
        <v>125</v>
      </c>
      <c r="BK324" s="183">
        <f>SUM(BK325:BK328)</f>
        <v>0</v>
      </c>
    </row>
    <row r="325" spans="1:65" s="2" customFormat="1" ht="24.2" customHeight="1">
      <c r="A325" s="34"/>
      <c r="B325" s="35"/>
      <c r="C325" s="186" t="s">
        <v>385</v>
      </c>
      <c r="D325" s="186" t="s">
        <v>127</v>
      </c>
      <c r="E325" s="187" t="s">
        <v>386</v>
      </c>
      <c r="F325" s="188" t="s">
        <v>387</v>
      </c>
      <c r="G325" s="189" t="s">
        <v>191</v>
      </c>
      <c r="H325" s="190">
        <v>16.373000000000001</v>
      </c>
      <c r="I325" s="191"/>
      <c r="J325" s="192">
        <f>ROUND(I325*H325,2)</f>
        <v>0</v>
      </c>
      <c r="K325" s="188" t="s">
        <v>131</v>
      </c>
      <c r="L325" s="39"/>
      <c r="M325" s="193" t="s">
        <v>1</v>
      </c>
      <c r="N325" s="194" t="s">
        <v>45</v>
      </c>
      <c r="O325" s="71"/>
      <c r="P325" s="195">
        <f>O325*H325</f>
        <v>0</v>
      </c>
      <c r="Q325" s="195">
        <v>0</v>
      </c>
      <c r="R325" s="195">
        <f>Q325*H325</f>
        <v>0</v>
      </c>
      <c r="S325" s="195">
        <v>0</v>
      </c>
      <c r="T325" s="196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97" t="s">
        <v>132</v>
      </c>
      <c r="AT325" s="197" t="s">
        <v>127</v>
      </c>
      <c r="AU325" s="197" t="s">
        <v>91</v>
      </c>
      <c r="AY325" s="17" t="s">
        <v>125</v>
      </c>
      <c r="BE325" s="198">
        <f>IF(N325="základní",J325,0)</f>
        <v>0</v>
      </c>
      <c r="BF325" s="198">
        <f>IF(N325="snížená",J325,0)</f>
        <v>0</v>
      </c>
      <c r="BG325" s="198">
        <f>IF(N325="zákl. přenesená",J325,0)</f>
        <v>0</v>
      </c>
      <c r="BH325" s="198">
        <f>IF(N325="sníž. přenesená",J325,0)</f>
        <v>0</v>
      </c>
      <c r="BI325" s="198">
        <f>IF(N325="nulová",J325,0)</f>
        <v>0</v>
      </c>
      <c r="BJ325" s="17" t="s">
        <v>91</v>
      </c>
      <c r="BK325" s="198">
        <f>ROUND(I325*H325,2)</f>
        <v>0</v>
      </c>
      <c r="BL325" s="17" t="s">
        <v>132</v>
      </c>
      <c r="BM325" s="197" t="s">
        <v>388</v>
      </c>
    </row>
    <row r="326" spans="1:65" s="2" customFormat="1" ht="29.25">
      <c r="A326" s="34"/>
      <c r="B326" s="35"/>
      <c r="C326" s="36"/>
      <c r="D326" s="199" t="s">
        <v>134</v>
      </c>
      <c r="E326" s="36"/>
      <c r="F326" s="200" t="s">
        <v>389</v>
      </c>
      <c r="G326" s="36"/>
      <c r="H326" s="36"/>
      <c r="I326" s="201"/>
      <c r="J326" s="36"/>
      <c r="K326" s="36"/>
      <c r="L326" s="39"/>
      <c r="M326" s="202"/>
      <c r="N326" s="203"/>
      <c r="O326" s="71"/>
      <c r="P326" s="71"/>
      <c r="Q326" s="71"/>
      <c r="R326" s="71"/>
      <c r="S326" s="71"/>
      <c r="T326" s="72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T326" s="17" t="s">
        <v>134</v>
      </c>
      <c r="AU326" s="17" t="s">
        <v>91</v>
      </c>
    </row>
    <row r="327" spans="1:65" s="2" customFormat="1" ht="24.2" customHeight="1">
      <c r="A327" s="34"/>
      <c r="B327" s="35"/>
      <c r="C327" s="186" t="s">
        <v>390</v>
      </c>
      <c r="D327" s="186" t="s">
        <v>127</v>
      </c>
      <c r="E327" s="187" t="s">
        <v>391</v>
      </c>
      <c r="F327" s="188" t="s">
        <v>392</v>
      </c>
      <c r="G327" s="189" t="s">
        <v>191</v>
      </c>
      <c r="H327" s="190">
        <v>16.373000000000001</v>
      </c>
      <c r="I327" s="191"/>
      <c r="J327" s="192">
        <f>ROUND(I327*H327,2)</f>
        <v>0</v>
      </c>
      <c r="K327" s="188" t="s">
        <v>131</v>
      </c>
      <c r="L327" s="39"/>
      <c r="M327" s="193" t="s">
        <v>1</v>
      </c>
      <c r="N327" s="194" t="s">
        <v>45</v>
      </c>
      <c r="O327" s="71"/>
      <c r="P327" s="195">
        <f>O327*H327</f>
        <v>0</v>
      </c>
      <c r="Q327" s="195">
        <v>0</v>
      </c>
      <c r="R327" s="195">
        <f>Q327*H327</f>
        <v>0</v>
      </c>
      <c r="S327" s="195">
        <v>0</v>
      </c>
      <c r="T327" s="196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7" t="s">
        <v>132</v>
      </c>
      <c r="AT327" s="197" t="s">
        <v>127</v>
      </c>
      <c r="AU327" s="197" t="s">
        <v>91</v>
      </c>
      <c r="AY327" s="17" t="s">
        <v>125</v>
      </c>
      <c r="BE327" s="198">
        <f>IF(N327="základní",J327,0)</f>
        <v>0</v>
      </c>
      <c r="BF327" s="198">
        <f>IF(N327="snížená",J327,0)</f>
        <v>0</v>
      </c>
      <c r="BG327" s="198">
        <f>IF(N327="zákl. přenesená",J327,0)</f>
        <v>0</v>
      </c>
      <c r="BH327" s="198">
        <f>IF(N327="sníž. přenesená",J327,0)</f>
        <v>0</v>
      </c>
      <c r="BI327" s="198">
        <f>IF(N327="nulová",J327,0)</f>
        <v>0</v>
      </c>
      <c r="BJ327" s="17" t="s">
        <v>91</v>
      </c>
      <c r="BK327" s="198">
        <f>ROUND(I327*H327,2)</f>
        <v>0</v>
      </c>
      <c r="BL327" s="17" t="s">
        <v>132</v>
      </c>
      <c r="BM327" s="197" t="s">
        <v>393</v>
      </c>
    </row>
    <row r="328" spans="1:65" s="2" customFormat="1" ht="39">
      <c r="A328" s="34"/>
      <c r="B328" s="35"/>
      <c r="C328" s="36"/>
      <c r="D328" s="199" t="s">
        <v>134</v>
      </c>
      <c r="E328" s="36"/>
      <c r="F328" s="200" t="s">
        <v>394</v>
      </c>
      <c r="G328" s="36"/>
      <c r="H328" s="36"/>
      <c r="I328" s="201"/>
      <c r="J328" s="36"/>
      <c r="K328" s="36"/>
      <c r="L328" s="39"/>
      <c r="M328" s="202"/>
      <c r="N328" s="203"/>
      <c r="O328" s="71"/>
      <c r="P328" s="71"/>
      <c r="Q328" s="71"/>
      <c r="R328" s="71"/>
      <c r="S328" s="71"/>
      <c r="T328" s="72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T328" s="17" t="s">
        <v>134</v>
      </c>
      <c r="AU328" s="17" t="s">
        <v>91</v>
      </c>
    </row>
    <row r="329" spans="1:65" s="12" customFormat="1" ht="25.9" customHeight="1">
      <c r="B329" s="170"/>
      <c r="C329" s="171"/>
      <c r="D329" s="172" t="s">
        <v>78</v>
      </c>
      <c r="E329" s="173" t="s">
        <v>395</v>
      </c>
      <c r="F329" s="173" t="s">
        <v>396</v>
      </c>
      <c r="G329" s="171"/>
      <c r="H329" s="171"/>
      <c r="I329" s="174"/>
      <c r="J329" s="175">
        <f>BK329</f>
        <v>0</v>
      </c>
      <c r="K329" s="171"/>
      <c r="L329" s="176"/>
      <c r="M329" s="177"/>
      <c r="N329" s="178"/>
      <c r="O329" s="178"/>
      <c r="P329" s="179">
        <f>SUM(P330:P331)</f>
        <v>0</v>
      </c>
      <c r="Q329" s="178"/>
      <c r="R329" s="179">
        <f>SUM(R330:R331)</f>
        <v>0</v>
      </c>
      <c r="S329" s="178"/>
      <c r="T329" s="180">
        <f>SUM(T330:T331)</f>
        <v>0</v>
      </c>
      <c r="AR329" s="181" t="s">
        <v>163</v>
      </c>
      <c r="AT329" s="182" t="s">
        <v>78</v>
      </c>
      <c r="AU329" s="182" t="s">
        <v>79</v>
      </c>
      <c r="AY329" s="181" t="s">
        <v>125</v>
      </c>
      <c r="BK329" s="183">
        <f>SUM(BK330:BK331)</f>
        <v>0</v>
      </c>
    </row>
    <row r="330" spans="1:65" s="2" customFormat="1" ht="16.5" customHeight="1">
      <c r="A330" s="34"/>
      <c r="B330" s="35"/>
      <c r="C330" s="186" t="s">
        <v>397</v>
      </c>
      <c r="D330" s="186" t="s">
        <v>127</v>
      </c>
      <c r="E330" s="187" t="s">
        <v>398</v>
      </c>
      <c r="F330" s="188" t="s">
        <v>399</v>
      </c>
      <c r="G330" s="189" t="s">
        <v>400</v>
      </c>
      <c r="H330" s="190">
        <v>1</v>
      </c>
      <c r="I330" s="191"/>
      <c r="J330" s="192">
        <f>ROUND(I330*H330,2)</f>
        <v>0</v>
      </c>
      <c r="K330" s="188" t="s">
        <v>1</v>
      </c>
      <c r="L330" s="39"/>
      <c r="M330" s="193" t="s">
        <v>1</v>
      </c>
      <c r="N330" s="194" t="s">
        <v>45</v>
      </c>
      <c r="O330" s="71"/>
      <c r="P330" s="195">
        <f>O330*H330</f>
        <v>0</v>
      </c>
      <c r="Q330" s="195">
        <v>0</v>
      </c>
      <c r="R330" s="195">
        <f>Q330*H330</f>
        <v>0</v>
      </c>
      <c r="S330" s="195">
        <v>0</v>
      </c>
      <c r="T330" s="196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97" t="s">
        <v>132</v>
      </c>
      <c r="AT330" s="197" t="s">
        <v>127</v>
      </c>
      <c r="AU330" s="197" t="s">
        <v>21</v>
      </c>
      <c r="AY330" s="17" t="s">
        <v>125</v>
      </c>
      <c r="BE330" s="198">
        <f>IF(N330="základní",J330,0)</f>
        <v>0</v>
      </c>
      <c r="BF330" s="198">
        <f>IF(N330="snížená",J330,0)</f>
        <v>0</v>
      </c>
      <c r="BG330" s="198">
        <f>IF(N330="zákl. přenesená",J330,0)</f>
        <v>0</v>
      </c>
      <c r="BH330" s="198">
        <f>IF(N330="sníž. přenesená",J330,0)</f>
        <v>0</v>
      </c>
      <c r="BI330" s="198">
        <f>IF(N330="nulová",J330,0)</f>
        <v>0</v>
      </c>
      <c r="BJ330" s="17" t="s">
        <v>91</v>
      </c>
      <c r="BK330" s="198">
        <f>ROUND(I330*H330,2)</f>
        <v>0</v>
      </c>
      <c r="BL330" s="17" t="s">
        <v>132</v>
      </c>
      <c r="BM330" s="197" t="s">
        <v>401</v>
      </c>
    </row>
    <row r="331" spans="1:65" s="2" customFormat="1" ht="87.75">
      <c r="A331" s="34"/>
      <c r="B331" s="35"/>
      <c r="C331" s="36"/>
      <c r="D331" s="199" t="s">
        <v>134</v>
      </c>
      <c r="E331" s="36"/>
      <c r="F331" s="200" t="s">
        <v>402</v>
      </c>
      <c r="G331" s="36"/>
      <c r="H331" s="36"/>
      <c r="I331" s="201"/>
      <c r="J331" s="36"/>
      <c r="K331" s="36"/>
      <c r="L331" s="39"/>
      <c r="M331" s="246"/>
      <c r="N331" s="247"/>
      <c r="O331" s="248"/>
      <c r="P331" s="248"/>
      <c r="Q331" s="248"/>
      <c r="R331" s="248"/>
      <c r="S331" s="248"/>
      <c r="T331" s="249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T331" s="17" t="s">
        <v>134</v>
      </c>
      <c r="AU331" s="17" t="s">
        <v>21</v>
      </c>
    </row>
    <row r="332" spans="1:65" s="2" customFormat="1" ht="6.95" customHeight="1">
      <c r="A332" s="34"/>
      <c r="B332" s="54"/>
      <c r="C332" s="55"/>
      <c r="D332" s="55"/>
      <c r="E332" s="55"/>
      <c r="F332" s="55"/>
      <c r="G332" s="55"/>
      <c r="H332" s="55"/>
      <c r="I332" s="55"/>
      <c r="J332" s="55"/>
      <c r="K332" s="55"/>
      <c r="L332" s="39"/>
      <c r="M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</row>
  </sheetData>
  <sheetProtection algorithmName="SHA-512" hashValue="Z3QypOefoWeEnodeR0Z+8uvQ8Dw6TvE0X6o+ep+uNDON49lvbweF5ItIANAYFf2t7ZmVlKYcSzAtp5A5ce5l9A==" saltValue="jk3kr8TtEhjI72CrG7qH+N0+YmZsIH8Fpo27zSW60j08Q+eoyoVYOCWfM71wAVG+TqlB9S+wa16pUAQ/ZlQXJA==" spinCount="100000" sheet="1" objects="1" scenarios="1" formatColumns="0" formatRows="0" autoFilter="0"/>
  <autoFilter ref="C122:K331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33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AT2" s="17" t="s">
        <v>90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95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291" t="str">
        <f>'Rekapitulace stavby'!K6</f>
        <v>Stavební úpravy oplocení u objektu 11. MŠ Na Ryšavce 241, Písek</v>
      </c>
      <c r="F7" s="292"/>
      <c r="G7" s="292"/>
      <c r="H7" s="292"/>
      <c r="L7" s="20"/>
    </row>
    <row r="8" spans="1:46" s="2" customFormat="1" ht="12" customHeight="1">
      <c r="A8" s="34"/>
      <c r="B8" s="39"/>
      <c r="C8" s="34"/>
      <c r="D8" s="112" t="s">
        <v>96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3" t="s">
        <v>403</v>
      </c>
      <c r="F9" s="294"/>
      <c r="G9" s="294"/>
      <c r="H9" s="29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19</v>
      </c>
      <c r="E11" s="34"/>
      <c r="F11" s="113" t="s">
        <v>1</v>
      </c>
      <c r="G11" s="34"/>
      <c r="H11" s="34"/>
      <c r="I11" s="112" t="s">
        <v>20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22</v>
      </c>
      <c r="E12" s="34"/>
      <c r="F12" s="113" t="s">
        <v>23</v>
      </c>
      <c r="G12" s="34"/>
      <c r="H12" s="34"/>
      <c r="I12" s="112" t="s">
        <v>24</v>
      </c>
      <c r="J12" s="114" t="str">
        <f>'Rekapitulace stavby'!AN8</f>
        <v>2. 9. 2022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28</v>
      </c>
      <c r="E14" s="34"/>
      <c r="F14" s="34"/>
      <c r="G14" s="34"/>
      <c r="H14" s="34"/>
      <c r="I14" s="112" t="s">
        <v>29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30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31</v>
      </c>
      <c r="E17" s="34"/>
      <c r="F17" s="34"/>
      <c r="G17" s="34"/>
      <c r="H17" s="34"/>
      <c r="I17" s="112" t="s">
        <v>29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5" t="str">
        <f>'Rekapitulace stavby'!E14</f>
        <v>Vyplň údaj</v>
      </c>
      <c r="F18" s="296"/>
      <c r="G18" s="296"/>
      <c r="H18" s="296"/>
      <c r="I18" s="112" t="s">
        <v>30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33</v>
      </c>
      <c r="E20" s="34"/>
      <c r="F20" s="34"/>
      <c r="G20" s="34"/>
      <c r="H20" s="34"/>
      <c r="I20" s="112" t="s">
        <v>29</v>
      </c>
      <c r="J20" s="113" t="s">
        <v>34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35</v>
      </c>
      <c r="F21" s="34"/>
      <c r="G21" s="34"/>
      <c r="H21" s="34"/>
      <c r="I21" s="112" t="s">
        <v>30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37</v>
      </c>
      <c r="E23" s="34"/>
      <c r="F23" s="34"/>
      <c r="G23" s="34"/>
      <c r="H23" s="34"/>
      <c r="I23" s="112" t="s">
        <v>29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30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38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97" t="s">
        <v>1</v>
      </c>
      <c r="F27" s="297"/>
      <c r="G27" s="297"/>
      <c r="H27" s="29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39</v>
      </c>
      <c r="E30" s="34"/>
      <c r="F30" s="34"/>
      <c r="G30" s="34"/>
      <c r="H30" s="34"/>
      <c r="I30" s="34"/>
      <c r="J30" s="120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41</v>
      </c>
      <c r="G32" s="34"/>
      <c r="H32" s="34"/>
      <c r="I32" s="121" t="s">
        <v>40</v>
      </c>
      <c r="J32" s="121" t="s">
        <v>42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43</v>
      </c>
      <c r="E33" s="112" t="s">
        <v>44</v>
      </c>
      <c r="F33" s="123">
        <f>ROUND((SUM(BE127:BE337)),  2)</f>
        <v>0</v>
      </c>
      <c r="G33" s="34"/>
      <c r="H33" s="34"/>
      <c r="I33" s="124">
        <v>0.21</v>
      </c>
      <c r="J33" s="123">
        <f>ROUND(((SUM(BE127:BE337))*I33),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45</v>
      </c>
      <c r="F34" s="123">
        <f>ROUND((SUM(BF127:BF337)),  2)</f>
        <v>0</v>
      </c>
      <c r="G34" s="34"/>
      <c r="H34" s="34"/>
      <c r="I34" s="124">
        <v>0.15</v>
      </c>
      <c r="J34" s="123">
        <f>ROUND(((SUM(BF127:BF337))*I34),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46</v>
      </c>
      <c r="F35" s="123">
        <f>ROUND((SUM(BG127:BG337)),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47</v>
      </c>
      <c r="F36" s="123">
        <f>ROUND((SUM(BH127:BH337)),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48</v>
      </c>
      <c r="F37" s="123">
        <f>ROUND((SUM(BI127:BI337)),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49</v>
      </c>
      <c r="E39" s="127"/>
      <c r="F39" s="127"/>
      <c r="G39" s="128" t="s">
        <v>50</v>
      </c>
      <c r="H39" s="129" t="s">
        <v>51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8" t="str">
        <f>E7</f>
        <v>Stavební úpravy oplocení u objektu 11. MŠ Na Ryšavce 241, Písek</v>
      </c>
      <c r="F85" s="299"/>
      <c r="G85" s="299"/>
      <c r="H85" s="299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3. etapa - Část P6</v>
      </c>
      <c r="F87" s="300"/>
      <c r="G87" s="300"/>
      <c r="H87" s="300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22</v>
      </c>
      <c r="D89" s="36"/>
      <c r="E89" s="36"/>
      <c r="F89" s="27" t="str">
        <f>F12</f>
        <v xml:space="preserve"> </v>
      </c>
      <c r="G89" s="36"/>
      <c r="H89" s="36"/>
      <c r="I89" s="29" t="s">
        <v>24</v>
      </c>
      <c r="J89" s="66" t="str">
        <f>IF(J12="","",J12)</f>
        <v>2. 9. 2022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28</v>
      </c>
      <c r="D91" s="36"/>
      <c r="E91" s="36"/>
      <c r="F91" s="27" t="str">
        <f>E15</f>
        <v xml:space="preserve"> </v>
      </c>
      <c r="G91" s="36"/>
      <c r="H91" s="36"/>
      <c r="I91" s="29" t="s">
        <v>33</v>
      </c>
      <c r="J91" s="32" t="str">
        <f>E21</f>
        <v>KASÍK - PROJKA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31</v>
      </c>
      <c r="D92" s="36"/>
      <c r="E92" s="36"/>
      <c r="F92" s="27" t="str">
        <f>IF(E18="","",E18)</f>
        <v>Vyplň údaj</v>
      </c>
      <c r="G92" s="36"/>
      <c r="H92" s="36"/>
      <c r="I92" s="29" t="s">
        <v>37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99</v>
      </c>
      <c r="D94" s="144"/>
      <c r="E94" s="144"/>
      <c r="F94" s="144"/>
      <c r="G94" s="144"/>
      <c r="H94" s="144"/>
      <c r="I94" s="144"/>
      <c r="J94" s="145" t="s">
        <v>100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101</v>
      </c>
      <c r="D96" s="36"/>
      <c r="E96" s="36"/>
      <c r="F96" s="36"/>
      <c r="G96" s="36"/>
      <c r="H96" s="36"/>
      <c r="I96" s="36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102</v>
      </c>
    </row>
    <row r="97" spans="1:31" s="9" customFormat="1" ht="24.95" customHeight="1">
      <c r="B97" s="147"/>
      <c r="C97" s="148"/>
      <c r="D97" s="149" t="s">
        <v>103</v>
      </c>
      <c r="E97" s="150"/>
      <c r="F97" s="150"/>
      <c r="G97" s="150"/>
      <c r="H97" s="150"/>
      <c r="I97" s="150"/>
      <c r="J97" s="151">
        <f>J128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104</v>
      </c>
      <c r="E98" s="156"/>
      <c r="F98" s="156"/>
      <c r="G98" s="156"/>
      <c r="H98" s="156"/>
      <c r="I98" s="156"/>
      <c r="J98" s="157">
        <f>J129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404</v>
      </c>
      <c r="E99" s="156"/>
      <c r="F99" s="156"/>
      <c r="G99" s="156"/>
      <c r="H99" s="156"/>
      <c r="I99" s="156"/>
      <c r="J99" s="157">
        <f>J205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105</v>
      </c>
      <c r="E100" s="156"/>
      <c r="F100" s="156"/>
      <c r="G100" s="156"/>
      <c r="H100" s="156"/>
      <c r="I100" s="156"/>
      <c r="J100" s="157">
        <f>J231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405</v>
      </c>
      <c r="E101" s="156"/>
      <c r="F101" s="156"/>
      <c r="G101" s="156"/>
      <c r="H101" s="156"/>
      <c r="I101" s="156"/>
      <c r="J101" s="157">
        <f>J260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106</v>
      </c>
      <c r="E102" s="156"/>
      <c r="F102" s="156"/>
      <c r="G102" s="156"/>
      <c r="H102" s="156"/>
      <c r="I102" s="156"/>
      <c r="J102" s="157">
        <f>J276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107</v>
      </c>
      <c r="E103" s="156"/>
      <c r="F103" s="156"/>
      <c r="G103" s="156"/>
      <c r="H103" s="156"/>
      <c r="I103" s="156"/>
      <c r="J103" s="157">
        <f>J304</f>
        <v>0</v>
      </c>
      <c r="K103" s="154"/>
      <c r="L103" s="158"/>
    </row>
    <row r="104" spans="1:31" s="10" customFormat="1" ht="19.899999999999999" customHeight="1">
      <c r="B104" s="153"/>
      <c r="C104" s="154"/>
      <c r="D104" s="155" t="s">
        <v>108</v>
      </c>
      <c r="E104" s="156"/>
      <c r="F104" s="156"/>
      <c r="G104" s="156"/>
      <c r="H104" s="156"/>
      <c r="I104" s="156"/>
      <c r="J104" s="157">
        <f>J318</f>
        <v>0</v>
      </c>
      <c r="K104" s="154"/>
      <c r="L104" s="158"/>
    </row>
    <row r="105" spans="1:31" s="9" customFormat="1" ht="24.95" customHeight="1">
      <c r="B105" s="147"/>
      <c r="C105" s="148"/>
      <c r="D105" s="149" t="s">
        <v>406</v>
      </c>
      <c r="E105" s="150"/>
      <c r="F105" s="150"/>
      <c r="G105" s="150"/>
      <c r="H105" s="150"/>
      <c r="I105" s="150"/>
      <c r="J105" s="151">
        <f>J323</f>
        <v>0</v>
      </c>
      <c r="K105" s="148"/>
      <c r="L105" s="152"/>
    </row>
    <row r="106" spans="1:31" s="10" customFormat="1" ht="19.899999999999999" customHeight="1">
      <c r="B106" s="153"/>
      <c r="C106" s="154"/>
      <c r="D106" s="155" t="s">
        <v>407</v>
      </c>
      <c r="E106" s="156"/>
      <c r="F106" s="156"/>
      <c r="G106" s="156"/>
      <c r="H106" s="156"/>
      <c r="I106" s="156"/>
      <c r="J106" s="157">
        <f>J324</f>
        <v>0</v>
      </c>
      <c r="K106" s="154"/>
      <c r="L106" s="158"/>
    </row>
    <row r="107" spans="1:31" s="9" customFormat="1" ht="24.95" customHeight="1">
      <c r="B107" s="147"/>
      <c r="C107" s="148"/>
      <c r="D107" s="149" t="s">
        <v>109</v>
      </c>
      <c r="E107" s="150"/>
      <c r="F107" s="150"/>
      <c r="G107" s="150"/>
      <c r="H107" s="150"/>
      <c r="I107" s="150"/>
      <c r="J107" s="151">
        <f>J335</f>
        <v>0</v>
      </c>
      <c r="K107" s="148"/>
      <c r="L107" s="152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5" customHeight="1">
      <c r="A113" s="34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5" customHeight="1">
      <c r="A114" s="34"/>
      <c r="B114" s="35"/>
      <c r="C114" s="23" t="s">
        <v>110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26.25" customHeight="1">
      <c r="A117" s="34"/>
      <c r="B117" s="35"/>
      <c r="C117" s="36"/>
      <c r="D117" s="36"/>
      <c r="E117" s="298" t="str">
        <f>E7</f>
        <v>Stavební úpravy oplocení u objektu 11. MŠ Na Ryšavce 241, Písek</v>
      </c>
      <c r="F117" s="299"/>
      <c r="G117" s="299"/>
      <c r="H117" s="299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96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69" t="str">
        <f>E9</f>
        <v>3. etapa - Část P6</v>
      </c>
      <c r="F119" s="300"/>
      <c r="G119" s="300"/>
      <c r="H119" s="300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22</v>
      </c>
      <c r="D121" s="36"/>
      <c r="E121" s="36"/>
      <c r="F121" s="27" t="str">
        <f>F12</f>
        <v xml:space="preserve"> </v>
      </c>
      <c r="G121" s="36"/>
      <c r="H121" s="36"/>
      <c r="I121" s="29" t="s">
        <v>24</v>
      </c>
      <c r="J121" s="66" t="str">
        <f>IF(J12="","",J12)</f>
        <v>2. 9. 2022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25.7" customHeight="1">
      <c r="A123" s="34"/>
      <c r="B123" s="35"/>
      <c r="C123" s="29" t="s">
        <v>28</v>
      </c>
      <c r="D123" s="36"/>
      <c r="E123" s="36"/>
      <c r="F123" s="27" t="str">
        <f>E15</f>
        <v xml:space="preserve"> </v>
      </c>
      <c r="G123" s="36"/>
      <c r="H123" s="36"/>
      <c r="I123" s="29" t="s">
        <v>33</v>
      </c>
      <c r="J123" s="32" t="str">
        <f>E21</f>
        <v>KASÍK - PROJKA s.r.o.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31</v>
      </c>
      <c r="D124" s="36"/>
      <c r="E124" s="36"/>
      <c r="F124" s="27" t="str">
        <f>IF(E18="","",E18)</f>
        <v>Vyplň údaj</v>
      </c>
      <c r="G124" s="36"/>
      <c r="H124" s="36"/>
      <c r="I124" s="29" t="s">
        <v>37</v>
      </c>
      <c r="J124" s="32" t="str">
        <f>E24</f>
        <v xml:space="preserve"> 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59"/>
      <c r="B126" s="160"/>
      <c r="C126" s="161" t="s">
        <v>111</v>
      </c>
      <c r="D126" s="162" t="s">
        <v>64</v>
      </c>
      <c r="E126" s="162" t="s">
        <v>60</v>
      </c>
      <c r="F126" s="162" t="s">
        <v>61</v>
      </c>
      <c r="G126" s="162" t="s">
        <v>112</v>
      </c>
      <c r="H126" s="162" t="s">
        <v>113</v>
      </c>
      <c r="I126" s="162" t="s">
        <v>114</v>
      </c>
      <c r="J126" s="162" t="s">
        <v>100</v>
      </c>
      <c r="K126" s="163" t="s">
        <v>115</v>
      </c>
      <c r="L126" s="164"/>
      <c r="M126" s="75" t="s">
        <v>1</v>
      </c>
      <c r="N126" s="76" t="s">
        <v>43</v>
      </c>
      <c r="O126" s="76" t="s">
        <v>116</v>
      </c>
      <c r="P126" s="76" t="s">
        <v>117</v>
      </c>
      <c r="Q126" s="76" t="s">
        <v>118</v>
      </c>
      <c r="R126" s="76" t="s">
        <v>119</v>
      </c>
      <c r="S126" s="76" t="s">
        <v>120</v>
      </c>
      <c r="T126" s="77" t="s">
        <v>121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9" customHeight="1">
      <c r="A127" s="34"/>
      <c r="B127" s="35"/>
      <c r="C127" s="82" t="s">
        <v>122</v>
      </c>
      <c r="D127" s="36"/>
      <c r="E127" s="36"/>
      <c r="F127" s="36"/>
      <c r="G127" s="36"/>
      <c r="H127" s="36"/>
      <c r="I127" s="36"/>
      <c r="J127" s="165">
        <f>BK127</f>
        <v>0</v>
      </c>
      <c r="K127" s="36"/>
      <c r="L127" s="39"/>
      <c r="M127" s="78"/>
      <c r="N127" s="166"/>
      <c r="O127" s="79"/>
      <c r="P127" s="167">
        <f>P128+P323+P335</f>
        <v>0</v>
      </c>
      <c r="Q127" s="79"/>
      <c r="R127" s="167">
        <f>R128+R323+R335</f>
        <v>23.758963350000002</v>
      </c>
      <c r="S127" s="79"/>
      <c r="T127" s="168">
        <f>T128+T323+T335</f>
        <v>37.463307999999998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78</v>
      </c>
      <c r="AU127" s="17" t="s">
        <v>102</v>
      </c>
      <c r="BK127" s="169">
        <f>BK128+BK323+BK335</f>
        <v>0</v>
      </c>
    </row>
    <row r="128" spans="1:63" s="12" customFormat="1" ht="25.9" customHeight="1">
      <c r="B128" s="170"/>
      <c r="C128" s="171"/>
      <c r="D128" s="172" t="s">
        <v>78</v>
      </c>
      <c r="E128" s="173" t="s">
        <v>123</v>
      </c>
      <c r="F128" s="173" t="s">
        <v>124</v>
      </c>
      <c r="G128" s="171"/>
      <c r="H128" s="171"/>
      <c r="I128" s="174"/>
      <c r="J128" s="175">
        <f>BK128</f>
        <v>0</v>
      </c>
      <c r="K128" s="171"/>
      <c r="L128" s="176"/>
      <c r="M128" s="177"/>
      <c r="N128" s="178"/>
      <c r="O128" s="178"/>
      <c r="P128" s="179">
        <f>P129+P205+P231+P260+P276+P304+P318</f>
        <v>0</v>
      </c>
      <c r="Q128" s="178"/>
      <c r="R128" s="179">
        <f>R129+R205+R231+R260+R276+R304+R318</f>
        <v>23.744275350000002</v>
      </c>
      <c r="S128" s="178"/>
      <c r="T128" s="180">
        <f>T129+T205+T231+T260+T276+T304+T318</f>
        <v>37.463307999999998</v>
      </c>
      <c r="AR128" s="181" t="s">
        <v>21</v>
      </c>
      <c r="AT128" s="182" t="s">
        <v>78</v>
      </c>
      <c r="AU128" s="182" t="s">
        <v>79</v>
      </c>
      <c r="AY128" s="181" t="s">
        <v>125</v>
      </c>
      <c r="BK128" s="183">
        <f>BK129+BK205+BK231+BK260+BK276+BK304+BK318</f>
        <v>0</v>
      </c>
    </row>
    <row r="129" spans="1:65" s="12" customFormat="1" ht="22.9" customHeight="1">
      <c r="B129" s="170"/>
      <c r="C129" s="171"/>
      <c r="D129" s="172" t="s">
        <v>78</v>
      </c>
      <c r="E129" s="184" t="s">
        <v>21</v>
      </c>
      <c r="F129" s="184" t="s">
        <v>126</v>
      </c>
      <c r="G129" s="171"/>
      <c r="H129" s="171"/>
      <c r="I129" s="174"/>
      <c r="J129" s="185">
        <f>BK129</f>
        <v>0</v>
      </c>
      <c r="K129" s="171"/>
      <c r="L129" s="176"/>
      <c r="M129" s="177"/>
      <c r="N129" s="178"/>
      <c r="O129" s="178"/>
      <c r="P129" s="179">
        <f>SUM(P130:P204)</f>
        <v>0</v>
      </c>
      <c r="Q129" s="178"/>
      <c r="R129" s="179">
        <f>SUM(R130:R204)</f>
        <v>1.3491949999999999</v>
      </c>
      <c r="S129" s="178"/>
      <c r="T129" s="180">
        <f>SUM(T130:T204)</f>
        <v>0</v>
      </c>
      <c r="AR129" s="181" t="s">
        <v>21</v>
      </c>
      <c r="AT129" s="182" t="s">
        <v>78</v>
      </c>
      <c r="AU129" s="182" t="s">
        <v>21</v>
      </c>
      <c r="AY129" s="181" t="s">
        <v>125</v>
      </c>
      <c r="BK129" s="183">
        <f>SUM(BK130:BK204)</f>
        <v>0</v>
      </c>
    </row>
    <row r="130" spans="1:65" s="2" customFormat="1" ht="24.2" customHeight="1">
      <c r="A130" s="34"/>
      <c r="B130" s="35"/>
      <c r="C130" s="186" t="s">
        <v>21</v>
      </c>
      <c r="D130" s="186" t="s">
        <v>127</v>
      </c>
      <c r="E130" s="187" t="s">
        <v>128</v>
      </c>
      <c r="F130" s="188" t="s">
        <v>129</v>
      </c>
      <c r="G130" s="189" t="s">
        <v>130</v>
      </c>
      <c r="H130" s="190">
        <v>24.3</v>
      </c>
      <c r="I130" s="191"/>
      <c r="J130" s="192">
        <f>ROUND(I130*H130,2)</f>
        <v>0</v>
      </c>
      <c r="K130" s="188" t="s">
        <v>131</v>
      </c>
      <c r="L130" s="39"/>
      <c r="M130" s="193" t="s">
        <v>1</v>
      </c>
      <c r="N130" s="194" t="s">
        <v>44</v>
      </c>
      <c r="O130" s="71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132</v>
      </c>
      <c r="AT130" s="197" t="s">
        <v>127</v>
      </c>
      <c r="AU130" s="197" t="s">
        <v>91</v>
      </c>
      <c r="AY130" s="17" t="s">
        <v>125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17" t="s">
        <v>21</v>
      </c>
      <c r="BK130" s="198">
        <f>ROUND(I130*H130,2)</f>
        <v>0</v>
      </c>
      <c r="BL130" s="17" t="s">
        <v>132</v>
      </c>
      <c r="BM130" s="197" t="s">
        <v>408</v>
      </c>
    </row>
    <row r="131" spans="1:65" s="2" customFormat="1" ht="19.5">
      <c r="A131" s="34"/>
      <c r="B131" s="35"/>
      <c r="C131" s="36"/>
      <c r="D131" s="199" t="s">
        <v>134</v>
      </c>
      <c r="E131" s="36"/>
      <c r="F131" s="200" t="s">
        <v>135</v>
      </c>
      <c r="G131" s="36"/>
      <c r="H131" s="36"/>
      <c r="I131" s="201"/>
      <c r="J131" s="36"/>
      <c r="K131" s="36"/>
      <c r="L131" s="39"/>
      <c r="M131" s="202"/>
      <c r="N131" s="203"/>
      <c r="O131" s="71"/>
      <c r="P131" s="71"/>
      <c r="Q131" s="71"/>
      <c r="R131" s="71"/>
      <c r="S131" s="71"/>
      <c r="T131" s="72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134</v>
      </c>
      <c r="AU131" s="17" t="s">
        <v>91</v>
      </c>
    </row>
    <row r="132" spans="1:65" s="13" customFormat="1" ht="11.25">
      <c r="B132" s="204"/>
      <c r="C132" s="205"/>
      <c r="D132" s="199" t="s">
        <v>136</v>
      </c>
      <c r="E132" s="206" t="s">
        <v>1</v>
      </c>
      <c r="F132" s="207" t="s">
        <v>137</v>
      </c>
      <c r="G132" s="205"/>
      <c r="H132" s="206" t="s">
        <v>1</v>
      </c>
      <c r="I132" s="208"/>
      <c r="J132" s="205"/>
      <c r="K132" s="205"/>
      <c r="L132" s="209"/>
      <c r="M132" s="210"/>
      <c r="N132" s="211"/>
      <c r="O132" s="211"/>
      <c r="P132" s="211"/>
      <c r="Q132" s="211"/>
      <c r="R132" s="211"/>
      <c r="S132" s="211"/>
      <c r="T132" s="212"/>
      <c r="AT132" s="213" t="s">
        <v>136</v>
      </c>
      <c r="AU132" s="213" t="s">
        <v>91</v>
      </c>
      <c r="AV132" s="13" t="s">
        <v>21</v>
      </c>
      <c r="AW132" s="13" t="s">
        <v>36</v>
      </c>
      <c r="AX132" s="13" t="s">
        <v>79</v>
      </c>
      <c r="AY132" s="213" t="s">
        <v>125</v>
      </c>
    </row>
    <row r="133" spans="1:65" s="14" customFormat="1" ht="11.25">
      <c r="B133" s="214"/>
      <c r="C133" s="215"/>
      <c r="D133" s="199" t="s">
        <v>136</v>
      </c>
      <c r="E133" s="216" t="s">
        <v>1</v>
      </c>
      <c r="F133" s="217" t="s">
        <v>409</v>
      </c>
      <c r="G133" s="215"/>
      <c r="H133" s="218">
        <v>24.3</v>
      </c>
      <c r="I133" s="219"/>
      <c r="J133" s="215"/>
      <c r="K133" s="215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136</v>
      </c>
      <c r="AU133" s="224" t="s">
        <v>91</v>
      </c>
      <c r="AV133" s="14" t="s">
        <v>91</v>
      </c>
      <c r="AW133" s="14" t="s">
        <v>36</v>
      </c>
      <c r="AX133" s="14" t="s">
        <v>21</v>
      </c>
      <c r="AY133" s="224" t="s">
        <v>125</v>
      </c>
    </row>
    <row r="134" spans="1:65" s="2" customFormat="1" ht="33" customHeight="1">
      <c r="A134" s="34"/>
      <c r="B134" s="35"/>
      <c r="C134" s="186" t="s">
        <v>91</v>
      </c>
      <c r="D134" s="186" t="s">
        <v>127</v>
      </c>
      <c r="E134" s="187" t="s">
        <v>139</v>
      </c>
      <c r="F134" s="188" t="s">
        <v>140</v>
      </c>
      <c r="G134" s="189" t="s">
        <v>141</v>
      </c>
      <c r="H134" s="190">
        <v>23.207999999999998</v>
      </c>
      <c r="I134" s="191"/>
      <c r="J134" s="192">
        <f>ROUND(I134*H134,2)</f>
        <v>0</v>
      </c>
      <c r="K134" s="188" t="s">
        <v>131</v>
      </c>
      <c r="L134" s="39"/>
      <c r="M134" s="193" t="s">
        <v>1</v>
      </c>
      <c r="N134" s="194" t="s">
        <v>44</v>
      </c>
      <c r="O134" s="71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132</v>
      </c>
      <c r="AT134" s="197" t="s">
        <v>127</v>
      </c>
      <c r="AU134" s="197" t="s">
        <v>91</v>
      </c>
      <c r="AY134" s="17" t="s">
        <v>125</v>
      </c>
      <c r="BE134" s="198">
        <f>IF(N134="základní",J134,0)</f>
        <v>0</v>
      </c>
      <c r="BF134" s="198">
        <f>IF(N134="snížená",J134,0)</f>
        <v>0</v>
      </c>
      <c r="BG134" s="198">
        <f>IF(N134="zákl. přenesená",J134,0)</f>
        <v>0</v>
      </c>
      <c r="BH134" s="198">
        <f>IF(N134="sníž. přenesená",J134,0)</f>
        <v>0</v>
      </c>
      <c r="BI134" s="198">
        <f>IF(N134="nulová",J134,0)</f>
        <v>0</v>
      </c>
      <c r="BJ134" s="17" t="s">
        <v>21</v>
      </c>
      <c r="BK134" s="198">
        <f>ROUND(I134*H134,2)</f>
        <v>0</v>
      </c>
      <c r="BL134" s="17" t="s">
        <v>132</v>
      </c>
      <c r="BM134" s="197" t="s">
        <v>410</v>
      </c>
    </row>
    <row r="135" spans="1:65" s="2" customFormat="1" ht="29.25">
      <c r="A135" s="34"/>
      <c r="B135" s="35"/>
      <c r="C135" s="36"/>
      <c r="D135" s="199" t="s">
        <v>134</v>
      </c>
      <c r="E135" s="36"/>
      <c r="F135" s="200" t="s">
        <v>143</v>
      </c>
      <c r="G135" s="36"/>
      <c r="H135" s="36"/>
      <c r="I135" s="201"/>
      <c r="J135" s="36"/>
      <c r="K135" s="36"/>
      <c r="L135" s="39"/>
      <c r="M135" s="202"/>
      <c r="N135" s="203"/>
      <c r="O135" s="71"/>
      <c r="P135" s="71"/>
      <c r="Q135" s="71"/>
      <c r="R135" s="71"/>
      <c r="S135" s="71"/>
      <c r="T135" s="72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7" t="s">
        <v>134</v>
      </c>
      <c r="AU135" s="17" t="s">
        <v>91</v>
      </c>
    </row>
    <row r="136" spans="1:65" s="13" customFormat="1" ht="11.25">
      <c r="B136" s="204"/>
      <c r="C136" s="205"/>
      <c r="D136" s="199" t="s">
        <v>136</v>
      </c>
      <c r="E136" s="206" t="s">
        <v>1</v>
      </c>
      <c r="F136" s="207" t="s">
        <v>137</v>
      </c>
      <c r="G136" s="205"/>
      <c r="H136" s="206" t="s">
        <v>1</v>
      </c>
      <c r="I136" s="208"/>
      <c r="J136" s="205"/>
      <c r="K136" s="205"/>
      <c r="L136" s="209"/>
      <c r="M136" s="210"/>
      <c r="N136" s="211"/>
      <c r="O136" s="211"/>
      <c r="P136" s="211"/>
      <c r="Q136" s="211"/>
      <c r="R136" s="211"/>
      <c r="S136" s="211"/>
      <c r="T136" s="212"/>
      <c r="AT136" s="213" t="s">
        <v>136</v>
      </c>
      <c r="AU136" s="213" t="s">
        <v>91</v>
      </c>
      <c r="AV136" s="13" t="s">
        <v>21</v>
      </c>
      <c r="AW136" s="13" t="s">
        <v>36</v>
      </c>
      <c r="AX136" s="13" t="s">
        <v>79</v>
      </c>
      <c r="AY136" s="213" t="s">
        <v>125</v>
      </c>
    </row>
    <row r="137" spans="1:65" s="14" customFormat="1" ht="11.25">
      <c r="B137" s="214"/>
      <c r="C137" s="215"/>
      <c r="D137" s="199" t="s">
        <v>136</v>
      </c>
      <c r="E137" s="216" t="s">
        <v>1</v>
      </c>
      <c r="F137" s="217" t="s">
        <v>411</v>
      </c>
      <c r="G137" s="215"/>
      <c r="H137" s="218">
        <v>22.533000000000001</v>
      </c>
      <c r="I137" s="219"/>
      <c r="J137" s="215"/>
      <c r="K137" s="215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136</v>
      </c>
      <c r="AU137" s="224" t="s">
        <v>91</v>
      </c>
      <c r="AV137" s="14" t="s">
        <v>91</v>
      </c>
      <c r="AW137" s="14" t="s">
        <v>36</v>
      </c>
      <c r="AX137" s="14" t="s">
        <v>79</v>
      </c>
      <c r="AY137" s="224" t="s">
        <v>125</v>
      </c>
    </row>
    <row r="138" spans="1:65" s="13" customFormat="1" ht="11.25">
      <c r="B138" s="204"/>
      <c r="C138" s="205"/>
      <c r="D138" s="199" t="s">
        <v>136</v>
      </c>
      <c r="E138" s="206" t="s">
        <v>1</v>
      </c>
      <c r="F138" s="207" t="s">
        <v>412</v>
      </c>
      <c r="G138" s="205"/>
      <c r="H138" s="206" t="s">
        <v>1</v>
      </c>
      <c r="I138" s="208"/>
      <c r="J138" s="205"/>
      <c r="K138" s="205"/>
      <c r="L138" s="209"/>
      <c r="M138" s="210"/>
      <c r="N138" s="211"/>
      <c r="O138" s="211"/>
      <c r="P138" s="211"/>
      <c r="Q138" s="211"/>
      <c r="R138" s="211"/>
      <c r="S138" s="211"/>
      <c r="T138" s="212"/>
      <c r="AT138" s="213" t="s">
        <v>136</v>
      </c>
      <c r="AU138" s="213" t="s">
        <v>91</v>
      </c>
      <c r="AV138" s="13" t="s">
        <v>21</v>
      </c>
      <c r="AW138" s="13" t="s">
        <v>36</v>
      </c>
      <c r="AX138" s="13" t="s">
        <v>79</v>
      </c>
      <c r="AY138" s="213" t="s">
        <v>125</v>
      </c>
    </row>
    <row r="139" spans="1:65" s="14" customFormat="1" ht="11.25">
      <c r="B139" s="214"/>
      <c r="C139" s="215"/>
      <c r="D139" s="199" t="s">
        <v>136</v>
      </c>
      <c r="E139" s="216" t="s">
        <v>1</v>
      </c>
      <c r="F139" s="217" t="s">
        <v>413</v>
      </c>
      <c r="G139" s="215"/>
      <c r="H139" s="218">
        <v>0.67500000000000004</v>
      </c>
      <c r="I139" s="219"/>
      <c r="J139" s="215"/>
      <c r="K139" s="215"/>
      <c r="L139" s="220"/>
      <c r="M139" s="221"/>
      <c r="N139" s="222"/>
      <c r="O139" s="222"/>
      <c r="P139" s="222"/>
      <c r="Q139" s="222"/>
      <c r="R139" s="222"/>
      <c r="S139" s="222"/>
      <c r="T139" s="223"/>
      <c r="AT139" s="224" t="s">
        <v>136</v>
      </c>
      <c r="AU139" s="224" t="s">
        <v>91</v>
      </c>
      <c r="AV139" s="14" t="s">
        <v>91</v>
      </c>
      <c r="AW139" s="14" t="s">
        <v>36</v>
      </c>
      <c r="AX139" s="14" t="s">
        <v>79</v>
      </c>
      <c r="AY139" s="224" t="s">
        <v>125</v>
      </c>
    </row>
    <row r="140" spans="1:65" s="15" customFormat="1" ht="11.25">
      <c r="B140" s="225"/>
      <c r="C140" s="226"/>
      <c r="D140" s="199" t="s">
        <v>136</v>
      </c>
      <c r="E140" s="227" t="s">
        <v>1</v>
      </c>
      <c r="F140" s="228" t="s">
        <v>156</v>
      </c>
      <c r="G140" s="226"/>
      <c r="H140" s="229">
        <v>23.207999999999998</v>
      </c>
      <c r="I140" s="230"/>
      <c r="J140" s="226"/>
      <c r="K140" s="226"/>
      <c r="L140" s="231"/>
      <c r="M140" s="232"/>
      <c r="N140" s="233"/>
      <c r="O140" s="233"/>
      <c r="P140" s="233"/>
      <c r="Q140" s="233"/>
      <c r="R140" s="233"/>
      <c r="S140" s="233"/>
      <c r="T140" s="234"/>
      <c r="AT140" s="235" t="s">
        <v>136</v>
      </c>
      <c r="AU140" s="235" t="s">
        <v>91</v>
      </c>
      <c r="AV140" s="15" t="s">
        <v>132</v>
      </c>
      <c r="AW140" s="15" t="s">
        <v>36</v>
      </c>
      <c r="AX140" s="15" t="s">
        <v>21</v>
      </c>
      <c r="AY140" s="235" t="s">
        <v>125</v>
      </c>
    </row>
    <row r="141" spans="1:65" s="2" customFormat="1" ht="37.9" customHeight="1">
      <c r="A141" s="34"/>
      <c r="B141" s="35"/>
      <c r="C141" s="186" t="s">
        <v>146</v>
      </c>
      <c r="D141" s="186" t="s">
        <v>127</v>
      </c>
      <c r="E141" s="187" t="s">
        <v>147</v>
      </c>
      <c r="F141" s="188" t="s">
        <v>148</v>
      </c>
      <c r="G141" s="189" t="s">
        <v>141</v>
      </c>
      <c r="H141" s="190">
        <v>9.75</v>
      </c>
      <c r="I141" s="191"/>
      <c r="J141" s="192">
        <f>ROUND(I141*H141,2)</f>
        <v>0</v>
      </c>
      <c r="K141" s="188" t="s">
        <v>131</v>
      </c>
      <c r="L141" s="39"/>
      <c r="M141" s="193" t="s">
        <v>1</v>
      </c>
      <c r="N141" s="194" t="s">
        <v>44</v>
      </c>
      <c r="O141" s="71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132</v>
      </c>
      <c r="AT141" s="197" t="s">
        <v>127</v>
      </c>
      <c r="AU141" s="197" t="s">
        <v>91</v>
      </c>
      <c r="AY141" s="17" t="s">
        <v>125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17" t="s">
        <v>21</v>
      </c>
      <c r="BK141" s="198">
        <f>ROUND(I141*H141,2)</f>
        <v>0</v>
      </c>
      <c r="BL141" s="17" t="s">
        <v>132</v>
      </c>
      <c r="BM141" s="197" t="s">
        <v>414</v>
      </c>
    </row>
    <row r="142" spans="1:65" s="2" customFormat="1" ht="39">
      <c r="A142" s="34"/>
      <c r="B142" s="35"/>
      <c r="C142" s="36"/>
      <c r="D142" s="199" t="s">
        <v>134</v>
      </c>
      <c r="E142" s="36"/>
      <c r="F142" s="200" t="s">
        <v>150</v>
      </c>
      <c r="G142" s="36"/>
      <c r="H142" s="36"/>
      <c r="I142" s="201"/>
      <c r="J142" s="36"/>
      <c r="K142" s="36"/>
      <c r="L142" s="39"/>
      <c r="M142" s="202"/>
      <c r="N142" s="203"/>
      <c r="O142" s="71"/>
      <c r="P142" s="71"/>
      <c r="Q142" s="71"/>
      <c r="R142" s="71"/>
      <c r="S142" s="71"/>
      <c r="T142" s="72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134</v>
      </c>
      <c r="AU142" s="17" t="s">
        <v>91</v>
      </c>
    </row>
    <row r="143" spans="1:65" s="13" customFormat="1" ht="11.25">
      <c r="B143" s="204"/>
      <c r="C143" s="205"/>
      <c r="D143" s="199" t="s">
        <v>136</v>
      </c>
      <c r="E143" s="206" t="s">
        <v>1</v>
      </c>
      <c r="F143" s="207" t="s">
        <v>415</v>
      </c>
      <c r="G143" s="205"/>
      <c r="H143" s="206" t="s">
        <v>1</v>
      </c>
      <c r="I143" s="208"/>
      <c r="J143" s="205"/>
      <c r="K143" s="205"/>
      <c r="L143" s="209"/>
      <c r="M143" s="210"/>
      <c r="N143" s="211"/>
      <c r="O143" s="211"/>
      <c r="P143" s="211"/>
      <c r="Q143" s="211"/>
      <c r="R143" s="211"/>
      <c r="S143" s="211"/>
      <c r="T143" s="212"/>
      <c r="AT143" s="213" t="s">
        <v>136</v>
      </c>
      <c r="AU143" s="213" t="s">
        <v>91</v>
      </c>
      <c r="AV143" s="13" t="s">
        <v>21</v>
      </c>
      <c r="AW143" s="13" t="s">
        <v>36</v>
      </c>
      <c r="AX143" s="13" t="s">
        <v>79</v>
      </c>
      <c r="AY143" s="213" t="s">
        <v>125</v>
      </c>
    </row>
    <row r="144" spans="1:65" s="14" customFormat="1" ht="11.25">
      <c r="B144" s="214"/>
      <c r="C144" s="215"/>
      <c r="D144" s="199" t="s">
        <v>136</v>
      </c>
      <c r="E144" s="216" t="s">
        <v>1</v>
      </c>
      <c r="F144" s="217" t="s">
        <v>416</v>
      </c>
      <c r="G144" s="215"/>
      <c r="H144" s="218">
        <v>4.875</v>
      </c>
      <c r="I144" s="219"/>
      <c r="J144" s="215"/>
      <c r="K144" s="215"/>
      <c r="L144" s="220"/>
      <c r="M144" s="221"/>
      <c r="N144" s="222"/>
      <c r="O144" s="222"/>
      <c r="P144" s="222"/>
      <c r="Q144" s="222"/>
      <c r="R144" s="222"/>
      <c r="S144" s="222"/>
      <c r="T144" s="223"/>
      <c r="AT144" s="224" t="s">
        <v>136</v>
      </c>
      <c r="AU144" s="224" t="s">
        <v>91</v>
      </c>
      <c r="AV144" s="14" t="s">
        <v>91</v>
      </c>
      <c r="AW144" s="14" t="s">
        <v>36</v>
      </c>
      <c r="AX144" s="14" t="s">
        <v>79</v>
      </c>
      <c r="AY144" s="224" t="s">
        <v>125</v>
      </c>
    </row>
    <row r="145" spans="1:65" s="13" customFormat="1" ht="11.25">
      <c r="B145" s="204"/>
      <c r="C145" s="205"/>
      <c r="D145" s="199" t="s">
        <v>136</v>
      </c>
      <c r="E145" s="206" t="s">
        <v>1</v>
      </c>
      <c r="F145" s="207" t="s">
        <v>417</v>
      </c>
      <c r="G145" s="205"/>
      <c r="H145" s="206" t="s">
        <v>1</v>
      </c>
      <c r="I145" s="208"/>
      <c r="J145" s="205"/>
      <c r="K145" s="205"/>
      <c r="L145" s="209"/>
      <c r="M145" s="210"/>
      <c r="N145" s="211"/>
      <c r="O145" s="211"/>
      <c r="P145" s="211"/>
      <c r="Q145" s="211"/>
      <c r="R145" s="211"/>
      <c r="S145" s="211"/>
      <c r="T145" s="212"/>
      <c r="AT145" s="213" t="s">
        <v>136</v>
      </c>
      <c r="AU145" s="213" t="s">
        <v>91</v>
      </c>
      <c r="AV145" s="13" t="s">
        <v>21</v>
      </c>
      <c r="AW145" s="13" t="s">
        <v>36</v>
      </c>
      <c r="AX145" s="13" t="s">
        <v>79</v>
      </c>
      <c r="AY145" s="213" t="s">
        <v>125</v>
      </c>
    </row>
    <row r="146" spans="1:65" s="14" customFormat="1" ht="11.25">
      <c r="B146" s="214"/>
      <c r="C146" s="215"/>
      <c r="D146" s="199" t="s">
        <v>136</v>
      </c>
      <c r="E146" s="216" t="s">
        <v>1</v>
      </c>
      <c r="F146" s="217" t="s">
        <v>416</v>
      </c>
      <c r="G146" s="215"/>
      <c r="H146" s="218">
        <v>4.875</v>
      </c>
      <c r="I146" s="219"/>
      <c r="J146" s="215"/>
      <c r="K146" s="215"/>
      <c r="L146" s="220"/>
      <c r="M146" s="221"/>
      <c r="N146" s="222"/>
      <c r="O146" s="222"/>
      <c r="P146" s="222"/>
      <c r="Q146" s="222"/>
      <c r="R146" s="222"/>
      <c r="S146" s="222"/>
      <c r="T146" s="223"/>
      <c r="AT146" s="224" t="s">
        <v>136</v>
      </c>
      <c r="AU146" s="224" t="s">
        <v>91</v>
      </c>
      <c r="AV146" s="14" t="s">
        <v>91</v>
      </c>
      <c r="AW146" s="14" t="s">
        <v>36</v>
      </c>
      <c r="AX146" s="14" t="s">
        <v>79</v>
      </c>
      <c r="AY146" s="224" t="s">
        <v>125</v>
      </c>
    </row>
    <row r="147" spans="1:65" s="15" customFormat="1" ht="11.25">
      <c r="B147" s="225"/>
      <c r="C147" s="226"/>
      <c r="D147" s="199" t="s">
        <v>136</v>
      </c>
      <c r="E147" s="227" t="s">
        <v>1</v>
      </c>
      <c r="F147" s="228" t="s">
        <v>156</v>
      </c>
      <c r="G147" s="226"/>
      <c r="H147" s="229">
        <v>9.75</v>
      </c>
      <c r="I147" s="230"/>
      <c r="J147" s="226"/>
      <c r="K147" s="226"/>
      <c r="L147" s="231"/>
      <c r="M147" s="232"/>
      <c r="N147" s="233"/>
      <c r="O147" s="233"/>
      <c r="P147" s="233"/>
      <c r="Q147" s="233"/>
      <c r="R147" s="233"/>
      <c r="S147" s="233"/>
      <c r="T147" s="234"/>
      <c r="AT147" s="235" t="s">
        <v>136</v>
      </c>
      <c r="AU147" s="235" t="s">
        <v>91</v>
      </c>
      <c r="AV147" s="15" t="s">
        <v>132</v>
      </c>
      <c r="AW147" s="15" t="s">
        <v>36</v>
      </c>
      <c r="AX147" s="15" t="s">
        <v>21</v>
      </c>
      <c r="AY147" s="235" t="s">
        <v>125</v>
      </c>
    </row>
    <row r="148" spans="1:65" s="2" customFormat="1" ht="37.9" customHeight="1">
      <c r="A148" s="34"/>
      <c r="B148" s="35"/>
      <c r="C148" s="186" t="s">
        <v>132</v>
      </c>
      <c r="D148" s="186" t="s">
        <v>127</v>
      </c>
      <c r="E148" s="187" t="s">
        <v>157</v>
      </c>
      <c r="F148" s="188" t="s">
        <v>158</v>
      </c>
      <c r="G148" s="189" t="s">
        <v>141</v>
      </c>
      <c r="H148" s="190">
        <v>18.332999999999998</v>
      </c>
      <c r="I148" s="191"/>
      <c r="J148" s="192">
        <f>ROUND(I148*H148,2)</f>
        <v>0</v>
      </c>
      <c r="K148" s="188" t="s">
        <v>131</v>
      </c>
      <c r="L148" s="39"/>
      <c r="M148" s="193" t="s">
        <v>1</v>
      </c>
      <c r="N148" s="194" t="s">
        <v>44</v>
      </c>
      <c r="O148" s="71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132</v>
      </c>
      <c r="AT148" s="197" t="s">
        <v>127</v>
      </c>
      <c r="AU148" s="197" t="s">
        <v>91</v>
      </c>
      <c r="AY148" s="17" t="s">
        <v>125</v>
      </c>
      <c r="BE148" s="198">
        <f>IF(N148="základní",J148,0)</f>
        <v>0</v>
      </c>
      <c r="BF148" s="198">
        <f>IF(N148="snížená",J148,0)</f>
        <v>0</v>
      </c>
      <c r="BG148" s="198">
        <f>IF(N148="zákl. přenesená",J148,0)</f>
        <v>0</v>
      </c>
      <c r="BH148" s="198">
        <f>IF(N148="sníž. přenesená",J148,0)</f>
        <v>0</v>
      </c>
      <c r="BI148" s="198">
        <f>IF(N148="nulová",J148,0)</f>
        <v>0</v>
      </c>
      <c r="BJ148" s="17" t="s">
        <v>21</v>
      </c>
      <c r="BK148" s="198">
        <f>ROUND(I148*H148,2)</f>
        <v>0</v>
      </c>
      <c r="BL148" s="17" t="s">
        <v>132</v>
      </c>
      <c r="BM148" s="197" t="s">
        <v>418</v>
      </c>
    </row>
    <row r="149" spans="1:65" s="2" customFormat="1" ht="39">
      <c r="A149" s="34"/>
      <c r="B149" s="35"/>
      <c r="C149" s="36"/>
      <c r="D149" s="199" t="s">
        <v>134</v>
      </c>
      <c r="E149" s="36"/>
      <c r="F149" s="200" t="s">
        <v>160</v>
      </c>
      <c r="G149" s="36"/>
      <c r="H149" s="36"/>
      <c r="I149" s="201"/>
      <c r="J149" s="36"/>
      <c r="K149" s="36"/>
      <c r="L149" s="39"/>
      <c r="M149" s="202"/>
      <c r="N149" s="203"/>
      <c r="O149" s="71"/>
      <c r="P149" s="71"/>
      <c r="Q149" s="71"/>
      <c r="R149" s="71"/>
      <c r="S149" s="71"/>
      <c r="T149" s="72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7" t="s">
        <v>134</v>
      </c>
      <c r="AU149" s="17" t="s">
        <v>91</v>
      </c>
    </row>
    <row r="150" spans="1:65" s="14" customFormat="1" ht="11.25">
      <c r="B150" s="214"/>
      <c r="C150" s="215"/>
      <c r="D150" s="199" t="s">
        <v>136</v>
      </c>
      <c r="E150" s="216" t="s">
        <v>1</v>
      </c>
      <c r="F150" s="217" t="s">
        <v>419</v>
      </c>
      <c r="G150" s="215"/>
      <c r="H150" s="218">
        <v>23.207999999999998</v>
      </c>
      <c r="I150" s="219"/>
      <c r="J150" s="215"/>
      <c r="K150" s="215"/>
      <c r="L150" s="220"/>
      <c r="M150" s="221"/>
      <c r="N150" s="222"/>
      <c r="O150" s="222"/>
      <c r="P150" s="222"/>
      <c r="Q150" s="222"/>
      <c r="R150" s="222"/>
      <c r="S150" s="222"/>
      <c r="T150" s="223"/>
      <c r="AT150" s="224" t="s">
        <v>136</v>
      </c>
      <c r="AU150" s="224" t="s">
        <v>91</v>
      </c>
      <c r="AV150" s="14" t="s">
        <v>91</v>
      </c>
      <c r="AW150" s="14" t="s">
        <v>36</v>
      </c>
      <c r="AX150" s="14" t="s">
        <v>79</v>
      </c>
      <c r="AY150" s="224" t="s">
        <v>125</v>
      </c>
    </row>
    <row r="151" spans="1:65" s="14" customFormat="1" ht="11.25">
      <c r="B151" s="214"/>
      <c r="C151" s="215"/>
      <c r="D151" s="199" t="s">
        <v>136</v>
      </c>
      <c r="E151" s="216" t="s">
        <v>1</v>
      </c>
      <c r="F151" s="217" t="s">
        <v>420</v>
      </c>
      <c r="G151" s="215"/>
      <c r="H151" s="218">
        <v>-4.875</v>
      </c>
      <c r="I151" s="219"/>
      <c r="J151" s="215"/>
      <c r="K151" s="215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136</v>
      </c>
      <c r="AU151" s="224" t="s">
        <v>91</v>
      </c>
      <c r="AV151" s="14" t="s">
        <v>91</v>
      </c>
      <c r="AW151" s="14" t="s">
        <v>36</v>
      </c>
      <c r="AX151" s="14" t="s">
        <v>79</v>
      </c>
      <c r="AY151" s="224" t="s">
        <v>125</v>
      </c>
    </row>
    <row r="152" spans="1:65" s="15" customFormat="1" ht="11.25">
      <c r="B152" s="225"/>
      <c r="C152" s="226"/>
      <c r="D152" s="199" t="s">
        <v>136</v>
      </c>
      <c r="E152" s="227" t="s">
        <v>1</v>
      </c>
      <c r="F152" s="228" t="s">
        <v>156</v>
      </c>
      <c r="G152" s="226"/>
      <c r="H152" s="229">
        <v>18.332999999999998</v>
      </c>
      <c r="I152" s="230"/>
      <c r="J152" s="226"/>
      <c r="K152" s="226"/>
      <c r="L152" s="231"/>
      <c r="M152" s="232"/>
      <c r="N152" s="233"/>
      <c r="O152" s="233"/>
      <c r="P152" s="233"/>
      <c r="Q152" s="233"/>
      <c r="R152" s="233"/>
      <c r="S152" s="233"/>
      <c r="T152" s="234"/>
      <c r="AT152" s="235" t="s">
        <v>136</v>
      </c>
      <c r="AU152" s="235" t="s">
        <v>91</v>
      </c>
      <c r="AV152" s="15" t="s">
        <v>132</v>
      </c>
      <c r="AW152" s="15" t="s">
        <v>36</v>
      </c>
      <c r="AX152" s="15" t="s">
        <v>21</v>
      </c>
      <c r="AY152" s="235" t="s">
        <v>125</v>
      </c>
    </row>
    <row r="153" spans="1:65" s="2" customFormat="1" ht="37.9" customHeight="1">
      <c r="A153" s="34"/>
      <c r="B153" s="35"/>
      <c r="C153" s="186" t="s">
        <v>163</v>
      </c>
      <c r="D153" s="186" t="s">
        <v>127</v>
      </c>
      <c r="E153" s="187" t="s">
        <v>164</v>
      </c>
      <c r="F153" s="188" t="s">
        <v>165</v>
      </c>
      <c r="G153" s="189" t="s">
        <v>141</v>
      </c>
      <c r="H153" s="190">
        <v>366.66</v>
      </c>
      <c r="I153" s="191"/>
      <c r="J153" s="192">
        <f>ROUND(I153*H153,2)</f>
        <v>0</v>
      </c>
      <c r="K153" s="188" t="s">
        <v>131</v>
      </c>
      <c r="L153" s="39"/>
      <c r="M153" s="193" t="s">
        <v>1</v>
      </c>
      <c r="N153" s="194" t="s">
        <v>44</v>
      </c>
      <c r="O153" s="71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132</v>
      </c>
      <c r="AT153" s="197" t="s">
        <v>127</v>
      </c>
      <c r="AU153" s="197" t="s">
        <v>91</v>
      </c>
      <c r="AY153" s="17" t="s">
        <v>125</v>
      </c>
      <c r="BE153" s="198">
        <f>IF(N153="základní",J153,0)</f>
        <v>0</v>
      </c>
      <c r="BF153" s="198">
        <f>IF(N153="snížená",J153,0)</f>
        <v>0</v>
      </c>
      <c r="BG153" s="198">
        <f>IF(N153="zákl. přenesená",J153,0)</f>
        <v>0</v>
      </c>
      <c r="BH153" s="198">
        <f>IF(N153="sníž. přenesená",J153,0)</f>
        <v>0</v>
      </c>
      <c r="BI153" s="198">
        <f>IF(N153="nulová",J153,0)</f>
        <v>0</v>
      </c>
      <c r="BJ153" s="17" t="s">
        <v>21</v>
      </c>
      <c r="BK153" s="198">
        <f>ROUND(I153*H153,2)</f>
        <v>0</v>
      </c>
      <c r="BL153" s="17" t="s">
        <v>132</v>
      </c>
      <c r="BM153" s="197" t="s">
        <v>421</v>
      </c>
    </row>
    <row r="154" spans="1:65" s="2" customFormat="1" ht="48.75">
      <c r="A154" s="34"/>
      <c r="B154" s="35"/>
      <c r="C154" s="36"/>
      <c r="D154" s="199" t="s">
        <v>134</v>
      </c>
      <c r="E154" s="36"/>
      <c r="F154" s="200" t="s">
        <v>167</v>
      </c>
      <c r="G154" s="36"/>
      <c r="H154" s="36"/>
      <c r="I154" s="201"/>
      <c r="J154" s="36"/>
      <c r="K154" s="36"/>
      <c r="L154" s="39"/>
      <c r="M154" s="202"/>
      <c r="N154" s="203"/>
      <c r="O154" s="71"/>
      <c r="P154" s="71"/>
      <c r="Q154" s="71"/>
      <c r="R154" s="71"/>
      <c r="S154" s="71"/>
      <c r="T154" s="72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7" t="s">
        <v>134</v>
      </c>
      <c r="AU154" s="17" t="s">
        <v>91</v>
      </c>
    </row>
    <row r="155" spans="1:65" s="14" customFormat="1" ht="11.25">
      <c r="B155" s="214"/>
      <c r="C155" s="215"/>
      <c r="D155" s="199" t="s">
        <v>136</v>
      </c>
      <c r="E155" s="215"/>
      <c r="F155" s="217" t="s">
        <v>422</v>
      </c>
      <c r="G155" s="215"/>
      <c r="H155" s="218">
        <v>366.66</v>
      </c>
      <c r="I155" s="219"/>
      <c r="J155" s="215"/>
      <c r="K155" s="215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136</v>
      </c>
      <c r="AU155" s="224" t="s">
        <v>91</v>
      </c>
      <c r="AV155" s="14" t="s">
        <v>91</v>
      </c>
      <c r="AW155" s="14" t="s">
        <v>4</v>
      </c>
      <c r="AX155" s="14" t="s">
        <v>21</v>
      </c>
      <c r="AY155" s="224" t="s">
        <v>125</v>
      </c>
    </row>
    <row r="156" spans="1:65" s="2" customFormat="1" ht="24.2" customHeight="1">
      <c r="A156" s="34"/>
      <c r="B156" s="35"/>
      <c r="C156" s="186" t="s">
        <v>169</v>
      </c>
      <c r="D156" s="186" t="s">
        <v>127</v>
      </c>
      <c r="E156" s="187" t="s">
        <v>423</v>
      </c>
      <c r="F156" s="188" t="s">
        <v>424</v>
      </c>
      <c r="G156" s="189" t="s">
        <v>191</v>
      </c>
      <c r="H156" s="190">
        <v>32.999000000000002</v>
      </c>
      <c r="I156" s="191"/>
      <c r="J156" s="192">
        <f>ROUND(I156*H156,2)</f>
        <v>0</v>
      </c>
      <c r="K156" s="188" t="s">
        <v>131</v>
      </c>
      <c r="L156" s="39"/>
      <c r="M156" s="193" t="s">
        <v>1</v>
      </c>
      <c r="N156" s="194" t="s">
        <v>44</v>
      </c>
      <c r="O156" s="71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132</v>
      </c>
      <c r="AT156" s="197" t="s">
        <v>127</v>
      </c>
      <c r="AU156" s="197" t="s">
        <v>91</v>
      </c>
      <c r="AY156" s="17" t="s">
        <v>125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7" t="s">
        <v>21</v>
      </c>
      <c r="BK156" s="198">
        <f>ROUND(I156*H156,2)</f>
        <v>0</v>
      </c>
      <c r="BL156" s="17" t="s">
        <v>132</v>
      </c>
      <c r="BM156" s="197" t="s">
        <v>425</v>
      </c>
    </row>
    <row r="157" spans="1:65" s="2" customFormat="1" ht="29.25">
      <c r="A157" s="34"/>
      <c r="B157" s="35"/>
      <c r="C157" s="36"/>
      <c r="D157" s="199" t="s">
        <v>134</v>
      </c>
      <c r="E157" s="36"/>
      <c r="F157" s="200" t="s">
        <v>426</v>
      </c>
      <c r="G157" s="36"/>
      <c r="H157" s="36"/>
      <c r="I157" s="201"/>
      <c r="J157" s="36"/>
      <c r="K157" s="36"/>
      <c r="L157" s="39"/>
      <c r="M157" s="202"/>
      <c r="N157" s="203"/>
      <c r="O157" s="71"/>
      <c r="P157" s="71"/>
      <c r="Q157" s="71"/>
      <c r="R157" s="71"/>
      <c r="S157" s="71"/>
      <c r="T157" s="72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T157" s="17" t="s">
        <v>134</v>
      </c>
      <c r="AU157" s="17" t="s">
        <v>91</v>
      </c>
    </row>
    <row r="158" spans="1:65" s="14" customFormat="1" ht="11.25">
      <c r="B158" s="214"/>
      <c r="C158" s="215"/>
      <c r="D158" s="199" t="s">
        <v>136</v>
      </c>
      <c r="E158" s="216" t="s">
        <v>1</v>
      </c>
      <c r="F158" s="217" t="s">
        <v>427</v>
      </c>
      <c r="G158" s="215"/>
      <c r="H158" s="218">
        <v>32.999000000000002</v>
      </c>
      <c r="I158" s="219"/>
      <c r="J158" s="215"/>
      <c r="K158" s="215"/>
      <c r="L158" s="220"/>
      <c r="M158" s="221"/>
      <c r="N158" s="222"/>
      <c r="O158" s="222"/>
      <c r="P158" s="222"/>
      <c r="Q158" s="222"/>
      <c r="R158" s="222"/>
      <c r="S158" s="222"/>
      <c r="T158" s="223"/>
      <c r="AT158" s="224" t="s">
        <v>136</v>
      </c>
      <c r="AU158" s="224" t="s">
        <v>91</v>
      </c>
      <c r="AV158" s="14" t="s">
        <v>91</v>
      </c>
      <c r="AW158" s="14" t="s">
        <v>36</v>
      </c>
      <c r="AX158" s="14" t="s">
        <v>21</v>
      </c>
      <c r="AY158" s="224" t="s">
        <v>125</v>
      </c>
    </row>
    <row r="159" spans="1:65" s="2" customFormat="1" ht="24.2" customHeight="1">
      <c r="A159" s="34"/>
      <c r="B159" s="35"/>
      <c r="C159" s="186" t="s">
        <v>174</v>
      </c>
      <c r="D159" s="186" t="s">
        <v>127</v>
      </c>
      <c r="E159" s="187" t="s">
        <v>170</v>
      </c>
      <c r="F159" s="188" t="s">
        <v>171</v>
      </c>
      <c r="G159" s="189" t="s">
        <v>141</v>
      </c>
      <c r="H159" s="190">
        <v>4.875</v>
      </c>
      <c r="I159" s="191"/>
      <c r="J159" s="192">
        <f>ROUND(I159*H159,2)</f>
        <v>0</v>
      </c>
      <c r="K159" s="188" t="s">
        <v>131</v>
      </c>
      <c r="L159" s="39"/>
      <c r="M159" s="193" t="s">
        <v>1</v>
      </c>
      <c r="N159" s="194" t="s">
        <v>44</v>
      </c>
      <c r="O159" s="71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132</v>
      </c>
      <c r="AT159" s="197" t="s">
        <v>127</v>
      </c>
      <c r="AU159" s="197" t="s">
        <v>91</v>
      </c>
      <c r="AY159" s="17" t="s">
        <v>125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17" t="s">
        <v>21</v>
      </c>
      <c r="BK159" s="198">
        <f>ROUND(I159*H159,2)</f>
        <v>0</v>
      </c>
      <c r="BL159" s="17" t="s">
        <v>132</v>
      </c>
      <c r="BM159" s="197" t="s">
        <v>428</v>
      </c>
    </row>
    <row r="160" spans="1:65" s="2" customFormat="1" ht="29.25">
      <c r="A160" s="34"/>
      <c r="B160" s="35"/>
      <c r="C160" s="36"/>
      <c r="D160" s="199" t="s">
        <v>134</v>
      </c>
      <c r="E160" s="36"/>
      <c r="F160" s="200" t="s">
        <v>173</v>
      </c>
      <c r="G160" s="36"/>
      <c r="H160" s="36"/>
      <c r="I160" s="201"/>
      <c r="J160" s="36"/>
      <c r="K160" s="36"/>
      <c r="L160" s="39"/>
      <c r="M160" s="202"/>
      <c r="N160" s="203"/>
      <c r="O160" s="71"/>
      <c r="P160" s="71"/>
      <c r="Q160" s="71"/>
      <c r="R160" s="71"/>
      <c r="S160" s="71"/>
      <c r="T160" s="72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T160" s="17" t="s">
        <v>134</v>
      </c>
      <c r="AU160" s="17" t="s">
        <v>91</v>
      </c>
    </row>
    <row r="161" spans="1:65" s="13" customFormat="1" ht="11.25">
      <c r="B161" s="204"/>
      <c r="C161" s="205"/>
      <c r="D161" s="199" t="s">
        <v>136</v>
      </c>
      <c r="E161" s="206" t="s">
        <v>1</v>
      </c>
      <c r="F161" s="207" t="s">
        <v>429</v>
      </c>
      <c r="G161" s="205"/>
      <c r="H161" s="206" t="s">
        <v>1</v>
      </c>
      <c r="I161" s="208"/>
      <c r="J161" s="205"/>
      <c r="K161" s="205"/>
      <c r="L161" s="209"/>
      <c r="M161" s="210"/>
      <c r="N161" s="211"/>
      <c r="O161" s="211"/>
      <c r="P161" s="211"/>
      <c r="Q161" s="211"/>
      <c r="R161" s="211"/>
      <c r="S161" s="211"/>
      <c r="T161" s="212"/>
      <c r="AT161" s="213" t="s">
        <v>136</v>
      </c>
      <c r="AU161" s="213" t="s">
        <v>91</v>
      </c>
      <c r="AV161" s="13" t="s">
        <v>21</v>
      </c>
      <c r="AW161" s="13" t="s">
        <v>36</v>
      </c>
      <c r="AX161" s="13" t="s">
        <v>79</v>
      </c>
      <c r="AY161" s="213" t="s">
        <v>125</v>
      </c>
    </row>
    <row r="162" spans="1:65" s="14" customFormat="1" ht="11.25">
      <c r="B162" s="214"/>
      <c r="C162" s="215"/>
      <c r="D162" s="199" t="s">
        <v>136</v>
      </c>
      <c r="E162" s="216" t="s">
        <v>1</v>
      </c>
      <c r="F162" s="217" t="s">
        <v>430</v>
      </c>
      <c r="G162" s="215"/>
      <c r="H162" s="218">
        <v>4.875</v>
      </c>
      <c r="I162" s="219"/>
      <c r="J162" s="215"/>
      <c r="K162" s="215"/>
      <c r="L162" s="220"/>
      <c r="M162" s="221"/>
      <c r="N162" s="222"/>
      <c r="O162" s="222"/>
      <c r="P162" s="222"/>
      <c r="Q162" s="222"/>
      <c r="R162" s="222"/>
      <c r="S162" s="222"/>
      <c r="T162" s="223"/>
      <c r="AT162" s="224" t="s">
        <v>136</v>
      </c>
      <c r="AU162" s="224" t="s">
        <v>91</v>
      </c>
      <c r="AV162" s="14" t="s">
        <v>91</v>
      </c>
      <c r="AW162" s="14" t="s">
        <v>36</v>
      </c>
      <c r="AX162" s="14" t="s">
        <v>21</v>
      </c>
      <c r="AY162" s="224" t="s">
        <v>125</v>
      </c>
    </row>
    <row r="163" spans="1:65" s="2" customFormat="1" ht="37.9" customHeight="1">
      <c r="A163" s="34"/>
      <c r="B163" s="35"/>
      <c r="C163" s="186" t="s">
        <v>182</v>
      </c>
      <c r="D163" s="186" t="s">
        <v>127</v>
      </c>
      <c r="E163" s="187" t="s">
        <v>175</v>
      </c>
      <c r="F163" s="188" t="s">
        <v>176</v>
      </c>
      <c r="G163" s="189" t="s">
        <v>177</v>
      </c>
      <c r="H163" s="190">
        <v>9.75</v>
      </c>
      <c r="I163" s="191"/>
      <c r="J163" s="192">
        <f>ROUND(I163*H163,2)</f>
        <v>0</v>
      </c>
      <c r="K163" s="188" t="s">
        <v>131</v>
      </c>
      <c r="L163" s="39"/>
      <c r="M163" s="193" t="s">
        <v>1</v>
      </c>
      <c r="N163" s="194" t="s">
        <v>44</v>
      </c>
      <c r="O163" s="71"/>
      <c r="P163" s="195">
        <f>O163*H163</f>
        <v>0</v>
      </c>
      <c r="Q163" s="195">
        <v>0</v>
      </c>
      <c r="R163" s="195">
        <f>Q163*H163</f>
        <v>0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132</v>
      </c>
      <c r="AT163" s="197" t="s">
        <v>127</v>
      </c>
      <c r="AU163" s="197" t="s">
        <v>91</v>
      </c>
      <c r="AY163" s="17" t="s">
        <v>125</v>
      </c>
      <c r="BE163" s="198">
        <f>IF(N163="základní",J163,0)</f>
        <v>0</v>
      </c>
      <c r="BF163" s="198">
        <f>IF(N163="snížená",J163,0)</f>
        <v>0</v>
      </c>
      <c r="BG163" s="198">
        <f>IF(N163="zákl. přenesená",J163,0)</f>
        <v>0</v>
      </c>
      <c r="BH163" s="198">
        <f>IF(N163="sníž. přenesená",J163,0)</f>
        <v>0</v>
      </c>
      <c r="BI163" s="198">
        <f>IF(N163="nulová",J163,0)</f>
        <v>0</v>
      </c>
      <c r="BJ163" s="17" t="s">
        <v>21</v>
      </c>
      <c r="BK163" s="198">
        <f>ROUND(I163*H163,2)</f>
        <v>0</v>
      </c>
      <c r="BL163" s="17" t="s">
        <v>132</v>
      </c>
      <c r="BM163" s="197" t="s">
        <v>431</v>
      </c>
    </row>
    <row r="164" spans="1:65" s="2" customFormat="1" ht="29.25">
      <c r="A164" s="34"/>
      <c r="B164" s="35"/>
      <c r="C164" s="36"/>
      <c r="D164" s="199" t="s">
        <v>134</v>
      </c>
      <c r="E164" s="36"/>
      <c r="F164" s="200" t="s">
        <v>179</v>
      </c>
      <c r="G164" s="36"/>
      <c r="H164" s="36"/>
      <c r="I164" s="201"/>
      <c r="J164" s="36"/>
      <c r="K164" s="36"/>
      <c r="L164" s="39"/>
      <c r="M164" s="202"/>
      <c r="N164" s="203"/>
      <c r="O164" s="71"/>
      <c r="P164" s="71"/>
      <c r="Q164" s="71"/>
      <c r="R164" s="71"/>
      <c r="S164" s="71"/>
      <c r="T164" s="72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T164" s="17" t="s">
        <v>134</v>
      </c>
      <c r="AU164" s="17" t="s">
        <v>91</v>
      </c>
    </row>
    <row r="165" spans="1:65" s="13" customFormat="1" ht="11.25">
      <c r="B165" s="204"/>
      <c r="C165" s="205"/>
      <c r="D165" s="199" t="s">
        <v>136</v>
      </c>
      <c r="E165" s="206" t="s">
        <v>1</v>
      </c>
      <c r="F165" s="207" t="s">
        <v>429</v>
      </c>
      <c r="G165" s="205"/>
      <c r="H165" s="206" t="s">
        <v>1</v>
      </c>
      <c r="I165" s="208"/>
      <c r="J165" s="205"/>
      <c r="K165" s="205"/>
      <c r="L165" s="209"/>
      <c r="M165" s="210"/>
      <c r="N165" s="211"/>
      <c r="O165" s="211"/>
      <c r="P165" s="211"/>
      <c r="Q165" s="211"/>
      <c r="R165" s="211"/>
      <c r="S165" s="211"/>
      <c r="T165" s="212"/>
      <c r="AT165" s="213" t="s">
        <v>136</v>
      </c>
      <c r="AU165" s="213" t="s">
        <v>91</v>
      </c>
      <c r="AV165" s="13" t="s">
        <v>21</v>
      </c>
      <c r="AW165" s="13" t="s">
        <v>36</v>
      </c>
      <c r="AX165" s="13" t="s">
        <v>79</v>
      </c>
      <c r="AY165" s="213" t="s">
        <v>125</v>
      </c>
    </row>
    <row r="166" spans="1:65" s="14" customFormat="1" ht="11.25">
      <c r="B166" s="214"/>
      <c r="C166" s="215"/>
      <c r="D166" s="199" t="s">
        <v>136</v>
      </c>
      <c r="E166" s="216" t="s">
        <v>1</v>
      </c>
      <c r="F166" s="217" t="s">
        <v>432</v>
      </c>
      <c r="G166" s="215"/>
      <c r="H166" s="218">
        <v>9.75</v>
      </c>
      <c r="I166" s="219"/>
      <c r="J166" s="215"/>
      <c r="K166" s="215"/>
      <c r="L166" s="220"/>
      <c r="M166" s="221"/>
      <c r="N166" s="222"/>
      <c r="O166" s="222"/>
      <c r="P166" s="222"/>
      <c r="Q166" s="222"/>
      <c r="R166" s="222"/>
      <c r="S166" s="222"/>
      <c r="T166" s="223"/>
      <c r="AT166" s="224" t="s">
        <v>136</v>
      </c>
      <c r="AU166" s="224" t="s">
        <v>91</v>
      </c>
      <c r="AV166" s="14" t="s">
        <v>91</v>
      </c>
      <c r="AW166" s="14" t="s">
        <v>36</v>
      </c>
      <c r="AX166" s="14" t="s">
        <v>21</v>
      </c>
      <c r="AY166" s="224" t="s">
        <v>125</v>
      </c>
    </row>
    <row r="167" spans="1:65" s="2" customFormat="1" ht="24.2" customHeight="1">
      <c r="A167" s="34"/>
      <c r="B167" s="35"/>
      <c r="C167" s="186" t="s">
        <v>187</v>
      </c>
      <c r="D167" s="186" t="s">
        <v>127</v>
      </c>
      <c r="E167" s="187" t="s">
        <v>183</v>
      </c>
      <c r="F167" s="188" t="s">
        <v>184</v>
      </c>
      <c r="G167" s="189" t="s">
        <v>177</v>
      </c>
      <c r="H167" s="190">
        <v>9.75</v>
      </c>
      <c r="I167" s="191"/>
      <c r="J167" s="192">
        <f>ROUND(I167*H167,2)</f>
        <v>0</v>
      </c>
      <c r="K167" s="188" t="s">
        <v>131</v>
      </c>
      <c r="L167" s="39"/>
      <c r="M167" s="193" t="s">
        <v>1</v>
      </c>
      <c r="N167" s="194" t="s">
        <v>44</v>
      </c>
      <c r="O167" s="71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132</v>
      </c>
      <c r="AT167" s="197" t="s">
        <v>127</v>
      </c>
      <c r="AU167" s="197" t="s">
        <v>91</v>
      </c>
      <c r="AY167" s="17" t="s">
        <v>125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17" t="s">
        <v>21</v>
      </c>
      <c r="BK167" s="198">
        <f>ROUND(I167*H167,2)</f>
        <v>0</v>
      </c>
      <c r="BL167" s="17" t="s">
        <v>132</v>
      </c>
      <c r="BM167" s="197" t="s">
        <v>433</v>
      </c>
    </row>
    <row r="168" spans="1:65" s="2" customFormat="1" ht="19.5">
      <c r="A168" s="34"/>
      <c r="B168" s="35"/>
      <c r="C168" s="36"/>
      <c r="D168" s="199" t="s">
        <v>134</v>
      </c>
      <c r="E168" s="36"/>
      <c r="F168" s="200" t="s">
        <v>186</v>
      </c>
      <c r="G168" s="36"/>
      <c r="H168" s="36"/>
      <c r="I168" s="201"/>
      <c r="J168" s="36"/>
      <c r="K168" s="36"/>
      <c r="L168" s="39"/>
      <c r="M168" s="202"/>
      <c r="N168" s="203"/>
      <c r="O168" s="71"/>
      <c r="P168" s="71"/>
      <c r="Q168" s="71"/>
      <c r="R168" s="71"/>
      <c r="S168" s="71"/>
      <c r="T168" s="72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7" t="s">
        <v>134</v>
      </c>
      <c r="AU168" s="17" t="s">
        <v>91</v>
      </c>
    </row>
    <row r="169" spans="1:65" s="13" customFormat="1" ht="11.25">
      <c r="B169" s="204"/>
      <c r="C169" s="205"/>
      <c r="D169" s="199" t="s">
        <v>136</v>
      </c>
      <c r="E169" s="206" t="s">
        <v>1</v>
      </c>
      <c r="F169" s="207" t="s">
        <v>429</v>
      </c>
      <c r="G169" s="205"/>
      <c r="H169" s="206" t="s">
        <v>1</v>
      </c>
      <c r="I169" s="208"/>
      <c r="J169" s="205"/>
      <c r="K169" s="205"/>
      <c r="L169" s="209"/>
      <c r="M169" s="210"/>
      <c r="N169" s="211"/>
      <c r="O169" s="211"/>
      <c r="P169" s="211"/>
      <c r="Q169" s="211"/>
      <c r="R169" s="211"/>
      <c r="S169" s="211"/>
      <c r="T169" s="212"/>
      <c r="AT169" s="213" t="s">
        <v>136</v>
      </c>
      <c r="AU169" s="213" t="s">
        <v>91</v>
      </c>
      <c r="AV169" s="13" t="s">
        <v>21</v>
      </c>
      <c r="AW169" s="13" t="s">
        <v>36</v>
      </c>
      <c r="AX169" s="13" t="s">
        <v>79</v>
      </c>
      <c r="AY169" s="213" t="s">
        <v>125</v>
      </c>
    </row>
    <row r="170" spans="1:65" s="14" customFormat="1" ht="11.25">
      <c r="B170" s="214"/>
      <c r="C170" s="215"/>
      <c r="D170" s="199" t="s">
        <v>136</v>
      </c>
      <c r="E170" s="216" t="s">
        <v>1</v>
      </c>
      <c r="F170" s="217" t="s">
        <v>432</v>
      </c>
      <c r="G170" s="215"/>
      <c r="H170" s="218">
        <v>9.75</v>
      </c>
      <c r="I170" s="219"/>
      <c r="J170" s="215"/>
      <c r="K170" s="215"/>
      <c r="L170" s="220"/>
      <c r="M170" s="221"/>
      <c r="N170" s="222"/>
      <c r="O170" s="222"/>
      <c r="P170" s="222"/>
      <c r="Q170" s="222"/>
      <c r="R170" s="222"/>
      <c r="S170" s="222"/>
      <c r="T170" s="223"/>
      <c r="AT170" s="224" t="s">
        <v>136</v>
      </c>
      <c r="AU170" s="224" t="s">
        <v>91</v>
      </c>
      <c r="AV170" s="14" t="s">
        <v>91</v>
      </c>
      <c r="AW170" s="14" t="s">
        <v>36</v>
      </c>
      <c r="AX170" s="14" t="s">
        <v>21</v>
      </c>
      <c r="AY170" s="224" t="s">
        <v>125</v>
      </c>
    </row>
    <row r="171" spans="1:65" s="2" customFormat="1" ht="16.5" customHeight="1">
      <c r="A171" s="34"/>
      <c r="B171" s="35"/>
      <c r="C171" s="236" t="s">
        <v>26</v>
      </c>
      <c r="D171" s="236" t="s">
        <v>188</v>
      </c>
      <c r="E171" s="237" t="s">
        <v>189</v>
      </c>
      <c r="F171" s="238" t="s">
        <v>190</v>
      </c>
      <c r="G171" s="239" t="s">
        <v>191</v>
      </c>
      <c r="H171" s="240">
        <v>1.3160000000000001</v>
      </c>
      <c r="I171" s="241"/>
      <c r="J171" s="242">
        <f>ROUND(I171*H171,2)</f>
        <v>0</v>
      </c>
      <c r="K171" s="238" t="s">
        <v>131</v>
      </c>
      <c r="L171" s="243"/>
      <c r="M171" s="244" t="s">
        <v>1</v>
      </c>
      <c r="N171" s="245" t="s">
        <v>44</v>
      </c>
      <c r="O171" s="71"/>
      <c r="P171" s="195">
        <f>O171*H171</f>
        <v>0</v>
      </c>
      <c r="Q171" s="195">
        <v>1</v>
      </c>
      <c r="R171" s="195">
        <f>Q171*H171</f>
        <v>1.3160000000000001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182</v>
      </c>
      <c r="AT171" s="197" t="s">
        <v>188</v>
      </c>
      <c r="AU171" s="197" t="s">
        <v>91</v>
      </c>
      <c r="AY171" s="17" t="s">
        <v>125</v>
      </c>
      <c r="BE171" s="198">
        <f>IF(N171="základní",J171,0)</f>
        <v>0</v>
      </c>
      <c r="BF171" s="198">
        <f>IF(N171="snížená",J171,0)</f>
        <v>0</v>
      </c>
      <c r="BG171" s="198">
        <f>IF(N171="zákl. přenesená",J171,0)</f>
        <v>0</v>
      </c>
      <c r="BH171" s="198">
        <f>IF(N171="sníž. přenesená",J171,0)</f>
        <v>0</v>
      </c>
      <c r="BI171" s="198">
        <f>IF(N171="nulová",J171,0)</f>
        <v>0</v>
      </c>
      <c r="BJ171" s="17" t="s">
        <v>21</v>
      </c>
      <c r="BK171" s="198">
        <f>ROUND(I171*H171,2)</f>
        <v>0</v>
      </c>
      <c r="BL171" s="17" t="s">
        <v>132</v>
      </c>
      <c r="BM171" s="197" t="s">
        <v>434</v>
      </c>
    </row>
    <row r="172" spans="1:65" s="2" customFormat="1" ht="11.25">
      <c r="A172" s="34"/>
      <c r="B172" s="35"/>
      <c r="C172" s="36"/>
      <c r="D172" s="199" t="s">
        <v>134</v>
      </c>
      <c r="E172" s="36"/>
      <c r="F172" s="200" t="s">
        <v>190</v>
      </c>
      <c r="G172" s="36"/>
      <c r="H172" s="36"/>
      <c r="I172" s="201"/>
      <c r="J172" s="36"/>
      <c r="K172" s="36"/>
      <c r="L172" s="39"/>
      <c r="M172" s="202"/>
      <c r="N172" s="203"/>
      <c r="O172" s="71"/>
      <c r="P172" s="71"/>
      <c r="Q172" s="71"/>
      <c r="R172" s="71"/>
      <c r="S172" s="71"/>
      <c r="T172" s="72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T172" s="17" t="s">
        <v>134</v>
      </c>
      <c r="AU172" s="17" t="s">
        <v>91</v>
      </c>
    </row>
    <row r="173" spans="1:65" s="13" customFormat="1" ht="11.25">
      <c r="B173" s="204"/>
      <c r="C173" s="205"/>
      <c r="D173" s="199" t="s">
        <v>136</v>
      </c>
      <c r="E173" s="206" t="s">
        <v>1</v>
      </c>
      <c r="F173" s="207" t="s">
        <v>429</v>
      </c>
      <c r="G173" s="205"/>
      <c r="H173" s="206" t="s">
        <v>1</v>
      </c>
      <c r="I173" s="208"/>
      <c r="J173" s="205"/>
      <c r="K173" s="205"/>
      <c r="L173" s="209"/>
      <c r="M173" s="210"/>
      <c r="N173" s="211"/>
      <c r="O173" s="211"/>
      <c r="P173" s="211"/>
      <c r="Q173" s="211"/>
      <c r="R173" s="211"/>
      <c r="S173" s="211"/>
      <c r="T173" s="212"/>
      <c r="AT173" s="213" t="s">
        <v>136</v>
      </c>
      <c r="AU173" s="213" t="s">
        <v>91</v>
      </c>
      <c r="AV173" s="13" t="s">
        <v>21</v>
      </c>
      <c r="AW173" s="13" t="s">
        <v>36</v>
      </c>
      <c r="AX173" s="13" t="s">
        <v>79</v>
      </c>
      <c r="AY173" s="213" t="s">
        <v>125</v>
      </c>
    </row>
    <row r="174" spans="1:65" s="14" customFormat="1" ht="11.25">
      <c r="B174" s="214"/>
      <c r="C174" s="215"/>
      <c r="D174" s="199" t="s">
        <v>136</v>
      </c>
      <c r="E174" s="216" t="s">
        <v>1</v>
      </c>
      <c r="F174" s="217" t="s">
        <v>435</v>
      </c>
      <c r="G174" s="215"/>
      <c r="H174" s="218">
        <v>1.3160000000000001</v>
      </c>
      <c r="I174" s="219"/>
      <c r="J174" s="215"/>
      <c r="K174" s="215"/>
      <c r="L174" s="220"/>
      <c r="M174" s="221"/>
      <c r="N174" s="222"/>
      <c r="O174" s="222"/>
      <c r="P174" s="222"/>
      <c r="Q174" s="222"/>
      <c r="R174" s="222"/>
      <c r="S174" s="222"/>
      <c r="T174" s="223"/>
      <c r="AT174" s="224" t="s">
        <v>136</v>
      </c>
      <c r="AU174" s="224" t="s">
        <v>91</v>
      </c>
      <c r="AV174" s="14" t="s">
        <v>91</v>
      </c>
      <c r="AW174" s="14" t="s">
        <v>36</v>
      </c>
      <c r="AX174" s="14" t="s">
        <v>21</v>
      </c>
      <c r="AY174" s="224" t="s">
        <v>125</v>
      </c>
    </row>
    <row r="175" spans="1:65" s="2" customFormat="1" ht="24.2" customHeight="1">
      <c r="A175" s="34"/>
      <c r="B175" s="35"/>
      <c r="C175" s="186" t="s">
        <v>197</v>
      </c>
      <c r="D175" s="186" t="s">
        <v>127</v>
      </c>
      <c r="E175" s="187" t="s">
        <v>193</v>
      </c>
      <c r="F175" s="188" t="s">
        <v>194</v>
      </c>
      <c r="G175" s="189" t="s">
        <v>177</v>
      </c>
      <c r="H175" s="190">
        <v>9.75</v>
      </c>
      <c r="I175" s="191"/>
      <c r="J175" s="192">
        <f>ROUND(I175*H175,2)</f>
        <v>0</v>
      </c>
      <c r="K175" s="188" t="s">
        <v>131</v>
      </c>
      <c r="L175" s="39"/>
      <c r="M175" s="193" t="s">
        <v>1</v>
      </c>
      <c r="N175" s="194" t="s">
        <v>44</v>
      </c>
      <c r="O175" s="71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132</v>
      </c>
      <c r="AT175" s="197" t="s">
        <v>127</v>
      </c>
      <c r="AU175" s="197" t="s">
        <v>91</v>
      </c>
      <c r="AY175" s="17" t="s">
        <v>125</v>
      </c>
      <c r="BE175" s="198">
        <f>IF(N175="základní",J175,0)</f>
        <v>0</v>
      </c>
      <c r="BF175" s="198">
        <f>IF(N175="snížená",J175,0)</f>
        <v>0</v>
      </c>
      <c r="BG175" s="198">
        <f>IF(N175="zákl. přenesená",J175,0)</f>
        <v>0</v>
      </c>
      <c r="BH175" s="198">
        <f>IF(N175="sníž. přenesená",J175,0)</f>
        <v>0</v>
      </c>
      <c r="BI175" s="198">
        <f>IF(N175="nulová",J175,0)</f>
        <v>0</v>
      </c>
      <c r="BJ175" s="17" t="s">
        <v>21</v>
      </c>
      <c r="BK175" s="198">
        <f>ROUND(I175*H175,2)</f>
        <v>0</v>
      </c>
      <c r="BL175" s="17" t="s">
        <v>132</v>
      </c>
      <c r="BM175" s="197" t="s">
        <v>436</v>
      </c>
    </row>
    <row r="176" spans="1:65" s="2" customFormat="1" ht="19.5">
      <c r="A176" s="34"/>
      <c r="B176" s="35"/>
      <c r="C176" s="36"/>
      <c r="D176" s="199" t="s">
        <v>134</v>
      </c>
      <c r="E176" s="36"/>
      <c r="F176" s="200" t="s">
        <v>196</v>
      </c>
      <c r="G176" s="36"/>
      <c r="H176" s="36"/>
      <c r="I176" s="201"/>
      <c r="J176" s="36"/>
      <c r="K176" s="36"/>
      <c r="L176" s="39"/>
      <c r="M176" s="202"/>
      <c r="N176" s="203"/>
      <c r="O176" s="71"/>
      <c r="P176" s="71"/>
      <c r="Q176" s="71"/>
      <c r="R176" s="71"/>
      <c r="S176" s="71"/>
      <c r="T176" s="72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T176" s="17" t="s">
        <v>134</v>
      </c>
      <c r="AU176" s="17" t="s">
        <v>91</v>
      </c>
    </row>
    <row r="177" spans="1:65" s="13" customFormat="1" ht="11.25">
      <c r="B177" s="204"/>
      <c r="C177" s="205"/>
      <c r="D177" s="199" t="s">
        <v>136</v>
      </c>
      <c r="E177" s="206" t="s">
        <v>1</v>
      </c>
      <c r="F177" s="207" t="s">
        <v>429</v>
      </c>
      <c r="G177" s="205"/>
      <c r="H177" s="206" t="s">
        <v>1</v>
      </c>
      <c r="I177" s="208"/>
      <c r="J177" s="205"/>
      <c r="K177" s="205"/>
      <c r="L177" s="209"/>
      <c r="M177" s="210"/>
      <c r="N177" s="211"/>
      <c r="O177" s="211"/>
      <c r="P177" s="211"/>
      <c r="Q177" s="211"/>
      <c r="R177" s="211"/>
      <c r="S177" s="211"/>
      <c r="T177" s="212"/>
      <c r="AT177" s="213" t="s">
        <v>136</v>
      </c>
      <c r="AU177" s="213" t="s">
        <v>91</v>
      </c>
      <c r="AV177" s="13" t="s">
        <v>21</v>
      </c>
      <c r="AW177" s="13" t="s">
        <v>36</v>
      </c>
      <c r="AX177" s="13" t="s">
        <v>79</v>
      </c>
      <c r="AY177" s="213" t="s">
        <v>125</v>
      </c>
    </row>
    <row r="178" spans="1:65" s="14" customFormat="1" ht="11.25">
      <c r="B178" s="214"/>
      <c r="C178" s="215"/>
      <c r="D178" s="199" t="s">
        <v>136</v>
      </c>
      <c r="E178" s="216" t="s">
        <v>1</v>
      </c>
      <c r="F178" s="217" t="s">
        <v>432</v>
      </c>
      <c r="G178" s="215"/>
      <c r="H178" s="218">
        <v>9.75</v>
      </c>
      <c r="I178" s="219"/>
      <c r="J178" s="215"/>
      <c r="K178" s="215"/>
      <c r="L178" s="220"/>
      <c r="M178" s="221"/>
      <c r="N178" s="222"/>
      <c r="O178" s="222"/>
      <c r="P178" s="222"/>
      <c r="Q178" s="222"/>
      <c r="R178" s="222"/>
      <c r="S178" s="222"/>
      <c r="T178" s="223"/>
      <c r="AT178" s="224" t="s">
        <v>136</v>
      </c>
      <c r="AU178" s="224" t="s">
        <v>91</v>
      </c>
      <c r="AV178" s="14" t="s">
        <v>91</v>
      </c>
      <c r="AW178" s="14" t="s">
        <v>36</v>
      </c>
      <c r="AX178" s="14" t="s">
        <v>21</v>
      </c>
      <c r="AY178" s="224" t="s">
        <v>125</v>
      </c>
    </row>
    <row r="179" spans="1:65" s="2" customFormat="1" ht="16.5" customHeight="1">
      <c r="A179" s="34"/>
      <c r="B179" s="35"/>
      <c r="C179" s="236" t="s">
        <v>203</v>
      </c>
      <c r="D179" s="236" t="s">
        <v>188</v>
      </c>
      <c r="E179" s="237" t="s">
        <v>198</v>
      </c>
      <c r="F179" s="238" t="s">
        <v>199</v>
      </c>
      <c r="G179" s="239" t="s">
        <v>200</v>
      </c>
      <c r="H179" s="240">
        <v>0.19500000000000001</v>
      </c>
      <c r="I179" s="241"/>
      <c r="J179" s="242">
        <f>ROUND(I179*H179,2)</f>
        <v>0</v>
      </c>
      <c r="K179" s="238" t="s">
        <v>131</v>
      </c>
      <c r="L179" s="243"/>
      <c r="M179" s="244" t="s">
        <v>1</v>
      </c>
      <c r="N179" s="245" t="s">
        <v>44</v>
      </c>
      <c r="O179" s="71"/>
      <c r="P179" s="195">
        <f>O179*H179</f>
        <v>0</v>
      </c>
      <c r="Q179" s="195">
        <v>1E-3</v>
      </c>
      <c r="R179" s="195">
        <f>Q179*H179</f>
        <v>1.9500000000000002E-4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182</v>
      </c>
      <c r="AT179" s="197" t="s">
        <v>188</v>
      </c>
      <c r="AU179" s="197" t="s">
        <v>91</v>
      </c>
      <c r="AY179" s="17" t="s">
        <v>125</v>
      </c>
      <c r="BE179" s="198">
        <f>IF(N179="základní",J179,0)</f>
        <v>0</v>
      </c>
      <c r="BF179" s="198">
        <f>IF(N179="snížená",J179,0)</f>
        <v>0</v>
      </c>
      <c r="BG179" s="198">
        <f>IF(N179="zákl. přenesená",J179,0)</f>
        <v>0</v>
      </c>
      <c r="BH179" s="198">
        <f>IF(N179="sníž. přenesená",J179,0)</f>
        <v>0</v>
      </c>
      <c r="BI179" s="198">
        <f>IF(N179="nulová",J179,0)</f>
        <v>0</v>
      </c>
      <c r="BJ179" s="17" t="s">
        <v>21</v>
      </c>
      <c r="BK179" s="198">
        <f>ROUND(I179*H179,2)</f>
        <v>0</v>
      </c>
      <c r="BL179" s="17" t="s">
        <v>132</v>
      </c>
      <c r="BM179" s="197" t="s">
        <v>437</v>
      </c>
    </row>
    <row r="180" spans="1:65" s="2" customFormat="1" ht="11.25">
      <c r="A180" s="34"/>
      <c r="B180" s="35"/>
      <c r="C180" s="36"/>
      <c r="D180" s="199" t="s">
        <v>134</v>
      </c>
      <c r="E180" s="36"/>
      <c r="F180" s="200" t="s">
        <v>199</v>
      </c>
      <c r="G180" s="36"/>
      <c r="H180" s="36"/>
      <c r="I180" s="201"/>
      <c r="J180" s="36"/>
      <c r="K180" s="36"/>
      <c r="L180" s="39"/>
      <c r="M180" s="202"/>
      <c r="N180" s="203"/>
      <c r="O180" s="71"/>
      <c r="P180" s="71"/>
      <c r="Q180" s="71"/>
      <c r="R180" s="71"/>
      <c r="S180" s="71"/>
      <c r="T180" s="72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7" t="s">
        <v>134</v>
      </c>
      <c r="AU180" s="17" t="s">
        <v>91</v>
      </c>
    </row>
    <row r="181" spans="1:65" s="14" customFormat="1" ht="11.25">
      <c r="B181" s="214"/>
      <c r="C181" s="215"/>
      <c r="D181" s="199" t="s">
        <v>136</v>
      </c>
      <c r="E181" s="215"/>
      <c r="F181" s="217" t="s">
        <v>438</v>
      </c>
      <c r="G181" s="215"/>
      <c r="H181" s="218">
        <v>0.19500000000000001</v>
      </c>
      <c r="I181" s="219"/>
      <c r="J181" s="215"/>
      <c r="K181" s="215"/>
      <c r="L181" s="220"/>
      <c r="M181" s="221"/>
      <c r="N181" s="222"/>
      <c r="O181" s="222"/>
      <c r="P181" s="222"/>
      <c r="Q181" s="222"/>
      <c r="R181" s="222"/>
      <c r="S181" s="222"/>
      <c r="T181" s="223"/>
      <c r="AT181" s="224" t="s">
        <v>136</v>
      </c>
      <c r="AU181" s="224" t="s">
        <v>91</v>
      </c>
      <c r="AV181" s="14" t="s">
        <v>91</v>
      </c>
      <c r="AW181" s="14" t="s">
        <v>4</v>
      </c>
      <c r="AX181" s="14" t="s">
        <v>21</v>
      </c>
      <c r="AY181" s="224" t="s">
        <v>125</v>
      </c>
    </row>
    <row r="182" spans="1:65" s="2" customFormat="1" ht="33" customHeight="1">
      <c r="A182" s="34"/>
      <c r="B182" s="35"/>
      <c r="C182" s="186" t="s">
        <v>208</v>
      </c>
      <c r="D182" s="186" t="s">
        <v>127</v>
      </c>
      <c r="E182" s="187" t="s">
        <v>204</v>
      </c>
      <c r="F182" s="188" t="s">
        <v>205</v>
      </c>
      <c r="G182" s="189" t="s">
        <v>177</v>
      </c>
      <c r="H182" s="190">
        <v>9.75</v>
      </c>
      <c r="I182" s="191"/>
      <c r="J182" s="192">
        <f>ROUND(I182*H182,2)</f>
        <v>0</v>
      </c>
      <c r="K182" s="188" t="s">
        <v>131</v>
      </c>
      <c r="L182" s="39"/>
      <c r="M182" s="193" t="s">
        <v>1</v>
      </c>
      <c r="N182" s="194" t="s">
        <v>44</v>
      </c>
      <c r="O182" s="71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132</v>
      </c>
      <c r="AT182" s="197" t="s">
        <v>127</v>
      </c>
      <c r="AU182" s="197" t="s">
        <v>91</v>
      </c>
      <c r="AY182" s="17" t="s">
        <v>125</v>
      </c>
      <c r="BE182" s="198">
        <f>IF(N182="základní",J182,0)</f>
        <v>0</v>
      </c>
      <c r="BF182" s="198">
        <f>IF(N182="snížená",J182,0)</f>
        <v>0</v>
      </c>
      <c r="BG182" s="198">
        <f>IF(N182="zákl. přenesená",J182,0)</f>
        <v>0</v>
      </c>
      <c r="BH182" s="198">
        <f>IF(N182="sníž. přenesená",J182,0)</f>
        <v>0</v>
      </c>
      <c r="BI182" s="198">
        <f>IF(N182="nulová",J182,0)</f>
        <v>0</v>
      </c>
      <c r="BJ182" s="17" t="s">
        <v>21</v>
      </c>
      <c r="BK182" s="198">
        <f>ROUND(I182*H182,2)</f>
        <v>0</v>
      </c>
      <c r="BL182" s="17" t="s">
        <v>132</v>
      </c>
      <c r="BM182" s="197" t="s">
        <v>439</v>
      </c>
    </row>
    <row r="183" spans="1:65" s="2" customFormat="1" ht="19.5">
      <c r="A183" s="34"/>
      <c r="B183" s="35"/>
      <c r="C183" s="36"/>
      <c r="D183" s="199" t="s">
        <v>134</v>
      </c>
      <c r="E183" s="36"/>
      <c r="F183" s="200" t="s">
        <v>207</v>
      </c>
      <c r="G183" s="36"/>
      <c r="H183" s="36"/>
      <c r="I183" s="201"/>
      <c r="J183" s="36"/>
      <c r="K183" s="36"/>
      <c r="L183" s="39"/>
      <c r="M183" s="202"/>
      <c r="N183" s="203"/>
      <c r="O183" s="71"/>
      <c r="P183" s="71"/>
      <c r="Q183" s="71"/>
      <c r="R183" s="71"/>
      <c r="S183" s="71"/>
      <c r="T183" s="72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T183" s="17" t="s">
        <v>134</v>
      </c>
      <c r="AU183" s="17" t="s">
        <v>91</v>
      </c>
    </row>
    <row r="184" spans="1:65" s="13" customFormat="1" ht="11.25">
      <c r="B184" s="204"/>
      <c r="C184" s="205"/>
      <c r="D184" s="199" t="s">
        <v>136</v>
      </c>
      <c r="E184" s="206" t="s">
        <v>1</v>
      </c>
      <c r="F184" s="207" t="s">
        <v>429</v>
      </c>
      <c r="G184" s="205"/>
      <c r="H184" s="206" t="s">
        <v>1</v>
      </c>
      <c r="I184" s="208"/>
      <c r="J184" s="205"/>
      <c r="K184" s="205"/>
      <c r="L184" s="209"/>
      <c r="M184" s="210"/>
      <c r="N184" s="211"/>
      <c r="O184" s="211"/>
      <c r="P184" s="211"/>
      <c r="Q184" s="211"/>
      <c r="R184" s="211"/>
      <c r="S184" s="211"/>
      <c r="T184" s="212"/>
      <c r="AT184" s="213" t="s">
        <v>136</v>
      </c>
      <c r="AU184" s="213" t="s">
        <v>91</v>
      </c>
      <c r="AV184" s="13" t="s">
        <v>21</v>
      </c>
      <c r="AW184" s="13" t="s">
        <v>36</v>
      </c>
      <c r="AX184" s="13" t="s">
        <v>79</v>
      </c>
      <c r="AY184" s="213" t="s">
        <v>125</v>
      </c>
    </row>
    <row r="185" spans="1:65" s="14" customFormat="1" ht="11.25">
      <c r="B185" s="214"/>
      <c r="C185" s="215"/>
      <c r="D185" s="199" t="s">
        <v>136</v>
      </c>
      <c r="E185" s="216" t="s">
        <v>1</v>
      </c>
      <c r="F185" s="217" t="s">
        <v>432</v>
      </c>
      <c r="G185" s="215"/>
      <c r="H185" s="218">
        <v>9.75</v>
      </c>
      <c r="I185" s="219"/>
      <c r="J185" s="215"/>
      <c r="K185" s="215"/>
      <c r="L185" s="220"/>
      <c r="M185" s="221"/>
      <c r="N185" s="222"/>
      <c r="O185" s="222"/>
      <c r="P185" s="222"/>
      <c r="Q185" s="222"/>
      <c r="R185" s="222"/>
      <c r="S185" s="222"/>
      <c r="T185" s="223"/>
      <c r="AT185" s="224" t="s">
        <v>136</v>
      </c>
      <c r="AU185" s="224" t="s">
        <v>91</v>
      </c>
      <c r="AV185" s="14" t="s">
        <v>91</v>
      </c>
      <c r="AW185" s="14" t="s">
        <v>36</v>
      </c>
      <c r="AX185" s="14" t="s">
        <v>21</v>
      </c>
      <c r="AY185" s="224" t="s">
        <v>125</v>
      </c>
    </row>
    <row r="186" spans="1:65" s="2" customFormat="1" ht="16.5" customHeight="1">
      <c r="A186" s="34"/>
      <c r="B186" s="35"/>
      <c r="C186" s="236" t="s">
        <v>213</v>
      </c>
      <c r="D186" s="236" t="s">
        <v>188</v>
      </c>
      <c r="E186" s="237" t="s">
        <v>209</v>
      </c>
      <c r="F186" s="238" t="s">
        <v>210</v>
      </c>
      <c r="G186" s="239" t="s">
        <v>191</v>
      </c>
      <c r="H186" s="240">
        <v>3.3000000000000002E-2</v>
      </c>
      <c r="I186" s="241"/>
      <c r="J186" s="242">
        <f>ROUND(I186*H186,2)</f>
        <v>0</v>
      </c>
      <c r="K186" s="238" t="s">
        <v>131</v>
      </c>
      <c r="L186" s="243"/>
      <c r="M186" s="244" t="s">
        <v>1</v>
      </c>
      <c r="N186" s="245" t="s">
        <v>44</v>
      </c>
      <c r="O186" s="71"/>
      <c r="P186" s="195">
        <f>O186*H186</f>
        <v>0</v>
      </c>
      <c r="Q186" s="195">
        <v>1</v>
      </c>
      <c r="R186" s="195">
        <f>Q186*H186</f>
        <v>3.3000000000000002E-2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182</v>
      </c>
      <c r="AT186" s="197" t="s">
        <v>188</v>
      </c>
      <c r="AU186" s="197" t="s">
        <v>91</v>
      </c>
      <c r="AY186" s="17" t="s">
        <v>125</v>
      </c>
      <c r="BE186" s="198">
        <f>IF(N186="základní",J186,0)</f>
        <v>0</v>
      </c>
      <c r="BF186" s="198">
        <f>IF(N186="snížená",J186,0)</f>
        <v>0</v>
      </c>
      <c r="BG186" s="198">
        <f>IF(N186="zákl. přenesená",J186,0)</f>
        <v>0</v>
      </c>
      <c r="BH186" s="198">
        <f>IF(N186="sníž. přenesená",J186,0)</f>
        <v>0</v>
      </c>
      <c r="BI186" s="198">
        <f>IF(N186="nulová",J186,0)</f>
        <v>0</v>
      </c>
      <c r="BJ186" s="17" t="s">
        <v>21</v>
      </c>
      <c r="BK186" s="198">
        <f>ROUND(I186*H186,2)</f>
        <v>0</v>
      </c>
      <c r="BL186" s="17" t="s">
        <v>132</v>
      </c>
      <c r="BM186" s="197" t="s">
        <v>440</v>
      </c>
    </row>
    <row r="187" spans="1:65" s="2" customFormat="1" ht="11.25">
      <c r="A187" s="34"/>
      <c r="B187" s="35"/>
      <c r="C187" s="36"/>
      <c r="D187" s="199" t="s">
        <v>134</v>
      </c>
      <c r="E187" s="36"/>
      <c r="F187" s="200" t="s">
        <v>210</v>
      </c>
      <c r="G187" s="36"/>
      <c r="H187" s="36"/>
      <c r="I187" s="201"/>
      <c r="J187" s="36"/>
      <c r="K187" s="36"/>
      <c r="L187" s="39"/>
      <c r="M187" s="202"/>
      <c r="N187" s="203"/>
      <c r="O187" s="71"/>
      <c r="P187" s="71"/>
      <c r="Q187" s="71"/>
      <c r="R187" s="71"/>
      <c r="S187" s="71"/>
      <c r="T187" s="72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7" t="s">
        <v>134</v>
      </c>
      <c r="AU187" s="17" t="s">
        <v>91</v>
      </c>
    </row>
    <row r="188" spans="1:65" s="14" customFormat="1" ht="11.25">
      <c r="B188" s="214"/>
      <c r="C188" s="215"/>
      <c r="D188" s="199" t="s">
        <v>136</v>
      </c>
      <c r="E188" s="215"/>
      <c r="F188" s="217" t="s">
        <v>441</v>
      </c>
      <c r="G188" s="215"/>
      <c r="H188" s="218">
        <v>3.3000000000000002E-2</v>
      </c>
      <c r="I188" s="219"/>
      <c r="J188" s="215"/>
      <c r="K188" s="215"/>
      <c r="L188" s="220"/>
      <c r="M188" s="221"/>
      <c r="N188" s="222"/>
      <c r="O188" s="222"/>
      <c r="P188" s="222"/>
      <c r="Q188" s="222"/>
      <c r="R188" s="222"/>
      <c r="S188" s="222"/>
      <c r="T188" s="223"/>
      <c r="AT188" s="224" t="s">
        <v>136</v>
      </c>
      <c r="AU188" s="224" t="s">
        <v>91</v>
      </c>
      <c r="AV188" s="14" t="s">
        <v>91</v>
      </c>
      <c r="AW188" s="14" t="s">
        <v>4</v>
      </c>
      <c r="AX188" s="14" t="s">
        <v>21</v>
      </c>
      <c r="AY188" s="224" t="s">
        <v>125</v>
      </c>
    </row>
    <row r="189" spans="1:65" s="2" customFormat="1" ht="21.75" customHeight="1">
      <c r="A189" s="34"/>
      <c r="B189" s="35"/>
      <c r="C189" s="186" t="s">
        <v>8</v>
      </c>
      <c r="D189" s="186" t="s">
        <v>127</v>
      </c>
      <c r="E189" s="187" t="s">
        <v>214</v>
      </c>
      <c r="F189" s="188" t="s">
        <v>215</v>
      </c>
      <c r="G189" s="189" t="s">
        <v>177</v>
      </c>
      <c r="H189" s="190">
        <v>9.75</v>
      </c>
      <c r="I189" s="191"/>
      <c r="J189" s="192">
        <f>ROUND(I189*H189,2)</f>
        <v>0</v>
      </c>
      <c r="K189" s="188" t="s">
        <v>131</v>
      </c>
      <c r="L189" s="39"/>
      <c r="M189" s="193" t="s">
        <v>1</v>
      </c>
      <c r="N189" s="194" t="s">
        <v>44</v>
      </c>
      <c r="O189" s="71"/>
      <c r="P189" s="195">
        <f>O189*H189</f>
        <v>0</v>
      </c>
      <c r="Q189" s="195">
        <v>0</v>
      </c>
      <c r="R189" s="195">
        <f>Q189*H189</f>
        <v>0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132</v>
      </c>
      <c r="AT189" s="197" t="s">
        <v>127</v>
      </c>
      <c r="AU189" s="197" t="s">
        <v>91</v>
      </c>
      <c r="AY189" s="17" t="s">
        <v>125</v>
      </c>
      <c r="BE189" s="198">
        <f>IF(N189="základní",J189,0)</f>
        <v>0</v>
      </c>
      <c r="BF189" s="198">
        <f>IF(N189="snížená",J189,0)</f>
        <v>0</v>
      </c>
      <c r="BG189" s="198">
        <f>IF(N189="zákl. přenesená",J189,0)</f>
        <v>0</v>
      </c>
      <c r="BH189" s="198">
        <f>IF(N189="sníž. přenesená",J189,0)</f>
        <v>0</v>
      </c>
      <c r="BI189" s="198">
        <f>IF(N189="nulová",J189,0)</f>
        <v>0</v>
      </c>
      <c r="BJ189" s="17" t="s">
        <v>21</v>
      </c>
      <c r="BK189" s="198">
        <f>ROUND(I189*H189,2)</f>
        <v>0</v>
      </c>
      <c r="BL189" s="17" t="s">
        <v>132</v>
      </c>
      <c r="BM189" s="197" t="s">
        <v>442</v>
      </c>
    </row>
    <row r="190" spans="1:65" s="2" customFormat="1" ht="11.25">
      <c r="A190" s="34"/>
      <c r="B190" s="35"/>
      <c r="C190" s="36"/>
      <c r="D190" s="199" t="s">
        <v>134</v>
      </c>
      <c r="E190" s="36"/>
      <c r="F190" s="200" t="s">
        <v>217</v>
      </c>
      <c r="G190" s="36"/>
      <c r="H190" s="36"/>
      <c r="I190" s="201"/>
      <c r="J190" s="36"/>
      <c r="K190" s="36"/>
      <c r="L190" s="39"/>
      <c r="M190" s="202"/>
      <c r="N190" s="203"/>
      <c r="O190" s="71"/>
      <c r="P190" s="71"/>
      <c r="Q190" s="71"/>
      <c r="R190" s="71"/>
      <c r="S190" s="71"/>
      <c r="T190" s="72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T190" s="17" t="s">
        <v>134</v>
      </c>
      <c r="AU190" s="17" t="s">
        <v>91</v>
      </c>
    </row>
    <row r="191" spans="1:65" s="13" customFormat="1" ht="11.25">
      <c r="B191" s="204"/>
      <c r="C191" s="205"/>
      <c r="D191" s="199" t="s">
        <v>136</v>
      </c>
      <c r="E191" s="206" t="s">
        <v>1</v>
      </c>
      <c r="F191" s="207" t="s">
        <v>429</v>
      </c>
      <c r="G191" s="205"/>
      <c r="H191" s="206" t="s">
        <v>1</v>
      </c>
      <c r="I191" s="208"/>
      <c r="J191" s="205"/>
      <c r="K191" s="205"/>
      <c r="L191" s="209"/>
      <c r="M191" s="210"/>
      <c r="N191" s="211"/>
      <c r="O191" s="211"/>
      <c r="P191" s="211"/>
      <c r="Q191" s="211"/>
      <c r="R191" s="211"/>
      <c r="S191" s="211"/>
      <c r="T191" s="212"/>
      <c r="AT191" s="213" t="s">
        <v>136</v>
      </c>
      <c r="AU191" s="213" t="s">
        <v>91</v>
      </c>
      <c r="AV191" s="13" t="s">
        <v>21</v>
      </c>
      <c r="AW191" s="13" t="s">
        <v>36</v>
      </c>
      <c r="AX191" s="13" t="s">
        <v>79</v>
      </c>
      <c r="AY191" s="213" t="s">
        <v>125</v>
      </c>
    </row>
    <row r="192" spans="1:65" s="14" customFormat="1" ht="11.25">
      <c r="B192" s="214"/>
      <c r="C192" s="215"/>
      <c r="D192" s="199" t="s">
        <v>136</v>
      </c>
      <c r="E192" s="216" t="s">
        <v>1</v>
      </c>
      <c r="F192" s="217" t="s">
        <v>432</v>
      </c>
      <c r="G192" s="215"/>
      <c r="H192" s="218">
        <v>9.75</v>
      </c>
      <c r="I192" s="219"/>
      <c r="J192" s="215"/>
      <c r="K192" s="215"/>
      <c r="L192" s="220"/>
      <c r="M192" s="221"/>
      <c r="N192" s="222"/>
      <c r="O192" s="222"/>
      <c r="P192" s="222"/>
      <c r="Q192" s="222"/>
      <c r="R192" s="222"/>
      <c r="S192" s="222"/>
      <c r="T192" s="223"/>
      <c r="AT192" s="224" t="s">
        <v>136</v>
      </c>
      <c r="AU192" s="224" t="s">
        <v>91</v>
      </c>
      <c r="AV192" s="14" t="s">
        <v>91</v>
      </c>
      <c r="AW192" s="14" t="s">
        <v>36</v>
      </c>
      <c r="AX192" s="14" t="s">
        <v>21</v>
      </c>
      <c r="AY192" s="224" t="s">
        <v>125</v>
      </c>
    </row>
    <row r="193" spans="1:65" s="2" customFormat="1" ht="33" customHeight="1">
      <c r="A193" s="34"/>
      <c r="B193" s="35"/>
      <c r="C193" s="186" t="s">
        <v>222</v>
      </c>
      <c r="D193" s="186" t="s">
        <v>127</v>
      </c>
      <c r="E193" s="187" t="s">
        <v>218</v>
      </c>
      <c r="F193" s="188" t="s">
        <v>219</v>
      </c>
      <c r="G193" s="189" t="s">
        <v>177</v>
      </c>
      <c r="H193" s="190">
        <v>9.75</v>
      </c>
      <c r="I193" s="191"/>
      <c r="J193" s="192">
        <f>ROUND(I193*H193,2)</f>
        <v>0</v>
      </c>
      <c r="K193" s="188" t="s">
        <v>131</v>
      </c>
      <c r="L193" s="39"/>
      <c r="M193" s="193" t="s">
        <v>1</v>
      </c>
      <c r="N193" s="194" t="s">
        <v>44</v>
      </c>
      <c r="O193" s="71"/>
      <c r="P193" s="195">
        <f>O193*H193</f>
        <v>0</v>
      </c>
      <c r="Q193" s="195">
        <v>0</v>
      </c>
      <c r="R193" s="195">
        <f>Q193*H193</f>
        <v>0</v>
      </c>
      <c r="S193" s="195">
        <v>0</v>
      </c>
      <c r="T193" s="19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7" t="s">
        <v>132</v>
      </c>
      <c r="AT193" s="197" t="s">
        <v>127</v>
      </c>
      <c r="AU193" s="197" t="s">
        <v>91</v>
      </c>
      <c r="AY193" s="17" t="s">
        <v>125</v>
      </c>
      <c r="BE193" s="198">
        <f>IF(N193="základní",J193,0)</f>
        <v>0</v>
      </c>
      <c r="BF193" s="198">
        <f>IF(N193="snížená",J193,0)</f>
        <v>0</v>
      </c>
      <c r="BG193" s="198">
        <f>IF(N193="zákl. přenesená",J193,0)</f>
        <v>0</v>
      </c>
      <c r="BH193" s="198">
        <f>IF(N193="sníž. přenesená",J193,0)</f>
        <v>0</v>
      </c>
      <c r="BI193" s="198">
        <f>IF(N193="nulová",J193,0)</f>
        <v>0</v>
      </c>
      <c r="BJ193" s="17" t="s">
        <v>21</v>
      </c>
      <c r="BK193" s="198">
        <f>ROUND(I193*H193,2)</f>
        <v>0</v>
      </c>
      <c r="BL193" s="17" t="s">
        <v>132</v>
      </c>
      <c r="BM193" s="197" t="s">
        <v>443</v>
      </c>
    </row>
    <row r="194" spans="1:65" s="2" customFormat="1" ht="11.25">
      <c r="A194" s="34"/>
      <c r="B194" s="35"/>
      <c r="C194" s="36"/>
      <c r="D194" s="199" t="s">
        <v>134</v>
      </c>
      <c r="E194" s="36"/>
      <c r="F194" s="200" t="s">
        <v>221</v>
      </c>
      <c r="G194" s="36"/>
      <c r="H194" s="36"/>
      <c r="I194" s="201"/>
      <c r="J194" s="36"/>
      <c r="K194" s="36"/>
      <c r="L194" s="39"/>
      <c r="M194" s="202"/>
      <c r="N194" s="203"/>
      <c r="O194" s="71"/>
      <c r="P194" s="71"/>
      <c r="Q194" s="71"/>
      <c r="R194" s="71"/>
      <c r="S194" s="71"/>
      <c r="T194" s="72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T194" s="17" t="s">
        <v>134</v>
      </c>
      <c r="AU194" s="17" t="s">
        <v>91</v>
      </c>
    </row>
    <row r="195" spans="1:65" s="13" customFormat="1" ht="11.25">
      <c r="B195" s="204"/>
      <c r="C195" s="205"/>
      <c r="D195" s="199" t="s">
        <v>136</v>
      </c>
      <c r="E195" s="206" t="s">
        <v>1</v>
      </c>
      <c r="F195" s="207" t="s">
        <v>429</v>
      </c>
      <c r="G195" s="205"/>
      <c r="H195" s="206" t="s">
        <v>1</v>
      </c>
      <c r="I195" s="208"/>
      <c r="J195" s="205"/>
      <c r="K195" s="205"/>
      <c r="L195" s="209"/>
      <c r="M195" s="210"/>
      <c r="N195" s="211"/>
      <c r="O195" s="211"/>
      <c r="P195" s="211"/>
      <c r="Q195" s="211"/>
      <c r="R195" s="211"/>
      <c r="S195" s="211"/>
      <c r="T195" s="212"/>
      <c r="AT195" s="213" t="s">
        <v>136</v>
      </c>
      <c r="AU195" s="213" t="s">
        <v>91</v>
      </c>
      <c r="AV195" s="13" t="s">
        <v>21</v>
      </c>
      <c r="AW195" s="13" t="s">
        <v>36</v>
      </c>
      <c r="AX195" s="13" t="s">
        <v>79</v>
      </c>
      <c r="AY195" s="213" t="s">
        <v>125</v>
      </c>
    </row>
    <row r="196" spans="1:65" s="14" customFormat="1" ht="11.25">
      <c r="B196" s="214"/>
      <c r="C196" s="215"/>
      <c r="D196" s="199" t="s">
        <v>136</v>
      </c>
      <c r="E196" s="216" t="s">
        <v>1</v>
      </c>
      <c r="F196" s="217" t="s">
        <v>432</v>
      </c>
      <c r="G196" s="215"/>
      <c r="H196" s="218">
        <v>9.75</v>
      </c>
      <c r="I196" s="219"/>
      <c r="J196" s="215"/>
      <c r="K196" s="215"/>
      <c r="L196" s="220"/>
      <c r="M196" s="221"/>
      <c r="N196" s="222"/>
      <c r="O196" s="222"/>
      <c r="P196" s="222"/>
      <c r="Q196" s="222"/>
      <c r="R196" s="222"/>
      <c r="S196" s="222"/>
      <c r="T196" s="223"/>
      <c r="AT196" s="224" t="s">
        <v>136</v>
      </c>
      <c r="AU196" s="224" t="s">
        <v>91</v>
      </c>
      <c r="AV196" s="14" t="s">
        <v>91</v>
      </c>
      <c r="AW196" s="14" t="s">
        <v>36</v>
      </c>
      <c r="AX196" s="14" t="s">
        <v>21</v>
      </c>
      <c r="AY196" s="224" t="s">
        <v>125</v>
      </c>
    </row>
    <row r="197" spans="1:65" s="2" customFormat="1" ht="16.5" customHeight="1">
      <c r="A197" s="34"/>
      <c r="B197" s="35"/>
      <c r="C197" s="186" t="s">
        <v>228</v>
      </c>
      <c r="D197" s="186" t="s">
        <v>127</v>
      </c>
      <c r="E197" s="187" t="s">
        <v>223</v>
      </c>
      <c r="F197" s="188" t="s">
        <v>224</v>
      </c>
      <c r="G197" s="189" t="s">
        <v>141</v>
      </c>
      <c r="H197" s="190">
        <v>0.97499999999999998</v>
      </c>
      <c r="I197" s="191"/>
      <c r="J197" s="192">
        <f>ROUND(I197*H197,2)</f>
        <v>0</v>
      </c>
      <c r="K197" s="188" t="s">
        <v>131</v>
      </c>
      <c r="L197" s="39"/>
      <c r="M197" s="193" t="s">
        <v>1</v>
      </c>
      <c r="N197" s="194" t="s">
        <v>44</v>
      </c>
      <c r="O197" s="71"/>
      <c r="P197" s="195">
        <f>O197*H197</f>
        <v>0</v>
      </c>
      <c r="Q197" s="195">
        <v>0</v>
      </c>
      <c r="R197" s="195">
        <f>Q197*H197</f>
        <v>0</v>
      </c>
      <c r="S197" s="195">
        <v>0</v>
      </c>
      <c r="T197" s="19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132</v>
      </c>
      <c r="AT197" s="197" t="s">
        <v>127</v>
      </c>
      <c r="AU197" s="197" t="s">
        <v>91</v>
      </c>
      <c r="AY197" s="17" t="s">
        <v>125</v>
      </c>
      <c r="BE197" s="198">
        <f>IF(N197="základní",J197,0)</f>
        <v>0</v>
      </c>
      <c r="BF197" s="198">
        <f>IF(N197="snížená",J197,0)</f>
        <v>0</v>
      </c>
      <c r="BG197" s="198">
        <f>IF(N197="zákl. přenesená",J197,0)</f>
        <v>0</v>
      </c>
      <c r="BH197" s="198">
        <f>IF(N197="sníž. přenesená",J197,0)</f>
        <v>0</v>
      </c>
      <c r="BI197" s="198">
        <f>IF(N197="nulová",J197,0)</f>
        <v>0</v>
      </c>
      <c r="BJ197" s="17" t="s">
        <v>21</v>
      </c>
      <c r="BK197" s="198">
        <f>ROUND(I197*H197,2)</f>
        <v>0</v>
      </c>
      <c r="BL197" s="17" t="s">
        <v>132</v>
      </c>
      <c r="BM197" s="197" t="s">
        <v>444</v>
      </c>
    </row>
    <row r="198" spans="1:65" s="2" customFormat="1" ht="11.25">
      <c r="A198" s="34"/>
      <c r="B198" s="35"/>
      <c r="C198" s="36"/>
      <c r="D198" s="199" t="s">
        <v>134</v>
      </c>
      <c r="E198" s="36"/>
      <c r="F198" s="200" t="s">
        <v>226</v>
      </c>
      <c r="G198" s="36"/>
      <c r="H198" s="36"/>
      <c r="I198" s="201"/>
      <c r="J198" s="36"/>
      <c r="K198" s="36"/>
      <c r="L198" s="39"/>
      <c r="M198" s="202"/>
      <c r="N198" s="203"/>
      <c r="O198" s="71"/>
      <c r="P198" s="71"/>
      <c r="Q198" s="71"/>
      <c r="R198" s="71"/>
      <c r="S198" s="71"/>
      <c r="T198" s="72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T198" s="17" t="s">
        <v>134</v>
      </c>
      <c r="AU198" s="17" t="s">
        <v>91</v>
      </c>
    </row>
    <row r="199" spans="1:65" s="13" customFormat="1" ht="11.25">
      <c r="B199" s="204"/>
      <c r="C199" s="205"/>
      <c r="D199" s="199" t="s">
        <v>136</v>
      </c>
      <c r="E199" s="206" t="s">
        <v>1</v>
      </c>
      <c r="F199" s="207" t="s">
        <v>429</v>
      </c>
      <c r="G199" s="205"/>
      <c r="H199" s="206" t="s">
        <v>1</v>
      </c>
      <c r="I199" s="208"/>
      <c r="J199" s="205"/>
      <c r="K199" s="205"/>
      <c r="L199" s="209"/>
      <c r="M199" s="210"/>
      <c r="N199" s="211"/>
      <c r="O199" s="211"/>
      <c r="P199" s="211"/>
      <c r="Q199" s="211"/>
      <c r="R199" s="211"/>
      <c r="S199" s="211"/>
      <c r="T199" s="212"/>
      <c r="AT199" s="213" t="s">
        <v>136</v>
      </c>
      <c r="AU199" s="213" t="s">
        <v>91</v>
      </c>
      <c r="AV199" s="13" t="s">
        <v>21</v>
      </c>
      <c r="AW199" s="13" t="s">
        <v>36</v>
      </c>
      <c r="AX199" s="13" t="s">
        <v>79</v>
      </c>
      <c r="AY199" s="213" t="s">
        <v>125</v>
      </c>
    </row>
    <row r="200" spans="1:65" s="14" customFormat="1" ht="11.25">
      <c r="B200" s="214"/>
      <c r="C200" s="215"/>
      <c r="D200" s="199" t="s">
        <v>136</v>
      </c>
      <c r="E200" s="216" t="s">
        <v>1</v>
      </c>
      <c r="F200" s="217" t="s">
        <v>445</v>
      </c>
      <c r="G200" s="215"/>
      <c r="H200" s="218">
        <v>0.97499999999999998</v>
      </c>
      <c r="I200" s="219"/>
      <c r="J200" s="215"/>
      <c r="K200" s="215"/>
      <c r="L200" s="220"/>
      <c r="M200" s="221"/>
      <c r="N200" s="222"/>
      <c r="O200" s="222"/>
      <c r="P200" s="222"/>
      <c r="Q200" s="222"/>
      <c r="R200" s="222"/>
      <c r="S200" s="222"/>
      <c r="T200" s="223"/>
      <c r="AT200" s="224" t="s">
        <v>136</v>
      </c>
      <c r="AU200" s="224" t="s">
        <v>91</v>
      </c>
      <c r="AV200" s="14" t="s">
        <v>91</v>
      </c>
      <c r="AW200" s="14" t="s">
        <v>36</v>
      </c>
      <c r="AX200" s="14" t="s">
        <v>21</v>
      </c>
      <c r="AY200" s="224" t="s">
        <v>125</v>
      </c>
    </row>
    <row r="201" spans="1:65" s="2" customFormat="1" ht="21.75" customHeight="1">
      <c r="A201" s="34"/>
      <c r="B201" s="35"/>
      <c r="C201" s="186" t="s">
        <v>234</v>
      </c>
      <c r="D201" s="186" t="s">
        <v>127</v>
      </c>
      <c r="E201" s="187" t="s">
        <v>229</v>
      </c>
      <c r="F201" s="188" t="s">
        <v>230</v>
      </c>
      <c r="G201" s="189" t="s">
        <v>141</v>
      </c>
      <c r="H201" s="190">
        <v>0.97499999999999998</v>
      </c>
      <c r="I201" s="191"/>
      <c r="J201" s="192">
        <f>ROUND(I201*H201,2)</f>
        <v>0</v>
      </c>
      <c r="K201" s="188" t="s">
        <v>131</v>
      </c>
      <c r="L201" s="39"/>
      <c r="M201" s="193" t="s">
        <v>1</v>
      </c>
      <c r="N201" s="194" t="s">
        <v>44</v>
      </c>
      <c r="O201" s="71"/>
      <c r="P201" s="195">
        <f>O201*H201</f>
        <v>0</v>
      </c>
      <c r="Q201" s="195">
        <v>0</v>
      </c>
      <c r="R201" s="195">
        <f>Q201*H201</f>
        <v>0</v>
      </c>
      <c r="S201" s="195">
        <v>0</v>
      </c>
      <c r="T201" s="19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132</v>
      </c>
      <c r="AT201" s="197" t="s">
        <v>127</v>
      </c>
      <c r="AU201" s="197" t="s">
        <v>91</v>
      </c>
      <c r="AY201" s="17" t="s">
        <v>125</v>
      </c>
      <c r="BE201" s="198">
        <f>IF(N201="základní",J201,0)</f>
        <v>0</v>
      </c>
      <c r="BF201" s="198">
        <f>IF(N201="snížená",J201,0)</f>
        <v>0</v>
      </c>
      <c r="BG201" s="198">
        <f>IF(N201="zákl. přenesená",J201,0)</f>
        <v>0</v>
      </c>
      <c r="BH201" s="198">
        <f>IF(N201="sníž. přenesená",J201,0)</f>
        <v>0</v>
      </c>
      <c r="BI201" s="198">
        <f>IF(N201="nulová",J201,0)</f>
        <v>0</v>
      </c>
      <c r="BJ201" s="17" t="s">
        <v>21</v>
      </c>
      <c r="BK201" s="198">
        <f>ROUND(I201*H201,2)</f>
        <v>0</v>
      </c>
      <c r="BL201" s="17" t="s">
        <v>132</v>
      </c>
      <c r="BM201" s="197" t="s">
        <v>446</v>
      </c>
    </row>
    <row r="202" spans="1:65" s="2" customFormat="1" ht="11.25">
      <c r="A202" s="34"/>
      <c r="B202" s="35"/>
      <c r="C202" s="36"/>
      <c r="D202" s="199" t="s">
        <v>134</v>
      </c>
      <c r="E202" s="36"/>
      <c r="F202" s="200" t="s">
        <v>232</v>
      </c>
      <c r="G202" s="36"/>
      <c r="H202" s="36"/>
      <c r="I202" s="201"/>
      <c r="J202" s="36"/>
      <c r="K202" s="36"/>
      <c r="L202" s="39"/>
      <c r="M202" s="202"/>
      <c r="N202" s="203"/>
      <c r="O202" s="71"/>
      <c r="P202" s="71"/>
      <c r="Q202" s="71"/>
      <c r="R202" s="71"/>
      <c r="S202" s="71"/>
      <c r="T202" s="72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T202" s="17" t="s">
        <v>134</v>
      </c>
      <c r="AU202" s="17" t="s">
        <v>91</v>
      </c>
    </row>
    <row r="203" spans="1:65" s="13" customFormat="1" ht="11.25">
      <c r="B203" s="204"/>
      <c r="C203" s="205"/>
      <c r="D203" s="199" t="s">
        <v>136</v>
      </c>
      <c r="E203" s="206" t="s">
        <v>1</v>
      </c>
      <c r="F203" s="207" t="s">
        <v>429</v>
      </c>
      <c r="G203" s="205"/>
      <c r="H203" s="206" t="s">
        <v>1</v>
      </c>
      <c r="I203" s="208"/>
      <c r="J203" s="205"/>
      <c r="K203" s="205"/>
      <c r="L203" s="209"/>
      <c r="M203" s="210"/>
      <c r="N203" s="211"/>
      <c r="O203" s="211"/>
      <c r="P203" s="211"/>
      <c r="Q203" s="211"/>
      <c r="R203" s="211"/>
      <c r="S203" s="211"/>
      <c r="T203" s="212"/>
      <c r="AT203" s="213" t="s">
        <v>136</v>
      </c>
      <c r="AU203" s="213" t="s">
        <v>91</v>
      </c>
      <c r="AV203" s="13" t="s">
        <v>21</v>
      </c>
      <c r="AW203" s="13" t="s">
        <v>36</v>
      </c>
      <c r="AX203" s="13" t="s">
        <v>79</v>
      </c>
      <c r="AY203" s="213" t="s">
        <v>125</v>
      </c>
    </row>
    <row r="204" spans="1:65" s="14" customFormat="1" ht="11.25">
      <c r="B204" s="214"/>
      <c r="C204" s="215"/>
      <c r="D204" s="199" t="s">
        <v>136</v>
      </c>
      <c r="E204" s="216" t="s">
        <v>1</v>
      </c>
      <c r="F204" s="217" t="s">
        <v>445</v>
      </c>
      <c r="G204" s="215"/>
      <c r="H204" s="218">
        <v>0.97499999999999998</v>
      </c>
      <c r="I204" s="219"/>
      <c r="J204" s="215"/>
      <c r="K204" s="215"/>
      <c r="L204" s="220"/>
      <c r="M204" s="221"/>
      <c r="N204" s="222"/>
      <c r="O204" s="222"/>
      <c r="P204" s="222"/>
      <c r="Q204" s="222"/>
      <c r="R204" s="222"/>
      <c r="S204" s="222"/>
      <c r="T204" s="223"/>
      <c r="AT204" s="224" t="s">
        <v>136</v>
      </c>
      <c r="AU204" s="224" t="s">
        <v>91</v>
      </c>
      <c r="AV204" s="14" t="s">
        <v>91</v>
      </c>
      <c r="AW204" s="14" t="s">
        <v>36</v>
      </c>
      <c r="AX204" s="14" t="s">
        <v>21</v>
      </c>
      <c r="AY204" s="224" t="s">
        <v>125</v>
      </c>
    </row>
    <row r="205" spans="1:65" s="12" customFormat="1" ht="22.9" customHeight="1">
      <c r="B205" s="170"/>
      <c r="C205" s="171"/>
      <c r="D205" s="172" t="s">
        <v>78</v>
      </c>
      <c r="E205" s="184" t="s">
        <v>91</v>
      </c>
      <c r="F205" s="184" t="s">
        <v>447</v>
      </c>
      <c r="G205" s="171"/>
      <c r="H205" s="171"/>
      <c r="I205" s="174"/>
      <c r="J205" s="185">
        <f>BK205</f>
        <v>0</v>
      </c>
      <c r="K205" s="171"/>
      <c r="L205" s="176"/>
      <c r="M205" s="177"/>
      <c r="N205" s="178"/>
      <c r="O205" s="178"/>
      <c r="P205" s="179">
        <f>SUM(P206:P230)</f>
        <v>0</v>
      </c>
      <c r="Q205" s="178"/>
      <c r="R205" s="179">
        <f>SUM(R206:R230)</f>
        <v>13.6891617</v>
      </c>
      <c r="S205" s="178"/>
      <c r="T205" s="180">
        <f>SUM(T206:T230)</f>
        <v>0</v>
      </c>
      <c r="AR205" s="181" t="s">
        <v>21</v>
      </c>
      <c r="AT205" s="182" t="s">
        <v>78</v>
      </c>
      <c r="AU205" s="182" t="s">
        <v>21</v>
      </c>
      <c r="AY205" s="181" t="s">
        <v>125</v>
      </c>
      <c r="BK205" s="183">
        <f>SUM(BK206:BK230)</f>
        <v>0</v>
      </c>
    </row>
    <row r="206" spans="1:65" s="2" customFormat="1" ht="24.2" customHeight="1">
      <c r="A206" s="34"/>
      <c r="B206" s="35"/>
      <c r="C206" s="186" t="s">
        <v>240</v>
      </c>
      <c r="D206" s="186" t="s">
        <v>127</v>
      </c>
      <c r="E206" s="187" t="s">
        <v>448</v>
      </c>
      <c r="F206" s="188" t="s">
        <v>449</v>
      </c>
      <c r="G206" s="189" t="s">
        <v>141</v>
      </c>
      <c r="H206" s="190">
        <v>4.08</v>
      </c>
      <c r="I206" s="191"/>
      <c r="J206" s="192">
        <f>ROUND(I206*H206,2)</f>
        <v>0</v>
      </c>
      <c r="K206" s="188" t="s">
        <v>131</v>
      </c>
      <c r="L206" s="39"/>
      <c r="M206" s="193" t="s">
        <v>1</v>
      </c>
      <c r="N206" s="194" t="s">
        <v>44</v>
      </c>
      <c r="O206" s="71"/>
      <c r="P206" s="195">
        <f>O206*H206</f>
        <v>0</v>
      </c>
      <c r="Q206" s="195">
        <v>0</v>
      </c>
      <c r="R206" s="195">
        <f>Q206*H206</f>
        <v>0</v>
      </c>
      <c r="S206" s="195">
        <v>0</v>
      </c>
      <c r="T206" s="19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132</v>
      </c>
      <c r="AT206" s="197" t="s">
        <v>127</v>
      </c>
      <c r="AU206" s="197" t="s">
        <v>91</v>
      </c>
      <c r="AY206" s="17" t="s">
        <v>125</v>
      </c>
      <c r="BE206" s="198">
        <f>IF(N206="základní",J206,0)</f>
        <v>0</v>
      </c>
      <c r="BF206" s="198">
        <f>IF(N206="snížená",J206,0)</f>
        <v>0</v>
      </c>
      <c r="BG206" s="198">
        <f>IF(N206="zákl. přenesená",J206,0)</f>
        <v>0</v>
      </c>
      <c r="BH206" s="198">
        <f>IF(N206="sníž. přenesená",J206,0)</f>
        <v>0</v>
      </c>
      <c r="BI206" s="198">
        <f>IF(N206="nulová",J206,0)</f>
        <v>0</v>
      </c>
      <c r="BJ206" s="17" t="s">
        <v>21</v>
      </c>
      <c r="BK206" s="198">
        <f>ROUND(I206*H206,2)</f>
        <v>0</v>
      </c>
      <c r="BL206" s="17" t="s">
        <v>132</v>
      </c>
      <c r="BM206" s="197" t="s">
        <v>450</v>
      </c>
    </row>
    <row r="207" spans="1:65" s="2" customFormat="1" ht="19.5">
      <c r="A207" s="34"/>
      <c r="B207" s="35"/>
      <c r="C207" s="36"/>
      <c r="D207" s="199" t="s">
        <v>134</v>
      </c>
      <c r="E207" s="36"/>
      <c r="F207" s="200" t="s">
        <v>451</v>
      </c>
      <c r="G207" s="36"/>
      <c r="H207" s="36"/>
      <c r="I207" s="201"/>
      <c r="J207" s="36"/>
      <c r="K207" s="36"/>
      <c r="L207" s="39"/>
      <c r="M207" s="202"/>
      <c r="N207" s="203"/>
      <c r="O207" s="71"/>
      <c r="P207" s="71"/>
      <c r="Q207" s="71"/>
      <c r="R207" s="71"/>
      <c r="S207" s="71"/>
      <c r="T207" s="72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T207" s="17" t="s">
        <v>134</v>
      </c>
      <c r="AU207" s="17" t="s">
        <v>91</v>
      </c>
    </row>
    <row r="208" spans="1:65" s="13" customFormat="1" ht="11.25">
      <c r="B208" s="204"/>
      <c r="C208" s="205"/>
      <c r="D208" s="199" t="s">
        <v>136</v>
      </c>
      <c r="E208" s="206" t="s">
        <v>1</v>
      </c>
      <c r="F208" s="207" t="s">
        <v>137</v>
      </c>
      <c r="G208" s="205"/>
      <c r="H208" s="206" t="s">
        <v>1</v>
      </c>
      <c r="I208" s="208"/>
      <c r="J208" s="205"/>
      <c r="K208" s="205"/>
      <c r="L208" s="209"/>
      <c r="M208" s="210"/>
      <c r="N208" s="211"/>
      <c r="O208" s="211"/>
      <c r="P208" s="211"/>
      <c r="Q208" s="211"/>
      <c r="R208" s="211"/>
      <c r="S208" s="211"/>
      <c r="T208" s="212"/>
      <c r="AT208" s="213" t="s">
        <v>136</v>
      </c>
      <c r="AU208" s="213" t="s">
        <v>91</v>
      </c>
      <c r="AV208" s="13" t="s">
        <v>21</v>
      </c>
      <c r="AW208" s="13" t="s">
        <v>36</v>
      </c>
      <c r="AX208" s="13" t="s">
        <v>79</v>
      </c>
      <c r="AY208" s="213" t="s">
        <v>125</v>
      </c>
    </row>
    <row r="209" spans="1:65" s="14" customFormat="1" ht="11.25">
      <c r="B209" s="214"/>
      <c r="C209" s="215"/>
      <c r="D209" s="199" t="s">
        <v>136</v>
      </c>
      <c r="E209" s="216" t="s">
        <v>1</v>
      </c>
      <c r="F209" s="217" t="s">
        <v>452</v>
      </c>
      <c r="G209" s="215"/>
      <c r="H209" s="218">
        <v>4.08</v>
      </c>
      <c r="I209" s="219"/>
      <c r="J209" s="215"/>
      <c r="K209" s="215"/>
      <c r="L209" s="220"/>
      <c r="M209" s="221"/>
      <c r="N209" s="222"/>
      <c r="O209" s="222"/>
      <c r="P209" s="222"/>
      <c r="Q209" s="222"/>
      <c r="R209" s="222"/>
      <c r="S209" s="222"/>
      <c r="T209" s="223"/>
      <c r="AT209" s="224" t="s">
        <v>136</v>
      </c>
      <c r="AU209" s="224" t="s">
        <v>91</v>
      </c>
      <c r="AV209" s="14" t="s">
        <v>91</v>
      </c>
      <c r="AW209" s="14" t="s">
        <v>36</v>
      </c>
      <c r="AX209" s="14" t="s">
        <v>21</v>
      </c>
      <c r="AY209" s="224" t="s">
        <v>125</v>
      </c>
    </row>
    <row r="210" spans="1:65" s="2" customFormat="1" ht="24.2" customHeight="1">
      <c r="A210" s="34"/>
      <c r="B210" s="35"/>
      <c r="C210" s="186" t="s">
        <v>244</v>
      </c>
      <c r="D210" s="186" t="s">
        <v>127</v>
      </c>
      <c r="E210" s="187" t="s">
        <v>453</v>
      </c>
      <c r="F210" s="188" t="s">
        <v>454</v>
      </c>
      <c r="G210" s="189" t="s">
        <v>191</v>
      </c>
      <c r="H210" s="190">
        <v>0.19500000000000001</v>
      </c>
      <c r="I210" s="191"/>
      <c r="J210" s="192">
        <f>ROUND(I210*H210,2)</f>
        <v>0</v>
      </c>
      <c r="K210" s="188" t="s">
        <v>131</v>
      </c>
      <c r="L210" s="39"/>
      <c r="M210" s="193" t="s">
        <v>1</v>
      </c>
      <c r="N210" s="194" t="s">
        <v>44</v>
      </c>
      <c r="O210" s="71"/>
      <c r="P210" s="195">
        <f>O210*H210</f>
        <v>0</v>
      </c>
      <c r="Q210" s="195">
        <v>1.0606199999999999</v>
      </c>
      <c r="R210" s="195">
        <f>Q210*H210</f>
        <v>0.20682089999999997</v>
      </c>
      <c r="S210" s="195">
        <v>0</v>
      </c>
      <c r="T210" s="19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132</v>
      </c>
      <c r="AT210" s="197" t="s">
        <v>127</v>
      </c>
      <c r="AU210" s="197" t="s">
        <v>91</v>
      </c>
      <c r="AY210" s="17" t="s">
        <v>125</v>
      </c>
      <c r="BE210" s="198">
        <f>IF(N210="základní",J210,0)</f>
        <v>0</v>
      </c>
      <c r="BF210" s="198">
        <f>IF(N210="snížená",J210,0)</f>
        <v>0</v>
      </c>
      <c r="BG210" s="198">
        <f>IF(N210="zákl. přenesená",J210,0)</f>
        <v>0</v>
      </c>
      <c r="BH210" s="198">
        <f>IF(N210="sníž. přenesená",J210,0)</f>
        <v>0</v>
      </c>
      <c r="BI210" s="198">
        <f>IF(N210="nulová",J210,0)</f>
        <v>0</v>
      </c>
      <c r="BJ210" s="17" t="s">
        <v>21</v>
      </c>
      <c r="BK210" s="198">
        <f>ROUND(I210*H210,2)</f>
        <v>0</v>
      </c>
      <c r="BL210" s="17" t="s">
        <v>132</v>
      </c>
      <c r="BM210" s="197" t="s">
        <v>455</v>
      </c>
    </row>
    <row r="211" spans="1:65" s="2" customFormat="1" ht="11.25">
      <c r="A211" s="34"/>
      <c r="B211" s="35"/>
      <c r="C211" s="36"/>
      <c r="D211" s="199" t="s">
        <v>134</v>
      </c>
      <c r="E211" s="36"/>
      <c r="F211" s="200" t="s">
        <v>456</v>
      </c>
      <c r="G211" s="36"/>
      <c r="H211" s="36"/>
      <c r="I211" s="201"/>
      <c r="J211" s="36"/>
      <c r="K211" s="36"/>
      <c r="L211" s="39"/>
      <c r="M211" s="202"/>
      <c r="N211" s="203"/>
      <c r="O211" s="71"/>
      <c r="P211" s="71"/>
      <c r="Q211" s="71"/>
      <c r="R211" s="71"/>
      <c r="S211" s="71"/>
      <c r="T211" s="72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T211" s="17" t="s">
        <v>134</v>
      </c>
      <c r="AU211" s="17" t="s">
        <v>91</v>
      </c>
    </row>
    <row r="212" spans="1:65" s="13" customFormat="1" ht="11.25">
      <c r="B212" s="204"/>
      <c r="C212" s="205"/>
      <c r="D212" s="199" t="s">
        <v>136</v>
      </c>
      <c r="E212" s="206" t="s">
        <v>1</v>
      </c>
      <c r="F212" s="207" t="s">
        <v>457</v>
      </c>
      <c r="G212" s="205"/>
      <c r="H212" s="206" t="s">
        <v>1</v>
      </c>
      <c r="I212" s="208"/>
      <c r="J212" s="205"/>
      <c r="K212" s="205"/>
      <c r="L212" s="209"/>
      <c r="M212" s="210"/>
      <c r="N212" s="211"/>
      <c r="O212" s="211"/>
      <c r="P212" s="211"/>
      <c r="Q212" s="211"/>
      <c r="R212" s="211"/>
      <c r="S212" s="211"/>
      <c r="T212" s="212"/>
      <c r="AT212" s="213" t="s">
        <v>136</v>
      </c>
      <c r="AU212" s="213" t="s">
        <v>91</v>
      </c>
      <c r="AV212" s="13" t="s">
        <v>21</v>
      </c>
      <c r="AW212" s="13" t="s">
        <v>36</v>
      </c>
      <c r="AX212" s="13" t="s">
        <v>79</v>
      </c>
      <c r="AY212" s="213" t="s">
        <v>125</v>
      </c>
    </row>
    <row r="213" spans="1:65" s="14" customFormat="1" ht="11.25">
      <c r="B213" s="214"/>
      <c r="C213" s="215"/>
      <c r="D213" s="199" t="s">
        <v>136</v>
      </c>
      <c r="E213" s="216" t="s">
        <v>1</v>
      </c>
      <c r="F213" s="217" t="s">
        <v>458</v>
      </c>
      <c r="G213" s="215"/>
      <c r="H213" s="218">
        <v>0.127</v>
      </c>
      <c r="I213" s="219"/>
      <c r="J213" s="215"/>
      <c r="K213" s="215"/>
      <c r="L213" s="220"/>
      <c r="M213" s="221"/>
      <c r="N213" s="222"/>
      <c r="O213" s="222"/>
      <c r="P213" s="222"/>
      <c r="Q213" s="222"/>
      <c r="R213" s="222"/>
      <c r="S213" s="222"/>
      <c r="T213" s="223"/>
      <c r="AT213" s="224" t="s">
        <v>136</v>
      </c>
      <c r="AU213" s="224" t="s">
        <v>91</v>
      </c>
      <c r="AV213" s="14" t="s">
        <v>91</v>
      </c>
      <c r="AW213" s="14" t="s">
        <v>36</v>
      </c>
      <c r="AX213" s="14" t="s">
        <v>79</v>
      </c>
      <c r="AY213" s="224" t="s">
        <v>125</v>
      </c>
    </row>
    <row r="214" spans="1:65" s="13" customFormat="1" ht="11.25">
      <c r="B214" s="204"/>
      <c r="C214" s="205"/>
      <c r="D214" s="199" t="s">
        <v>136</v>
      </c>
      <c r="E214" s="206" t="s">
        <v>1</v>
      </c>
      <c r="F214" s="207" t="s">
        <v>459</v>
      </c>
      <c r="G214" s="205"/>
      <c r="H214" s="206" t="s">
        <v>1</v>
      </c>
      <c r="I214" s="208"/>
      <c r="J214" s="205"/>
      <c r="K214" s="205"/>
      <c r="L214" s="209"/>
      <c r="M214" s="210"/>
      <c r="N214" s="211"/>
      <c r="O214" s="211"/>
      <c r="P214" s="211"/>
      <c r="Q214" s="211"/>
      <c r="R214" s="211"/>
      <c r="S214" s="211"/>
      <c r="T214" s="212"/>
      <c r="AT214" s="213" t="s">
        <v>136</v>
      </c>
      <c r="AU214" s="213" t="s">
        <v>91</v>
      </c>
      <c r="AV214" s="13" t="s">
        <v>21</v>
      </c>
      <c r="AW214" s="13" t="s">
        <v>36</v>
      </c>
      <c r="AX214" s="13" t="s">
        <v>79</v>
      </c>
      <c r="AY214" s="213" t="s">
        <v>125</v>
      </c>
    </row>
    <row r="215" spans="1:65" s="14" customFormat="1" ht="11.25">
      <c r="B215" s="214"/>
      <c r="C215" s="215"/>
      <c r="D215" s="199" t="s">
        <v>136</v>
      </c>
      <c r="E215" s="216" t="s">
        <v>1</v>
      </c>
      <c r="F215" s="217" t="s">
        <v>460</v>
      </c>
      <c r="G215" s="215"/>
      <c r="H215" s="218">
        <v>6.8000000000000005E-2</v>
      </c>
      <c r="I215" s="219"/>
      <c r="J215" s="215"/>
      <c r="K215" s="215"/>
      <c r="L215" s="220"/>
      <c r="M215" s="221"/>
      <c r="N215" s="222"/>
      <c r="O215" s="222"/>
      <c r="P215" s="222"/>
      <c r="Q215" s="222"/>
      <c r="R215" s="222"/>
      <c r="S215" s="222"/>
      <c r="T215" s="223"/>
      <c r="AT215" s="224" t="s">
        <v>136</v>
      </c>
      <c r="AU215" s="224" t="s">
        <v>91</v>
      </c>
      <c r="AV215" s="14" t="s">
        <v>91</v>
      </c>
      <c r="AW215" s="14" t="s">
        <v>36</v>
      </c>
      <c r="AX215" s="14" t="s">
        <v>79</v>
      </c>
      <c r="AY215" s="224" t="s">
        <v>125</v>
      </c>
    </row>
    <row r="216" spans="1:65" s="15" customFormat="1" ht="11.25">
      <c r="B216" s="225"/>
      <c r="C216" s="226"/>
      <c r="D216" s="199" t="s">
        <v>136</v>
      </c>
      <c r="E216" s="227" t="s">
        <v>1</v>
      </c>
      <c r="F216" s="228" t="s">
        <v>156</v>
      </c>
      <c r="G216" s="226"/>
      <c r="H216" s="229">
        <v>0.19500000000000001</v>
      </c>
      <c r="I216" s="230"/>
      <c r="J216" s="226"/>
      <c r="K216" s="226"/>
      <c r="L216" s="231"/>
      <c r="M216" s="232"/>
      <c r="N216" s="233"/>
      <c r="O216" s="233"/>
      <c r="P216" s="233"/>
      <c r="Q216" s="233"/>
      <c r="R216" s="233"/>
      <c r="S216" s="233"/>
      <c r="T216" s="234"/>
      <c r="AT216" s="235" t="s">
        <v>136</v>
      </c>
      <c r="AU216" s="235" t="s">
        <v>91</v>
      </c>
      <c r="AV216" s="15" t="s">
        <v>132</v>
      </c>
      <c r="AW216" s="15" t="s">
        <v>36</v>
      </c>
      <c r="AX216" s="15" t="s">
        <v>21</v>
      </c>
      <c r="AY216" s="235" t="s">
        <v>125</v>
      </c>
    </row>
    <row r="217" spans="1:65" s="2" customFormat="1" ht="24.2" customHeight="1">
      <c r="A217" s="34"/>
      <c r="B217" s="35"/>
      <c r="C217" s="186" t="s">
        <v>7</v>
      </c>
      <c r="D217" s="186" t="s">
        <v>127</v>
      </c>
      <c r="E217" s="187" t="s">
        <v>461</v>
      </c>
      <c r="F217" s="188" t="s">
        <v>462</v>
      </c>
      <c r="G217" s="189" t="s">
        <v>141</v>
      </c>
      <c r="H217" s="190">
        <v>3.94</v>
      </c>
      <c r="I217" s="191"/>
      <c r="J217" s="192">
        <f>ROUND(I217*H217,2)</f>
        <v>0</v>
      </c>
      <c r="K217" s="188" t="s">
        <v>131</v>
      </c>
      <c r="L217" s="39"/>
      <c r="M217" s="193" t="s">
        <v>1</v>
      </c>
      <c r="N217" s="194" t="s">
        <v>44</v>
      </c>
      <c r="O217" s="71"/>
      <c r="P217" s="195">
        <f>O217*H217</f>
        <v>0</v>
      </c>
      <c r="Q217" s="195">
        <v>2.5018699999999998</v>
      </c>
      <c r="R217" s="195">
        <f>Q217*H217</f>
        <v>9.8573677999999987</v>
      </c>
      <c r="S217" s="195">
        <v>0</v>
      </c>
      <c r="T217" s="196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7" t="s">
        <v>132</v>
      </c>
      <c r="AT217" s="197" t="s">
        <v>127</v>
      </c>
      <c r="AU217" s="197" t="s">
        <v>91</v>
      </c>
      <c r="AY217" s="17" t="s">
        <v>125</v>
      </c>
      <c r="BE217" s="198">
        <f>IF(N217="základní",J217,0)</f>
        <v>0</v>
      </c>
      <c r="BF217" s="198">
        <f>IF(N217="snížená",J217,0)</f>
        <v>0</v>
      </c>
      <c r="BG217" s="198">
        <f>IF(N217="zákl. přenesená",J217,0)</f>
        <v>0</v>
      </c>
      <c r="BH217" s="198">
        <f>IF(N217="sníž. přenesená",J217,0)</f>
        <v>0</v>
      </c>
      <c r="BI217" s="198">
        <f>IF(N217="nulová",J217,0)</f>
        <v>0</v>
      </c>
      <c r="BJ217" s="17" t="s">
        <v>21</v>
      </c>
      <c r="BK217" s="198">
        <f>ROUND(I217*H217,2)</f>
        <v>0</v>
      </c>
      <c r="BL217" s="17" t="s">
        <v>132</v>
      </c>
      <c r="BM217" s="197" t="s">
        <v>463</v>
      </c>
    </row>
    <row r="218" spans="1:65" s="2" customFormat="1" ht="19.5">
      <c r="A218" s="34"/>
      <c r="B218" s="35"/>
      <c r="C218" s="36"/>
      <c r="D218" s="199" t="s">
        <v>134</v>
      </c>
      <c r="E218" s="36"/>
      <c r="F218" s="200" t="s">
        <v>464</v>
      </c>
      <c r="G218" s="36"/>
      <c r="H218" s="36"/>
      <c r="I218" s="201"/>
      <c r="J218" s="36"/>
      <c r="K218" s="36"/>
      <c r="L218" s="39"/>
      <c r="M218" s="202"/>
      <c r="N218" s="203"/>
      <c r="O218" s="71"/>
      <c r="P218" s="71"/>
      <c r="Q218" s="71"/>
      <c r="R218" s="71"/>
      <c r="S218" s="71"/>
      <c r="T218" s="72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T218" s="17" t="s">
        <v>134</v>
      </c>
      <c r="AU218" s="17" t="s">
        <v>91</v>
      </c>
    </row>
    <row r="219" spans="1:65" s="14" customFormat="1" ht="11.25">
      <c r="B219" s="214"/>
      <c r="C219" s="215"/>
      <c r="D219" s="199" t="s">
        <v>136</v>
      </c>
      <c r="E219" s="216" t="s">
        <v>1</v>
      </c>
      <c r="F219" s="217" t="s">
        <v>465</v>
      </c>
      <c r="G219" s="215"/>
      <c r="H219" s="218">
        <v>3.94</v>
      </c>
      <c r="I219" s="219"/>
      <c r="J219" s="215"/>
      <c r="K219" s="215"/>
      <c r="L219" s="220"/>
      <c r="M219" s="221"/>
      <c r="N219" s="222"/>
      <c r="O219" s="222"/>
      <c r="P219" s="222"/>
      <c r="Q219" s="222"/>
      <c r="R219" s="222"/>
      <c r="S219" s="222"/>
      <c r="T219" s="223"/>
      <c r="AT219" s="224" t="s">
        <v>136</v>
      </c>
      <c r="AU219" s="224" t="s">
        <v>91</v>
      </c>
      <c r="AV219" s="14" t="s">
        <v>91</v>
      </c>
      <c r="AW219" s="14" t="s">
        <v>36</v>
      </c>
      <c r="AX219" s="14" t="s">
        <v>21</v>
      </c>
      <c r="AY219" s="224" t="s">
        <v>125</v>
      </c>
    </row>
    <row r="220" spans="1:65" s="2" customFormat="1" ht="33" customHeight="1">
      <c r="A220" s="34"/>
      <c r="B220" s="35"/>
      <c r="C220" s="186" t="s">
        <v>252</v>
      </c>
      <c r="D220" s="186" t="s">
        <v>127</v>
      </c>
      <c r="E220" s="187" t="s">
        <v>466</v>
      </c>
      <c r="F220" s="188" t="s">
        <v>467</v>
      </c>
      <c r="G220" s="189" t="s">
        <v>177</v>
      </c>
      <c r="H220" s="190">
        <v>5</v>
      </c>
      <c r="I220" s="191"/>
      <c r="J220" s="192">
        <f>ROUND(I220*H220,2)</f>
        <v>0</v>
      </c>
      <c r="K220" s="188" t="s">
        <v>131</v>
      </c>
      <c r="L220" s="39"/>
      <c r="M220" s="193" t="s">
        <v>1</v>
      </c>
      <c r="N220" s="194" t="s">
        <v>44</v>
      </c>
      <c r="O220" s="71"/>
      <c r="P220" s="195">
        <f>O220*H220</f>
        <v>0</v>
      </c>
      <c r="Q220" s="195">
        <v>0.71545999999999998</v>
      </c>
      <c r="R220" s="195">
        <f>Q220*H220</f>
        <v>3.5773000000000001</v>
      </c>
      <c r="S220" s="195">
        <v>0</v>
      </c>
      <c r="T220" s="19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132</v>
      </c>
      <c r="AT220" s="197" t="s">
        <v>127</v>
      </c>
      <c r="AU220" s="197" t="s">
        <v>91</v>
      </c>
      <c r="AY220" s="17" t="s">
        <v>125</v>
      </c>
      <c r="BE220" s="198">
        <f>IF(N220="základní",J220,0)</f>
        <v>0</v>
      </c>
      <c r="BF220" s="198">
        <f>IF(N220="snížená",J220,0)</f>
        <v>0</v>
      </c>
      <c r="BG220" s="198">
        <f>IF(N220="zákl. přenesená",J220,0)</f>
        <v>0</v>
      </c>
      <c r="BH220" s="198">
        <f>IF(N220="sníž. přenesená",J220,0)</f>
        <v>0</v>
      </c>
      <c r="BI220" s="198">
        <f>IF(N220="nulová",J220,0)</f>
        <v>0</v>
      </c>
      <c r="BJ220" s="17" t="s">
        <v>21</v>
      </c>
      <c r="BK220" s="198">
        <f>ROUND(I220*H220,2)</f>
        <v>0</v>
      </c>
      <c r="BL220" s="17" t="s">
        <v>132</v>
      </c>
      <c r="BM220" s="197" t="s">
        <v>468</v>
      </c>
    </row>
    <row r="221" spans="1:65" s="2" customFormat="1" ht="29.25">
      <c r="A221" s="34"/>
      <c r="B221" s="35"/>
      <c r="C221" s="36"/>
      <c r="D221" s="199" t="s">
        <v>134</v>
      </c>
      <c r="E221" s="36"/>
      <c r="F221" s="200" t="s">
        <v>469</v>
      </c>
      <c r="G221" s="36"/>
      <c r="H221" s="36"/>
      <c r="I221" s="201"/>
      <c r="J221" s="36"/>
      <c r="K221" s="36"/>
      <c r="L221" s="39"/>
      <c r="M221" s="202"/>
      <c r="N221" s="203"/>
      <c r="O221" s="71"/>
      <c r="P221" s="71"/>
      <c r="Q221" s="71"/>
      <c r="R221" s="71"/>
      <c r="S221" s="71"/>
      <c r="T221" s="72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T221" s="17" t="s">
        <v>134</v>
      </c>
      <c r="AU221" s="17" t="s">
        <v>91</v>
      </c>
    </row>
    <row r="222" spans="1:65" s="14" customFormat="1" ht="11.25">
      <c r="B222" s="214"/>
      <c r="C222" s="215"/>
      <c r="D222" s="199" t="s">
        <v>136</v>
      </c>
      <c r="E222" s="216" t="s">
        <v>1</v>
      </c>
      <c r="F222" s="217" t="s">
        <v>470</v>
      </c>
      <c r="G222" s="215"/>
      <c r="H222" s="218">
        <v>5</v>
      </c>
      <c r="I222" s="219"/>
      <c r="J222" s="215"/>
      <c r="K222" s="215"/>
      <c r="L222" s="220"/>
      <c r="M222" s="221"/>
      <c r="N222" s="222"/>
      <c r="O222" s="222"/>
      <c r="P222" s="222"/>
      <c r="Q222" s="222"/>
      <c r="R222" s="222"/>
      <c r="S222" s="222"/>
      <c r="T222" s="223"/>
      <c r="AT222" s="224" t="s">
        <v>136</v>
      </c>
      <c r="AU222" s="224" t="s">
        <v>91</v>
      </c>
      <c r="AV222" s="14" t="s">
        <v>91</v>
      </c>
      <c r="AW222" s="14" t="s">
        <v>36</v>
      </c>
      <c r="AX222" s="14" t="s">
        <v>21</v>
      </c>
      <c r="AY222" s="224" t="s">
        <v>125</v>
      </c>
    </row>
    <row r="223" spans="1:65" s="2" customFormat="1" ht="24.2" customHeight="1">
      <c r="A223" s="34"/>
      <c r="B223" s="35"/>
      <c r="C223" s="186" t="s">
        <v>257</v>
      </c>
      <c r="D223" s="186" t="s">
        <v>127</v>
      </c>
      <c r="E223" s="187" t="s">
        <v>471</v>
      </c>
      <c r="F223" s="188" t="s">
        <v>472</v>
      </c>
      <c r="G223" s="189" t="s">
        <v>191</v>
      </c>
      <c r="H223" s="190">
        <v>4.4999999999999998E-2</v>
      </c>
      <c r="I223" s="191"/>
      <c r="J223" s="192">
        <f>ROUND(I223*H223,2)</f>
        <v>0</v>
      </c>
      <c r="K223" s="188" t="s">
        <v>131</v>
      </c>
      <c r="L223" s="39"/>
      <c r="M223" s="193" t="s">
        <v>1</v>
      </c>
      <c r="N223" s="194" t="s">
        <v>44</v>
      </c>
      <c r="O223" s="71"/>
      <c r="P223" s="195">
        <f>O223*H223</f>
        <v>0</v>
      </c>
      <c r="Q223" s="195">
        <v>1.0593999999999999</v>
      </c>
      <c r="R223" s="195">
        <f>Q223*H223</f>
        <v>4.7672999999999993E-2</v>
      </c>
      <c r="S223" s="195">
        <v>0</v>
      </c>
      <c r="T223" s="19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7" t="s">
        <v>132</v>
      </c>
      <c r="AT223" s="197" t="s">
        <v>127</v>
      </c>
      <c r="AU223" s="197" t="s">
        <v>91</v>
      </c>
      <c r="AY223" s="17" t="s">
        <v>125</v>
      </c>
      <c r="BE223" s="198">
        <f>IF(N223="základní",J223,0)</f>
        <v>0</v>
      </c>
      <c r="BF223" s="198">
        <f>IF(N223="snížená",J223,0)</f>
        <v>0</v>
      </c>
      <c r="BG223" s="198">
        <f>IF(N223="zákl. přenesená",J223,0)</f>
        <v>0</v>
      </c>
      <c r="BH223" s="198">
        <f>IF(N223="sníž. přenesená",J223,0)</f>
        <v>0</v>
      </c>
      <c r="BI223" s="198">
        <f>IF(N223="nulová",J223,0)</f>
        <v>0</v>
      </c>
      <c r="BJ223" s="17" t="s">
        <v>21</v>
      </c>
      <c r="BK223" s="198">
        <f>ROUND(I223*H223,2)</f>
        <v>0</v>
      </c>
      <c r="BL223" s="17" t="s">
        <v>132</v>
      </c>
      <c r="BM223" s="197" t="s">
        <v>473</v>
      </c>
    </row>
    <row r="224" spans="1:65" s="2" customFormat="1" ht="29.25">
      <c r="A224" s="34"/>
      <c r="B224" s="35"/>
      <c r="C224" s="36"/>
      <c r="D224" s="199" t="s">
        <v>134</v>
      </c>
      <c r="E224" s="36"/>
      <c r="F224" s="200" t="s">
        <v>474</v>
      </c>
      <c r="G224" s="36"/>
      <c r="H224" s="36"/>
      <c r="I224" s="201"/>
      <c r="J224" s="36"/>
      <c r="K224" s="36"/>
      <c r="L224" s="39"/>
      <c r="M224" s="202"/>
      <c r="N224" s="203"/>
      <c r="O224" s="71"/>
      <c r="P224" s="71"/>
      <c r="Q224" s="71"/>
      <c r="R224" s="71"/>
      <c r="S224" s="71"/>
      <c r="T224" s="72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7" t="s">
        <v>134</v>
      </c>
      <c r="AU224" s="17" t="s">
        <v>91</v>
      </c>
    </row>
    <row r="225" spans="1:65" s="13" customFormat="1" ht="11.25">
      <c r="B225" s="204"/>
      <c r="C225" s="205"/>
      <c r="D225" s="199" t="s">
        <v>136</v>
      </c>
      <c r="E225" s="206" t="s">
        <v>1</v>
      </c>
      <c r="F225" s="207" t="s">
        <v>475</v>
      </c>
      <c r="G225" s="205"/>
      <c r="H225" s="206" t="s">
        <v>1</v>
      </c>
      <c r="I225" s="208"/>
      <c r="J225" s="205"/>
      <c r="K225" s="205"/>
      <c r="L225" s="209"/>
      <c r="M225" s="210"/>
      <c r="N225" s="211"/>
      <c r="O225" s="211"/>
      <c r="P225" s="211"/>
      <c r="Q225" s="211"/>
      <c r="R225" s="211"/>
      <c r="S225" s="211"/>
      <c r="T225" s="212"/>
      <c r="AT225" s="213" t="s">
        <v>136</v>
      </c>
      <c r="AU225" s="213" t="s">
        <v>91</v>
      </c>
      <c r="AV225" s="13" t="s">
        <v>21</v>
      </c>
      <c r="AW225" s="13" t="s">
        <v>36</v>
      </c>
      <c r="AX225" s="13" t="s">
        <v>79</v>
      </c>
      <c r="AY225" s="213" t="s">
        <v>125</v>
      </c>
    </row>
    <row r="226" spans="1:65" s="13" customFormat="1" ht="11.25">
      <c r="B226" s="204"/>
      <c r="C226" s="205"/>
      <c r="D226" s="199" t="s">
        <v>136</v>
      </c>
      <c r="E226" s="206" t="s">
        <v>1</v>
      </c>
      <c r="F226" s="207" t="s">
        <v>476</v>
      </c>
      <c r="G226" s="205"/>
      <c r="H226" s="206" t="s">
        <v>1</v>
      </c>
      <c r="I226" s="208"/>
      <c r="J226" s="205"/>
      <c r="K226" s="205"/>
      <c r="L226" s="209"/>
      <c r="M226" s="210"/>
      <c r="N226" s="211"/>
      <c r="O226" s="211"/>
      <c r="P226" s="211"/>
      <c r="Q226" s="211"/>
      <c r="R226" s="211"/>
      <c r="S226" s="211"/>
      <c r="T226" s="212"/>
      <c r="AT226" s="213" t="s">
        <v>136</v>
      </c>
      <c r="AU226" s="213" t="s">
        <v>91</v>
      </c>
      <c r="AV226" s="13" t="s">
        <v>21</v>
      </c>
      <c r="AW226" s="13" t="s">
        <v>36</v>
      </c>
      <c r="AX226" s="13" t="s">
        <v>79</v>
      </c>
      <c r="AY226" s="213" t="s">
        <v>125</v>
      </c>
    </row>
    <row r="227" spans="1:65" s="14" customFormat="1" ht="11.25">
      <c r="B227" s="214"/>
      <c r="C227" s="215"/>
      <c r="D227" s="199" t="s">
        <v>136</v>
      </c>
      <c r="E227" s="216" t="s">
        <v>1</v>
      </c>
      <c r="F227" s="217" t="s">
        <v>477</v>
      </c>
      <c r="G227" s="215"/>
      <c r="H227" s="218">
        <v>4.0000000000000001E-3</v>
      </c>
      <c r="I227" s="219"/>
      <c r="J227" s="215"/>
      <c r="K227" s="215"/>
      <c r="L227" s="220"/>
      <c r="M227" s="221"/>
      <c r="N227" s="222"/>
      <c r="O227" s="222"/>
      <c r="P227" s="222"/>
      <c r="Q227" s="222"/>
      <c r="R227" s="222"/>
      <c r="S227" s="222"/>
      <c r="T227" s="223"/>
      <c r="AT227" s="224" t="s">
        <v>136</v>
      </c>
      <c r="AU227" s="224" t="s">
        <v>91</v>
      </c>
      <c r="AV227" s="14" t="s">
        <v>91</v>
      </c>
      <c r="AW227" s="14" t="s">
        <v>36</v>
      </c>
      <c r="AX227" s="14" t="s">
        <v>79</v>
      </c>
      <c r="AY227" s="224" t="s">
        <v>125</v>
      </c>
    </row>
    <row r="228" spans="1:65" s="13" customFormat="1" ht="11.25">
      <c r="B228" s="204"/>
      <c r="C228" s="205"/>
      <c r="D228" s="199" t="s">
        <v>136</v>
      </c>
      <c r="E228" s="206" t="s">
        <v>1</v>
      </c>
      <c r="F228" s="207" t="s">
        <v>478</v>
      </c>
      <c r="G228" s="205"/>
      <c r="H228" s="206" t="s">
        <v>1</v>
      </c>
      <c r="I228" s="208"/>
      <c r="J228" s="205"/>
      <c r="K228" s="205"/>
      <c r="L228" s="209"/>
      <c r="M228" s="210"/>
      <c r="N228" s="211"/>
      <c r="O228" s="211"/>
      <c r="P228" s="211"/>
      <c r="Q228" s="211"/>
      <c r="R228" s="211"/>
      <c r="S228" s="211"/>
      <c r="T228" s="212"/>
      <c r="AT228" s="213" t="s">
        <v>136</v>
      </c>
      <c r="AU228" s="213" t="s">
        <v>91</v>
      </c>
      <c r="AV228" s="13" t="s">
        <v>21</v>
      </c>
      <c r="AW228" s="13" t="s">
        <v>36</v>
      </c>
      <c r="AX228" s="13" t="s">
        <v>79</v>
      </c>
      <c r="AY228" s="213" t="s">
        <v>125</v>
      </c>
    </row>
    <row r="229" spans="1:65" s="14" customFormat="1" ht="11.25">
      <c r="B229" s="214"/>
      <c r="C229" s="215"/>
      <c r="D229" s="199" t="s">
        <v>136</v>
      </c>
      <c r="E229" s="216" t="s">
        <v>1</v>
      </c>
      <c r="F229" s="217" t="s">
        <v>479</v>
      </c>
      <c r="G229" s="215"/>
      <c r="H229" s="218">
        <v>4.1000000000000002E-2</v>
      </c>
      <c r="I229" s="219"/>
      <c r="J229" s="215"/>
      <c r="K229" s="215"/>
      <c r="L229" s="220"/>
      <c r="M229" s="221"/>
      <c r="N229" s="222"/>
      <c r="O229" s="222"/>
      <c r="P229" s="222"/>
      <c r="Q229" s="222"/>
      <c r="R229" s="222"/>
      <c r="S229" s="222"/>
      <c r="T229" s="223"/>
      <c r="AT229" s="224" t="s">
        <v>136</v>
      </c>
      <c r="AU229" s="224" t="s">
        <v>91</v>
      </c>
      <c r="AV229" s="14" t="s">
        <v>91</v>
      </c>
      <c r="AW229" s="14" t="s">
        <v>36</v>
      </c>
      <c r="AX229" s="14" t="s">
        <v>79</v>
      </c>
      <c r="AY229" s="224" t="s">
        <v>125</v>
      </c>
    </row>
    <row r="230" spans="1:65" s="15" customFormat="1" ht="11.25">
      <c r="B230" s="225"/>
      <c r="C230" s="226"/>
      <c r="D230" s="199" t="s">
        <v>136</v>
      </c>
      <c r="E230" s="227" t="s">
        <v>1</v>
      </c>
      <c r="F230" s="228" t="s">
        <v>156</v>
      </c>
      <c r="G230" s="226"/>
      <c r="H230" s="229">
        <v>4.4999999999999998E-2</v>
      </c>
      <c r="I230" s="230"/>
      <c r="J230" s="226"/>
      <c r="K230" s="226"/>
      <c r="L230" s="231"/>
      <c r="M230" s="232"/>
      <c r="N230" s="233"/>
      <c r="O230" s="233"/>
      <c r="P230" s="233"/>
      <c r="Q230" s="233"/>
      <c r="R230" s="233"/>
      <c r="S230" s="233"/>
      <c r="T230" s="234"/>
      <c r="AT230" s="235" t="s">
        <v>136</v>
      </c>
      <c r="AU230" s="235" t="s">
        <v>91</v>
      </c>
      <c r="AV230" s="15" t="s">
        <v>132</v>
      </c>
      <c r="AW230" s="15" t="s">
        <v>36</v>
      </c>
      <c r="AX230" s="15" t="s">
        <v>21</v>
      </c>
      <c r="AY230" s="235" t="s">
        <v>125</v>
      </c>
    </row>
    <row r="231" spans="1:65" s="12" customFormat="1" ht="22.9" customHeight="1">
      <c r="B231" s="170"/>
      <c r="C231" s="171"/>
      <c r="D231" s="172" t="s">
        <v>78</v>
      </c>
      <c r="E231" s="184" t="s">
        <v>146</v>
      </c>
      <c r="F231" s="184" t="s">
        <v>233</v>
      </c>
      <c r="G231" s="171"/>
      <c r="H231" s="171"/>
      <c r="I231" s="174"/>
      <c r="J231" s="185">
        <f>BK231</f>
        <v>0</v>
      </c>
      <c r="K231" s="171"/>
      <c r="L231" s="176"/>
      <c r="M231" s="177"/>
      <c r="N231" s="178"/>
      <c r="O231" s="178"/>
      <c r="P231" s="179">
        <f>SUM(P232:P259)</f>
        <v>0</v>
      </c>
      <c r="Q231" s="178"/>
      <c r="R231" s="179">
        <f>SUM(R232:R259)</f>
        <v>8.0415900000000011</v>
      </c>
      <c r="S231" s="178"/>
      <c r="T231" s="180">
        <f>SUM(T232:T259)</f>
        <v>0</v>
      </c>
      <c r="AR231" s="181" t="s">
        <v>21</v>
      </c>
      <c r="AT231" s="182" t="s">
        <v>78</v>
      </c>
      <c r="AU231" s="182" t="s">
        <v>21</v>
      </c>
      <c r="AY231" s="181" t="s">
        <v>125</v>
      </c>
      <c r="BK231" s="183">
        <f>SUM(BK232:BK259)</f>
        <v>0</v>
      </c>
    </row>
    <row r="232" spans="1:65" s="2" customFormat="1" ht="24.2" customHeight="1">
      <c r="A232" s="34"/>
      <c r="B232" s="35"/>
      <c r="C232" s="186" t="s">
        <v>261</v>
      </c>
      <c r="D232" s="186" t="s">
        <v>127</v>
      </c>
      <c r="E232" s="187" t="s">
        <v>235</v>
      </c>
      <c r="F232" s="188" t="s">
        <v>236</v>
      </c>
      <c r="G232" s="189" t="s">
        <v>237</v>
      </c>
      <c r="H232" s="190">
        <v>31</v>
      </c>
      <c r="I232" s="191"/>
      <c r="J232" s="192">
        <f>ROUND(I232*H232,2)</f>
        <v>0</v>
      </c>
      <c r="K232" s="188" t="s">
        <v>131</v>
      </c>
      <c r="L232" s="39"/>
      <c r="M232" s="193" t="s">
        <v>1</v>
      </c>
      <c r="N232" s="194" t="s">
        <v>44</v>
      </c>
      <c r="O232" s="71"/>
      <c r="P232" s="195">
        <f>O232*H232</f>
        <v>0</v>
      </c>
      <c r="Q232" s="195">
        <v>0.17488999999999999</v>
      </c>
      <c r="R232" s="195">
        <f>Q232*H232</f>
        <v>5.4215900000000001</v>
      </c>
      <c r="S232" s="195">
        <v>0</v>
      </c>
      <c r="T232" s="196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7" t="s">
        <v>132</v>
      </c>
      <c r="AT232" s="197" t="s">
        <v>127</v>
      </c>
      <c r="AU232" s="197" t="s">
        <v>91</v>
      </c>
      <c r="AY232" s="17" t="s">
        <v>125</v>
      </c>
      <c r="BE232" s="198">
        <f>IF(N232="základní",J232,0)</f>
        <v>0</v>
      </c>
      <c r="BF232" s="198">
        <f>IF(N232="snížená",J232,0)</f>
        <v>0</v>
      </c>
      <c r="BG232" s="198">
        <f>IF(N232="zákl. přenesená",J232,0)</f>
        <v>0</v>
      </c>
      <c r="BH232" s="198">
        <f>IF(N232="sníž. přenesená",J232,0)</f>
        <v>0</v>
      </c>
      <c r="BI232" s="198">
        <f>IF(N232="nulová",J232,0)</f>
        <v>0</v>
      </c>
      <c r="BJ232" s="17" t="s">
        <v>21</v>
      </c>
      <c r="BK232" s="198">
        <f>ROUND(I232*H232,2)</f>
        <v>0</v>
      </c>
      <c r="BL232" s="17" t="s">
        <v>132</v>
      </c>
      <c r="BM232" s="197" t="s">
        <v>480</v>
      </c>
    </row>
    <row r="233" spans="1:65" s="2" customFormat="1" ht="29.25">
      <c r="A233" s="34"/>
      <c r="B233" s="35"/>
      <c r="C233" s="36"/>
      <c r="D233" s="199" t="s">
        <v>134</v>
      </c>
      <c r="E233" s="36"/>
      <c r="F233" s="200" t="s">
        <v>239</v>
      </c>
      <c r="G233" s="36"/>
      <c r="H233" s="36"/>
      <c r="I233" s="201"/>
      <c r="J233" s="36"/>
      <c r="K233" s="36"/>
      <c r="L233" s="39"/>
      <c r="M233" s="202"/>
      <c r="N233" s="203"/>
      <c r="O233" s="71"/>
      <c r="P233" s="71"/>
      <c r="Q233" s="71"/>
      <c r="R233" s="71"/>
      <c r="S233" s="71"/>
      <c r="T233" s="72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T233" s="17" t="s">
        <v>134</v>
      </c>
      <c r="AU233" s="17" t="s">
        <v>91</v>
      </c>
    </row>
    <row r="234" spans="1:65" s="13" customFormat="1" ht="11.25">
      <c r="B234" s="204"/>
      <c r="C234" s="205"/>
      <c r="D234" s="199" t="s">
        <v>136</v>
      </c>
      <c r="E234" s="206" t="s">
        <v>1</v>
      </c>
      <c r="F234" s="207" t="s">
        <v>137</v>
      </c>
      <c r="G234" s="205"/>
      <c r="H234" s="206" t="s">
        <v>1</v>
      </c>
      <c r="I234" s="208"/>
      <c r="J234" s="205"/>
      <c r="K234" s="205"/>
      <c r="L234" s="209"/>
      <c r="M234" s="210"/>
      <c r="N234" s="211"/>
      <c r="O234" s="211"/>
      <c r="P234" s="211"/>
      <c r="Q234" s="211"/>
      <c r="R234" s="211"/>
      <c r="S234" s="211"/>
      <c r="T234" s="212"/>
      <c r="AT234" s="213" t="s">
        <v>136</v>
      </c>
      <c r="AU234" s="213" t="s">
        <v>91</v>
      </c>
      <c r="AV234" s="13" t="s">
        <v>21</v>
      </c>
      <c r="AW234" s="13" t="s">
        <v>36</v>
      </c>
      <c r="AX234" s="13" t="s">
        <v>79</v>
      </c>
      <c r="AY234" s="213" t="s">
        <v>125</v>
      </c>
    </row>
    <row r="235" spans="1:65" s="14" customFormat="1" ht="11.25">
      <c r="B235" s="214"/>
      <c r="C235" s="215"/>
      <c r="D235" s="199" t="s">
        <v>136</v>
      </c>
      <c r="E235" s="216" t="s">
        <v>1</v>
      </c>
      <c r="F235" s="217" t="s">
        <v>294</v>
      </c>
      <c r="G235" s="215"/>
      <c r="H235" s="218">
        <v>31</v>
      </c>
      <c r="I235" s="219"/>
      <c r="J235" s="215"/>
      <c r="K235" s="215"/>
      <c r="L235" s="220"/>
      <c r="M235" s="221"/>
      <c r="N235" s="222"/>
      <c r="O235" s="222"/>
      <c r="P235" s="222"/>
      <c r="Q235" s="222"/>
      <c r="R235" s="222"/>
      <c r="S235" s="222"/>
      <c r="T235" s="223"/>
      <c r="AT235" s="224" t="s">
        <v>136</v>
      </c>
      <c r="AU235" s="224" t="s">
        <v>91</v>
      </c>
      <c r="AV235" s="14" t="s">
        <v>91</v>
      </c>
      <c r="AW235" s="14" t="s">
        <v>36</v>
      </c>
      <c r="AX235" s="14" t="s">
        <v>21</v>
      </c>
      <c r="AY235" s="224" t="s">
        <v>125</v>
      </c>
    </row>
    <row r="236" spans="1:65" s="2" customFormat="1" ht="24.2" customHeight="1">
      <c r="A236" s="34"/>
      <c r="B236" s="35"/>
      <c r="C236" s="236" t="s">
        <v>267</v>
      </c>
      <c r="D236" s="236" t="s">
        <v>188</v>
      </c>
      <c r="E236" s="237" t="s">
        <v>241</v>
      </c>
      <c r="F236" s="238" t="s">
        <v>242</v>
      </c>
      <c r="G236" s="239" t="s">
        <v>237</v>
      </c>
      <c r="H236" s="240">
        <v>31</v>
      </c>
      <c r="I236" s="241"/>
      <c r="J236" s="242">
        <f>ROUND(I236*H236,2)</f>
        <v>0</v>
      </c>
      <c r="K236" s="238" t="s">
        <v>1</v>
      </c>
      <c r="L236" s="243"/>
      <c r="M236" s="244" t="s">
        <v>1</v>
      </c>
      <c r="N236" s="245" t="s">
        <v>44</v>
      </c>
      <c r="O236" s="71"/>
      <c r="P236" s="195">
        <f>O236*H236</f>
        <v>0</v>
      </c>
      <c r="Q236" s="195">
        <v>4.3E-3</v>
      </c>
      <c r="R236" s="195">
        <f>Q236*H236</f>
        <v>0.1333</v>
      </c>
      <c r="S236" s="195">
        <v>0</v>
      </c>
      <c r="T236" s="196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7" t="s">
        <v>182</v>
      </c>
      <c r="AT236" s="197" t="s">
        <v>188</v>
      </c>
      <c r="AU236" s="197" t="s">
        <v>91</v>
      </c>
      <c r="AY236" s="17" t="s">
        <v>125</v>
      </c>
      <c r="BE236" s="198">
        <f>IF(N236="základní",J236,0)</f>
        <v>0</v>
      </c>
      <c r="BF236" s="198">
        <f>IF(N236="snížená",J236,0)</f>
        <v>0</v>
      </c>
      <c r="BG236" s="198">
        <f>IF(N236="zákl. přenesená",J236,0)</f>
        <v>0</v>
      </c>
      <c r="BH236" s="198">
        <f>IF(N236="sníž. přenesená",J236,0)</f>
        <v>0</v>
      </c>
      <c r="BI236" s="198">
        <f>IF(N236="nulová",J236,0)</f>
        <v>0</v>
      </c>
      <c r="BJ236" s="17" t="s">
        <v>21</v>
      </c>
      <c r="BK236" s="198">
        <f>ROUND(I236*H236,2)</f>
        <v>0</v>
      </c>
      <c r="BL236" s="17" t="s">
        <v>132</v>
      </c>
      <c r="BM236" s="197" t="s">
        <v>481</v>
      </c>
    </row>
    <row r="237" spans="1:65" s="2" customFormat="1" ht="19.5">
      <c r="A237" s="34"/>
      <c r="B237" s="35"/>
      <c r="C237" s="36"/>
      <c r="D237" s="199" t="s">
        <v>134</v>
      </c>
      <c r="E237" s="36"/>
      <c r="F237" s="200" t="s">
        <v>242</v>
      </c>
      <c r="G237" s="36"/>
      <c r="H237" s="36"/>
      <c r="I237" s="201"/>
      <c r="J237" s="36"/>
      <c r="K237" s="36"/>
      <c r="L237" s="39"/>
      <c r="M237" s="202"/>
      <c r="N237" s="203"/>
      <c r="O237" s="71"/>
      <c r="P237" s="71"/>
      <c r="Q237" s="71"/>
      <c r="R237" s="71"/>
      <c r="S237" s="71"/>
      <c r="T237" s="72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T237" s="17" t="s">
        <v>134</v>
      </c>
      <c r="AU237" s="17" t="s">
        <v>91</v>
      </c>
    </row>
    <row r="238" spans="1:65" s="2" customFormat="1" ht="24.2" customHeight="1">
      <c r="A238" s="34"/>
      <c r="B238" s="35"/>
      <c r="C238" s="186" t="s">
        <v>272</v>
      </c>
      <c r="D238" s="186" t="s">
        <v>127</v>
      </c>
      <c r="E238" s="187" t="s">
        <v>253</v>
      </c>
      <c r="F238" s="188" t="s">
        <v>254</v>
      </c>
      <c r="G238" s="189" t="s">
        <v>237</v>
      </c>
      <c r="H238" s="190">
        <v>27</v>
      </c>
      <c r="I238" s="191"/>
      <c r="J238" s="192">
        <f>ROUND(I238*H238,2)</f>
        <v>0</v>
      </c>
      <c r="K238" s="188" t="s">
        <v>131</v>
      </c>
      <c r="L238" s="39"/>
      <c r="M238" s="193" t="s">
        <v>1</v>
      </c>
      <c r="N238" s="194" t="s">
        <v>44</v>
      </c>
      <c r="O238" s="71"/>
      <c r="P238" s="195">
        <f>O238*H238</f>
        <v>0</v>
      </c>
      <c r="Q238" s="195">
        <v>4.0000000000000002E-4</v>
      </c>
      <c r="R238" s="195">
        <f>Q238*H238</f>
        <v>1.0800000000000001E-2</v>
      </c>
      <c r="S238" s="195">
        <v>0</v>
      </c>
      <c r="T238" s="19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132</v>
      </c>
      <c r="AT238" s="197" t="s">
        <v>127</v>
      </c>
      <c r="AU238" s="197" t="s">
        <v>91</v>
      </c>
      <c r="AY238" s="17" t="s">
        <v>125</v>
      </c>
      <c r="BE238" s="198">
        <f>IF(N238="základní",J238,0)</f>
        <v>0</v>
      </c>
      <c r="BF238" s="198">
        <f>IF(N238="snížená",J238,0)</f>
        <v>0</v>
      </c>
      <c r="BG238" s="198">
        <f>IF(N238="zákl. přenesená",J238,0)</f>
        <v>0</v>
      </c>
      <c r="BH238" s="198">
        <f>IF(N238="sníž. přenesená",J238,0)</f>
        <v>0</v>
      </c>
      <c r="BI238" s="198">
        <f>IF(N238="nulová",J238,0)</f>
        <v>0</v>
      </c>
      <c r="BJ238" s="17" t="s">
        <v>21</v>
      </c>
      <c r="BK238" s="198">
        <f>ROUND(I238*H238,2)</f>
        <v>0</v>
      </c>
      <c r="BL238" s="17" t="s">
        <v>132</v>
      </c>
      <c r="BM238" s="197" t="s">
        <v>482</v>
      </c>
    </row>
    <row r="239" spans="1:65" s="2" customFormat="1" ht="19.5">
      <c r="A239" s="34"/>
      <c r="B239" s="35"/>
      <c r="C239" s="36"/>
      <c r="D239" s="199" t="s">
        <v>134</v>
      </c>
      <c r="E239" s="36"/>
      <c r="F239" s="200" t="s">
        <v>256</v>
      </c>
      <c r="G239" s="36"/>
      <c r="H239" s="36"/>
      <c r="I239" s="201"/>
      <c r="J239" s="36"/>
      <c r="K239" s="36"/>
      <c r="L239" s="39"/>
      <c r="M239" s="202"/>
      <c r="N239" s="203"/>
      <c r="O239" s="71"/>
      <c r="P239" s="71"/>
      <c r="Q239" s="71"/>
      <c r="R239" s="71"/>
      <c r="S239" s="71"/>
      <c r="T239" s="72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T239" s="17" t="s">
        <v>134</v>
      </c>
      <c r="AU239" s="17" t="s">
        <v>91</v>
      </c>
    </row>
    <row r="240" spans="1:65" s="13" customFormat="1" ht="11.25">
      <c r="B240" s="204"/>
      <c r="C240" s="205"/>
      <c r="D240" s="199" t="s">
        <v>136</v>
      </c>
      <c r="E240" s="206" t="s">
        <v>1</v>
      </c>
      <c r="F240" s="207" t="s">
        <v>137</v>
      </c>
      <c r="G240" s="205"/>
      <c r="H240" s="206" t="s">
        <v>1</v>
      </c>
      <c r="I240" s="208"/>
      <c r="J240" s="205"/>
      <c r="K240" s="205"/>
      <c r="L240" s="209"/>
      <c r="M240" s="210"/>
      <c r="N240" s="211"/>
      <c r="O240" s="211"/>
      <c r="P240" s="211"/>
      <c r="Q240" s="211"/>
      <c r="R240" s="211"/>
      <c r="S240" s="211"/>
      <c r="T240" s="212"/>
      <c r="AT240" s="213" t="s">
        <v>136</v>
      </c>
      <c r="AU240" s="213" t="s">
        <v>91</v>
      </c>
      <c r="AV240" s="13" t="s">
        <v>21</v>
      </c>
      <c r="AW240" s="13" t="s">
        <v>36</v>
      </c>
      <c r="AX240" s="13" t="s">
        <v>79</v>
      </c>
      <c r="AY240" s="213" t="s">
        <v>125</v>
      </c>
    </row>
    <row r="241" spans="1:65" s="14" customFormat="1" ht="11.25">
      <c r="B241" s="214"/>
      <c r="C241" s="215"/>
      <c r="D241" s="199" t="s">
        <v>136</v>
      </c>
      <c r="E241" s="216" t="s">
        <v>1</v>
      </c>
      <c r="F241" s="217" t="s">
        <v>276</v>
      </c>
      <c r="G241" s="215"/>
      <c r="H241" s="218">
        <v>27</v>
      </c>
      <c r="I241" s="219"/>
      <c r="J241" s="215"/>
      <c r="K241" s="215"/>
      <c r="L241" s="220"/>
      <c r="M241" s="221"/>
      <c r="N241" s="222"/>
      <c r="O241" s="222"/>
      <c r="P241" s="222"/>
      <c r="Q241" s="222"/>
      <c r="R241" s="222"/>
      <c r="S241" s="222"/>
      <c r="T241" s="223"/>
      <c r="AT241" s="224" t="s">
        <v>136</v>
      </c>
      <c r="AU241" s="224" t="s">
        <v>91</v>
      </c>
      <c r="AV241" s="14" t="s">
        <v>91</v>
      </c>
      <c r="AW241" s="14" t="s">
        <v>36</v>
      </c>
      <c r="AX241" s="14" t="s">
        <v>21</v>
      </c>
      <c r="AY241" s="224" t="s">
        <v>125</v>
      </c>
    </row>
    <row r="242" spans="1:65" s="2" customFormat="1" ht="37.9" customHeight="1">
      <c r="A242" s="34"/>
      <c r="B242" s="35"/>
      <c r="C242" s="236" t="s">
        <v>276</v>
      </c>
      <c r="D242" s="236" t="s">
        <v>188</v>
      </c>
      <c r="E242" s="237" t="s">
        <v>258</v>
      </c>
      <c r="F242" s="238" t="s">
        <v>259</v>
      </c>
      <c r="G242" s="239" t="s">
        <v>237</v>
      </c>
      <c r="H242" s="240">
        <v>27</v>
      </c>
      <c r="I242" s="241"/>
      <c r="J242" s="242">
        <f>ROUND(I242*H242,2)</f>
        <v>0</v>
      </c>
      <c r="K242" s="238" t="s">
        <v>131</v>
      </c>
      <c r="L242" s="243"/>
      <c r="M242" s="244" t="s">
        <v>1</v>
      </c>
      <c r="N242" s="245" t="s">
        <v>44</v>
      </c>
      <c r="O242" s="71"/>
      <c r="P242" s="195">
        <f>O242*H242</f>
        <v>0</v>
      </c>
      <c r="Q242" s="195">
        <v>7.0000000000000007E-2</v>
      </c>
      <c r="R242" s="195">
        <f>Q242*H242</f>
        <v>1.8900000000000001</v>
      </c>
      <c r="S242" s="195">
        <v>0</v>
      </c>
      <c r="T242" s="196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182</v>
      </c>
      <c r="AT242" s="197" t="s">
        <v>188</v>
      </c>
      <c r="AU242" s="197" t="s">
        <v>91</v>
      </c>
      <c r="AY242" s="17" t="s">
        <v>125</v>
      </c>
      <c r="BE242" s="198">
        <f>IF(N242="základní",J242,0)</f>
        <v>0</v>
      </c>
      <c r="BF242" s="198">
        <f>IF(N242="snížená",J242,0)</f>
        <v>0</v>
      </c>
      <c r="BG242" s="198">
        <f>IF(N242="zákl. přenesená",J242,0)</f>
        <v>0</v>
      </c>
      <c r="BH242" s="198">
        <f>IF(N242="sníž. přenesená",J242,0)</f>
        <v>0</v>
      </c>
      <c r="BI242" s="198">
        <f>IF(N242="nulová",J242,0)</f>
        <v>0</v>
      </c>
      <c r="BJ242" s="17" t="s">
        <v>21</v>
      </c>
      <c r="BK242" s="198">
        <f>ROUND(I242*H242,2)</f>
        <v>0</v>
      </c>
      <c r="BL242" s="17" t="s">
        <v>132</v>
      </c>
      <c r="BM242" s="197" t="s">
        <v>483</v>
      </c>
    </row>
    <row r="243" spans="1:65" s="2" customFormat="1" ht="19.5">
      <c r="A243" s="34"/>
      <c r="B243" s="35"/>
      <c r="C243" s="36"/>
      <c r="D243" s="199" t="s">
        <v>134</v>
      </c>
      <c r="E243" s="36"/>
      <c r="F243" s="200" t="s">
        <v>259</v>
      </c>
      <c r="G243" s="36"/>
      <c r="H243" s="36"/>
      <c r="I243" s="201"/>
      <c r="J243" s="36"/>
      <c r="K243" s="36"/>
      <c r="L243" s="39"/>
      <c r="M243" s="202"/>
      <c r="N243" s="203"/>
      <c r="O243" s="71"/>
      <c r="P243" s="71"/>
      <c r="Q243" s="71"/>
      <c r="R243" s="71"/>
      <c r="S243" s="71"/>
      <c r="T243" s="72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T243" s="17" t="s">
        <v>134</v>
      </c>
      <c r="AU243" s="17" t="s">
        <v>91</v>
      </c>
    </row>
    <row r="244" spans="1:65" s="2" customFormat="1" ht="24.2" customHeight="1">
      <c r="A244" s="34"/>
      <c r="B244" s="35"/>
      <c r="C244" s="186" t="s">
        <v>281</v>
      </c>
      <c r="D244" s="186" t="s">
        <v>127</v>
      </c>
      <c r="E244" s="187" t="s">
        <v>262</v>
      </c>
      <c r="F244" s="188" t="s">
        <v>263</v>
      </c>
      <c r="G244" s="189" t="s">
        <v>130</v>
      </c>
      <c r="H244" s="190">
        <v>75.28</v>
      </c>
      <c r="I244" s="191"/>
      <c r="J244" s="192">
        <f>ROUND(I244*H244,2)</f>
        <v>0</v>
      </c>
      <c r="K244" s="188" t="s">
        <v>131</v>
      </c>
      <c r="L244" s="39"/>
      <c r="M244" s="193" t="s">
        <v>1</v>
      </c>
      <c r="N244" s="194" t="s">
        <v>44</v>
      </c>
      <c r="O244" s="71"/>
      <c r="P244" s="195">
        <f>O244*H244</f>
        <v>0</v>
      </c>
      <c r="Q244" s="195">
        <v>0</v>
      </c>
      <c r="R244" s="195">
        <f>Q244*H244</f>
        <v>0</v>
      </c>
      <c r="S244" s="195">
        <v>0</v>
      </c>
      <c r="T244" s="196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7" t="s">
        <v>132</v>
      </c>
      <c r="AT244" s="197" t="s">
        <v>127</v>
      </c>
      <c r="AU244" s="197" t="s">
        <v>91</v>
      </c>
      <c r="AY244" s="17" t="s">
        <v>125</v>
      </c>
      <c r="BE244" s="198">
        <f>IF(N244="základní",J244,0)</f>
        <v>0</v>
      </c>
      <c r="BF244" s="198">
        <f>IF(N244="snížená",J244,0)</f>
        <v>0</v>
      </c>
      <c r="BG244" s="198">
        <f>IF(N244="zákl. přenesená",J244,0)</f>
        <v>0</v>
      </c>
      <c r="BH244" s="198">
        <f>IF(N244="sníž. přenesená",J244,0)</f>
        <v>0</v>
      </c>
      <c r="BI244" s="198">
        <f>IF(N244="nulová",J244,0)</f>
        <v>0</v>
      </c>
      <c r="BJ244" s="17" t="s">
        <v>21</v>
      </c>
      <c r="BK244" s="198">
        <f>ROUND(I244*H244,2)</f>
        <v>0</v>
      </c>
      <c r="BL244" s="17" t="s">
        <v>132</v>
      </c>
      <c r="BM244" s="197" t="s">
        <v>484</v>
      </c>
    </row>
    <row r="245" spans="1:65" s="2" customFormat="1" ht="19.5">
      <c r="A245" s="34"/>
      <c r="B245" s="35"/>
      <c r="C245" s="36"/>
      <c r="D245" s="199" t="s">
        <v>134</v>
      </c>
      <c r="E245" s="36"/>
      <c r="F245" s="200" t="s">
        <v>265</v>
      </c>
      <c r="G245" s="36"/>
      <c r="H245" s="36"/>
      <c r="I245" s="201"/>
      <c r="J245" s="36"/>
      <c r="K245" s="36"/>
      <c r="L245" s="39"/>
      <c r="M245" s="202"/>
      <c r="N245" s="203"/>
      <c r="O245" s="71"/>
      <c r="P245" s="71"/>
      <c r="Q245" s="71"/>
      <c r="R245" s="71"/>
      <c r="S245" s="71"/>
      <c r="T245" s="72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T245" s="17" t="s">
        <v>134</v>
      </c>
      <c r="AU245" s="17" t="s">
        <v>91</v>
      </c>
    </row>
    <row r="246" spans="1:65" s="13" customFormat="1" ht="11.25">
      <c r="B246" s="204"/>
      <c r="C246" s="205"/>
      <c r="D246" s="199" t="s">
        <v>136</v>
      </c>
      <c r="E246" s="206" t="s">
        <v>1</v>
      </c>
      <c r="F246" s="207" t="s">
        <v>137</v>
      </c>
      <c r="G246" s="205"/>
      <c r="H246" s="206" t="s">
        <v>1</v>
      </c>
      <c r="I246" s="208"/>
      <c r="J246" s="205"/>
      <c r="K246" s="205"/>
      <c r="L246" s="209"/>
      <c r="M246" s="210"/>
      <c r="N246" s="211"/>
      <c r="O246" s="211"/>
      <c r="P246" s="211"/>
      <c r="Q246" s="211"/>
      <c r="R246" s="211"/>
      <c r="S246" s="211"/>
      <c r="T246" s="212"/>
      <c r="AT246" s="213" t="s">
        <v>136</v>
      </c>
      <c r="AU246" s="213" t="s">
        <v>91</v>
      </c>
      <c r="AV246" s="13" t="s">
        <v>21</v>
      </c>
      <c r="AW246" s="13" t="s">
        <v>36</v>
      </c>
      <c r="AX246" s="13" t="s">
        <v>79</v>
      </c>
      <c r="AY246" s="213" t="s">
        <v>125</v>
      </c>
    </row>
    <row r="247" spans="1:65" s="14" customFormat="1" ht="11.25">
      <c r="B247" s="214"/>
      <c r="C247" s="215"/>
      <c r="D247" s="199" t="s">
        <v>136</v>
      </c>
      <c r="E247" s="216" t="s">
        <v>1</v>
      </c>
      <c r="F247" s="217" t="s">
        <v>485</v>
      </c>
      <c r="G247" s="215"/>
      <c r="H247" s="218">
        <v>75.28</v>
      </c>
      <c r="I247" s="219"/>
      <c r="J247" s="215"/>
      <c r="K247" s="215"/>
      <c r="L247" s="220"/>
      <c r="M247" s="221"/>
      <c r="N247" s="222"/>
      <c r="O247" s="222"/>
      <c r="P247" s="222"/>
      <c r="Q247" s="222"/>
      <c r="R247" s="222"/>
      <c r="S247" s="222"/>
      <c r="T247" s="223"/>
      <c r="AT247" s="224" t="s">
        <v>136</v>
      </c>
      <c r="AU247" s="224" t="s">
        <v>91</v>
      </c>
      <c r="AV247" s="14" t="s">
        <v>91</v>
      </c>
      <c r="AW247" s="14" t="s">
        <v>36</v>
      </c>
      <c r="AX247" s="14" t="s">
        <v>21</v>
      </c>
      <c r="AY247" s="224" t="s">
        <v>125</v>
      </c>
    </row>
    <row r="248" spans="1:65" s="2" customFormat="1" ht="44.25" customHeight="1">
      <c r="A248" s="34"/>
      <c r="B248" s="35"/>
      <c r="C248" s="236" t="s">
        <v>285</v>
      </c>
      <c r="D248" s="236" t="s">
        <v>188</v>
      </c>
      <c r="E248" s="237" t="s">
        <v>268</v>
      </c>
      <c r="F248" s="238" t="s">
        <v>269</v>
      </c>
      <c r="G248" s="239" t="s">
        <v>237</v>
      </c>
      <c r="H248" s="240">
        <v>31</v>
      </c>
      <c r="I248" s="241"/>
      <c r="J248" s="242">
        <f>ROUND(I248*H248,2)</f>
        <v>0</v>
      </c>
      <c r="K248" s="238" t="s">
        <v>1</v>
      </c>
      <c r="L248" s="243"/>
      <c r="M248" s="244" t="s">
        <v>1</v>
      </c>
      <c r="N248" s="245" t="s">
        <v>44</v>
      </c>
      <c r="O248" s="71"/>
      <c r="P248" s="195">
        <f>O248*H248</f>
        <v>0</v>
      </c>
      <c r="Q248" s="195">
        <v>1.89E-2</v>
      </c>
      <c r="R248" s="195">
        <f>Q248*H248</f>
        <v>0.58589999999999998</v>
      </c>
      <c r="S248" s="195">
        <v>0</v>
      </c>
      <c r="T248" s="19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7" t="s">
        <v>182</v>
      </c>
      <c r="AT248" s="197" t="s">
        <v>188</v>
      </c>
      <c r="AU248" s="197" t="s">
        <v>91</v>
      </c>
      <c r="AY248" s="17" t="s">
        <v>125</v>
      </c>
      <c r="BE248" s="198">
        <f>IF(N248="základní",J248,0)</f>
        <v>0</v>
      </c>
      <c r="BF248" s="198">
        <f>IF(N248="snížená",J248,0)</f>
        <v>0</v>
      </c>
      <c r="BG248" s="198">
        <f>IF(N248="zákl. přenesená",J248,0)</f>
        <v>0</v>
      </c>
      <c r="BH248" s="198">
        <f>IF(N248="sníž. přenesená",J248,0)</f>
        <v>0</v>
      </c>
      <c r="BI248" s="198">
        <f>IF(N248="nulová",J248,0)</f>
        <v>0</v>
      </c>
      <c r="BJ248" s="17" t="s">
        <v>21</v>
      </c>
      <c r="BK248" s="198">
        <f>ROUND(I248*H248,2)</f>
        <v>0</v>
      </c>
      <c r="BL248" s="17" t="s">
        <v>132</v>
      </c>
      <c r="BM248" s="197" t="s">
        <v>486</v>
      </c>
    </row>
    <row r="249" spans="1:65" s="2" customFormat="1" ht="19.5">
      <c r="A249" s="34"/>
      <c r="B249" s="35"/>
      <c r="C249" s="36"/>
      <c r="D249" s="199" t="s">
        <v>134</v>
      </c>
      <c r="E249" s="36"/>
      <c r="F249" s="200" t="s">
        <v>271</v>
      </c>
      <c r="G249" s="36"/>
      <c r="H249" s="36"/>
      <c r="I249" s="201"/>
      <c r="J249" s="36"/>
      <c r="K249" s="36"/>
      <c r="L249" s="39"/>
      <c r="M249" s="202"/>
      <c r="N249" s="203"/>
      <c r="O249" s="71"/>
      <c r="P249" s="71"/>
      <c r="Q249" s="71"/>
      <c r="R249" s="71"/>
      <c r="S249" s="71"/>
      <c r="T249" s="72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T249" s="17" t="s">
        <v>134</v>
      </c>
      <c r="AU249" s="17" t="s">
        <v>91</v>
      </c>
    </row>
    <row r="250" spans="1:65" s="13" customFormat="1" ht="11.25">
      <c r="B250" s="204"/>
      <c r="C250" s="205"/>
      <c r="D250" s="199" t="s">
        <v>136</v>
      </c>
      <c r="E250" s="206" t="s">
        <v>1</v>
      </c>
      <c r="F250" s="207" t="s">
        <v>137</v>
      </c>
      <c r="G250" s="205"/>
      <c r="H250" s="206" t="s">
        <v>1</v>
      </c>
      <c r="I250" s="208"/>
      <c r="J250" s="205"/>
      <c r="K250" s="205"/>
      <c r="L250" s="209"/>
      <c r="M250" s="210"/>
      <c r="N250" s="211"/>
      <c r="O250" s="211"/>
      <c r="P250" s="211"/>
      <c r="Q250" s="211"/>
      <c r="R250" s="211"/>
      <c r="S250" s="211"/>
      <c r="T250" s="212"/>
      <c r="AT250" s="213" t="s">
        <v>136</v>
      </c>
      <c r="AU250" s="213" t="s">
        <v>91</v>
      </c>
      <c r="AV250" s="13" t="s">
        <v>21</v>
      </c>
      <c r="AW250" s="13" t="s">
        <v>36</v>
      </c>
      <c r="AX250" s="13" t="s">
        <v>79</v>
      </c>
      <c r="AY250" s="213" t="s">
        <v>125</v>
      </c>
    </row>
    <row r="251" spans="1:65" s="14" customFormat="1" ht="11.25">
      <c r="B251" s="214"/>
      <c r="C251" s="215"/>
      <c r="D251" s="199" t="s">
        <v>136</v>
      </c>
      <c r="E251" s="216" t="s">
        <v>1</v>
      </c>
      <c r="F251" s="217" t="s">
        <v>294</v>
      </c>
      <c r="G251" s="215"/>
      <c r="H251" s="218">
        <v>31</v>
      </c>
      <c r="I251" s="219"/>
      <c r="J251" s="215"/>
      <c r="K251" s="215"/>
      <c r="L251" s="220"/>
      <c r="M251" s="221"/>
      <c r="N251" s="222"/>
      <c r="O251" s="222"/>
      <c r="P251" s="222"/>
      <c r="Q251" s="222"/>
      <c r="R251" s="222"/>
      <c r="S251" s="222"/>
      <c r="T251" s="223"/>
      <c r="AT251" s="224" t="s">
        <v>136</v>
      </c>
      <c r="AU251" s="224" t="s">
        <v>91</v>
      </c>
      <c r="AV251" s="14" t="s">
        <v>91</v>
      </c>
      <c r="AW251" s="14" t="s">
        <v>36</v>
      </c>
      <c r="AX251" s="14" t="s">
        <v>21</v>
      </c>
      <c r="AY251" s="224" t="s">
        <v>125</v>
      </c>
    </row>
    <row r="252" spans="1:65" s="2" customFormat="1" ht="16.5" customHeight="1">
      <c r="A252" s="34"/>
      <c r="B252" s="35"/>
      <c r="C252" s="186" t="s">
        <v>289</v>
      </c>
      <c r="D252" s="186" t="s">
        <v>127</v>
      </c>
      <c r="E252" s="187" t="s">
        <v>282</v>
      </c>
      <c r="F252" s="188" t="s">
        <v>283</v>
      </c>
      <c r="G252" s="189" t="s">
        <v>237</v>
      </c>
      <c r="H252" s="190">
        <v>1</v>
      </c>
      <c r="I252" s="191"/>
      <c r="J252" s="192">
        <f>ROUND(I252*H252,2)</f>
        <v>0</v>
      </c>
      <c r="K252" s="188" t="s">
        <v>1</v>
      </c>
      <c r="L252" s="39"/>
      <c r="M252" s="193" t="s">
        <v>1</v>
      </c>
      <c r="N252" s="194" t="s">
        <v>44</v>
      </c>
      <c r="O252" s="71"/>
      <c r="P252" s="195">
        <f>O252*H252</f>
        <v>0</v>
      </c>
      <c r="Q252" s="195">
        <v>0</v>
      </c>
      <c r="R252" s="195">
        <f>Q252*H252</f>
        <v>0</v>
      </c>
      <c r="S252" s="195">
        <v>0</v>
      </c>
      <c r="T252" s="196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7" t="s">
        <v>132</v>
      </c>
      <c r="AT252" s="197" t="s">
        <v>127</v>
      </c>
      <c r="AU252" s="197" t="s">
        <v>91</v>
      </c>
      <c r="AY252" s="17" t="s">
        <v>125</v>
      </c>
      <c r="BE252" s="198">
        <f>IF(N252="základní",J252,0)</f>
        <v>0</v>
      </c>
      <c r="BF252" s="198">
        <f>IF(N252="snížená",J252,0)</f>
        <v>0</v>
      </c>
      <c r="BG252" s="198">
        <f>IF(N252="zákl. přenesená",J252,0)</f>
        <v>0</v>
      </c>
      <c r="BH252" s="198">
        <f>IF(N252="sníž. přenesená",J252,0)</f>
        <v>0</v>
      </c>
      <c r="BI252" s="198">
        <f>IF(N252="nulová",J252,0)</f>
        <v>0</v>
      </c>
      <c r="BJ252" s="17" t="s">
        <v>21</v>
      </c>
      <c r="BK252" s="198">
        <f>ROUND(I252*H252,2)</f>
        <v>0</v>
      </c>
      <c r="BL252" s="17" t="s">
        <v>132</v>
      </c>
      <c r="BM252" s="197" t="s">
        <v>487</v>
      </c>
    </row>
    <row r="253" spans="1:65" s="2" customFormat="1" ht="11.25">
      <c r="A253" s="34"/>
      <c r="B253" s="35"/>
      <c r="C253" s="36"/>
      <c r="D253" s="199" t="s">
        <v>134</v>
      </c>
      <c r="E253" s="36"/>
      <c r="F253" s="200" t="s">
        <v>283</v>
      </c>
      <c r="G253" s="36"/>
      <c r="H253" s="36"/>
      <c r="I253" s="201"/>
      <c r="J253" s="36"/>
      <c r="K253" s="36"/>
      <c r="L253" s="39"/>
      <c r="M253" s="202"/>
      <c r="N253" s="203"/>
      <c r="O253" s="71"/>
      <c r="P253" s="71"/>
      <c r="Q253" s="71"/>
      <c r="R253" s="71"/>
      <c r="S253" s="71"/>
      <c r="T253" s="72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T253" s="17" t="s">
        <v>134</v>
      </c>
      <c r="AU253" s="17" t="s">
        <v>91</v>
      </c>
    </row>
    <row r="254" spans="1:65" s="13" customFormat="1" ht="11.25">
      <c r="B254" s="204"/>
      <c r="C254" s="205"/>
      <c r="D254" s="199" t="s">
        <v>136</v>
      </c>
      <c r="E254" s="206" t="s">
        <v>1</v>
      </c>
      <c r="F254" s="207" t="s">
        <v>137</v>
      </c>
      <c r="G254" s="205"/>
      <c r="H254" s="206" t="s">
        <v>1</v>
      </c>
      <c r="I254" s="208"/>
      <c r="J254" s="205"/>
      <c r="K254" s="205"/>
      <c r="L254" s="209"/>
      <c r="M254" s="210"/>
      <c r="N254" s="211"/>
      <c r="O254" s="211"/>
      <c r="P254" s="211"/>
      <c r="Q254" s="211"/>
      <c r="R254" s="211"/>
      <c r="S254" s="211"/>
      <c r="T254" s="212"/>
      <c r="AT254" s="213" t="s">
        <v>136</v>
      </c>
      <c r="AU254" s="213" t="s">
        <v>91</v>
      </c>
      <c r="AV254" s="13" t="s">
        <v>21</v>
      </c>
      <c r="AW254" s="13" t="s">
        <v>36</v>
      </c>
      <c r="AX254" s="13" t="s">
        <v>79</v>
      </c>
      <c r="AY254" s="213" t="s">
        <v>125</v>
      </c>
    </row>
    <row r="255" spans="1:65" s="14" customFormat="1" ht="11.25">
      <c r="B255" s="214"/>
      <c r="C255" s="215"/>
      <c r="D255" s="199" t="s">
        <v>136</v>
      </c>
      <c r="E255" s="216" t="s">
        <v>1</v>
      </c>
      <c r="F255" s="217" t="s">
        <v>21</v>
      </c>
      <c r="G255" s="215"/>
      <c r="H255" s="218">
        <v>1</v>
      </c>
      <c r="I255" s="219"/>
      <c r="J255" s="215"/>
      <c r="K255" s="215"/>
      <c r="L255" s="220"/>
      <c r="M255" s="221"/>
      <c r="N255" s="222"/>
      <c r="O255" s="222"/>
      <c r="P255" s="222"/>
      <c r="Q255" s="222"/>
      <c r="R255" s="222"/>
      <c r="S255" s="222"/>
      <c r="T255" s="223"/>
      <c r="AT255" s="224" t="s">
        <v>136</v>
      </c>
      <c r="AU255" s="224" t="s">
        <v>91</v>
      </c>
      <c r="AV255" s="14" t="s">
        <v>91</v>
      </c>
      <c r="AW255" s="14" t="s">
        <v>36</v>
      </c>
      <c r="AX255" s="14" t="s">
        <v>21</v>
      </c>
      <c r="AY255" s="224" t="s">
        <v>125</v>
      </c>
    </row>
    <row r="256" spans="1:65" s="2" customFormat="1" ht="16.5" customHeight="1">
      <c r="A256" s="34"/>
      <c r="B256" s="35"/>
      <c r="C256" s="186" t="s">
        <v>294</v>
      </c>
      <c r="D256" s="186" t="s">
        <v>127</v>
      </c>
      <c r="E256" s="187" t="s">
        <v>286</v>
      </c>
      <c r="F256" s="188" t="s">
        <v>287</v>
      </c>
      <c r="G256" s="189" t="s">
        <v>237</v>
      </c>
      <c r="H256" s="190">
        <v>1</v>
      </c>
      <c r="I256" s="191"/>
      <c r="J256" s="192">
        <f>ROUND(I256*H256,2)</f>
        <v>0</v>
      </c>
      <c r="K256" s="188" t="s">
        <v>1</v>
      </c>
      <c r="L256" s="39"/>
      <c r="M256" s="193" t="s">
        <v>1</v>
      </c>
      <c r="N256" s="194" t="s">
        <v>44</v>
      </c>
      <c r="O256" s="71"/>
      <c r="P256" s="195">
        <f>O256*H256</f>
        <v>0</v>
      </c>
      <c r="Q256" s="195">
        <v>0</v>
      </c>
      <c r="R256" s="195">
        <f>Q256*H256</f>
        <v>0</v>
      </c>
      <c r="S256" s="195">
        <v>0</v>
      </c>
      <c r="T256" s="196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7" t="s">
        <v>132</v>
      </c>
      <c r="AT256" s="197" t="s">
        <v>127</v>
      </c>
      <c r="AU256" s="197" t="s">
        <v>91</v>
      </c>
      <c r="AY256" s="17" t="s">
        <v>125</v>
      </c>
      <c r="BE256" s="198">
        <f>IF(N256="základní",J256,0)</f>
        <v>0</v>
      </c>
      <c r="BF256" s="198">
        <f>IF(N256="snížená",J256,0)</f>
        <v>0</v>
      </c>
      <c r="BG256" s="198">
        <f>IF(N256="zákl. přenesená",J256,0)</f>
        <v>0</v>
      </c>
      <c r="BH256" s="198">
        <f>IF(N256="sníž. přenesená",J256,0)</f>
        <v>0</v>
      </c>
      <c r="BI256" s="198">
        <f>IF(N256="nulová",J256,0)</f>
        <v>0</v>
      </c>
      <c r="BJ256" s="17" t="s">
        <v>21</v>
      </c>
      <c r="BK256" s="198">
        <f>ROUND(I256*H256,2)</f>
        <v>0</v>
      </c>
      <c r="BL256" s="17" t="s">
        <v>132</v>
      </c>
      <c r="BM256" s="197" t="s">
        <v>488</v>
      </c>
    </row>
    <row r="257" spans="1:65" s="2" customFormat="1" ht="11.25">
      <c r="A257" s="34"/>
      <c r="B257" s="35"/>
      <c r="C257" s="36"/>
      <c r="D257" s="199" t="s">
        <v>134</v>
      </c>
      <c r="E257" s="36"/>
      <c r="F257" s="200" t="s">
        <v>287</v>
      </c>
      <c r="G257" s="36"/>
      <c r="H257" s="36"/>
      <c r="I257" s="201"/>
      <c r="J257" s="36"/>
      <c r="K257" s="36"/>
      <c r="L257" s="39"/>
      <c r="M257" s="202"/>
      <c r="N257" s="203"/>
      <c r="O257" s="71"/>
      <c r="P257" s="71"/>
      <c r="Q257" s="71"/>
      <c r="R257" s="71"/>
      <c r="S257" s="71"/>
      <c r="T257" s="72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T257" s="17" t="s">
        <v>134</v>
      </c>
      <c r="AU257" s="17" t="s">
        <v>91</v>
      </c>
    </row>
    <row r="258" spans="1:65" s="2" customFormat="1" ht="16.5" customHeight="1">
      <c r="A258" s="34"/>
      <c r="B258" s="35"/>
      <c r="C258" s="186" t="s">
        <v>308</v>
      </c>
      <c r="D258" s="186" t="s">
        <v>127</v>
      </c>
      <c r="E258" s="187" t="s">
        <v>290</v>
      </c>
      <c r="F258" s="188" t="s">
        <v>291</v>
      </c>
      <c r="G258" s="189" t="s">
        <v>237</v>
      </c>
      <c r="H258" s="190">
        <v>2</v>
      </c>
      <c r="I258" s="191"/>
      <c r="J258" s="192">
        <f>ROUND(I258*H258,2)</f>
        <v>0</v>
      </c>
      <c r="K258" s="188" t="s">
        <v>1</v>
      </c>
      <c r="L258" s="39"/>
      <c r="M258" s="193" t="s">
        <v>1</v>
      </c>
      <c r="N258" s="194" t="s">
        <v>44</v>
      </c>
      <c r="O258" s="71"/>
      <c r="P258" s="195">
        <f>O258*H258</f>
        <v>0</v>
      </c>
      <c r="Q258" s="195">
        <v>0</v>
      </c>
      <c r="R258" s="195">
        <f>Q258*H258</f>
        <v>0</v>
      </c>
      <c r="S258" s="195">
        <v>0</v>
      </c>
      <c r="T258" s="196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7" t="s">
        <v>132</v>
      </c>
      <c r="AT258" s="197" t="s">
        <v>127</v>
      </c>
      <c r="AU258" s="197" t="s">
        <v>91</v>
      </c>
      <c r="AY258" s="17" t="s">
        <v>125</v>
      </c>
      <c r="BE258" s="198">
        <f>IF(N258="základní",J258,0)</f>
        <v>0</v>
      </c>
      <c r="BF258" s="198">
        <f>IF(N258="snížená",J258,0)</f>
        <v>0</v>
      </c>
      <c r="BG258" s="198">
        <f>IF(N258="zákl. přenesená",J258,0)</f>
        <v>0</v>
      </c>
      <c r="BH258" s="198">
        <f>IF(N258="sníž. přenesená",J258,0)</f>
        <v>0</v>
      </c>
      <c r="BI258" s="198">
        <f>IF(N258="nulová",J258,0)</f>
        <v>0</v>
      </c>
      <c r="BJ258" s="17" t="s">
        <v>21</v>
      </c>
      <c r="BK258" s="198">
        <f>ROUND(I258*H258,2)</f>
        <v>0</v>
      </c>
      <c r="BL258" s="17" t="s">
        <v>132</v>
      </c>
      <c r="BM258" s="197" t="s">
        <v>489</v>
      </c>
    </row>
    <row r="259" spans="1:65" s="2" customFormat="1" ht="11.25">
      <c r="A259" s="34"/>
      <c r="B259" s="35"/>
      <c r="C259" s="36"/>
      <c r="D259" s="199" t="s">
        <v>134</v>
      </c>
      <c r="E259" s="36"/>
      <c r="F259" s="200" t="s">
        <v>291</v>
      </c>
      <c r="G259" s="36"/>
      <c r="H259" s="36"/>
      <c r="I259" s="201"/>
      <c r="J259" s="36"/>
      <c r="K259" s="36"/>
      <c r="L259" s="39"/>
      <c r="M259" s="202"/>
      <c r="N259" s="203"/>
      <c r="O259" s="71"/>
      <c r="P259" s="71"/>
      <c r="Q259" s="71"/>
      <c r="R259" s="71"/>
      <c r="S259" s="71"/>
      <c r="T259" s="72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T259" s="17" t="s">
        <v>134</v>
      </c>
      <c r="AU259" s="17" t="s">
        <v>91</v>
      </c>
    </row>
    <row r="260" spans="1:65" s="12" customFormat="1" ht="22.9" customHeight="1">
      <c r="B260" s="170"/>
      <c r="C260" s="171"/>
      <c r="D260" s="172" t="s">
        <v>78</v>
      </c>
      <c r="E260" s="184" t="s">
        <v>132</v>
      </c>
      <c r="F260" s="184" t="s">
        <v>490</v>
      </c>
      <c r="G260" s="171"/>
      <c r="H260" s="171"/>
      <c r="I260" s="174"/>
      <c r="J260" s="185">
        <f>BK260</f>
        <v>0</v>
      </c>
      <c r="K260" s="171"/>
      <c r="L260" s="176"/>
      <c r="M260" s="177"/>
      <c r="N260" s="178"/>
      <c r="O260" s="178"/>
      <c r="P260" s="179">
        <f>SUM(P261:P275)</f>
        <v>0</v>
      </c>
      <c r="Q260" s="178"/>
      <c r="R260" s="179">
        <f>SUM(R261:R275)</f>
        <v>0.66432864999999997</v>
      </c>
      <c r="S260" s="178"/>
      <c r="T260" s="180">
        <f>SUM(T261:T275)</f>
        <v>0</v>
      </c>
      <c r="AR260" s="181" t="s">
        <v>21</v>
      </c>
      <c r="AT260" s="182" t="s">
        <v>78</v>
      </c>
      <c r="AU260" s="182" t="s">
        <v>21</v>
      </c>
      <c r="AY260" s="181" t="s">
        <v>125</v>
      </c>
      <c r="BK260" s="183">
        <f>SUM(BK261:BK275)</f>
        <v>0</v>
      </c>
    </row>
    <row r="261" spans="1:65" s="2" customFormat="1" ht="16.5" customHeight="1">
      <c r="A261" s="34"/>
      <c r="B261" s="35"/>
      <c r="C261" s="186" t="s">
        <v>317</v>
      </c>
      <c r="D261" s="186" t="s">
        <v>127</v>
      </c>
      <c r="E261" s="187" t="s">
        <v>491</v>
      </c>
      <c r="F261" s="188" t="s">
        <v>492</v>
      </c>
      <c r="G261" s="189" t="s">
        <v>141</v>
      </c>
      <c r="H261" s="190">
        <v>0.25</v>
      </c>
      <c r="I261" s="191"/>
      <c r="J261" s="192">
        <f>ROUND(I261*H261,2)</f>
        <v>0</v>
      </c>
      <c r="K261" s="188" t="s">
        <v>131</v>
      </c>
      <c r="L261" s="39"/>
      <c r="M261" s="193" t="s">
        <v>1</v>
      </c>
      <c r="N261" s="194" t="s">
        <v>44</v>
      </c>
      <c r="O261" s="71"/>
      <c r="P261" s="195">
        <f>O261*H261</f>
        <v>0</v>
      </c>
      <c r="Q261" s="195">
        <v>2.5019800000000001</v>
      </c>
      <c r="R261" s="195">
        <f>Q261*H261</f>
        <v>0.62549500000000002</v>
      </c>
      <c r="S261" s="195">
        <v>0</v>
      </c>
      <c r="T261" s="196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7" t="s">
        <v>132</v>
      </c>
      <c r="AT261" s="197" t="s">
        <v>127</v>
      </c>
      <c r="AU261" s="197" t="s">
        <v>91</v>
      </c>
      <c r="AY261" s="17" t="s">
        <v>125</v>
      </c>
      <c r="BE261" s="198">
        <f>IF(N261="základní",J261,0)</f>
        <v>0</v>
      </c>
      <c r="BF261" s="198">
        <f>IF(N261="snížená",J261,0)</f>
        <v>0</v>
      </c>
      <c r="BG261" s="198">
        <f>IF(N261="zákl. přenesená",J261,0)</f>
        <v>0</v>
      </c>
      <c r="BH261" s="198">
        <f>IF(N261="sníž. přenesená",J261,0)</f>
        <v>0</v>
      </c>
      <c r="BI261" s="198">
        <f>IF(N261="nulová",J261,0)</f>
        <v>0</v>
      </c>
      <c r="BJ261" s="17" t="s">
        <v>21</v>
      </c>
      <c r="BK261" s="198">
        <f>ROUND(I261*H261,2)</f>
        <v>0</v>
      </c>
      <c r="BL261" s="17" t="s">
        <v>132</v>
      </c>
      <c r="BM261" s="197" t="s">
        <v>493</v>
      </c>
    </row>
    <row r="262" spans="1:65" s="2" customFormat="1" ht="19.5">
      <c r="A262" s="34"/>
      <c r="B262" s="35"/>
      <c r="C262" s="36"/>
      <c r="D262" s="199" t="s">
        <v>134</v>
      </c>
      <c r="E262" s="36"/>
      <c r="F262" s="200" t="s">
        <v>494</v>
      </c>
      <c r="G262" s="36"/>
      <c r="H262" s="36"/>
      <c r="I262" s="201"/>
      <c r="J262" s="36"/>
      <c r="K262" s="36"/>
      <c r="L262" s="39"/>
      <c r="M262" s="202"/>
      <c r="N262" s="203"/>
      <c r="O262" s="71"/>
      <c r="P262" s="71"/>
      <c r="Q262" s="71"/>
      <c r="R262" s="71"/>
      <c r="S262" s="71"/>
      <c r="T262" s="72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T262" s="17" t="s">
        <v>134</v>
      </c>
      <c r="AU262" s="17" t="s">
        <v>91</v>
      </c>
    </row>
    <row r="263" spans="1:65" s="14" customFormat="1" ht="11.25">
      <c r="B263" s="214"/>
      <c r="C263" s="215"/>
      <c r="D263" s="199" t="s">
        <v>136</v>
      </c>
      <c r="E263" s="216" t="s">
        <v>1</v>
      </c>
      <c r="F263" s="217" t="s">
        <v>495</v>
      </c>
      <c r="G263" s="215"/>
      <c r="H263" s="218">
        <v>0.25</v>
      </c>
      <c r="I263" s="219"/>
      <c r="J263" s="215"/>
      <c r="K263" s="215"/>
      <c r="L263" s="220"/>
      <c r="M263" s="221"/>
      <c r="N263" s="222"/>
      <c r="O263" s="222"/>
      <c r="P263" s="222"/>
      <c r="Q263" s="222"/>
      <c r="R263" s="222"/>
      <c r="S263" s="222"/>
      <c r="T263" s="223"/>
      <c r="AT263" s="224" t="s">
        <v>136</v>
      </c>
      <c r="AU263" s="224" t="s">
        <v>91</v>
      </c>
      <c r="AV263" s="14" t="s">
        <v>91</v>
      </c>
      <c r="AW263" s="14" t="s">
        <v>36</v>
      </c>
      <c r="AX263" s="14" t="s">
        <v>21</v>
      </c>
      <c r="AY263" s="224" t="s">
        <v>125</v>
      </c>
    </row>
    <row r="264" spans="1:65" s="2" customFormat="1" ht="16.5" customHeight="1">
      <c r="A264" s="34"/>
      <c r="B264" s="35"/>
      <c r="C264" s="186" t="s">
        <v>323</v>
      </c>
      <c r="D264" s="186" t="s">
        <v>127</v>
      </c>
      <c r="E264" s="187" t="s">
        <v>496</v>
      </c>
      <c r="F264" s="188" t="s">
        <v>497</v>
      </c>
      <c r="G264" s="189" t="s">
        <v>177</v>
      </c>
      <c r="H264" s="190">
        <v>4</v>
      </c>
      <c r="I264" s="191"/>
      <c r="J264" s="192">
        <f>ROUND(I264*H264,2)</f>
        <v>0</v>
      </c>
      <c r="K264" s="188" t="s">
        <v>131</v>
      </c>
      <c r="L264" s="39"/>
      <c r="M264" s="193" t="s">
        <v>1</v>
      </c>
      <c r="N264" s="194" t="s">
        <v>44</v>
      </c>
      <c r="O264" s="71"/>
      <c r="P264" s="195">
        <f>O264*H264</f>
        <v>0</v>
      </c>
      <c r="Q264" s="195">
        <v>5.7600000000000004E-3</v>
      </c>
      <c r="R264" s="195">
        <f>Q264*H264</f>
        <v>2.3040000000000001E-2</v>
      </c>
      <c r="S264" s="195">
        <v>0</v>
      </c>
      <c r="T264" s="196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7" t="s">
        <v>132</v>
      </c>
      <c r="AT264" s="197" t="s">
        <v>127</v>
      </c>
      <c r="AU264" s="197" t="s">
        <v>91</v>
      </c>
      <c r="AY264" s="17" t="s">
        <v>125</v>
      </c>
      <c r="BE264" s="198">
        <f>IF(N264="základní",J264,0)</f>
        <v>0</v>
      </c>
      <c r="BF264" s="198">
        <f>IF(N264="snížená",J264,0)</f>
        <v>0</v>
      </c>
      <c r="BG264" s="198">
        <f>IF(N264="zákl. přenesená",J264,0)</f>
        <v>0</v>
      </c>
      <c r="BH264" s="198">
        <f>IF(N264="sníž. přenesená",J264,0)</f>
        <v>0</v>
      </c>
      <c r="BI264" s="198">
        <f>IF(N264="nulová",J264,0)</f>
        <v>0</v>
      </c>
      <c r="BJ264" s="17" t="s">
        <v>21</v>
      </c>
      <c r="BK264" s="198">
        <f>ROUND(I264*H264,2)</f>
        <v>0</v>
      </c>
      <c r="BL264" s="17" t="s">
        <v>132</v>
      </c>
      <c r="BM264" s="197" t="s">
        <v>498</v>
      </c>
    </row>
    <row r="265" spans="1:65" s="2" customFormat="1" ht="11.25">
      <c r="A265" s="34"/>
      <c r="B265" s="35"/>
      <c r="C265" s="36"/>
      <c r="D265" s="199" t="s">
        <v>134</v>
      </c>
      <c r="E265" s="36"/>
      <c r="F265" s="200" t="s">
        <v>499</v>
      </c>
      <c r="G265" s="36"/>
      <c r="H265" s="36"/>
      <c r="I265" s="201"/>
      <c r="J265" s="36"/>
      <c r="K265" s="36"/>
      <c r="L265" s="39"/>
      <c r="M265" s="202"/>
      <c r="N265" s="203"/>
      <c r="O265" s="71"/>
      <c r="P265" s="71"/>
      <c r="Q265" s="71"/>
      <c r="R265" s="71"/>
      <c r="S265" s="71"/>
      <c r="T265" s="72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T265" s="17" t="s">
        <v>134</v>
      </c>
      <c r="AU265" s="17" t="s">
        <v>91</v>
      </c>
    </row>
    <row r="266" spans="1:65" s="14" customFormat="1" ht="11.25">
      <c r="B266" s="214"/>
      <c r="C266" s="215"/>
      <c r="D266" s="199" t="s">
        <v>136</v>
      </c>
      <c r="E266" s="216" t="s">
        <v>1</v>
      </c>
      <c r="F266" s="217" t="s">
        <v>500</v>
      </c>
      <c r="G266" s="215"/>
      <c r="H266" s="218">
        <v>4</v>
      </c>
      <c r="I266" s="219"/>
      <c r="J266" s="215"/>
      <c r="K266" s="215"/>
      <c r="L266" s="220"/>
      <c r="M266" s="221"/>
      <c r="N266" s="222"/>
      <c r="O266" s="222"/>
      <c r="P266" s="222"/>
      <c r="Q266" s="222"/>
      <c r="R266" s="222"/>
      <c r="S266" s="222"/>
      <c r="T266" s="223"/>
      <c r="AT266" s="224" t="s">
        <v>136</v>
      </c>
      <c r="AU266" s="224" t="s">
        <v>91</v>
      </c>
      <c r="AV266" s="14" t="s">
        <v>91</v>
      </c>
      <c r="AW266" s="14" t="s">
        <v>36</v>
      </c>
      <c r="AX266" s="14" t="s">
        <v>21</v>
      </c>
      <c r="AY266" s="224" t="s">
        <v>125</v>
      </c>
    </row>
    <row r="267" spans="1:65" s="2" customFormat="1" ht="16.5" customHeight="1">
      <c r="A267" s="34"/>
      <c r="B267" s="35"/>
      <c r="C267" s="186" t="s">
        <v>329</v>
      </c>
      <c r="D267" s="186" t="s">
        <v>127</v>
      </c>
      <c r="E267" s="187" t="s">
        <v>501</v>
      </c>
      <c r="F267" s="188" t="s">
        <v>502</v>
      </c>
      <c r="G267" s="189" t="s">
        <v>177</v>
      </c>
      <c r="H267" s="190">
        <v>4</v>
      </c>
      <c r="I267" s="191"/>
      <c r="J267" s="192">
        <f>ROUND(I267*H267,2)</f>
        <v>0</v>
      </c>
      <c r="K267" s="188" t="s">
        <v>131</v>
      </c>
      <c r="L267" s="39"/>
      <c r="M267" s="193" t="s">
        <v>1</v>
      </c>
      <c r="N267" s="194" t="s">
        <v>44</v>
      </c>
      <c r="O267" s="71"/>
      <c r="P267" s="195">
        <f>O267*H267</f>
        <v>0</v>
      </c>
      <c r="Q267" s="195">
        <v>0</v>
      </c>
      <c r="R267" s="195">
        <f>Q267*H267</f>
        <v>0</v>
      </c>
      <c r="S267" s="195">
        <v>0</v>
      </c>
      <c r="T267" s="196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7" t="s">
        <v>132</v>
      </c>
      <c r="AT267" s="197" t="s">
        <v>127</v>
      </c>
      <c r="AU267" s="197" t="s">
        <v>91</v>
      </c>
      <c r="AY267" s="17" t="s">
        <v>125</v>
      </c>
      <c r="BE267" s="198">
        <f>IF(N267="základní",J267,0)</f>
        <v>0</v>
      </c>
      <c r="BF267" s="198">
        <f>IF(N267="snížená",J267,0)</f>
        <v>0</v>
      </c>
      <c r="BG267" s="198">
        <f>IF(N267="zákl. přenesená",J267,0)</f>
        <v>0</v>
      </c>
      <c r="BH267" s="198">
        <f>IF(N267="sníž. přenesená",J267,0)</f>
        <v>0</v>
      </c>
      <c r="BI267" s="198">
        <f>IF(N267="nulová",J267,0)</f>
        <v>0</v>
      </c>
      <c r="BJ267" s="17" t="s">
        <v>21</v>
      </c>
      <c r="BK267" s="198">
        <f>ROUND(I267*H267,2)</f>
        <v>0</v>
      </c>
      <c r="BL267" s="17" t="s">
        <v>132</v>
      </c>
      <c r="BM267" s="197" t="s">
        <v>503</v>
      </c>
    </row>
    <row r="268" spans="1:65" s="2" customFormat="1" ht="11.25">
      <c r="A268" s="34"/>
      <c r="B268" s="35"/>
      <c r="C268" s="36"/>
      <c r="D268" s="199" t="s">
        <v>134</v>
      </c>
      <c r="E268" s="36"/>
      <c r="F268" s="200" t="s">
        <v>504</v>
      </c>
      <c r="G268" s="36"/>
      <c r="H268" s="36"/>
      <c r="I268" s="201"/>
      <c r="J268" s="36"/>
      <c r="K268" s="36"/>
      <c r="L268" s="39"/>
      <c r="M268" s="202"/>
      <c r="N268" s="203"/>
      <c r="O268" s="71"/>
      <c r="P268" s="71"/>
      <c r="Q268" s="71"/>
      <c r="R268" s="71"/>
      <c r="S268" s="71"/>
      <c r="T268" s="72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T268" s="17" t="s">
        <v>134</v>
      </c>
      <c r="AU268" s="17" t="s">
        <v>91</v>
      </c>
    </row>
    <row r="269" spans="1:65" s="2" customFormat="1" ht="24.2" customHeight="1">
      <c r="A269" s="34"/>
      <c r="B269" s="35"/>
      <c r="C269" s="186" t="s">
        <v>335</v>
      </c>
      <c r="D269" s="186" t="s">
        <v>127</v>
      </c>
      <c r="E269" s="187" t="s">
        <v>505</v>
      </c>
      <c r="F269" s="188" t="s">
        <v>506</v>
      </c>
      <c r="G269" s="189" t="s">
        <v>191</v>
      </c>
      <c r="H269" s="190">
        <v>1.4999999999999999E-2</v>
      </c>
      <c r="I269" s="191"/>
      <c r="J269" s="192">
        <f>ROUND(I269*H269,2)</f>
        <v>0</v>
      </c>
      <c r="K269" s="188" t="s">
        <v>131</v>
      </c>
      <c r="L269" s="39"/>
      <c r="M269" s="193" t="s">
        <v>1</v>
      </c>
      <c r="N269" s="194" t="s">
        <v>44</v>
      </c>
      <c r="O269" s="71"/>
      <c r="P269" s="195">
        <f>O269*H269</f>
        <v>0</v>
      </c>
      <c r="Q269" s="195">
        <v>1.05291</v>
      </c>
      <c r="R269" s="195">
        <f>Q269*H269</f>
        <v>1.5793649999999999E-2</v>
      </c>
      <c r="S269" s="195">
        <v>0</v>
      </c>
      <c r="T269" s="196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7" t="s">
        <v>132</v>
      </c>
      <c r="AT269" s="197" t="s">
        <v>127</v>
      </c>
      <c r="AU269" s="197" t="s">
        <v>91</v>
      </c>
      <c r="AY269" s="17" t="s">
        <v>125</v>
      </c>
      <c r="BE269" s="198">
        <f>IF(N269="základní",J269,0)</f>
        <v>0</v>
      </c>
      <c r="BF269" s="198">
        <f>IF(N269="snížená",J269,0)</f>
        <v>0</v>
      </c>
      <c r="BG269" s="198">
        <f>IF(N269="zákl. přenesená",J269,0)</f>
        <v>0</v>
      </c>
      <c r="BH269" s="198">
        <f>IF(N269="sníž. přenesená",J269,0)</f>
        <v>0</v>
      </c>
      <c r="BI269" s="198">
        <f>IF(N269="nulová",J269,0)</f>
        <v>0</v>
      </c>
      <c r="BJ269" s="17" t="s">
        <v>21</v>
      </c>
      <c r="BK269" s="198">
        <f>ROUND(I269*H269,2)</f>
        <v>0</v>
      </c>
      <c r="BL269" s="17" t="s">
        <v>132</v>
      </c>
      <c r="BM269" s="197" t="s">
        <v>507</v>
      </c>
    </row>
    <row r="270" spans="1:65" s="2" customFormat="1" ht="19.5">
      <c r="A270" s="34"/>
      <c r="B270" s="35"/>
      <c r="C270" s="36"/>
      <c r="D270" s="199" t="s">
        <v>134</v>
      </c>
      <c r="E270" s="36"/>
      <c r="F270" s="200" t="s">
        <v>508</v>
      </c>
      <c r="G270" s="36"/>
      <c r="H270" s="36"/>
      <c r="I270" s="201"/>
      <c r="J270" s="36"/>
      <c r="K270" s="36"/>
      <c r="L270" s="39"/>
      <c r="M270" s="202"/>
      <c r="N270" s="203"/>
      <c r="O270" s="71"/>
      <c r="P270" s="71"/>
      <c r="Q270" s="71"/>
      <c r="R270" s="71"/>
      <c r="S270" s="71"/>
      <c r="T270" s="72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T270" s="17" t="s">
        <v>134</v>
      </c>
      <c r="AU270" s="17" t="s">
        <v>91</v>
      </c>
    </row>
    <row r="271" spans="1:65" s="13" customFormat="1" ht="11.25">
      <c r="B271" s="204"/>
      <c r="C271" s="205"/>
      <c r="D271" s="199" t="s">
        <v>136</v>
      </c>
      <c r="E271" s="206" t="s">
        <v>1</v>
      </c>
      <c r="F271" s="207" t="s">
        <v>509</v>
      </c>
      <c r="G271" s="205"/>
      <c r="H271" s="206" t="s">
        <v>1</v>
      </c>
      <c r="I271" s="208"/>
      <c r="J271" s="205"/>
      <c r="K271" s="205"/>
      <c r="L271" s="209"/>
      <c r="M271" s="210"/>
      <c r="N271" s="211"/>
      <c r="O271" s="211"/>
      <c r="P271" s="211"/>
      <c r="Q271" s="211"/>
      <c r="R271" s="211"/>
      <c r="S271" s="211"/>
      <c r="T271" s="212"/>
      <c r="AT271" s="213" t="s">
        <v>136</v>
      </c>
      <c r="AU271" s="213" t="s">
        <v>91</v>
      </c>
      <c r="AV271" s="13" t="s">
        <v>21</v>
      </c>
      <c r="AW271" s="13" t="s">
        <v>36</v>
      </c>
      <c r="AX271" s="13" t="s">
        <v>79</v>
      </c>
      <c r="AY271" s="213" t="s">
        <v>125</v>
      </c>
    </row>
    <row r="272" spans="1:65" s="14" customFormat="1" ht="11.25">
      <c r="B272" s="214"/>
      <c r="C272" s="215"/>
      <c r="D272" s="199" t="s">
        <v>136</v>
      </c>
      <c r="E272" s="216" t="s">
        <v>1</v>
      </c>
      <c r="F272" s="217" t="s">
        <v>510</v>
      </c>
      <c r="G272" s="215"/>
      <c r="H272" s="218">
        <v>1.4E-2</v>
      </c>
      <c r="I272" s="219"/>
      <c r="J272" s="215"/>
      <c r="K272" s="215"/>
      <c r="L272" s="220"/>
      <c r="M272" s="221"/>
      <c r="N272" s="222"/>
      <c r="O272" s="222"/>
      <c r="P272" s="222"/>
      <c r="Q272" s="222"/>
      <c r="R272" s="222"/>
      <c r="S272" s="222"/>
      <c r="T272" s="223"/>
      <c r="AT272" s="224" t="s">
        <v>136</v>
      </c>
      <c r="AU272" s="224" t="s">
        <v>91</v>
      </c>
      <c r="AV272" s="14" t="s">
        <v>91</v>
      </c>
      <c r="AW272" s="14" t="s">
        <v>36</v>
      </c>
      <c r="AX272" s="14" t="s">
        <v>79</v>
      </c>
      <c r="AY272" s="224" t="s">
        <v>125</v>
      </c>
    </row>
    <row r="273" spans="1:65" s="13" customFormat="1" ht="11.25">
      <c r="B273" s="204"/>
      <c r="C273" s="205"/>
      <c r="D273" s="199" t="s">
        <v>136</v>
      </c>
      <c r="E273" s="206" t="s">
        <v>1</v>
      </c>
      <c r="F273" s="207" t="s">
        <v>511</v>
      </c>
      <c r="G273" s="205"/>
      <c r="H273" s="206" t="s">
        <v>1</v>
      </c>
      <c r="I273" s="208"/>
      <c r="J273" s="205"/>
      <c r="K273" s="205"/>
      <c r="L273" s="209"/>
      <c r="M273" s="210"/>
      <c r="N273" s="211"/>
      <c r="O273" s="211"/>
      <c r="P273" s="211"/>
      <c r="Q273" s="211"/>
      <c r="R273" s="211"/>
      <c r="S273" s="211"/>
      <c r="T273" s="212"/>
      <c r="AT273" s="213" t="s">
        <v>136</v>
      </c>
      <c r="AU273" s="213" t="s">
        <v>91</v>
      </c>
      <c r="AV273" s="13" t="s">
        <v>21</v>
      </c>
      <c r="AW273" s="13" t="s">
        <v>36</v>
      </c>
      <c r="AX273" s="13" t="s">
        <v>79</v>
      </c>
      <c r="AY273" s="213" t="s">
        <v>125</v>
      </c>
    </row>
    <row r="274" spans="1:65" s="14" customFormat="1" ht="11.25">
      <c r="B274" s="214"/>
      <c r="C274" s="215"/>
      <c r="D274" s="199" t="s">
        <v>136</v>
      </c>
      <c r="E274" s="216" t="s">
        <v>1</v>
      </c>
      <c r="F274" s="217" t="s">
        <v>512</v>
      </c>
      <c r="G274" s="215"/>
      <c r="H274" s="218">
        <v>1E-3</v>
      </c>
      <c r="I274" s="219"/>
      <c r="J274" s="215"/>
      <c r="K274" s="215"/>
      <c r="L274" s="220"/>
      <c r="M274" s="221"/>
      <c r="N274" s="222"/>
      <c r="O274" s="222"/>
      <c r="P274" s="222"/>
      <c r="Q274" s="222"/>
      <c r="R274" s="222"/>
      <c r="S274" s="222"/>
      <c r="T274" s="223"/>
      <c r="AT274" s="224" t="s">
        <v>136</v>
      </c>
      <c r="AU274" s="224" t="s">
        <v>91</v>
      </c>
      <c r="AV274" s="14" t="s">
        <v>91</v>
      </c>
      <c r="AW274" s="14" t="s">
        <v>36</v>
      </c>
      <c r="AX274" s="14" t="s">
        <v>79</v>
      </c>
      <c r="AY274" s="224" t="s">
        <v>125</v>
      </c>
    </row>
    <row r="275" spans="1:65" s="15" customFormat="1" ht="11.25">
      <c r="B275" s="225"/>
      <c r="C275" s="226"/>
      <c r="D275" s="199" t="s">
        <v>136</v>
      </c>
      <c r="E275" s="227" t="s">
        <v>1</v>
      </c>
      <c r="F275" s="228" t="s">
        <v>156</v>
      </c>
      <c r="G275" s="226"/>
      <c r="H275" s="229">
        <v>1.4999999999999999E-2</v>
      </c>
      <c r="I275" s="230"/>
      <c r="J275" s="226"/>
      <c r="K275" s="226"/>
      <c r="L275" s="231"/>
      <c r="M275" s="232"/>
      <c r="N275" s="233"/>
      <c r="O275" s="233"/>
      <c r="P275" s="233"/>
      <c r="Q275" s="233"/>
      <c r="R275" s="233"/>
      <c r="S275" s="233"/>
      <c r="T275" s="234"/>
      <c r="AT275" s="235" t="s">
        <v>136</v>
      </c>
      <c r="AU275" s="235" t="s">
        <v>91</v>
      </c>
      <c r="AV275" s="15" t="s">
        <v>132</v>
      </c>
      <c r="AW275" s="15" t="s">
        <v>36</v>
      </c>
      <c r="AX275" s="15" t="s">
        <v>21</v>
      </c>
      <c r="AY275" s="235" t="s">
        <v>125</v>
      </c>
    </row>
    <row r="276" spans="1:65" s="12" customFormat="1" ht="22.9" customHeight="1">
      <c r="B276" s="170"/>
      <c r="C276" s="171"/>
      <c r="D276" s="172" t="s">
        <v>78</v>
      </c>
      <c r="E276" s="184" t="s">
        <v>187</v>
      </c>
      <c r="F276" s="184" t="s">
        <v>293</v>
      </c>
      <c r="G276" s="171"/>
      <c r="H276" s="171"/>
      <c r="I276" s="174"/>
      <c r="J276" s="185">
        <f>BK276</f>
        <v>0</v>
      </c>
      <c r="K276" s="171"/>
      <c r="L276" s="176"/>
      <c r="M276" s="177"/>
      <c r="N276" s="178"/>
      <c r="O276" s="178"/>
      <c r="P276" s="179">
        <f>SUM(P277:P303)</f>
        <v>0</v>
      </c>
      <c r="Q276" s="178"/>
      <c r="R276" s="179">
        <f>SUM(R277:R303)</f>
        <v>0</v>
      </c>
      <c r="S276" s="178"/>
      <c r="T276" s="180">
        <f>SUM(T277:T303)</f>
        <v>37.463307999999998</v>
      </c>
      <c r="AR276" s="181" t="s">
        <v>21</v>
      </c>
      <c r="AT276" s="182" t="s">
        <v>78</v>
      </c>
      <c r="AU276" s="182" t="s">
        <v>21</v>
      </c>
      <c r="AY276" s="181" t="s">
        <v>125</v>
      </c>
      <c r="BK276" s="183">
        <f>SUM(BK277:BK303)</f>
        <v>0</v>
      </c>
    </row>
    <row r="277" spans="1:65" s="2" customFormat="1" ht="16.5" customHeight="1">
      <c r="A277" s="34"/>
      <c r="B277" s="35"/>
      <c r="C277" s="186" t="s">
        <v>340</v>
      </c>
      <c r="D277" s="186" t="s">
        <v>127</v>
      </c>
      <c r="E277" s="187" t="s">
        <v>513</v>
      </c>
      <c r="F277" s="188" t="s">
        <v>514</v>
      </c>
      <c r="G277" s="189" t="s">
        <v>141</v>
      </c>
      <c r="H277" s="190">
        <v>4</v>
      </c>
      <c r="I277" s="191"/>
      <c r="J277" s="192">
        <f>ROUND(I277*H277,2)</f>
        <v>0</v>
      </c>
      <c r="K277" s="188" t="s">
        <v>131</v>
      </c>
      <c r="L277" s="39"/>
      <c r="M277" s="193" t="s">
        <v>1</v>
      </c>
      <c r="N277" s="194" t="s">
        <v>44</v>
      </c>
      <c r="O277" s="71"/>
      <c r="P277" s="195">
        <f>O277*H277</f>
        <v>0</v>
      </c>
      <c r="Q277" s="195">
        <v>0</v>
      </c>
      <c r="R277" s="195">
        <f>Q277*H277</f>
        <v>0</v>
      </c>
      <c r="S277" s="195">
        <v>2.4</v>
      </c>
      <c r="T277" s="196">
        <f>S277*H277</f>
        <v>9.6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7" t="s">
        <v>132</v>
      </c>
      <c r="AT277" s="197" t="s">
        <v>127</v>
      </c>
      <c r="AU277" s="197" t="s">
        <v>91</v>
      </c>
      <c r="AY277" s="17" t="s">
        <v>125</v>
      </c>
      <c r="BE277" s="198">
        <f>IF(N277="základní",J277,0)</f>
        <v>0</v>
      </c>
      <c r="BF277" s="198">
        <f>IF(N277="snížená",J277,0)</f>
        <v>0</v>
      </c>
      <c r="BG277" s="198">
        <f>IF(N277="zákl. přenesená",J277,0)</f>
        <v>0</v>
      </c>
      <c r="BH277" s="198">
        <f>IF(N277="sníž. přenesená",J277,0)</f>
        <v>0</v>
      </c>
      <c r="BI277" s="198">
        <f>IF(N277="nulová",J277,0)</f>
        <v>0</v>
      </c>
      <c r="BJ277" s="17" t="s">
        <v>21</v>
      </c>
      <c r="BK277" s="198">
        <f>ROUND(I277*H277,2)</f>
        <v>0</v>
      </c>
      <c r="BL277" s="17" t="s">
        <v>132</v>
      </c>
      <c r="BM277" s="197" t="s">
        <v>515</v>
      </c>
    </row>
    <row r="278" spans="1:65" s="2" customFormat="1" ht="11.25">
      <c r="A278" s="34"/>
      <c r="B278" s="35"/>
      <c r="C278" s="36"/>
      <c r="D278" s="199" t="s">
        <v>134</v>
      </c>
      <c r="E278" s="36"/>
      <c r="F278" s="200" t="s">
        <v>516</v>
      </c>
      <c r="G278" s="36"/>
      <c r="H278" s="36"/>
      <c r="I278" s="201"/>
      <c r="J278" s="36"/>
      <c r="K278" s="36"/>
      <c r="L278" s="39"/>
      <c r="M278" s="202"/>
      <c r="N278" s="203"/>
      <c r="O278" s="71"/>
      <c r="P278" s="71"/>
      <c r="Q278" s="71"/>
      <c r="R278" s="71"/>
      <c r="S278" s="71"/>
      <c r="T278" s="72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T278" s="17" t="s">
        <v>134</v>
      </c>
      <c r="AU278" s="17" t="s">
        <v>91</v>
      </c>
    </row>
    <row r="279" spans="1:65" s="13" customFormat="1" ht="11.25">
      <c r="B279" s="204"/>
      <c r="C279" s="205"/>
      <c r="D279" s="199" t="s">
        <v>136</v>
      </c>
      <c r="E279" s="206" t="s">
        <v>1</v>
      </c>
      <c r="F279" s="207" t="s">
        <v>137</v>
      </c>
      <c r="G279" s="205"/>
      <c r="H279" s="206" t="s">
        <v>1</v>
      </c>
      <c r="I279" s="208"/>
      <c r="J279" s="205"/>
      <c r="K279" s="205"/>
      <c r="L279" s="209"/>
      <c r="M279" s="210"/>
      <c r="N279" s="211"/>
      <c r="O279" s="211"/>
      <c r="P279" s="211"/>
      <c r="Q279" s="211"/>
      <c r="R279" s="211"/>
      <c r="S279" s="211"/>
      <c r="T279" s="212"/>
      <c r="AT279" s="213" t="s">
        <v>136</v>
      </c>
      <c r="AU279" s="213" t="s">
        <v>91</v>
      </c>
      <c r="AV279" s="13" t="s">
        <v>21</v>
      </c>
      <c r="AW279" s="13" t="s">
        <v>36</v>
      </c>
      <c r="AX279" s="13" t="s">
        <v>79</v>
      </c>
      <c r="AY279" s="213" t="s">
        <v>125</v>
      </c>
    </row>
    <row r="280" spans="1:65" s="14" customFormat="1" ht="11.25">
      <c r="B280" s="214"/>
      <c r="C280" s="215"/>
      <c r="D280" s="199" t="s">
        <v>136</v>
      </c>
      <c r="E280" s="216" t="s">
        <v>1</v>
      </c>
      <c r="F280" s="217" t="s">
        <v>517</v>
      </c>
      <c r="G280" s="215"/>
      <c r="H280" s="218">
        <v>4</v>
      </c>
      <c r="I280" s="219"/>
      <c r="J280" s="215"/>
      <c r="K280" s="215"/>
      <c r="L280" s="220"/>
      <c r="M280" s="221"/>
      <c r="N280" s="222"/>
      <c r="O280" s="222"/>
      <c r="P280" s="222"/>
      <c r="Q280" s="222"/>
      <c r="R280" s="222"/>
      <c r="S280" s="222"/>
      <c r="T280" s="223"/>
      <c r="AT280" s="224" t="s">
        <v>136</v>
      </c>
      <c r="AU280" s="224" t="s">
        <v>91</v>
      </c>
      <c r="AV280" s="14" t="s">
        <v>91</v>
      </c>
      <c r="AW280" s="14" t="s">
        <v>36</v>
      </c>
      <c r="AX280" s="14" t="s">
        <v>21</v>
      </c>
      <c r="AY280" s="224" t="s">
        <v>125</v>
      </c>
    </row>
    <row r="281" spans="1:65" s="2" customFormat="1" ht="24.2" customHeight="1">
      <c r="A281" s="34"/>
      <c r="B281" s="35"/>
      <c r="C281" s="186" t="s">
        <v>345</v>
      </c>
      <c r="D281" s="186" t="s">
        <v>127</v>
      </c>
      <c r="E281" s="187" t="s">
        <v>295</v>
      </c>
      <c r="F281" s="188" t="s">
        <v>296</v>
      </c>
      <c r="G281" s="189" t="s">
        <v>141</v>
      </c>
      <c r="H281" s="190">
        <v>1.35</v>
      </c>
      <c r="I281" s="191"/>
      <c r="J281" s="192">
        <f>ROUND(I281*H281,2)</f>
        <v>0</v>
      </c>
      <c r="K281" s="188" t="s">
        <v>131</v>
      </c>
      <c r="L281" s="39"/>
      <c r="M281" s="193" t="s">
        <v>1</v>
      </c>
      <c r="N281" s="194" t="s">
        <v>44</v>
      </c>
      <c r="O281" s="71"/>
      <c r="P281" s="195">
        <f>O281*H281</f>
        <v>0</v>
      </c>
      <c r="Q281" s="195">
        <v>0</v>
      </c>
      <c r="R281" s="195">
        <f>Q281*H281</f>
        <v>0</v>
      </c>
      <c r="S281" s="195">
        <v>1.8</v>
      </c>
      <c r="T281" s="196">
        <f>S281*H281</f>
        <v>2.4300000000000002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7" t="s">
        <v>132</v>
      </c>
      <c r="AT281" s="197" t="s">
        <v>127</v>
      </c>
      <c r="AU281" s="197" t="s">
        <v>91</v>
      </c>
      <c r="AY281" s="17" t="s">
        <v>125</v>
      </c>
      <c r="BE281" s="198">
        <f>IF(N281="základní",J281,0)</f>
        <v>0</v>
      </c>
      <c r="BF281" s="198">
        <f>IF(N281="snížená",J281,0)</f>
        <v>0</v>
      </c>
      <c r="BG281" s="198">
        <f>IF(N281="zákl. přenesená",J281,0)</f>
        <v>0</v>
      </c>
      <c r="BH281" s="198">
        <f>IF(N281="sníž. přenesená",J281,0)</f>
        <v>0</v>
      </c>
      <c r="BI281" s="198">
        <f>IF(N281="nulová",J281,0)</f>
        <v>0</v>
      </c>
      <c r="BJ281" s="17" t="s">
        <v>21</v>
      </c>
      <c r="BK281" s="198">
        <f>ROUND(I281*H281,2)</f>
        <v>0</v>
      </c>
      <c r="BL281" s="17" t="s">
        <v>132</v>
      </c>
      <c r="BM281" s="197" t="s">
        <v>518</v>
      </c>
    </row>
    <row r="282" spans="1:65" s="2" customFormat="1" ht="29.25">
      <c r="A282" s="34"/>
      <c r="B282" s="35"/>
      <c r="C282" s="36"/>
      <c r="D282" s="199" t="s">
        <v>134</v>
      </c>
      <c r="E282" s="36"/>
      <c r="F282" s="200" t="s">
        <v>298</v>
      </c>
      <c r="G282" s="36"/>
      <c r="H282" s="36"/>
      <c r="I282" s="201"/>
      <c r="J282" s="36"/>
      <c r="K282" s="36"/>
      <c r="L282" s="39"/>
      <c r="M282" s="202"/>
      <c r="N282" s="203"/>
      <c r="O282" s="71"/>
      <c r="P282" s="71"/>
      <c r="Q282" s="71"/>
      <c r="R282" s="71"/>
      <c r="S282" s="71"/>
      <c r="T282" s="72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T282" s="17" t="s">
        <v>134</v>
      </c>
      <c r="AU282" s="17" t="s">
        <v>91</v>
      </c>
    </row>
    <row r="283" spans="1:65" s="13" customFormat="1" ht="11.25">
      <c r="B283" s="204"/>
      <c r="C283" s="205"/>
      <c r="D283" s="199" t="s">
        <v>136</v>
      </c>
      <c r="E283" s="206" t="s">
        <v>1</v>
      </c>
      <c r="F283" s="207" t="s">
        <v>137</v>
      </c>
      <c r="G283" s="205"/>
      <c r="H283" s="206" t="s">
        <v>1</v>
      </c>
      <c r="I283" s="208"/>
      <c r="J283" s="205"/>
      <c r="K283" s="205"/>
      <c r="L283" s="209"/>
      <c r="M283" s="210"/>
      <c r="N283" s="211"/>
      <c r="O283" s="211"/>
      <c r="P283" s="211"/>
      <c r="Q283" s="211"/>
      <c r="R283" s="211"/>
      <c r="S283" s="211"/>
      <c r="T283" s="212"/>
      <c r="AT283" s="213" t="s">
        <v>136</v>
      </c>
      <c r="AU283" s="213" t="s">
        <v>91</v>
      </c>
      <c r="AV283" s="13" t="s">
        <v>21</v>
      </c>
      <c r="AW283" s="13" t="s">
        <v>36</v>
      </c>
      <c r="AX283" s="13" t="s">
        <v>79</v>
      </c>
      <c r="AY283" s="213" t="s">
        <v>125</v>
      </c>
    </row>
    <row r="284" spans="1:65" s="13" customFormat="1" ht="11.25">
      <c r="B284" s="204"/>
      <c r="C284" s="205"/>
      <c r="D284" s="199" t="s">
        <v>136</v>
      </c>
      <c r="E284" s="206" t="s">
        <v>1</v>
      </c>
      <c r="F284" s="207" t="s">
        <v>519</v>
      </c>
      <c r="G284" s="205"/>
      <c r="H284" s="206" t="s">
        <v>1</v>
      </c>
      <c r="I284" s="208"/>
      <c r="J284" s="205"/>
      <c r="K284" s="205"/>
      <c r="L284" s="209"/>
      <c r="M284" s="210"/>
      <c r="N284" s="211"/>
      <c r="O284" s="211"/>
      <c r="P284" s="211"/>
      <c r="Q284" s="211"/>
      <c r="R284" s="211"/>
      <c r="S284" s="211"/>
      <c r="T284" s="212"/>
      <c r="AT284" s="213" t="s">
        <v>136</v>
      </c>
      <c r="AU284" s="213" t="s">
        <v>91</v>
      </c>
      <c r="AV284" s="13" t="s">
        <v>21</v>
      </c>
      <c r="AW284" s="13" t="s">
        <v>36</v>
      </c>
      <c r="AX284" s="13" t="s">
        <v>79</v>
      </c>
      <c r="AY284" s="213" t="s">
        <v>125</v>
      </c>
    </row>
    <row r="285" spans="1:65" s="14" customFormat="1" ht="11.25">
      <c r="B285" s="214"/>
      <c r="C285" s="215"/>
      <c r="D285" s="199" t="s">
        <v>136</v>
      </c>
      <c r="E285" s="216" t="s">
        <v>1</v>
      </c>
      <c r="F285" s="217" t="s">
        <v>520</v>
      </c>
      <c r="G285" s="215"/>
      <c r="H285" s="218">
        <v>1.35</v>
      </c>
      <c r="I285" s="219"/>
      <c r="J285" s="215"/>
      <c r="K285" s="215"/>
      <c r="L285" s="220"/>
      <c r="M285" s="221"/>
      <c r="N285" s="222"/>
      <c r="O285" s="222"/>
      <c r="P285" s="222"/>
      <c r="Q285" s="222"/>
      <c r="R285" s="222"/>
      <c r="S285" s="222"/>
      <c r="T285" s="223"/>
      <c r="AT285" s="224" t="s">
        <v>136</v>
      </c>
      <c r="AU285" s="224" t="s">
        <v>91</v>
      </c>
      <c r="AV285" s="14" t="s">
        <v>91</v>
      </c>
      <c r="AW285" s="14" t="s">
        <v>36</v>
      </c>
      <c r="AX285" s="14" t="s">
        <v>21</v>
      </c>
      <c r="AY285" s="224" t="s">
        <v>125</v>
      </c>
    </row>
    <row r="286" spans="1:65" s="2" customFormat="1" ht="24.2" customHeight="1">
      <c r="A286" s="34"/>
      <c r="B286" s="35"/>
      <c r="C286" s="186" t="s">
        <v>352</v>
      </c>
      <c r="D286" s="186" t="s">
        <v>127</v>
      </c>
      <c r="E286" s="187" t="s">
        <v>309</v>
      </c>
      <c r="F286" s="188" t="s">
        <v>310</v>
      </c>
      <c r="G286" s="189" t="s">
        <v>141</v>
      </c>
      <c r="H286" s="190">
        <v>0.86399999999999999</v>
      </c>
      <c r="I286" s="191"/>
      <c r="J286" s="192">
        <f>ROUND(I286*H286,2)</f>
        <v>0</v>
      </c>
      <c r="K286" s="188" t="s">
        <v>131</v>
      </c>
      <c r="L286" s="39"/>
      <c r="M286" s="193" t="s">
        <v>1</v>
      </c>
      <c r="N286" s="194" t="s">
        <v>44</v>
      </c>
      <c r="O286" s="71"/>
      <c r="P286" s="195">
        <f>O286*H286</f>
        <v>0</v>
      </c>
      <c r="Q286" s="195">
        <v>0</v>
      </c>
      <c r="R286" s="195">
        <f>Q286*H286</f>
        <v>0</v>
      </c>
      <c r="S286" s="195">
        <v>1.8</v>
      </c>
      <c r="T286" s="196">
        <f>S286*H286</f>
        <v>1.5551999999999999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7" t="s">
        <v>132</v>
      </c>
      <c r="AT286" s="197" t="s">
        <v>127</v>
      </c>
      <c r="AU286" s="197" t="s">
        <v>91</v>
      </c>
      <c r="AY286" s="17" t="s">
        <v>125</v>
      </c>
      <c r="BE286" s="198">
        <f>IF(N286="základní",J286,0)</f>
        <v>0</v>
      </c>
      <c r="BF286" s="198">
        <f>IF(N286="snížená",J286,0)</f>
        <v>0</v>
      </c>
      <c r="BG286" s="198">
        <f>IF(N286="zákl. přenesená",J286,0)</f>
        <v>0</v>
      </c>
      <c r="BH286" s="198">
        <f>IF(N286="sníž. přenesená",J286,0)</f>
        <v>0</v>
      </c>
      <c r="BI286" s="198">
        <f>IF(N286="nulová",J286,0)</f>
        <v>0</v>
      </c>
      <c r="BJ286" s="17" t="s">
        <v>21</v>
      </c>
      <c r="BK286" s="198">
        <f>ROUND(I286*H286,2)</f>
        <v>0</v>
      </c>
      <c r="BL286" s="17" t="s">
        <v>132</v>
      </c>
      <c r="BM286" s="197" t="s">
        <v>521</v>
      </c>
    </row>
    <row r="287" spans="1:65" s="2" customFormat="1" ht="19.5">
      <c r="A287" s="34"/>
      <c r="B287" s="35"/>
      <c r="C287" s="36"/>
      <c r="D287" s="199" t="s">
        <v>134</v>
      </c>
      <c r="E287" s="36"/>
      <c r="F287" s="200" t="s">
        <v>312</v>
      </c>
      <c r="G287" s="36"/>
      <c r="H287" s="36"/>
      <c r="I287" s="201"/>
      <c r="J287" s="36"/>
      <c r="K287" s="36"/>
      <c r="L287" s="39"/>
      <c r="M287" s="202"/>
      <c r="N287" s="203"/>
      <c r="O287" s="71"/>
      <c r="P287" s="71"/>
      <c r="Q287" s="71"/>
      <c r="R287" s="71"/>
      <c r="S287" s="71"/>
      <c r="T287" s="72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T287" s="17" t="s">
        <v>134</v>
      </c>
      <c r="AU287" s="17" t="s">
        <v>91</v>
      </c>
    </row>
    <row r="288" spans="1:65" s="13" customFormat="1" ht="11.25">
      <c r="B288" s="204"/>
      <c r="C288" s="205"/>
      <c r="D288" s="199" t="s">
        <v>136</v>
      </c>
      <c r="E288" s="206" t="s">
        <v>1</v>
      </c>
      <c r="F288" s="207" t="s">
        <v>137</v>
      </c>
      <c r="G288" s="205"/>
      <c r="H288" s="206" t="s">
        <v>1</v>
      </c>
      <c r="I288" s="208"/>
      <c r="J288" s="205"/>
      <c r="K288" s="205"/>
      <c r="L288" s="209"/>
      <c r="M288" s="210"/>
      <c r="N288" s="211"/>
      <c r="O288" s="211"/>
      <c r="P288" s="211"/>
      <c r="Q288" s="211"/>
      <c r="R288" s="211"/>
      <c r="S288" s="211"/>
      <c r="T288" s="212"/>
      <c r="AT288" s="213" t="s">
        <v>136</v>
      </c>
      <c r="AU288" s="213" t="s">
        <v>91</v>
      </c>
      <c r="AV288" s="13" t="s">
        <v>21</v>
      </c>
      <c r="AW288" s="13" t="s">
        <v>36</v>
      </c>
      <c r="AX288" s="13" t="s">
        <v>79</v>
      </c>
      <c r="AY288" s="213" t="s">
        <v>125</v>
      </c>
    </row>
    <row r="289" spans="1:65" s="14" customFormat="1" ht="11.25">
      <c r="B289" s="214"/>
      <c r="C289" s="215"/>
      <c r="D289" s="199" t="s">
        <v>136</v>
      </c>
      <c r="E289" s="216" t="s">
        <v>1</v>
      </c>
      <c r="F289" s="217" t="s">
        <v>522</v>
      </c>
      <c r="G289" s="215"/>
      <c r="H289" s="218">
        <v>0.86399999999999999</v>
      </c>
      <c r="I289" s="219"/>
      <c r="J289" s="215"/>
      <c r="K289" s="215"/>
      <c r="L289" s="220"/>
      <c r="M289" s="221"/>
      <c r="N289" s="222"/>
      <c r="O289" s="222"/>
      <c r="P289" s="222"/>
      <c r="Q289" s="222"/>
      <c r="R289" s="222"/>
      <c r="S289" s="222"/>
      <c r="T289" s="223"/>
      <c r="AT289" s="224" t="s">
        <v>136</v>
      </c>
      <c r="AU289" s="224" t="s">
        <v>91</v>
      </c>
      <c r="AV289" s="14" t="s">
        <v>91</v>
      </c>
      <c r="AW289" s="14" t="s">
        <v>36</v>
      </c>
      <c r="AX289" s="14" t="s">
        <v>21</v>
      </c>
      <c r="AY289" s="224" t="s">
        <v>125</v>
      </c>
    </row>
    <row r="290" spans="1:65" s="2" customFormat="1" ht="37.9" customHeight="1">
      <c r="A290" s="34"/>
      <c r="B290" s="35"/>
      <c r="C290" s="186" t="s">
        <v>357</v>
      </c>
      <c r="D290" s="186" t="s">
        <v>127</v>
      </c>
      <c r="E290" s="187" t="s">
        <v>336</v>
      </c>
      <c r="F290" s="188" t="s">
        <v>337</v>
      </c>
      <c r="G290" s="189" t="s">
        <v>177</v>
      </c>
      <c r="H290" s="190">
        <v>63.268000000000001</v>
      </c>
      <c r="I290" s="191"/>
      <c r="J290" s="192">
        <f>ROUND(I290*H290,2)</f>
        <v>0</v>
      </c>
      <c r="K290" s="188" t="s">
        <v>131</v>
      </c>
      <c r="L290" s="39"/>
      <c r="M290" s="193" t="s">
        <v>1</v>
      </c>
      <c r="N290" s="194" t="s">
        <v>44</v>
      </c>
      <c r="O290" s="71"/>
      <c r="P290" s="195">
        <f>O290*H290</f>
        <v>0</v>
      </c>
      <c r="Q290" s="195">
        <v>0</v>
      </c>
      <c r="R290" s="195">
        <f>Q290*H290</f>
        <v>0</v>
      </c>
      <c r="S290" s="195">
        <v>0.26100000000000001</v>
      </c>
      <c r="T290" s="196">
        <f>S290*H290</f>
        <v>16.512948000000002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97" t="s">
        <v>132</v>
      </c>
      <c r="AT290" s="197" t="s">
        <v>127</v>
      </c>
      <c r="AU290" s="197" t="s">
        <v>91</v>
      </c>
      <c r="AY290" s="17" t="s">
        <v>125</v>
      </c>
      <c r="BE290" s="198">
        <f>IF(N290="základní",J290,0)</f>
        <v>0</v>
      </c>
      <c r="BF290" s="198">
        <f>IF(N290="snížená",J290,0)</f>
        <v>0</v>
      </c>
      <c r="BG290" s="198">
        <f>IF(N290="zákl. přenesená",J290,0)</f>
        <v>0</v>
      </c>
      <c r="BH290" s="198">
        <f>IF(N290="sníž. přenesená",J290,0)</f>
        <v>0</v>
      </c>
      <c r="BI290" s="198">
        <f>IF(N290="nulová",J290,0)</f>
        <v>0</v>
      </c>
      <c r="BJ290" s="17" t="s">
        <v>21</v>
      </c>
      <c r="BK290" s="198">
        <f>ROUND(I290*H290,2)</f>
        <v>0</v>
      </c>
      <c r="BL290" s="17" t="s">
        <v>132</v>
      </c>
      <c r="BM290" s="197" t="s">
        <v>523</v>
      </c>
    </row>
    <row r="291" spans="1:65" s="2" customFormat="1" ht="19.5">
      <c r="A291" s="34"/>
      <c r="B291" s="35"/>
      <c r="C291" s="36"/>
      <c r="D291" s="199" t="s">
        <v>134</v>
      </c>
      <c r="E291" s="36"/>
      <c r="F291" s="200" t="s">
        <v>337</v>
      </c>
      <c r="G291" s="36"/>
      <c r="H291" s="36"/>
      <c r="I291" s="201"/>
      <c r="J291" s="36"/>
      <c r="K291" s="36"/>
      <c r="L291" s="39"/>
      <c r="M291" s="202"/>
      <c r="N291" s="203"/>
      <c r="O291" s="71"/>
      <c r="P291" s="71"/>
      <c r="Q291" s="71"/>
      <c r="R291" s="71"/>
      <c r="S291" s="71"/>
      <c r="T291" s="72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T291" s="17" t="s">
        <v>134</v>
      </c>
      <c r="AU291" s="17" t="s">
        <v>91</v>
      </c>
    </row>
    <row r="292" spans="1:65" s="13" customFormat="1" ht="11.25">
      <c r="B292" s="204"/>
      <c r="C292" s="205"/>
      <c r="D292" s="199" t="s">
        <v>136</v>
      </c>
      <c r="E292" s="206" t="s">
        <v>1</v>
      </c>
      <c r="F292" s="207" t="s">
        <v>137</v>
      </c>
      <c r="G292" s="205"/>
      <c r="H292" s="206" t="s">
        <v>1</v>
      </c>
      <c r="I292" s="208"/>
      <c r="J292" s="205"/>
      <c r="K292" s="205"/>
      <c r="L292" s="209"/>
      <c r="M292" s="210"/>
      <c r="N292" s="211"/>
      <c r="O292" s="211"/>
      <c r="P292" s="211"/>
      <c r="Q292" s="211"/>
      <c r="R292" s="211"/>
      <c r="S292" s="211"/>
      <c r="T292" s="212"/>
      <c r="AT292" s="213" t="s">
        <v>136</v>
      </c>
      <c r="AU292" s="213" t="s">
        <v>91</v>
      </c>
      <c r="AV292" s="13" t="s">
        <v>21</v>
      </c>
      <c r="AW292" s="13" t="s">
        <v>36</v>
      </c>
      <c r="AX292" s="13" t="s">
        <v>79</v>
      </c>
      <c r="AY292" s="213" t="s">
        <v>125</v>
      </c>
    </row>
    <row r="293" spans="1:65" s="14" customFormat="1" ht="11.25">
      <c r="B293" s="214"/>
      <c r="C293" s="215"/>
      <c r="D293" s="199" t="s">
        <v>136</v>
      </c>
      <c r="E293" s="216" t="s">
        <v>1</v>
      </c>
      <c r="F293" s="217" t="s">
        <v>524</v>
      </c>
      <c r="G293" s="215"/>
      <c r="H293" s="218">
        <v>63.268000000000001</v>
      </c>
      <c r="I293" s="219"/>
      <c r="J293" s="215"/>
      <c r="K293" s="215"/>
      <c r="L293" s="220"/>
      <c r="M293" s="221"/>
      <c r="N293" s="222"/>
      <c r="O293" s="222"/>
      <c r="P293" s="222"/>
      <c r="Q293" s="222"/>
      <c r="R293" s="222"/>
      <c r="S293" s="222"/>
      <c r="T293" s="223"/>
      <c r="AT293" s="224" t="s">
        <v>136</v>
      </c>
      <c r="AU293" s="224" t="s">
        <v>91</v>
      </c>
      <c r="AV293" s="14" t="s">
        <v>91</v>
      </c>
      <c r="AW293" s="14" t="s">
        <v>36</v>
      </c>
      <c r="AX293" s="14" t="s">
        <v>21</v>
      </c>
      <c r="AY293" s="224" t="s">
        <v>125</v>
      </c>
    </row>
    <row r="294" spans="1:65" s="2" customFormat="1" ht="24.2" customHeight="1">
      <c r="A294" s="34"/>
      <c r="B294" s="35"/>
      <c r="C294" s="186" t="s">
        <v>362</v>
      </c>
      <c r="D294" s="186" t="s">
        <v>127</v>
      </c>
      <c r="E294" s="187" t="s">
        <v>341</v>
      </c>
      <c r="F294" s="188" t="s">
        <v>342</v>
      </c>
      <c r="G294" s="189" t="s">
        <v>237</v>
      </c>
      <c r="H294" s="190">
        <v>27</v>
      </c>
      <c r="I294" s="191"/>
      <c r="J294" s="192">
        <f>ROUND(I294*H294,2)</f>
        <v>0</v>
      </c>
      <c r="K294" s="188" t="s">
        <v>1</v>
      </c>
      <c r="L294" s="39"/>
      <c r="M294" s="193" t="s">
        <v>1</v>
      </c>
      <c r="N294" s="194" t="s">
        <v>44</v>
      </c>
      <c r="O294" s="71"/>
      <c r="P294" s="195">
        <f>O294*H294</f>
        <v>0</v>
      </c>
      <c r="Q294" s="195">
        <v>0</v>
      </c>
      <c r="R294" s="195">
        <f>Q294*H294</f>
        <v>0</v>
      </c>
      <c r="S294" s="195">
        <v>0.11700000000000001</v>
      </c>
      <c r="T294" s="196">
        <f>S294*H294</f>
        <v>3.1590000000000003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7" t="s">
        <v>132</v>
      </c>
      <c r="AT294" s="197" t="s">
        <v>127</v>
      </c>
      <c r="AU294" s="197" t="s">
        <v>91</v>
      </c>
      <c r="AY294" s="17" t="s">
        <v>125</v>
      </c>
      <c r="BE294" s="198">
        <f>IF(N294="základní",J294,0)</f>
        <v>0</v>
      </c>
      <c r="BF294" s="198">
        <f>IF(N294="snížená",J294,0)</f>
        <v>0</v>
      </c>
      <c r="BG294" s="198">
        <f>IF(N294="zákl. přenesená",J294,0)</f>
        <v>0</v>
      </c>
      <c r="BH294" s="198">
        <f>IF(N294="sníž. přenesená",J294,0)</f>
        <v>0</v>
      </c>
      <c r="BI294" s="198">
        <f>IF(N294="nulová",J294,0)</f>
        <v>0</v>
      </c>
      <c r="BJ294" s="17" t="s">
        <v>21</v>
      </c>
      <c r="BK294" s="198">
        <f>ROUND(I294*H294,2)</f>
        <v>0</v>
      </c>
      <c r="BL294" s="17" t="s">
        <v>132</v>
      </c>
      <c r="BM294" s="197" t="s">
        <v>525</v>
      </c>
    </row>
    <row r="295" spans="1:65" s="2" customFormat="1" ht="11.25">
      <c r="A295" s="34"/>
      <c r="B295" s="35"/>
      <c r="C295" s="36"/>
      <c r="D295" s="199" t="s">
        <v>134</v>
      </c>
      <c r="E295" s="36"/>
      <c r="F295" s="200" t="s">
        <v>342</v>
      </c>
      <c r="G295" s="36"/>
      <c r="H295" s="36"/>
      <c r="I295" s="201"/>
      <c r="J295" s="36"/>
      <c r="K295" s="36"/>
      <c r="L295" s="39"/>
      <c r="M295" s="202"/>
      <c r="N295" s="203"/>
      <c r="O295" s="71"/>
      <c r="P295" s="71"/>
      <c r="Q295" s="71"/>
      <c r="R295" s="71"/>
      <c r="S295" s="71"/>
      <c r="T295" s="72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T295" s="17" t="s">
        <v>134</v>
      </c>
      <c r="AU295" s="17" t="s">
        <v>91</v>
      </c>
    </row>
    <row r="296" spans="1:65" s="13" customFormat="1" ht="11.25">
      <c r="B296" s="204"/>
      <c r="C296" s="205"/>
      <c r="D296" s="199" t="s">
        <v>136</v>
      </c>
      <c r="E296" s="206" t="s">
        <v>1</v>
      </c>
      <c r="F296" s="207" t="s">
        <v>344</v>
      </c>
      <c r="G296" s="205"/>
      <c r="H296" s="206" t="s">
        <v>1</v>
      </c>
      <c r="I296" s="208"/>
      <c r="J296" s="205"/>
      <c r="K296" s="205"/>
      <c r="L296" s="209"/>
      <c r="M296" s="210"/>
      <c r="N296" s="211"/>
      <c r="O296" s="211"/>
      <c r="P296" s="211"/>
      <c r="Q296" s="211"/>
      <c r="R296" s="211"/>
      <c r="S296" s="211"/>
      <c r="T296" s="212"/>
      <c r="AT296" s="213" t="s">
        <v>136</v>
      </c>
      <c r="AU296" s="213" t="s">
        <v>91</v>
      </c>
      <c r="AV296" s="13" t="s">
        <v>21</v>
      </c>
      <c r="AW296" s="13" t="s">
        <v>36</v>
      </c>
      <c r="AX296" s="13" t="s">
        <v>79</v>
      </c>
      <c r="AY296" s="213" t="s">
        <v>125</v>
      </c>
    </row>
    <row r="297" spans="1:65" s="13" customFormat="1" ht="11.25">
      <c r="B297" s="204"/>
      <c r="C297" s="205"/>
      <c r="D297" s="199" t="s">
        <v>136</v>
      </c>
      <c r="E297" s="206" t="s">
        <v>1</v>
      </c>
      <c r="F297" s="207" t="s">
        <v>137</v>
      </c>
      <c r="G297" s="205"/>
      <c r="H297" s="206" t="s">
        <v>1</v>
      </c>
      <c r="I297" s="208"/>
      <c r="J297" s="205"/>
      <c r="K297" s="205"/>
      <c r="L297" s="209"/>
      <c r="M297" s="210"/>
      <c r="N297" s="211"/>
      <c r="O297" s="211"/>
      <c r="P297" s="211"/>
      <c r="Q297" s="211"/>
      <c r="R297" s="211"/>
      <c r="S297" s="211"/>
      <c r="T297" s="212"/>
      <c r="AT297" s="213" t="s">
        <v>136</v>
      </c>
      <c r="AU297" s="213" t="s">
        <v>91</v>
      </c>
      <c r="AV297" s="13" t="s">
        <v>21</v>
      </c>
      <c r="AW297" s="13" t="s">
        <v>36</v>
      </c>
      <c r="AX297" s="13" t="s">
        <v>79</v>
      </c>
      <c r="AY297" s="213" t="s">
        <v>125</v>
      </c>
    </row>
    <row r="298" spans="1:65" s="14" customFormat="1" ht="11.25">
      <c r="B298" s="214"/>
      <c r="C298" s="215"/>
      <c r="D298" s="199" t="s">
        <v>136</v>
      </c>
      <c r="E298" s="216" t="s">
        <v>1</v>
      </c>
      <c r="F298" s="217" t="s">
        <v>276</v>
      </c>
      <c r="G298" s="215"/>
      <c r="H298" s="218">
        <v>27</v>
      </c>
      <c r="I298" s="219"/>
      <c r="J298" s="215"/>
      <c r="K298" s="215"/>
      <c r="L298" s="220"/>
      <c r="M298" s="221"/>
      <c r="N298" s="222"/>
      <c r="O298" s="222"/>
      <c r="P298" s="222"/>
      <c r="Q298" s="222"/>
      <c r="R298" s="222"/>
      <c r="S298" s="222"/>
      <c r="T298" s="223"/>
      <c r="AT298" s="224" t="s">
        <v>136</v>
      </c>
      <c r="AU298" s="224" t="s">
        <v>91</v>
      </c>
      <c r="AV298" s="14" t="s">
        <v>91</v>
      </c>
      <c r="AW298" s="14" t="s">
        <v>36</v>
      </c>
      <c r="AX298" s="14" t="s">
        <v>79</v>
      </c>
      <c r="AY298" s="224" t="s">
        <v>125</v>
      </c>
    </row>
    <row r="299" spans="1:65" s="15" customFormat="1" ht="11.25">
      <c r="B299" s="225"/>
      <c r="C299" s="226"/>
      <c r="D299" s="199" t="s">
        <v>136</v>
      </c>
      <c r="E299" s="227" t="s">
        <v>1</v>
      </c>
      <c r="F299" s="228" t="s">
        <v>156</v>
      </c>
      <c r="G299" s="226"/>
      <c r="H299" s="229">
        <v>27</v>
      </c>
      <c r="I299" s="230"/>
      <c r="J299" s="226"/>
      <c r="K299" s="226"/>
      <c r="L299" s="231"/>
      <c r="M299" s="232"/>
      <c r="N299" s="233"/>
      <c r="O299" s="233"/>
      <c r="P299" s="233"/>
      <c r="Q299" s="233"/>
      <c r="R299" s="233"/>
      <c r="S299" s="233"/>
      <c r="T299" s="234"/>
      <c r="AT299" s="235" t="s">
        <v>136</v>
      </c>
      <c r="AU299" s="235" t="s">
        <v>91</v>
      </c>
      <c r="AV299" s="15" t="s">
        <v>132</v>
      </c>
      <c r="AW299" s="15" t="s">
        <v>36</v>
      </c>
      <c r="AX299" s="15" t="s">
        <v>21</v>
      </c>
      <c r="AY299" s="235" t="s">
        <v>125</v>
      </c>
    </row>
    <row r="300" spans="1:65" s="2" customFormat="1" ht="16.5" customHeight="1">
      <c r="A300" s="34"/>
      <c r="B300" s="35"/>
      <c r="C300" s="186" t="s">
        <v>367</v>
      </c>
      <c r="D300" s="186" t="s">
        <v>127</v>
      </c>
      <c r="E300" s="187" t="s">
        <v>346</v>
      </c>
      <c r="F300" s="188" t="s">
        <v>347</v>
      </c>
      <c r="G300" s="189" t="s">
        <v>130</v>
      </c>
      <c r="H300" s="190">
        <v>75.11</v>
      </c>
      <c r="I300" s="191"/>
      <c r="J300" s="192">
        <f>ROUND(I300*H300,2)</f>
        <v>0</v>
      </c>
      <c r="K300" s="188" t="s">
        <v>1</v>
      </c>
      <c r="L300" s="39"/>
      <c r="M300" s="193" t="s">
        <v>1</v>
      </c>
      <c r="N300" s="194" t="s">
        <v>44</v>
      </c>
      <c r="O300" s="71"/>
      <c r="P300" s="195">
        <f>O300*H300</f>
        <v>0</v>
      </c>
      <c r="Q300" s="195">
        <v>0</v>
      </c>
      <c r="R300" s="195">
        <f>Q300*H300</f>
        <v>0</v>
      </c>
      <c r="S300" s="195">
        <v>5.6000000000000001E-2</v>
      </c>
      <c r="T300" s="196">
        <f>S300*H300</f>
        <v>4.2061599999999997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7" t="s">
        <v>132</v>
      </c>
      <c r="AT300" s="197" t="s">
        <v>127</v>
      </c>
      <c r="AU300" s="197" t="s">
        <v>91</v>
      </c>
      <c r="AY300" s="17" t="s">
        <v>125</v>
      </c>
      <c r="BE300" s="198">
        <f>IF(N300="základní",J300,0)</f>
        <v>0</v>
      </c>
      <c r="BF300" s="198">
        <f>IF(N300="snížená",J300,0)</f>
        <v>0</v>
      </c>
      <c r="BG300" s="198">
        <f>IF(N300="zákl. přenesená",J300,0)</f>
        <v>0</v>
      </c>
      <c r="BH300" s="198">
        <f>IF(N300="sníž. přenesená",J300,0)</f>
        <v>0</v>
      </c>
      <c r="BI300" s="198">
        <f>IF(N300="nulová",J300,0)</f>
        <v>0</v>
      </c>
      <c r="BJ300" s="17" t="s">
        <v>21</v>
      </c>
      <c r="BK300" s="198">
        <f>ROUND(I300*H300,2)</f>
        <v>0</v>
      </c>
      <c r="BL300" s="17" t="s">
        <v>132</v>
      </c>
      <c r="BM300" s="197" t="s">
        <v>526</v>
      </c>
    </row>
    <row r="301" spans="1:65" s="2" customFormat="1" ht="11.25">
      <c r="A301" s="34"/>
      <c r="B301" s="35"/>
      <c r="C301" s="36"/>
      <c r="D301" s="199" t="s">
        <v>134</v>
      </c>
      <c r="E301" s="36"/>
      <c r="F301" s="200" t="s">
        <v>347</v>
      </c>
      <c r="G301" s="36"/>
      <c r="H301" s="36"/>
      <c r="I301" s="201"/>
      <c r="J301" s="36"/>
      <c r="K301" s="36"/>
      <c r="L301" s="39"/>
      <c r="M301" s="202"/>
      <c r="N301" s="203"/>
      <c r="O301" s="71"/>
      <c r="P301" s="71"/>
      <c r="Q301" s="71"/>
      <c r="R301" s="71"/>
      <c r="S301" s="71"/>
      <c r="T301" s="72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T301" s="17" t="s">
        <v>134</v>
      </c>
      <c r="AU301" s="17" t="s">
        <v>91</v>
      </c>
    </row>
    <row r="302" spans="1:65" s="13" customFormat="1" ht="11.25">
      <c r="B302" s="204"/>
      <c r="C302" s="205"/>
      <c r="D302" s="199" t="s">
        <v>136</v>
      </c>
      <c r="E302" s="206" t="s">
        <v>1</v>
      </c>
      <c r="F302" s="207" t="s">
        <v>137</v>
      </c>
      <c r="G302" s="205"/>
      <c r="H302" s="206" t="s">
        <v>1</v>
      </c>
      <c r="I302" s="208"/>
      <c r="J302" s="205"/>
      <c r="K302" s="205"/>
      <c r="L302" s="209"/>
      <c r="M302" s="210"/>
      <c r="N302" s="211"/>
      <c r="O302" s="211"/>
      <c r="P302" s="211"/>
      <c r="Q302" s="211"/>
      <c r="R302" s="211"/>
      <c r="S302" s="211"/>
      <c r="T302" s="212"/>
      <c r="AT302" s="213" t="s">
        <v>136</v>
      </c>
      <c r="AU302" s="213" t="s">
        <v>91</v>
      </c>
      <c r="AV302" s="13" t="s">
        <v>21</v>
      </c>
      <c r="AW302" s="13" t="s">
        <v>36</v>
      </c>
      <c r="AX302" s="13" t="s">
        <v>79</v>
      </c>
      <c r="AY302" s="213" t="s">
        <v>125</v>
      </c>
    </row>
    <row r="303" spans="1:65" s="14" customFormat="1" ht="11.25">
      <c r="B303" s="214"/>
      <c r="C303" s="215"/>
      <c r="D303" s="199" t="s">
        <v>136</v>
      </c>
      <c r="E303" s="216" t="s">
        <v>1</v>
      </c>
      <c r="F303" s="217" t="s">
        <v>527</v>
      </c>
      <c r="G303" s="215"/>
      <c r="H303" s="218">
        <v>75.11</v>
      </c>
      <c r="I303" s="219"/>
      <c r="J303" s="215"/>
      <c r="K303" s="215"/>
      <c r="L303" s="220"/>
      <c r="M303" s="221"/>
      <c r="N303" s="222"/>
      <c r="O303" s="222"/>
      <c r="P303" s="222"/>
      <c r="Q303" s="222"/>
      <c r="R303" s="222"/>
      <c r="S303" s="222"/>
      <c r="T303" s="223"/>
      <c r="AT303" s="224" t="s">
        <v>136</v>
      </c>
      <c r="AU303" s="224" t="s">
        <v>91</v>
      </c>
      <c r="AV303" s="14" t="s">
        <v>91</v>
      </c>
      <c r="AW303" s="14" t="s">
        <v>36</v>
      </c>
      <c r="AX303" s="14" t="s">
        <v>21</v>
      </c>
      <c r="AY303" s="224" t="s">
        <v>125</v>
      </c>
    </row>
    <row r="304" spans="1:65" s="12" customFormat="1" ht="22.9" customHeight="1">
      <c r="B304" s="170"/>
      <c r="C304" s="171"/>
      <c r="D304" s="172" t="s">
        <v>78</v>
      </c>
      <c r="E304" s="184" t="s">
        <v>350</v>
      </c>
      <c r="F304" s="184" t="s">
        <v>351</v>
      </c>
      <c r="G304" s="171"/>
      <c r="H304" s="171"/>
      <c r="I304" s="174"/>
      <c r="J304" s="185">
        <f>BK304</f>
        <v>0</v>
      </c>
      <c r="K304" s="171"/>
      <c r="L304" s="176"/>
      <c r="M304" s="177"/>
      <c r="N304" s="178"/>
      <c r="O304" s="178"/>
      <c r="P304" s="179">
        <f>SUM(P305:P317)</f>
        <v>0</v>
      </c>
      <c r="Q304" s="178"/>
      <c r="R304" s="179">
        <f>SUM(R305:R317)</f>
        <v>0</v>
      </c>
      <c r="S304" s="178"/>
      <c r="T304" s="180">
        <f>SUM(T305:T317)</f>
        <v>0</v>
      </c>
      <c r="AR304" s="181" t="s">
        <v>21</v>
      </c>
      <c r="AT304" s="182" t="s">
        <v>78</v>
      </c>
      <c r="AU304" s="182" t="s">
        <v>21</v>
      </c>
      <c r="AY304" s="181" t="s">
        <v>125</v>
      </c>
      <c r="BK304" s="183">
        <f>SUM(BK305:BK317)</f>
        <v>0</v>
      </c>
    </row>
    <row r="305" spans="1:65" s="2" customFormat="1" ht="33" customHeight="1">
      <c r="A305" s="34"/>
      <c r="B305" s="35"/>
      <c r="C305" s="186" t="s">
        <v>373</v>
      </c>
      <c r="D305" s="186" t="s">
        <v>127</v>
      </c>
      <c r="E305" s="187" t="s">
        <v>353</v>
      </c>
      <c r="F305" s="188" t="s">
        <v>354</v>
      </c>
      <c r="G305" s="189" t="s">
        <v>191</v>
      </c>
      <c r="H305" s="190">
        <v>37.463000000000001</v>
      </c>
      <c r="I305" s="191"/>
      <c r="J305" s="192">
        <f>ROUND(I305*H305,2)</f>
        <v>0</v>
      </c>
      <c r="K305" s="188" t="s">
        <v>131</v>
      </c>
      <c r="L305" s="39"/>
      <c r="M305" s="193" t="s">
        <v>1</v>
      </c>
      <c r="N305" s="194" t="s">
        <v>44</v>
      </c>
      <c r="O305" s="71"/>
      <c r="P305" s="195">
        <f>O305*H305</f>
        <v>0</v>
      </c>
      <c r="Q305" s="195">
        <v>0</v>
      </c>
      <c r="R305" s="195">
        <f>Q305*H305</f>
        <v>0</v>
      </c>
      <c r="S305" s="195">
        <v>0</v>
      </c>
      <c r="T305" s="196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7" t="s">
        <v>132</v>
      </c>
      <c r="AT305" s="197" t="s">
        <v>127</v>
      </c>
      <c r="AU305" s="197" t="s">
        <v>91</v>
      </c>
      <c r="AY305" s="17" t="s">
        <v>125</v>
      </c>
      <c r="BE305" s="198">
        <f>IF(N305="základní",J305,0)</f>
        <v>0</v>
      </c>
      <c r="BF305" s="198">
        <f>IF(N305="snížená",J305,0)</f>
        <v>0</v>
      </c>
      <c r="BG305" s="198">
        <f>IF(N305="zákl. přenesená",J305,0)</f>
        <v>0</v>
      </c>
      <c r="BH305" s="198">
        <f>IF(N305="sníž. přenesená",J305,0)</f>
        <v>0</v>
      </c>
      <c r="BI305" s="198">
        <f>IF(N305="nulová",J305,0)</f>
        <v>0</v>
      </c>
      <c r="BJ305" s="17" t="s">
        <v>21</v>
      </c>
      <c r="BK305" s="198">
        <f>ROUND(I305*H305,2)</f>
        <v>0</v>
      </c>
      <c r="BL305" s="17" t="s">
        <v>132</v>
      </c>
      <c r="BM305" s="197" t="s">
        <v>528</v>
      </c>
    </row>
    <row r="306" spans="1:65" s="2" customFormat="1" ht="29.25">
      <c r="A306" s="34"/>
      <c r="B306" s="35"/>
      <c r="C306" s="36"/>
      <c r="D306" s="199" t="s">
        <v>134</v>
      </c>
      <c r="E306" s="36"/>
      <c r="F306" s="200" t="s">
        <v>356</v>
      </c>
      <c r="G306" s="36"/>
      <c r="H306" s="36"/>
      <c r="I306" s="201"/>
      <c r="J306" s="36"/>
      <c r="K306" s="36"/>
      <c r="L306" s="39"/>
      <c r="M306" s="202"/>
      <c r="N306" s="203"/>
      <c r="O306" s="71"/>
      <c r="P306" s="71"/>
      <c r="Q306" s="71"/>
      <c r="R306" s="71"/>
      <c r="S306" s="71"/>
      <c r="T306" s="72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T306" s="17" t="s">
        <v>134</v>
      </c>
      <c r="AU306" s="17" t="s">
        <v>91</v>
      </c>
    </row>
    <row r="307" spans="1:65" s="2" customFormat="1" ht="33" customHeight="1">
      <c r="A307" s="34"/>
      <c r="B307" s="35"/>
      <c r="C307" s="186" t="s">
        <v>378</v>
      </c>
      <c r="D307" s="186" t="s">
        <v>127</v>
      </c>
      <c r="E307" s="187" t="s">
        <v>358</v>
      </c>
      <c r="F307" s="188" t="s">
        <v>359</v>
      </c>
      <c r="G307" s="189" t="s">
        <v>191</v>
      </c>
      <c r="H307" s="190">
        <v>37.463000000000001</v>
      </c>
      <c r="I307" s="191"/>
      <c r="J307" s="192">
        <f>ROUND(I307*H307,2)</f>
        <v>0</v>
      </c>
      <c r="K307" s="188" t="s">
        <v>131</v>
      </c>
      <c r="L307" s="39"/>
      <c r="M307" s="193" t="s">
        <v>1</v>
      </c>
      <c r="N307" s="194" t="s">
        <v>44</v>
      </c>
      <c r="O307" s="71"/>
      <c r="P307" s="195">
        <f>O307*H307</f>
        <v>0</v>
      </c>
      <c r="Q307" s="195">
        <v>0</v>
      </c>
      <c r="R307" s="195">
        <f>Q307*H307</f>
        <v>0</v>
      </c>
      <c r="S307" s="195">
        <v>0</v>
      </c>
      <c r="T307" s="196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97" t="s">
        <v>132</v>
      </c>
      <c r="AT307" s="197" t="s">
        <v>127</v>
      </c>
      <c r="AU307" s="197" t="s">
        <v>91</v>
      </c>
      <c r="AY307" s="17" t="s">
        <v>125</v>
      </c>
      <c r="BE307" s="198">
        <f>IF(N307="základní",J307,0)</f>
        <v>0</v>
      </c>
      <c r="BF307" s="198">
        <f>IF(N307="snížená",J307,0)</f>
        <v>0</v>
      </c>
      <c r="BG307" s="198">
        <f>IF(N307="zákl. přenesená",J307,0)</f>
        <v>0</v>
      </c>
      <c r="BH307" s="198">
        <f>IF(N307="sníž. přenesená",J307,0)</f>
        <v>0</v>
      </c>
      <c r="BI307" s="198">
        <f>IF(N307="nulová",J307,0)</f>
        <v>0</v>
      </c>
      <c r="BJ307" s="17" t="s">
        <v>21</v>
      </c>
      <c r="BK307" s="198">
        <f>ROUND(I307*H307,2)</f>
        <v>0</v>
      </c>
      <c r="BL307" s="17" t="s">
        <v>132</v>
      </c>
      <c r="BM307" s="197" t="s">
        <v>529</v>
      </c>
    </row>
    <row r="308" spans="1:65" s="2" customFormat="1" ht="39">
      <c r="A308" s="34"/>
      <c r="B308" s="35"/>
      <c r="C308" s="36"/>
      <c r="D308" s="199" t="s">
        <v>134</v>
      </c>
      <c r="E308" s="36"/>
      <c r="F308" s="200" t="s">
        <v>361</v>
      </c>
      <c r="G308" s="36"/>
      <c r="H308" s="36"/>
      <c r="I308" s="201"/>
      <c r="J308" s="36"/>
      <c r="K308" s="36"/>
      <c r="L308" s="39"/>
      <c r="M308" s="202"/>
      <c r="N308" s="203"/>
      <c r="O308" s="71"/>
      <c r="P308" s="71"/>
      <c r="Q308" s="71"/>
      <c r="R308" s="71"/>
      <c r="S308" s="71"/>
      <c r="T308" s="72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T308" s="17" t="s">
        <v>134</v>
      </c>
      <c r="AU308" s="17" t="s">
        <v>91</v>
      </c>
    </row>
    <row r="309" spans="1:65" s="2" customFormat="1" ht="24.2" customHeight="1">
      <c r="A309" s="34"/>
      <c r="B309" s="35"/>
      <c r="C309" s="186" t="s">
        <v>385</v>
      </c>
      <c r="D309" s="186" t="s">
        <v>127</v>
      </c>
      <c r="E309" s="187" t="s">
        <v>363</v>
      </c>
      <c r="F309" s="188" t="s">
        <v>364</v>
      </c>
      <c r="G309" s="189" t="s">
        <v>191</v>
      </c>
      <c r="H309" s="190">
        <v>37.463000000000001</v>
      </c>
      <c r="I309" s="191"/>
      <c r="J309" s="192">
        <f>ROUND(I309*H309,2)</f>
        <v>0</v>
      </c>
      <c r="K309" s="188" t="s">
        <v>131</v>
      </c>
      <c r="L309" s="39"/>
      <c r="M309" s="193" t="s">
        <v>1</v>
      </c>
      <c r="N309" s="194" t="s">
        <v>44</v>
      </c>
      <c r="O309" s="71"/>
      <c r="P309" s="195">
        <f>O309*H309</f>
        <v>0</v>
      </c>
      <c r="Q309" s="195">
        <v>0</v>
      </c>
      <c r="R309" s="195">
        <f>Q309*H309</f>
        <v>0</v>
      </c>
      <c r="S309" s="195">
        <v>0</v>
      </c>
      <c r="T309" s="196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7" t="s">
        <v>132</v>
      </c>
      <c r="AT309" s="197" t="s">
        <v>127</v>
      </c>
      <c r="AU309" s="197" t="s">
        <v>91</v>
      </c>
      <c r="AY309" s="17" t="s">
        <v>125</v>
      </c>
      <c r="BE309" s="198">
        <f>IF(N309="základní",J309,0)</f>
        <v>0</v>
      </c>
      <c r="BF309" s="198">
        <f>IF(N309="snížená",J309,0)</f>
        <v>0</v>
      </c>
      <c r="BG309" s="198">
        <f>IF(N309="zákl. přenesená",J309,0)</f>
        <v>0</v>
      </c>
      <c r="BH309" s="198">
        <f>IF(N309="sníž. přenesená",J309,0)</f>
        <v>0</v>
      </c>
      <c r="BI309" s="198">
        <f>IF(N309="nulová",J309,0)</f>
        <v>0</v>
      </c>
      <c r="BJ309" s="17" t="s">
        <v>21</v>
      </c>
      <c r="BK309" s="198">
        <f>ROUND(I309*H309,2)</f>
        <v>0</v>
      </c>
      <c r="BL309" s="17" t="s">
        <v>132</v>
      </c>
      <c r="BM309" s="197" t="s">
        <v>530</v>
      </c>
    </row>
    <row r="310" spans="1:65" s="2" customFormat="1" ht="19.5">
      <c r="A310" s="34"/>
      <c r="B310" s="35"/>
      <c r="C310" s="36"/>
      <c r="D310" s="199" t="s">
        <v>134</v>
      </c>
      <c r="E310" s="36"/>
      <c r="F310" s="200" t="s">
        <v>366</v>
      </c>
      <c r="G310" s="36"/>
      <c r="H310" s="36"/>
      <c r="I310" s="201"/>
      <c r="J310" s="36"/>
      <c r="K310" s="36"/>
      <c r="L310" s="39"/>
      <c r="M310" s="202"/>
      <c r="N310" s="203"/>
      <c r="O310" s="71"/>
      <c r="P310" s="71"/>
      <c r="Q310" s="71"/>
      <c r="R310" s="71"/>
      <c r="S310" s="71"/>
      <c r="T310" s="72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T310" s="17" t="s">
        <v>134</v>
      </c>
      <c r="AU310" s="17" t="s">
        <v>91</v>
      </c>
    </row>
    <row r="311" spans="1:65" s="2" customFormat="1" ht="24.2" customHeight="1">
      <c r="A311" s="34"/>
      <c r="B311" s="35"/>
      <c r="C311" s="186" t="s">
        <v>390</v>
      </c>
      <c r="D311" s="186" t="s">
        <v>127</v>
      </c>
      <c r="E311" s="187" t="s">
        <v>368</v>
      </c>
      <c r="F311" s="188" t="s">
        <v>369</v>
      </c>
      <c r="G311" s="189" t="s">
        <v>191</v>
      </c>
      <c r="H311" s="190">
        <v>1873.15</v>
      </c>
      <c r="I311" s="191"/>
      <c r="J311" s="192">
        <f>ROUND(I311*H311,2)</f>
        <v>0</v>
      </c>
      <c r="K311" s="188" t="s">
        <v>131</v>
      </c>
      <c r="L311" s="39"/>
      <c r="M311" s="193" t="s">
        <v>1</v>
      </c>
      <c r="N311" s="194" t="s">
        <v>44</v>
      </c>
      <c r="O311" s="71"/>
      <c r="P311" s="195">
        <f>O311*H311</f>
        <v>0</v>
      </c>
      <c r="Q311" s="195">
        <v>0</v>
      </c>
      <c r="R311" s="195">
        <f>Q311*H311</f>
        <v>0</v>
      </c>
      <c r="S311" s="195">
        <v>0</v>
      </c>
      <c r="T311" s="196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7" t="s">
        <v>132</v>
      </c>
      <c r="AT311" s="197" t="s">
        <v>127</v>
      </c>
      <c r="AU311" s="197" t="s">
        <v>91</v>
      </c>
      <c r="AY311" s="17" t="s">
        <v>125</v>
      </c>
      <c r="BE311" s="198">
        <f>IF(N311="základní",J311,0)</f>
        <v>0</v>
      </c>
      <c r="BF311" s="198">
        <f>IF(N311="snížená",J311,0)</f>
        <v>0</v>
      </c>
      <c r="BG311" s="198">
        <f>IF(N311="zákl. přenesená",J311,0)</f>
        <v>0</v>
      </c>
      <c r="BH311" s="198">
        <f>IF(N311="sníž. přenesená",J311,0)</f>
        <v>0</v>
      </c>
      <c r="BI311" s="198">
        <f>IF(N311="nulová",J311,0)</f>
        <v>0</v>
      </c>
      <c r="BJ311" s="17" t="s">
        <v>21</v>
      </c>
      <c r="BK311" s="198">
        <f>ROUND(I311*H311,2)</f>
        <v>0</v>
      </c>
      <c r="BL311" s="17" t="s">
        <v>132</v>
      </c>
      <c r="BM311" s="197" t="s">
        <v>531</v>
      </c>
    </row>
    <row r="312" spans="1:65" s="2" customFormat="1" ht="29.25">
      <c r="A312" s="34"/>
      <c r="B312" s="35"/>
      <c r="C312" s="36"/>
      <c r="D312" s="199" t="s">
        <v>134</v>
      </c>
      <c r="E312" s="36"/>
      <c r="F312" s="200" t="s">
        <v>371</v>
      </c>
      <c r="G312" s="36"/>
      <c r="H312" s="36"/>
      <c r="I312" s="201"/>
      <c r="J312" s="36"/>
      <c r="K312" s="36"/>
      <c r="L312" s="39"/>
      <c r="M312" s="202"/>
      <c r="N312" s="203"/>
      <c r="O312" s="71"/>
      <c r="P312" s="71"/>
      <c r="Q312" s="71"/>
      <c r="R312" s="71"/>
      <c r="S312" s="71"/>
      <c r="T312" s="72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T312" s="17" t="s">
        <v>134</v>
      </c>
      <c r="AU312" s="17" t="s">
        <v>91</v>
      </c>
    </row>
    <row r="313" spans="1:65" s="14" customFormat="1" ht="11.25">
      <c r="B313" s="214"/>
      <c r="C313" s="215"/>
      <c r="D313" s="199" t="s">
        <v>136</v>
      </c>
      <c r="E313" s="215"/>
      <c r="F313" s="217" t="s">
        <v>532</v>
      </c>
      <c r="G313" s="215"/>
      <c r="H313" s="218">
        <v>1873.15</v>
      </c>
      <c r="I313" s="219"/>
      <c r="J313" s="215"/>
      <c r="K313" s="215"/>
      <c r="L313" s="220"/>
      <c r="M313" s="221"/>
      <c r="N313" s="222"/>
      <c r="O313" s="222"/>
      <c r="P313" s="222"/>
      <c r="Q313" s="222"/>
      <c r="R313" s="222"/>
      <c r="S313" s="222"/>
      <c r="T313" s="223"/>
      <c r="AT313" s="224" t="s">
        <v>136</v>
      </c>
      <c r="AU313" s="224" t="s">
        <v>91</v>
      </c>
      <c r="AV313" s="14" t="s">
        <v>91</v>
      </c>
      <c r="AW313" s="14" t="s">
        <v>4</v>
      </c>
      <c r="AX313" s="14" t="s">
        <v>21</v>
      </c>
      <c r="AY313" s="224" t="s">
        <v>125</v>
      </c>
    </row>
    <row r="314" spans="1:65" s="2" customFormat="1" ht="37.9" customHeight="1">
      <c r="A314" s="34"/>
      <c r="B314" s="35"/>
      <c r="C314" s="186" t="s">
        <v>397</v>
      </c>
      <c r="D314" s="186" t="s">
        <v>127</v>
      </c>
      <c r="E314" s="187" t="s">
        <v>533</v>
      </c>
      <c r="F314" s="188" t="s">
        <v>534</v>
      </c>
      <c r="G314" s="189" t="s">
        <v>191</v>
      </c>
      <c r="H314" s="190">
        <v>9.6</v>
      </c>
      <c r="I314" s="191"/>
      <c r="J314" s="192">
        <f>ROUND(I314*H314,2)</f>
        <v>0</v>
      </c>
      <c r="K314" s="188" t="s">
        <v>131</v>
      </c>
      <c r="L314" s="39"/>
      <c r="M314" s="193" t="s">
        <v>1</v>
      </c>
      <c r="N314" s="194" t="s">
        <v>44</v>
      </c>
      <c r="O314" s="71"/>
      <c r="P314" s="195">
        <f>O314*H314</f>
        <v>0</v>
      </c>
      <c r="Q314" s="195">
        <v>0</v>
      </c>
      <c r="R314" s="195">
        <f>Q314*H314</f>
        <v>0</v>
      </c>
      <c r="S314" s="195">
        <v>0</v>
      </c>
      <c r="T314" s="196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97" t="s">
        <v>132</v>
      </c>
      <c r="AT314" s="197" t="s">
        <v>127</v>
      </c>
      <c r="AU314" s="197" t="s">
        <v>91</v>
      </c>
      <c r="AY314" s="17" t="s">
        <v>125</v>
      </c>
      <c r="BE314" s="198">
        <f>IF(N314="základní",J314,0)</f>
        <v>0</v>
      </c>
      <c r="BF314" s="198">
        <f>IF(N314="snížená",J314,0)</f>
        <v>0</v>
      </c>
      <c r="BG314" s="198">
        <f>IF(N314="zákl. přenesená",J314,0)</f>
        <v>0</v>
      </c>
      <c r="BH314" s="198">
        <f>IF(N314="sníž. přenesená",J314,0)</f>
        <v>0</v>
      </c>
      <c r="BI314" s="198">
        <f>IF(N314="nulová",J314,0)</f>
        <v>0</v>
      </c>
      <c r="BJ314" s="17" t="s">
        <v>21</v>
      </c>
      <c r="BK314" s="198">
        <f>ROUND(I314*H314,2)</f>
        <v>0</v>
      </c>
      <c r="BL314" s="17" t="s">
        <v>132</v>
      </c>
      <c r="BM314" s="197" t="s">
        <v>535</v>
      </c>
    </row>
    <row r="315" spans="1:65" s="2" customFormat="1" ht="29.25">
      <c r="A315" s="34"/>
      <c r="B315" s="35"/>
      <c r="C315" s="36"/>
      <c r="D315" s="199" t="s">
        <v>134</v>
      </c>
      <c r="E315" s="36"/>
      <c r="F315" s="200" t="s">
        <v>536</v>
      </c>
      <c r="G315" s="36"/>
      <c r="H315" s="36"/>
      <c r="I315" s="201"/>
      <c r="J315" s="36"/>
      <c r="K315" s="36"/>
      <c r="L315" s="39"/>
      <c r="M315" s="202"/>
      <c r="N315" s="203"/>
      <c r="O315" s="71"/>
      <c r="P315" s="71"/>
      <c r="Q315" s="71"/>
      <c r="R315" s="71"/>
      <c r="S315" s="71"/>
      <c r="T315" s="72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T315" s="17" t="s">
        <v>134</v>
      </c>
      <c r="AU315" s="17" t="s">
        <v>91</v>
      </c>
    </row>
    <row r="316" spans="1:65" s="2" customFormat="1" ht="33" customHeight="1">
      <c r="A316" s="34"/>
      <c r="B316" s="35"/>
      <c r="C316" s="186" t="s">
        <v>537</v>
      </c>
      <c r="D316" s="186" t="s">
        <v>127</v>
      </c>
      <c r="E316" s="187" t="s">
        <v>374</v>
      </c>
      <c r="F316" s="188" t="s">
        <v>375</v>
      </c>
      <c r="G316" s="189" t="s">
        <v>191</v>
      </c>
      <c r="H316" s="190">
        <v>24.704000000000001</v>
      </c>
      <c r="I316" s="191"/>
      <c r="J316" s="192">
        <f>ROUND(I316*H316,2)</f>
        <v>0</v>
      </c>
      <c r="K316" s="188" t="s">
        <v>131</v>
      </c>
      <c r="L316" s="39"/>
      <c r="M316" s="193" t="s">
        <v>1</v>
      </c>
      <c r="N316" s="194" t="s">
        <v>44</v>
      </c>
      <c r="O316" s="71"/>
      <c r="P316" s="195">
        <f>O316*H316</f>
        <v>0</v>
      </c>
      <c r="Q316" s="195">
        <v>0</v>
      </c>
      <c r="R316" s="195">
        <f>Q316*H316</f>
        <v>0</v>
      </c>
      <c r="S316" s="195">
        <v>0</v>
      </c>
      <c r="T316" s="196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97" t="s">
        <v>132</v>
      </c>
      <c r="AT316" s="197" t="s">
        <v>127</v>
      </c>
      <c r="AU316" s="197" t="s">
        <v>91</v>
      </c>
      <c r="AY316" s="17" t="s">
        <v>125</v>
      </c>
      <c r="BE316" s="198">
        <f>IF(N316="základní",J316,0)</f>
        <v>0</v>
      </c>
      <c r="BF316" s="198">
        <f>IF(N316="snížená",J316,0)</f>
        <v>0</v>
      </c>
      <c r="BG316" s="198">
        <f>IF(N316="zákl. přenesená",J316,0)</f>
        <v>0</v>
      </c>
      <c r="BH316" s="198">
        <f>IF(N316="sníž. přenesená",J316,0)</f>
        <v>0</v>
      </c>
      <c r="BI316" s="198">
        <f>IF(N316="nulová",J316,0)</f>
        <v>0</v>
      </c>
      <c r="BJ316" s="17" t="s">
        <v>21</v>
      </c>
      <c r="BK316" s="198">
        <f>ROUND(I316*H316,2)</f>
        <v>0</v>
      </c>
      <c r="BL316" s="17" t="s">
        <v>132</v>
      </c>
      <c r="BM316" s="197" t="s">
        <v>538</v>
      </c>
    </row>
    <row r="317" spans="1:65" s="2" customFormat="1" ht="19.5">
      <c r="A317" s="34"/>
      <c r="B317" s="35"/>
      <c r="C317" s="36"/>
      <c r="D317" s="199" t="s">
        <v>134</v>
      </c>
      <c r="E317" s="36"/>
      <c r="F317" s="200" t="s">
        <v>377</v>
      </c>
      <c r="G317" s="36"/>
      <c r="H317" s="36"/>
      <c r="I317" s="201"/>
      <c r="J317" s="36"/>
      <c r="K317" s="36"/>
      <c r="L317" s="39"/>
      <c r="M317" s="202"/>
      <c r="N317" s="203"/>
      <c r="O317" s="71"/>
      <c r="P317" s="71"/>
      <c r="Q317" s="71"/>
      <c r="R317" s="71"/>
      <c r="S317" s="71"/>
      <c r="T317" s="72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T317" s="17" t="s">
        <v>134</v>
      </c>
      <c r="AU317" s="17" t="s">
        <v>91</v>
      </c>
    </row>
    <row r="318" spans="1:65" s="12" customFormat="1" ht="22.9" customHeight="1">
      <c r="B318" s="170"/>
      <c r="C318" s="171"/>
      <c r="D318" s="172" t="s">
        <v>78</v>
      </c>
      <c r="E318" s="184" t="s">
        <v>383</v>
      </c>
      <c r="F318" s="184" t="s">
        <v>384</v>
      </c>
      <c r="G318" s="171"/>
      <c r="H318" s="171"/>
      <c r="I318" s="174"/>
      <c r="J318" s="185">
        <f>BK318</f>
        <v>0</v>
      </c>
      <c r="K318" s="171"/>
      <c r="L318" s="176"/>
      <c r="M318" s="177"/>
      <c r="N318" s="178"/>
      <c r="O318" s="178"/>
      <c r="P318" s="179">
        <f>SUM(P319:P322)</f>
        <v>0</v>
      </c>
      <c r="Q318" s="178"/>
      <c r="R318" s="179">
        <f>SUM(R319:R322)</f>
        <v>0</v>
      </c>
      <c r="S318" s="178"/>
      <c r="T318" s="180">
        <f>SUM(T319:T322)</f>
        <v>0</v>
      </c>
      <c r="AR318" s="181" t="s">
        <v>21</v>
      </c>
      <c r="AT318" s="182" t="s">
        <v>78</v>
      </c>
      <c r="AU318" s="182" t="s">
        <v>21</v>
      </c>
      <c r="AY318" s="181" t="s">
        <v>125</v>
      </c>
      <c r="BK318" s="183">
        <f>SUM(BK319:BK322)</f>
        <v>0</v>
      </c>
    </row>
    <row r="319" spans="1:65" s="2" customFormat="1" ht="24.2" customHeight="1">
      <c r="A319" s="34"/>
      <c r="B319" s="35"/>
      <c r="C319" s="186" t="s">
        <v>539</v>
      </c>
      <c r="D319" s="186" t="s">
        <v>127</v>
      </c>
      <c r="E319" s="187" t="s">
        <v>386</v>
      </c>
      <c r="F319" s="188" t="s">
        <v>387</v>
      </c>
      <c r="G319" s="189" t="s">
        <v>191</v>
      </c>
      <c r="H319" s="190">
        <v>23.744</v>
      </c>
      <c r="I319" s="191"/>
      <c r="J319" s="192">
        <f>ROUND(I319*H319,2)</f>
        <v>0</v>
      </c>
      <c r="K319" s="188" t="s">
        <v>131</v>
      </c>
      <c r="L319" s="39"/>
      <c r="M319" s="193" t="s">
        <v>1</v>
      </c>
      <c r="N319" s="194" t="s">
        <v>44</v>
      </c>
      <c r="O319" s="71"/>
      <c r="P319" s="195">
        <f>O319*H319</f>
        <v>0</v>
      </c>
      <c r="Q319" s="195">
        <v>0</v>
      </c>
      <c r="R319" s="195">
        <f>Q319*H319</f>
        <v>0</v>
      </c>
      <c r="S319" s="195">
        <v>0</v>
      </c>
      <c r="T319" s="196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97" t="s">
        <v>132</v>
      </c>
      <c r="AT319" s="197" t="s">
        <v>127</v>
      </c>
      <c r="AU319" s="197" t="s">
        <v>91</v>
      </c>
      <c r="AY319" s="17" t="s">
        <v>125</v>
      </c>
      <c r="BE319" s="198">
        <f>IF(N319="základní",J319,0)</f>
        <v>0</v>
      </c>
      <c r="BF319" s="198">
        <f>IF(N319="snížená",J319,0)</f>
        <v>0</v>
      </c>
      <c r="BG319" s="198">
        <f>IF(N319="zákl. přenesená",J319,0)</f>
        <v>0</v>
      </c>
      <c r="BH319" s="198">
        <f>IF(N319="sníž. přenesená",J319,0)</f>
        <v>0</v>
      </c>
      <c r="BI319" s="198">
        <f>IF(N319="nulová",J319,0)</f>
        <v>0</v>
      </c>
      <c r="BJ319" s="17" t="s">
        <v>21</v>
      </c>
      <c r="BK319" s="198">
        <f>ROUND(I319*H319,2)</f>
        <v>0</v>
      </c>
      <c r="BL319" s="17" t="s">
        <v>132</v>
      </c>
      <c r="BM319" s="197" t="s">
        <v>540</v>
      </c>
    </row>
    <row r="320" spans="1:65" s="2" customFormat="1" ht="29.25">
      <c r="A320" s="34"/>
      <c r="B320" s="35"/>
      <c r="C320" s="36"/>
      <c r="D320" s="199" t="s">
        <v>134</v>
      </c>
      <c r="E320" s="36"/>
      <c r="F320" s="200" t="s">
        <v>389</v>
      </c>
      <c r="G320" s="36"/>
      <c r="H320" s="36"/>
      <c r="I320" s="201"/>
      <c r="J320" s="36"/>
      <c r="K320" s="36"/>
      <c r="L320" s="39"/>
      <c r="M320" s="202"/>
      <c r="N320" s="203"/>
      <c r="O320" s="71"/>
      <c r="P320" s="71"/>
      <c r="Q320" s="71"/>
      <c r="R320" s="71"/>
      <c r="S320" s="71"/>
      <c r="T320" s="72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T320" s="17" t="s">
        <v>134</v>
      </c>
      <c r="AU320" s="17" t="s">
        <v>91</v>
      </c>
    </row>
    <row r="321" spans="1:65" s="2" customFormat="1" ht="24.2" customHeight="1">
      <c r="A321" s="34"/>
      <c r="B321" s="35"/>
      <c r="C321" s="186" t="s">
        <v>541</v>
      </c>
      <c r="D321" s="186" t="s">
        <v>127</v>
      </c>
      <c r="E321" s="187" t="s">
        <v>391</v>
      </c>
      <c r="F321" s="188" t="s">
        <v>392</v>
      </c>
      <c r="G321" s="189" t="s">
        <v>191</v>
      </c>
      <c r="H321" s="190">
        <v>23.744</v>
      </c>
      <c r="I321" s="191"/>
      <c r="J321" s="192">
        <f>ROUND(I321*H321,2)</f>
        <v>0</v>
      </c>
      <c r="K321" s="188" t="s">
        <v>131</v>
      </c>
      <c r="L321" s="39"/>
      <c r="M321" s="193" t="s">
        <v>1</v>
      </c>
      <c r="N321" s="194" t="s">
        <v>44</v>
      </c>
      <c r="O321" s="71"/>
      <c r="P321" s="195">
        <f>O321*H321</f>
        <v>0</v>
      </c>
      <c r="Q321" s="195">
        <v>0</v>
      </c>
      <c r="R321" s="195">
        <f>Q321*H321</f>
        <v>0</v>
      </c>
      <c r="S321" s="195">
        <v>0</v>
      </c>
      <c r="T321" s="196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97" t="s">
        <v>132</v>
      </c>
      <c r="AT321" s="197" t="s">
        <v>127</v>
      </c>
      <c r="AU321" s="197" t="s">
        <v>91</v>
      </c>
      <c r="AY321" s="17" t="s">
        <v>125</v>
      </c>
      <c r="BE321" s="198">
        <f>IF(N321="základní",J321,0)</f>
        <v>0</v>
      </c>
      <c r="BF321" s="198">
        <f>IF(N321="snížená",J321,0)</f>
        <v>0</v>
      </c>
      <c r="BG321" s="198">
        <f>IF(N321="zákl. přenesená",J321,0)</f>
        <v>0</v>
      </c>
      <c r="BH321" s="198">
        <f>IF(N321="sníž. přenesená",J321,0)</f>
        <v>0</v>
      </c>
      <c r="BI321" s="198">
        <f>IF(N321="nulová",J321,0)</f>
        <v>0</v>
      </c>
      <c r="BJ321" s="17" t="s">
        <v>21</v>
      </c>
      <c r="BK321" s="198">
        <f>ROUND(I321*H321,2)</f>
        <v>0</v>
      </c>
      <c r="BL321" s="17" t="s">
        <v>132</v>
      </c>
      <c r="BM321" s="197" t="s">
        <v>542</v>
      </c>
    </row>
    <row r="322" spans="1:65" s="2" customFormat="1" ht="39">
      <c r="A322" s="34"/>
      <c r="B322" s="35"/>
      <c r="C322" s="36"/>
      <c r="D322" s="199" t="s">
        <v>134</v>
      </c>
      <c r="E322" s="36"/>
      <c r="F322" s="200" t="s">
        <v>394</v>
      </c>
      <c r="G322" s="36"/>
      <c r="H322" s="36"/>
      <c r="I322" s="201"/>
      <c r="J322" s="36"/>
      <c r="K322" s="36"/>
      <c r="L322" s="39"/>
      <c r="M322" s="202"/>
      <c r="N322" s="203"/>
      <c r="O322" s="71"/>
      <c r="P322" s="71"/>
      <c r="Q322" s="71"/>
      <c r="R322" s="71"/>
      <c r="S322" s="71"/>
      <c r="T322" s="72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T322" s="17" t="s">
        <v>134</v>
      </c>
      <c r="AU322" s="17" t="s">
        <v>91</v>
      </c>
    </row>
    <row r="323" spans="1:65" s="12" customFormat="1" ht="25.9" customHeight="1">
      <c r="B323" s="170"/>
      <c r="C323" s="171"/>
      <c r="D323" s="172" t="s">
        <v>78</v>
      </c>
      <c r="E323" s="173" t="s">
        <v>543</v>
      </c>
      <c r="F323" s="173" t="s">
        <v>544</v>
      </c>
      <c r="G323" s="171"/>
      <c r="H323" s="171"/>
      <c r="I323" s="174"/>
      <c r="J323" s="175">
        <f>BK323</f>
        <v>0</v>
      </c>
      <c r="K323" s="171"/>
      <c r="L323" s="176"/>
      <c r="M323" s="177"/>
      <c r="N323" s="178"/>
      <c r="O323" s="178"/>
      <c r="P323" s="179">
        <f>P324</f>
        <v>0</v>
      </c>
      <c r="Q323" s="178"/>
      <c r="R323" s="179">
        <f>R324</f>
        <v>1.4688E-2</v>
      </c>
      <c r="S323" s="178"/>
      <c r="T323" s="180">
        <f>T324</f>
        <v>0</v>
      </c>
      <c r="AR323" s="181" t="s">
        <v>91</v>
      </c>
      <c r="AT323" s="182" t="s">
        <v>78</v>
      </c>
      <c r="AU323" s="182" t="s">
        <v>79</v>
      </c>
      <c r="AY323" s="181" t="s">
        <v>125</v>
      </c>
      <c r="BK323" s="183">
        <f>BK324</f>
        <v>0</v>
      </c>
    </row>
    <row r="324" spans="1:65" s="12" customFormat="1" ht="22.9" customHeight="1">
      <c r="B324" s="170"/>
      <c r="C324" s="171"/>
      <c r="D324" s="172" t="s">
        <v>78</v>
      </c>
      <c r="E324" s="184" t="s">
        <v>545</v>
      </c>
      <c r="F324" s="184" t="s">
        <v>546</v>
      </c>
      <c r="G324" s="171"/>
      <c r="H324" s="171"/>
      <c r="I324" s="174"/>
      <c r="J324" s="185">
        <f>BK324</f>
        <v>0</v>
      </c>
      <c r="K324" s="171"/>
      <c r="L324" s="176"/>
      <c r="M324" s="177"/>
      <c r="N324" s="178"/>
      <c r="O324" s="178"/>
      <c r="P324" s="179">
        <f>SUM(P325:P334)</f>
        <v>0</v>
      </c>
      <c r="Q324" s="178"/>
      <c r="R324" s="179">
        <f>SUM(R325:R334)</f>
        <v>1.4688E-2</v>
      </c>
      <c r="S324" s="178"/>
      <c r="T324" s="180">
        <f>SUM(T325:T334)</f>
        <v>0</v>
      </c>
      <c r="AR324" s="181" t="s">
        <v>91</v>
      </c>
      <c r="AT324" s="182" t="s">
        <v>78</v>
      </c>
      <c r="AU324" s="182" t="s">
        <v>21</v>
      </c>
      <c r="AY324" s="181" t="s">
        <v>125</v>
      </c>
      <c r="BK324" s="183">
        <f>SUM(BK325:BK334)</f>
        <v>0</v>
      </c>
    </row>
    <row r="325" spans="1:65" s="2" customFormat="1" ht="24.2" customHeight="1">
      <c r="A325" s="34"/>
      <c r="B325" s="35"/>
      <c r="C325" s="186" t="s">
        <v>547</v>
      </c>
      <c r="D325" s="186" t="s">
        <v>127</v>
      </c>
      <c r="E325" s="187" t="s">
        <v>548</v>
      </c>
      <c r="F325" s="188" t="s">
        <v>549</v>
      </c>
      <c r="G325" s="189" t="s">
        <v>177</v>
      </c>
      <c r="H325" s="190">
        <v>48.96</v>
      </c>
      <c r="I325" s="191"/>
      <c r="J325" s="192">
        <f>ROUND(I325*H325,2)</f>
        <v>0</v>
      </c>
      <c r="K325" s="188" t="s">
        <v>131</v>
      </c>
      <c r="L325" s="39"/>
      <c r="M325" s="193" t="s">
        <v>1</v>
      </c>
      <c r="N325" s="194" t="s">
        <v>44</v>
      </c>
      <c r="O325" s="71"/>
      <c r="P325" s="195">
        <f>O325*H325</f>
        <v>0</v>
      </c>
      <c r="Q325" s="195">
        <v>0</v>
      </c>
      <c r="R325" s="195">
        <f>Q325*H325</f>
        <v>0</v>
      </c>
      <c r="S325" s="195">
        <v>0</v>
      </c>
      <c r="T325" s="196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97" t="s">
        <v>222</v>
      </c>
      <c r="AT325" s="197" t="s">
        <v>127</v>
      </c>
      <c r="AU325" s="197" t="s">
        <v>91</v>
      </c>
      <c r="AY325" s="17" t="s">
        <v>125</v>
      </c>
      <c r="BE325" s="198">
        <f>IF(N325="základní",J325,0)</f>
        <v>0</v>
      </c>
      <c r="BF325" s="198">
        <f>IF(N325="snížená",J325,0)</f>
        <v>0</v>
      </c>
      <c r="BG325" s="198">
        <f>IF(N325="zákl. přenesená",J325,0)</f>
        <v>0</v>
      </c>
      <c r="BH325" s="198">
        <f>IF(N325="sníž. přenesená",J325,0)</f>
        <v>0</v>
      </c>
      <c r="BI325" s="198">
        <f>IF(N325="nulová",J325,0)</f>
        <v>0</v>
      </c>
      <c r="BJ325" s="17" t="s">
        <v>21</v>
      </c>
      <c r="BK325" s="198">
        <f>ROUND(I325*H325,2)</f>
        <v>0</v>
      </c>
      <c r="BL325" s="17" t="s">
        <v>222</v>
      </c>
      <c r="BM325" s="197" t="s">
        <v>550</v>
      </c>
    </row>
    <row r="326" spans="1:65" s="2" customFormat="1" ht="19.5">
      <c r="A326" s="34"/>
      <c r="B326" s="35"/>
      <c r="C326" s="36"/>
      <c r="D326" s="199" t="s">
        <v>134</v>
      </c>
      <c r="E326" s="36"/>
      <c r="F326" s="200" t="s">
        <v>551</v>
      </c>
      <c r="G326" s="36"/>
      <c r="H326" s="36"/>
      <c r="I326" s="201"/>
      <c r="J326" s="36"/>
      <c r="K326" s="36"/>
      <c r="L326" s="39"/>
      <c r="M326" s="202"/>
      <c r="N326" s="203"/>
      <c r="O326" s="71"/>
      <c r="P326" s="71"/>
      <c r="Q326" s="71"/>
      <c r="R326" s="71"/>
      <c r="S326" s="71"/>
      <c r="T326" s="72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T326" s="17" t="s">
        <v>134</v>
      </c>
      <c r="AU326" s="17" t="s">
        <v>91</v>
      </c>
    </row>
    <row r="327" spans="1:65" s="13" customFormat="1" ht="11.25">
      <c r="B327" s="204"/>
      <c r="C327" s="205"/>
      <c r="D327" s="199" t="s">
        <v>136</v>
      </c>
      <c r="E327" s="206" t="s">
        <v>1</v>
      </c>
      <c r="F327" s="207" t="s">
        <v>137</v>
      </c>
      <c r="G327" s="205"/>
      <c r="H327" s="206" t="s">
        <v>1</v>
      </c>
      <c r="I327" s="208"/>
      <c r="J327" s="205"/>
      <c r="K327" s="205"/>
      <c r="L327" s="209"/>
      <c r="M327" s="210"/>
      <c r="N327" s="211"/>
      <c r="O327" s="211"/>
      <c r="P327" s="211"/>
      <c r="Q327" s="211"/>
      <c r="R327" s="211"/>
      <c r="S327" s="211"/>
      <c r="T327" s="212"/>
      <c r="AT327" s="213" t="s">
        <v>136</v>
      </c>
      <c r="AU327" s="213" t="s">
        <v>91</v>
      </c>
      <c r="AV327" s="13" t="s">
        <v>21</v>
      </c>
      <c r="AW327" s="13" t="s">
        <v>36</v>
      </c>
      <c r="AX327" s="13" t="s">
        <v>79</v>
      </c>
      <c r="AY327" s="213" t="s">
        <v>125</v>
      </c>
    </row>
    <row r="328" spans="1:65" s="14" customFormat="1" ht="11.25">
      <c r="B328" s="214"/>
      <c r="C328" s="215"/>
      <c r="D328" s="199" t="s">
        <v>136</v>
      </c>
      <c r="E328" s="216" t="s">
        <v>1</v>
      </c>
      <c r="F328" s="217" t="s">
        <v>552</v>
      </c>
      <c r="G328" s="215"/>
      <c r="H328" s="218">
        <v>48.96</v>
      </c>
      <c r="I328" s="219"/>
      <c r="J328" s="215"/>
      <c r="K328" s="215"/>
      <c r="L328" s="220"/>
      <c r="M328" s="221"/>
      <c r="N328" s="222"/>
      <c r="O328" s="222"/>
      <c r="P328" s="222"/>
      <c r="Q328" s="222"/>
      <c r="R328" s="222"/>
      <c r="S328" s="222"/>
      <c r="T328" s="223"/>
      <c r="AT328" s="224" t="s">
        <v>136</v>
      </c>
      <c r="AU328" s="224" t="s">
        <v>91</v>
      </c>
      <c r="AV328" s="14" t="s">
        <v>91</v>
      </c>
      <c r="AW328" s="14" t="s">
        <v>36</v>
      </c>
      <c r="AX328" s="14" t="s">
        <v>21</v>
      </c>
      <c r="AY328" s="224" t="s">
        <v>125</v>
      </c>
    </row>
    <row r="329" spans="1:65" s="2" customFormat="1" ht="16.5" customHeight="1">
      <c r="A329" s="34"/>
      <c r="B329" s="35"/>
      <c r="C329" s="236" t="s">
        <v>553</v>
      </c>
      <c r="D329" s="236" t="s">
        <v>188</v>
      </c>
      <c r="E329" s="237" t="s">
        <v>554</v>
      </c>
      <c r="F329" s="238" t="s">
        <v>555</v>
      </c>
      <c r="G329" s="239" t="s">
        <v>177</v>
      </c>
      <c r="H329" s="240">
        <v>48.96</v>
      </c>
      <c r="I329" s="241"/>
      <c r="J329" s="242">
        <f>ROUND(I329*H329,2)</f>
        <v>0</v>
      </c>
      <c r="K329" s="238" t="s">
        <v>131</v>
      </c>
      <c r="L329" s="243"/>
      <c r="M329" s="244" t="s">
        <v>1</v>
      </c>
      <c r="N329" s="245" t="s">
        <v>44</v>
      </c>
      <c r="O329" s="71"/>
      <c r="P329" s="195">
        <f>O329*H329</f>
        <v>0</v>
      </c>
      <c r="Q329" s="195">
        <v>2.9999999999999997E-4</v>
      </c>
      <c r="R329" s="195">
        <f>Q329*H329</f>
        <v>1.4688E-2</v>
      </c>
      <c r="S329" s="195">
        <v>0</v>
      </c>
      <c r="T329" s="196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197" t="s">
        <v>308</v>
      </c>
      <c r="AT329" s="197" t="s">
        <v>188</v>
      </c>
      <c r="AU329" s="197" t="s">
        <v>91</v>
      </c>
      <c r="AY329" s="17" t="s">
        <v>125</v>
      </c>
      <c r="BE329" s="198">
        <f>IF(N329="základní",J329,0)</f>
        <v>0</v>
      </c>
      <c r="BF329" s="198">
        <f>IF(N329="snížená",J329,0)</f>
        <v>0</v>
      </c>
      <c r="BG329" s="198">
        <f>IF(N329="zákl. přenesená",J329,0)</f>
        <v>0</v>
      </c>
      <c r="BH329" s="198">
        <f>IF(N329="sníž. přenesená",J329,0)</f>
        <v>0</v>
      </c>
      <c r="BI329" s="198">
        <f>IF(N329="nulová",J329,0)</f>
        <v>0</v>
      </c>
      <c r="BJ329" s="17" t="s">
        <v>21</v>
      </c>
      <c r="BK329" s="198">
        <f>ROUND(I329*H329,2)</f>
        <v>0</v>
      </c>
      <c r="BL329" s="17" t="s">
        <v>222</v>
      </c>
      <c r="BM329" s="197" t="s">
        <v>556</v>
      </c>
    </row>
    <row r="330" spans="1:65" s="2" customFormat="1" ht="11.25">
      <c r="A330" s="34"/>
      <c r="B330" s="35"/>
      <c r="C330" s="36"/>
      <c r="D330" s="199" t="s">
        <v>134</v>
      </c>
      <c r="E330" s="36"/>
      <c r="F330" s="200" t="s">
        <v>555</v>
      </c>
      <c r="G330" s="36"/>
      <c r="H330" s="36"/>
      <c r="I330" s="201"/>
      <c r="J330" s="36"/>
      <c r="K330" s="36"/>
      <c r="L330" s="39"/>
      <c r="M330" s="202"/>
      <c r="N330" s="203"/>
      <c r="O330" s="71"/>
      <c r="P330" s="71"/>
      <c r="Q330" s="71"/>
      <c r="R330" s="71"/>
      <c r="S330" s="71"/>
      <c r="T330" s="72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T330" s="17" t="s">
        <v>134</v>
      </c>
      <c r="AU330" s="17" t="s">
        <v>91</v>
      </c>
    </row>
    <row r="331" spans="1:65" s="2" customFormat="1" ht="24.2" customHeight="1">
      <c r="A331" s="34"/>
      <c r="B331" s="35"/>
      <c r="C331" s="186" t="s">
        <v>557</v>
      </c>
      <c r="D331" s="186" t="s">
        <v>127</v>
      </c>
      <c r="E331" s="187" t="s">
        <v>558</v>
      </c>
      <c r="F331" s="188" t="s">
        <v>559</v>
      </c>
      <c r="G331" s="189" t="s">
        <v>191</v>
      </c>
      <c r="H331" s="190">
        <v>1.4999999999999999E-2</v>
      </c>
      <c r="I331" s="191"/>
      <c r="J331" s="192">
        <f>ROUND(I331*H331,2)</f>
        <v>0</v>
      </c>
      <c r="K331" s="188" t="s">
        <v>131</v>
      </c>
      <c r="L331" s="39"/>
      <c r="M331" s="193" t="s">
        <v>1</v>
      </c>
      <c r="N331" s="194" t="s">
        <v>44</v>
      </c>
      <c r="O331" s="71"/>
      <c r="P331" s="195">
        <f>O331*H331</f>
        <v>0</v>
      </c>
      <c r="Q331" s="195">
        <v>0</v>
      </c>
      <c r="R331" s="195">
        <f>Q331*H331</f>
        <v>0</v>
      </c>
      <c r="S331" s="195">
        <v>0</v>
      </c>
      <c r="T331" s="196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97" t="s">
        <v>222</v>
      </c>
      <c r="AT331" s="197" t="s">
        <v>127</v>
      </c>
      <c r="AU331" s="197" t="s">
        <v>91</v>
      </c>
      <c r="AY331" s="17" t="s">
        <v>125</v>
      </c>
      <c r="BE331" s="198">
        <f>IF(N331="základní",J331,0)</f>
        <v>0</v>
      </c>
      <c r="BF331" s="198">
        <f>IF(N331="snížená",J331,0)</f>
        <v>0</v>
      </c>
      <c r="BG331" s="198">
        <f>IF(N331="zákl. přenesená",J331,0)</f>
        <v>0</v>
      </c>
      <c r="BH331" s="198">
        <f>IF(N331="sníž. přenesená",J331,0)</f>
        <v>0</v>
      </c>
      <c r="BI331" s="198">
        <f>IF(N331="nulová",J331,0)</f>
        <v>0</v>
      </c>
      <c r="BJ331" s="17" t="s">
        <v>21</v>
      </c>
      <c r="BK331" s="198">
        <f>ROUND(I331*H331,2)</f>
        <v>0</v>
      </c>
      <c r="BL331" s="17" t="s">
        <v>222</v>
      </c>
      <c r="BM331" s="197" t="s">
        <v>560</v>
      </c>
    </row>
    <row r="332" spans="1:65" s="2" customFormat="1" ht="29.25">
      <c r="A332" s="34"/>
      <c r="B332" s="35"/>
      <c r="C332" s="36"/>
      <c r="D332" s="199" t="s">
        <v>134</v>
      </c>
      <c r="E332" s="36"/>
      <c r="F332" s="200" t="s">
        <v>561</v>
      </c>
      <c r="G332" s="36"/>
      <c r="H332" s="36"/>
      <c r="I332" s="201"/>
      <c r="J332" s="36"/>
      <c r="K332" s="36"/>
      <c r="L332" s="39"/>
      <c r="M332" s="202"/>
      <c r="N332" s="203"/>
      <c r="O332" s="71"/>
      <c r="P332" s="71"/>
      <c r="Q332" s="71"/>
      <c r="R332" s="71"/>
      <c r="S332" s="71"/>
      <c r="T332" s="72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T332" s="17" t="s">
        <v>134</v>
      </c>
      <c r="AU332" s="17" t="s">
        <v>91</v>
      </c>
    </row>
    <row r="333" spans="1:65" s="2" customFormat="1" ht="24.2" customHeight="1">
      <c r="A333" s="34"/>
      <c r="B333" s="35"/>
      <c r="C333" s="186" t="s">
        <v>562</v>
      </c>
      <c r="D333" s="186" t="s">
        <v>127</v>
      </c>
      <c r="E333" s="187" t="s">
        <v>563</v>
      </c>
      <c r="F333" s="188" t="s">
        <v>564</v>
      </c>
      <c r="G333" s="189" t="s">
        <v>191</v>
      </c>
      <c r="H333" s="190">
        <v>1.4999999999999999E-2</v>
      </c>
      <c r="I333" s="191"/>
      <c r="J333" s="192">
        <f>ROUND(I333*H333,2)</f>
        <v>0</v>
      </c>
      <c r="K333" s="188" t="s">
        <v>131</v>
      </c>
      <c r="L333" s="39"/>
      <c r="M333" s="193" t="s">
        <v>1</v>
      </c>
      <c r="N333" s="194" t="s">
        <v>44</v>
      </c>
      <c r="O333" s="71"/>
      <c r="P333" s="195">
        <f>O333*H333</f>
        <v>0</v>
      </c>
      <c r="Q333" s="195">
        <v>0</v>
      </c>
      <c r="R333" s="195">
        <f>Q333*H333</f>
        <v>0</v>
      </c>
      <c r="S333" s="195">
        <v>0</v>
      </c>
      <c r="T333" s="196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97" t="s">
        <v>222</v>
      </c>
      <c r="AT333" s="197" t="s">
        <v>127</v>
      </c>
      <c r="AU333" s="197" t="s">
        <v>91</v>
      </c>
      <c r="AY333" s="17" t="s">
        <v>125</v>
      </c>
      <c r="BE333" s="198">
        <f>IF(N333="základní",J333,0)</f>
        <v>0</v>
      </c>
      <c r="BF333" s="198">
        <f>IF(N333="snížená",J333,0)</f>
        <v>0</v>
      </c>
      <c r="BG333" s="198">
        <f>IF(N333="zákl. přenesená",J333,0)</f>
        <v>0</v>
      </c>
      <c r="BH333" s="198">
        <f>IF(N333="sníž. přenesená",J333,0)</f>
        <v>0</v>
      </c>
      <c r="BI333" s="198">
        <f>IF(N333="nulová",J333,0)</f>
        <v>0</v>
      </c>
      <c r="BJ333" s="17" t="s">
        <v>21</v>
      </c>
      <c r="BK333" s="198">
        <f>ROUND(I333*H333,2)</f>
        <v>0</v>
      </c>
      <c r="BL333" s="17" t="s">
        <v>222</v>
      </c>
      <c r="BM333" s="197" t="s">
        <v>565</v>
      </c>
    </row>
    <row r="334" spans="1:65" s="2" customFormat="1" ht="29.25">
      <c r="A334" s="34"/>
      <c r="B334" s="35"/>
      <c r="C334" s="36"/>
      <c r="D334" s="199" t="s">
        <v>134</v>
      </c>
      <c r="E334" s="36"/>
      <c r="F334" s="200" t="s">
        <v>566</v>
      </c>
      <c r="G334" s="36"/>
      <c r="H334" s="36"/>
      <c r="I334" s="201"/>
      <c r="J334" s="36"/>
      <c r="K334" s="36"/>
      <c r="L334" s="39"/>
      <c r="M334" s="202"/>
      <c r="N334" s="203"/>
      <c r="O334" s="71"/>
      <c r="P334" s="71"/>
      <c r="Q334" s="71"/>
      <c r="R334" s="71"/>
      <c r="S334" s="71"/>
      <c r="T334" s="72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T334" s="17" t="s">
        <v>134</v>
      </c>
      <c r="AU334" s="17" t="s">
        <v>91</v>
      </c>
    </row>
    <row r="335" spans="1:65" s="12" customFormat="1" ht="25.9" customHeight="1">
      <c r="B335" s="170"/>
      <c r="C335" s="171"/>
      <c r="D335" s="172" t="s">
        <v>78</v>
      </c>
      <c r="E335" s="173" t="s">
        <v>395</v>
      </c>
      <c r="F335" s="173" t="s">
        <v>396</v>
      </c>
      <c r="G335" s="171"/>
      <c r="H335" s="171"/>
      <c r="I335" s="174"/>
      <c r="J335" s="175">
        <f>BK335</f>
        <v>0</v>
      </c>
      <c r="K335" s="171"/>
      <c r="L335" s="176"/>
      <c r="M335" s="177"/>
      <c r="N335" s="178"/>
      <c r="O335" s="178"/>
      <c r="P335" s="179">
        <f>SUM(P336:P337)</f>
        <v>0</v>
      </c>
      <c r="Q335" s="178"/>
      <c r="R335" s="179">
        <f>SUM(R336:R337)</f>
        <v>0</v>
      </c>
      <c r="S335" s="178"/>
      <c r="T335" s="180">
        <f>SUM(T336:T337)</f>
        <v>0</v>
      </c>
      <c r="AR335" s="181" t="s">
        <v>163</v>
      </c>
      <c r="AT335" s="182" t="s">
        <v>78</v>
      </c>
      <c r="AU335" s="182" t="s">
        <v>79</v>
      </c>
      <c r="AY335" s="181" t="s">
        <v>125</v>
      </c>
      <c r="BK335" s="183">
        <f>SUM(BK336:BK337)</f>
        <v>0</v>
      </c>
    </row>
    <row r="336" spans="1:65" s="2" customFormat="1" ht="16.5" customHeight="1">
      <c r="A336" s="34"/>
      <c r="B336" s="35"/>
      <c r="C336" s="186" t="s">
        <v>567</v>
      </c>
      <c r="D336" s="186" t="s">
        <v>127</v>
      </c>
      <c r="E336" s="187" t="s">
        <v>398</v>
      </c>
      <c r="F336" s="188" t="s">
        <v>399</v>
      </c>
      <c r="G336" s="189" t="s">
        <v>400</v>
      </c>
      <c r="H336" s="190">
        <v>1</v>
      </c>
      <c r="I336" s="191"/>
      <c r="J336" s="192">
        <f>ROUND(I336*H336,2)</f>
        <v>0</v>
      </c>
      <c r="K336" s="188" t="s">
        <v>1</v>
      </c>
      <c r="L336" s="39"/>
      <c r="M336" s="193" t="s">
        <v>1</v>
      </c>
      <c r="N336" s="194" t="s">
        <v>44</v>
      </c>
      <c r="O336" s="71"/>
      <c r="P336" s="195">
        <f>O336*H336</f>
        <v>0</v>
      </c>
      <c r="Q336" s="195">
        <v>0</v>
      </c>
      <c r="R336" s="195">
        <f>Q336*H336</f>
        <v>0</v>
      </c>
      <c r="S336" s="195">
        <v>0</v>
      </c>
      <c r="T336" s="196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97" t="s">
        <v>132</v>
      </c>
      <c r="AT336" s="197" t="s">
        <v>127</v>
      </c>
      <c r="AU336" s="197" t="s">
        <v>21</v>
      </c>
      <c r="AY336" s="17" t="s">
        <v>125</v>
      </c>
      <c r="BE336" s="198">
        <f>IF(N336="základní",J336,0)</f>
        <v>0</v>
      </c>
      <c r="BF336" s="198">
        <f>IF(N336="snížená",J336,0)</f>
        <v>0</v>
      </c>
      <c r="BG336" s="198">
        <f>IF(N336="zákl. přenesená",J336,0)</f>
        <v>0</v>
      </c>
      <c r="BH336" s="198">
        <f>IF(N336="sníž. přenesená",J336,0)</f>
        <v>0</v>
      </c>
      <c r="BI336" s="198">
        <f>IF(N336="nulová",J336,0)</f>
        <v>0</v>
      </c>
      <c r="BJ336" s="17" t="s">
        <v>21</v>
      </c>
      <c r="BK336" s="198">
        <f>ROUND(I336*H336,2)</f>
        <v>0</v>
      </c>
      <c r="BL336" s="17" t="s">
        <v>132</v>
      </c>
      <c r="BM336" s="197" t="s">
        <v>568</v>
      </c>
    </row>
    <row r="337" spans="1:47" s="2" customFormat="1" ht="87.75">
      <c r="A337" s="34"/>
      <c r="B337" s="35"/>
      <c r="C337" s="36"/>
      <c r="D337" s="199" t="s">
        <v>134</v>
      </c>
      <c r="E337" s="36"/>
      <c r="F337" s="200" t="s">
        <v>402</v>
      </c>
      <c r="G337" s="36"/>
      <c r="H337" s="36"/>
      <c r="I337" s="201"/>
      <c r="J337" s="36"/>
      <c r="K337" s="36"/>
      <c r="L337" s="39"/>
      <c r="M337" s="246"/>
      <c r="N337" s="247"/>
      <c r="O337" s="248"/>
      <c r="P337" s="248"/>
      <c r="Q337" s="248"/>
      <c r="R337" s="248"/>
      <c r="S337" s="248"/>
      <c r="T337" s="249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T337" s="17" t="s">
        <v>134</v>
      </c>
      <c r="AU337" s="17" t="s">
        <v>21</v>
      </c>
    </row>
    <row r="338" spans="1:47" s="2" customFormat="1" ht="6.95" customHeight="1">
      <c r="A338" s="34"/>
      <c r="B338" s="54"/>
      <c r="C338" s="55"/>
      <c r="D338" s="55"/>
      <c r="E338" s="55"/>
      <c r="F338" s="55"/>
      <c r="G338" s="55"/>
      <c r="H338" s="55"/>
      <c r="I338" s="55"/>
      <c r="J338" s="55"/>
      <c r="K338" s="55"/>
      <c r="L338" s="39"/>
      <c r="M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</row>
  </sheetData>
  <sheetProtection algorithmName="SHA-512" hashValue="KF0rQmnm43rYTe6iR0o3oAKaJmenfCI9KvshvZCvhdk+wfeYq1gSyT10g7UsmyrIbsrGHIXyoE5dbrzfvIWhCg==" saltValue="Fx32OD30ZEgLFLcqQMO8BRqN64RjtUxoaYQZrh8Nka9ZBVLXz76m/ORcTd61PGS4ez/H04qG/OcLhsxtXrpoVA==" spinCount="100000" sheet="1" objects="1" scenarios="1" formatColumns="0" formatRows="0" autoFilter="0"/>
  <autoFilter ref="C126:K337" xr:uid="{00000000-0009-0000-0000-000002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6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AT2" s="17" t="s">
        <v>94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95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291" t="str">
        <f>'Rekapitulace stavby'!K6</f>
        <v>Stavební úpravy oplocení u objektu 11. MŠ Na Ryšavce 241, Písek</v>
      </c>
      <c r="F7" s="292"/>
      <c r="G7" s="292"/>
      <c r="H7" s="292"/>
      <c r="L7" s="20"/>
    </row>
    <row r="8" spans="1:46" s="2" customFormat="1" ht="12" customHeight="1">
      <c r="A8" s="34"/>
      <c r="B8" s="39"/>
      <c r="C8" s="34"/>
      <c r="D8" s="112" t="s">
        <v>96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3" t="s">
        <v>569</v>
      </c>
      <c r="F9" s="294"/>
      <c r="G9" s="294"/>
      <c r="H9" s="29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19</v>
      </c>
      <c r="E11" s="34"/>
      <c r="F11" s="113" t="s">
        <v>1</v>
      </c>
      <c r="G11" s="34"/>
      <c r="H11" s="34"/>
      <c r="I11" s="112" t="s">
        <v>20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22</v>
      </c>
      <c r="E12" s="34"/>
      <c r="F12" s="113" t="s">
        <v>23</v>
      </c>
      <c r="G12" s="34"/>
      <c r="H12" s="34"/>
      <c r="I12" s="112" t="s">
        <v>24</v>
      </c>
      <c r="J12" s="114" t="str">
        <f>'Rekapitulace stavby'!AN8</f>
        <v>2. 9. 2022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28</v>
      </c>
      <c r="E14" s="34"/>
      <c r="F14" s="34"/>
      <c r="G14" s="34"/>
      <c r="H14" s="34"/>
      <c r="I14" s="112" t="s">
        <v>29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30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31</v>
      </c>
      <c r="E17" s="34"/>
      <c r="F17" s="34"/>
      <c r="G17" s="34"/>
      <c r="H17" s="34"/>
      <c r="I17" s="112" t="s">
        <v>29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5" t="str">
        <f>'Rekapitulace stavby'!E14</f>
        <v>Vyplň údaj</v>
      </c>
      <c r="F18" s="296"/>
      <c r="G18" s="296"/>
      <c r="H18" s="296"/>
      <c r="I18" s="112" t="s">
        <v>30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33</v>
      </c>
      <c r="E20" s="34"/>
      <c r="F20" s="34"/>
      <c r="G20" s="34"/>
      <c r="H20" s="34"/>
      <c r="I20" s="112" t="s">
        <v>29</v>
      </c>
      <c r="J20" s="113" t="s">
        <v>34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35</v>
      </c>
      <c r="F21" s="34"/>
      <c r="G21" s="34"/>
      <c r="H21" s="34"/>
      <c r="I21" s="112" t="s">
        <v>30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37</v>
      </c>
      <c r="E23" s="34"/>
      <c r="F23" s="34"/>
      <c r="G23" s="34"/>
      <c r="H23" s="34"/>
      <c r="I23" s="112" t="s">
        <v>29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30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38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97" t="s">
        <v>1</v>
      </c>
      <c r="F27" s="297"/>
      <c r="G27" s="297"/>
      <c r="H27" s="29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39</v>
      </c>
      <c r="E30" s="34"/>
      <c r="F30" s="34"/>
      <c r="G30" s="34"/>
      <c r="H30" s="34"/>
      <c r="I30" s="34"/>
      <c r="J30" s="120">
        <f>ROUND(J122,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41</v>
      </c>
      <c r="G32" s="34"/>
      <c r="H32" s="34"/>
      <c r="I32" s="121" t="s">
        <v>40</v>
      </c>
      <c r="J32" s="121" t="s">
        <v>42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43</v>
      </c>
      <c r="E33" s="112" t="s">
        <v>44</v>
      </c>
      <c r="F33" s="123">
        <f>ROUND((SUM(BE122:BE163)),  2)</f>
        <v>0</v>
      </c>
      <c r="G33" s="34"/>
      <c r="H33" s="34"/>
      <c r="I33" s="124">
        <v>0.21</v>
      </c>
      <c r="J33" s="123">
        <f>ROUND(((SUM(BE122:BE163))*I33),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45</v>
      </c>
      <c r="F34" s="123">
        <f>ROUND((SUM(BF122:BF163)),  2)</f>
        <v>0</v>
      </c>
      <c r="G34" s="34"/>
      <c r="H34" s="34"/>
      <c r="I34" s="124">
        <v>0.15</v>
      </c>
      <c r="J34" s="123">
        <f>ROUND(((SUM(BF122:BF163))*I34),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46</v>
      </c>
      <c r="F35" s="123">
        <f>ROUND((SUM(BG122:BG163)),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47</v>
      </c>
      <c r="F36" s="123">
        <f>ROUND((SUM(BH122:BH163)),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48</v>
      </c>
      <c r="F37" s="123">
        <f>ROUND((SUM(BI122:BI163)),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49</v>
      </c>
      <c r="E39" s="127"/>
      <c r="F39" s="127"/>
      <c r="G39" s="128" t="s">
        <v>50</v>
      </c>
      <c r="H39" s="129" t="s">
        <v>51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8" t="str">
        <f>E7</f>
        <v>Stavební úpravy oplocení u objektu 11. MŠ Na Ryšavce 241, Písek</v>
      </c>
      <c r="F85" s="299"/>
      <c r="G85" s="299"/>
      <c r="H85" s="299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5. etapa - Část P9</v>
      </c>
      <c r="F87" s="300"/>
      <c r="G87" s="300"/>
      <c r="H87" s="300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22</v>
      </c>
      <c r="D89" s="36"/>
      <c r="E89" s="36"/>
      <c r="F89" s="27" t="str">
        <f>F12</f>
        <v xml:space="preserve"> </v>
      </c>
      <c r="G89" s="36"/>
      <c r="H89" s="36"/>
      <c r="I89" s="29" t="s">
        <v>24</v>
      </c>
      <c r="J89" s="66" t="str">
        <f>IF(J12="","",J12)</f>
        <v>2. 9. 2022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28</v>
      </c>
      <c r="D91" s="36"/>
      <c r="E91" s="36"/>
      <c r="F91" s="27" t="str">
        <f>E15</f>
        <v xml:space="preserve"> </v>
      </c>
      <c r="G91" s="36"/>
      <c r="H91" s="36"/>
      <c r="I91" s="29" t="s">
        <v>33</v>
      </c>
      <c r="J91" s="32" t="str">
        <f>E21</f>
        <v>KASÍK - PROJKA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31</v>
      </c>
      <c r="D92" s="36"/>
      <c r="E92" s="36"/>
      <c r="F92" s="27" t="str">
        <f>IF(E18="","",E18)</f>
        <v>Vyplň údaj</v>
      </c>
      <c r="G92" s="36"/>
      <c r="H92" s="36"/>
      <c r="I92" s="29" t="s">
        <v>37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99</v>
      </c>
      <c r="D94" s="144"/>
      <c r="E94" s="144"/>
      <c r="F94" s="144"/>
      <c r="G94" s="144"/>
      <c r="H94" s="144"/>
      <c r="I94" s="144"/>
      <c r="J94" s="145" t="s">
        <v>100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101</v>
      </c>
      <c r="D96" s="36"/>
      <c r="E96" s="36"/>
      <c r="F96" s="36"/>
      <c r="G96" s="36"/>
      <c r="H96" s="36"/>
      <c r="I96" s="36"/>
      <c r="J96" s="84">
        <f>J122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102</v>
      </c>
    </row>
    <row r="97" spans="1:31" s="9" customFormat="1" ht="24.95" customHeight="1">
      <c r="B97" s="147"/>
      <c r="C97" s="148"/>
      <c r="D97" s="149" t="s">
        <v>103</v>
      </c>
      <c r="E97" s="150"/>
      <c r="F97" s="150"/>
      <c r="G97" s="150"/>
      <c r="H97" s="150"/>
      <c r="I97" s="150"/>
      <c r="J97" s="151">
        <f>J123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105</v>
      </c>
      <c r="E98" s="156"/>
      <c r="F98" s="156"/>
      <c r="G98" s="156"/>
      <c r="H98" s="156"/>
      <c r="I98" s="156"/>
      <c r="J98" s="157">
        <f>J124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106</v>
      </c>
      <c r="E99" s="156"/>
      <c r="F99" s="156"/>
      <c r="G99" s="156"/>
      <c r="H99" s="156"/>
      <c r="I99" s="156"/>
      <c r="J99" s="157">
        <f>J135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107</v>
      </c>
      <c r="E100" s="156"/>
      <c r="F100" s="156"/>
      <c r="G100" s="156"/>
      <c r="H100" s="156"/>
      <c r="I100" s="156"/>
      <c r="J100" s="157">
        <f>J144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108</v>
      </c>
      <c r="E101" s="156"/>
      <c r="F101" s="156"/>
      <c r="G101" s="156"/>
      <c r="H101" s="156"/>
      <c r="I101" s="156"/>
      <c r="J101" s="157">
        <f>J156</f>
        <v>0</v>
      </c>
      <c r="K101" s="154"/>
      <c r="L101" s="158"/>
    </row>
    <row r="102" spans="1:31" s="9" customFormat="1" ht="24.95" customHeight="1">
      <c r="B102" s="147"/>
      <c r="C102" s="148"/>
      <c r="D102" s="149" t="s">
        <v>109</v>
      </c>
      <c r="E102" s="150"/>
      <c r="F102" s="150"/>
      <c r="G102" s="150"/>
      <c r="H102" s="150"/>
      <c r="I102" s="150"/>
      <c r="J102" s="151">
        <f>J161</f>
        <v>0</v>
      </c>
      <c r="K102" s="148"/>
      <c r="L102" s="152"/>
    </row>
    <row r="103" spans="1:31" s="2" customFormat="1" ht="21.75" customHeight="1">
      <c r="A103" s="34"/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s="2" customFormat="1" ht="6.95" customHeight="1">
      <c r="A104" s="34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pans="1:31" s="2" customFormat="1" ht="6.95" customHeight="1">
      <c r="A108" s="34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24.95" customHeight="1">
      <c r="A109" s="34"/>
      <c r="B109" s="35"/>
      <c r="C109" s="23" t="s">
        <v>110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16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26.25" customHeight="1">
      <c r="A112" s="34"/>
      <c r="B112" s="35"/>
      <c r="C112" s="36"/>
      <c r="D112" s="36"/>
      <c r="E112" s="298" t="str">
        <f>E7</f>
        <v>Stavební úpravy oplocení u objektu 11. MŠ Na Ryšavce 241, Písek</v>
      </c>
      <c r="F112" s="299"/>
      <c r="G112" s="299"/>
      <c r="H112" s="299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96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6.5" customHeight="1">
      <c r="A114" s="34"/>
      <c r="B114" s="35"/>
      <c r="C114" s="36"/>
      <c r="D114" s="36"/>
      <c r="E114" s="269" t="str">
        <f>E9</f>
        <v>5. etapa - Část P9</v>
      </c>
      <c r="F114" s="300"/>
      <c r="G114" s="300"/>
      <c r="H114" s="300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22</v>
      </c>
      <c r="D116" s="36"/>
      <c r="E116" s="36"/>
      <c r="F116" s="27" t="str">
        <f>F12</f>
        <v xml:space="preserve"> </v>
      </c>
      <c r="G116" s="36"/>
      <c r="H116" s="36"/>
      <c r="I116" s="29" t="s">
        <v>24</v>
      </c>
      <c r="J116" s="66" t="str">
        <f>IF(J12="","",J12)</f>
        <v>2. 9. 2022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25.7" customHeight="1">
      <c r="A118" s="34"/>
      <c r="B118" s="35"/>
      <c r="C118" s="29" t="s">
        <v>28</v>
      </c>
      <c r="D118" s="36"/>
      <c r="E118" s="36"/>
      <c r="F118" s="27" t="str">
        <f>E15</f>
        <v xml:space="preserve"> </v>
      </c>
      <c r="G118" s="36"/>
      <c r="H118" s="36"/>
      <c r="I118" s="29" t="s">
        <v>33</v>
      </c>
      <c r="J118" s="32" t="str">
        <f>E21</f>
        <v>KASÍK - PROJKA s.r.o.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5.2" customHeight="1">
      <c r="A119" s="34"/>
      <c r="B119" s="35"/>
      <c r="C119" s="29" t="s">
        <v>31</v>
      </c>
      <c r="D119" s="36"/>
      <c r="E119" s="36"/>
      <c r="F119" s="27" t="str">
        <f>IF(E18="","",E18)</f>
        <v>Vyplň údaj</v>
      </c>
      <c r="G119" s="36"/>
      <c r="H119" s="36"/>
      <c r="I119" s="29" t="s">
        <v>37</v>
      </c>
      <c r="J119" s="32" t="str">
        <f>E24</f>
        <v xml:space="preserve"> 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0.3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11" customFormat="1" ht="29.25" customHeight="1">
      <c r="A121" s="159"/>
      <c r="B121" s="160"/>
      <c r="C121" s="161" t="s">
        <v>111</v>
      </c>
      <c r="D121" s="162" t="s">
        <v>64</v>
      </c>
      <c r="E121" s="162" t="s">
        <v>60</v>
      </c>
      <c r="F121" s="162" t="s">
        <v>61</v>
      </c>
      <c r="G121" s="162" t="s">
        <v>112</v>
      </c>
      <c r="H121" s="162" t="s">
        <v>113</v>
      </c>
      <c r="I121" s="162" t="s">
        <v>114</v>
      </c>
      <c r="J121" s="162" t="s">
        <v>100</v>
      </c>
      <c r="K121" s="163" t="s">
        <v>115</v>
      </c>
      <c r="L121" s="164"/>
      <c r="M121" s="75" t="s">
        <v>1</v>
      </c>
      <c r="N121" s="76" t="s">
        <v>43</v>
      </c>
      <c r="O121" s="76" t="s">
        <v>116</v>
      </c>
      <c r="P121" s="76" t="s">
        <v>117</v>
      </c>
      <c r="Q121" s="76" t="s">
        <v>118</v>
      </c>
      <c r="R121" s="76" t="s">
        <v>119</v>
      </c>
      <c r="S121" s="76" t="s">
        <v>120</v>
      </c>
      <c r="T121" s="77" t="s">
        <v>121</v>
      </c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</row>
    <row r="122" spans="1:65" s="2" customFormat="1" ht="22.9" customHeight="1">
      <c r="A122" s="34"/>
      <c r="B122" s="35"/>
      <c r="C122" s="82" t="s">
        <v>122</v>
      </c>
      <c r="D122" s="36"/>
      <c r="E122" s="36"/>
      <c r="F122" s="36"/>
      <c r="G122" s="36"/>
      <c r="H122" s="36"/>
      <c r="I122" s="36"/>
      <c r="J122" s="165">
        <f>BK122</f>
        <v>0</v>
      </c>
      <c r="K122" s="36"/>
      <c r="L122" s="39"/>
      <c r="M122" s="78"/>
      <c r="N122" s="166"/>
      <c r="O122" s="79"/>
      <c r="P122" s="167">
        <f>P123+P161</f>
        <v>0</v>
      </c>
      <c r="Q122" s="79"/>
      <c r="R122" s="167">
        <f>R123+R161</f>
        <v>2.734E-2</v>
      </c>
      <c r="S122" s="79"/>
      <c r="T122" s="168">
        <f>T123+T161</f>
        <v>0.61089000000000004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78</v>
      </c>
      <c r="AU122" s="17" t="s">
        <v>102</v>
      </c>
      <c r="BK122" s="169">
        <f>BK123+BK161</f>
        <v>0</v>
      </c>
    </row>
    <row r="123" spans="1:65" s="12" customFormat="1" ht="25.9" customHeight="1">
      <c r="B123" s="170"/>
      <c r="C123" s="171"/>
      <c r="D123" s="172" t="s">
        <v>78</v>
      </c>
      <c r="E123" s="173" t="s">
        <v>123</v>
      </c>
      <c r="F123" s="173" t="s">
        <v>124</v>
      </c>
      <c r="G123" s="171"/>
      <c r="H123" s="171"/>
      <c r="I123" s="174"/>
      <c r="J123" s="175">
        <f>BK123</f>
        <v>0</v>
      </c>
      <c r="K123" s="171"/>
      <c r="L123" s="176"/>
      <c r="M123" s="177"/>
      <c r="N123" s="178"/>
      <c r="O123" s="178"/>
      <c r="P123" s="179">
        <f>P124+P135+P144+P156</f>
        <v>0</v>
      </c>
      <c r="Q123" s="178"/>
      <c r="R123" s="179">
        <f>R124+R135+R144+R156</f>
        <v>2.734E-2</v>
      </c>
      <c r="S123" s="178"/>
      <c r="T123" s="180">
        <f>T124+T135+T144+T156</f>
        <v>0.61089000000000004</v>
      </c>
      <c r="AR123" s="181" t="s">
        <v>21</v>
      </c>
      <c r="AT123" s="182" t="s">
        <v>78</v>
      </c>
      <c r="AU123" s="182" t="s">
        <v>79</v>
      </c>
      <c r="AY123" s="181" t="s">
        <v>125</v>
      </c>
      <c r="BK123" s="183">
        <f>BK124+BK135+BK144+BK156</f>
        <v>0</v>
      </c>
    </row>
    <row r="124" spans="1:65" s="12" customFormat="1" ht="22.9" customHeight="1">
      <c r="B124" s="170"/>
      <c r="C124" s="171"/>
      <c r="D124" s="172" t="s">
        <v>78</v>
      </c>
      <c r="E124" s="184" t="s">
        <v>146</v>
      </c>
      <c r="F124" s="184" t="s">
        <v>233</v>
      </c>
      <c r="G124" s="171"/>
      <c r="H124" s="171"/>
      <c r="I124" s="174"/>
      <c r="J124" s="185">
        <f>BK124</f>
        <v>0</v>
      </c>
      <c r="K124" s="171"/>
      <c r="L124" s="176"/>
      <c r="M124" s="177"/>
      <c r="N124" s="178"/>
      <c r="O124" s="178"/>
      <c r="P124" s="179">
        <f>SUM(P125:P134)</f>
        <v>0</v>
      </c>
      <c r="Q124" s="178"/>
      <c r="R124" s="179">
        <f>SUM(R125:R134)</f>
        <v>2.734E-2</v>
      </c>
      <c r="S124" s="178"/>
      <c r="T124" s="180">
        <f>SUM(T125:T134)</f>
        <v>0</v>
      </c>
      <c r="AR124" s="181" t="s">
        <v>21</v>
      </c>
      <c r="AT124" s="182" t="s">
        <v>78</v>
      </c>
      <c r="AU124" s="182" t="s">
        <v>21</v>
      </c>
      <c r="AY124" s="181" t="s">
        <v>125</v>
      </c>
      <c r="BK124" s="183">
        <f>SUM(BK125:BK134)</f>
        <v>0</v>
      </c>
    </row>
    <row r="125" spans="1:65" s="2" customFormat="1" ht="21.75" customHeight="1">
      <c r="A125" s="34"/>
      <c r="B125" s="35"/>
      <c r="C125" s="186" t="s">
        <v>21</v>
      </c>
      <c r="D125" s="186" t="s">
        <v>127</v>
      </c>
      <c r="E125" s="187" t="s">
        <v>570</v>
      </c>
      <c r="F125" s="188" t="s">
        <v>571</v>
      </c>
      <c r="G125" s="189" t="s">
        <v>130</v>
      </c>
      <c r="H125" s="190">
        <v>2.1</v>
      </c>
      <c r="I125" s="191"/>
      <c r="J125" s="192">
        <f>ROUND(I125*H125,2)</f>
        <v>0</v>
      </c>
      <c r="K125" s="188" t="s">
        <v>131</v>
      </c>
      <c r="L125" s="39"/>
      <c r="M125" s="193" t="s">
        <v>1</v>
      </c>
      <c r="N125" s="194" t="s">
        <v>44</v>
      </c>
      <c r="O125" s="71"/>
      <c r="P125" s="195">
        <f>O125*H125</f>
        <v>0</v>
      </c>
      <c r="Q125" s="195">
        <v>0</v>
      </c>
      <c r="R125" s="195">
        <f>Q125*H125</f>
        <v>0</v>
      </c>
      <c r="S125" s="195">
        <v>0</v>
      </c>
      <c r="T125" s="196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7" t="s">
        <v>132</v>
      </c>
      <c r="AT125" s="197" t="s">
        <v>127</v>
      </c>
      <c r="AU125" s="197" t="s">
        <v>91</v>
      </c>
      <c r="AY125" s="17" t="s">
        <v>125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17" t="s">
        <v>21</v>
      </c>
      <c r="BK125" s="198">
        <f>ROUND(I125*H125,2)</f>
        <v>0</v>
      </c>
      <c r="BL125" s="17" t="s">
        <v>132</v>
      </c>
      <c r="BM125" s="197" t="s">
        <v>572</v>
      </c>
    </row>
    <row r="126" spans="1:65" s="2" customFormat="1" ht="19.5">
      <c r="A126" s="34"/>
      <c r="B126" s="35"/>
      <c r="C126" s="36"/>
      <c r="D126" s="199" t="s">
        <v>134</v>
      </c>
      <c r="E126" s="36"/>
      <c r="F126" s="200" t="s">
        <v>573</v>
      </c>
      <c r="G126" s="36"/>
      <c r="H126" s="36"/>
      <c r="I126" s="201"/>
      <c r="J126" s="36"/>
      <c r="K126" s="36"/>
      <c r="L126" s="39"/>
      <c r="M126" s="202"/>
      <c r="N126" s="203"/>
      <c r="O126" s="71"/>
      <c r="P126" s="71"/>
      <c r="Q126" s="71"/>
      <c r="R126" s="71"/>
      <c r="S126" s="71"/>
      <c r="T126" s="72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7" t="s">
        <v>134</v>
      </c>
      <c r="AU126" s="17" t="s">
        <v>91</v>
      </c>
    </row>
    <row r="127" spans="1:65" s="2" customFormat="1" ht="24.2" customHeight="1">
      <c r="A127" s="34"/>
      <c r="B127" s="35"/>
      <c r="C127" s="236" t="s">
        <v>91</v>
      </c>
      <c r="D127" s="236" t="s">
        <v>188</v>
      </c>
      <c r="E127" s="237" t="s">
        <v>574</v>
      </c>
      <c r="F127" s="238" t="s">
        <v>575</v>
      </c>
      <c r="G127" s="239" t="s">
        <v>237</v>
      </c>
      <c r="H127" s="240">
        <v>1</v>
      </c>
      <c r="I127" s="241"/>
      <c r="J127" s="242">
        <f>ROUND(I127*H127,2)</f>
        <v>0</v>
      </c>
      <c r="K127" s="238" t="s">
        <v>1</v>
      </c>
      <c r="L127" s="243"/>
      <c r="M127" s="244" t="s">
        <v>1</v>
      </c>
      <c r="N127" s="245" t="s">
        <v>44</v>
      </c>
      <c r="O127" s="71"/>
      <c r="P127" s="195">
        <f>O127*H127</f>
        <v>0</v>
      </c>
      <c r="Q127" s="195">
        <v>1.89E-2</v>
      </c>
      <c r="R127" s="195">
        <f>Q127*H127</f>
        <v>1.89E-2</v>
      </c>
      <c r="S127" s="195">
        <v>0</v>
      </c>
      <c r="T127" s="19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182</v>
      </c>
      <c r="AT127" s="197" t="s">
        <v>188</v>
      </c>
      <c r="AU127" s="197" t="s">
        <v>91</v>
      </c>
      <c r="AY127" s="17" t="s">
        <v>125</v>
      </c>
      <c r="BE127" s="198">
        <f>IF(N127="základní",J127,0)</f>
        <v>0</v>
      </c>
      <c r="BF127" s="198">
        <f>IF(N127="snížená",J127,0)</f>
        <v>0</v>
      </c>
      <c r="BG127" s="198">
        <f>IF(N127="zákl. přenesená",J127,0)</f>
        <v>0</v>
      </c>
      <c r="BH127" s="198">
        <f>IF(N127="sníž. přenesená",J127,0)</f>
        <v>0</v>
      </c>
      <c r="BI127" s="198">
        <f>IF(N127="nulová",J127,0)</f>
        <v>0</v>
      </c>
      <c r="BJ127" s="17" t="s">
        <v>21</v>
      </c>
      <c r="BK127" s="198">
        <f>ROUND(I127*H127,2)</f>
        <v>0</v>
      </c>
      <c r="BL127" s="17" t="s">
        <v>132</v>
      </c>
      <c r="BM127" s="197" t="s">
        <v>576</v>
      </c>
    </row>
    <row r="128" spans="1:65" s="2" customFormat="1" ht="19.5">
      <c r="A128" s="34"/>
      <c r="B128" s="35"/>
      <c r="C128" s="36"/>
      <c r="D128" s="199" t="s">
        <v>134</v>
      </c>
      <c r="E128" s="36"/>
      <c r="F128" s="200" t="s">
        <v>575</v>
      </c>
      <c r="G128" s="36"/>
      <c r="H128" s="36"/>
      <c r="I128" s="201"/>
      <c r="J128" s="36"/>
      <c r="K128" s="36"/>
      <c r="L128" s="39"/>
      <c r="M128" s="202"/>
      <c r="N128" s="203"/>
      <c r="O128" s="71"/>
      <c r="P128" s="71"/>
      <c r="Q128" s="71"/>
      <c r="R128" s="71"/>
      <c r="S128" s="71"/>
      <c r="T128" s="72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134</v>
      </c>
      <c r="AU128" s="17" t="s">
        <v>91</v>
      </c>
    </row>
    <row r="129" spans="1:65" s="2" customFormat="1" ht="37.9" customHeight="1">
      <c r="A129" s="34"/>
      <c r="B129" s="35"/>
      <c r="C129" s="186" t="s">
        <v>146</v>
      </c>
      <c r="D129" s="186" t="s">
        <v>127</v>
      </c>
      <c r="E129" s="187" t="s">
        <v>577</v>
      </c>
      <c r="F129" s="188" t="s">
        <v>578</v>
      </c>
      <c r="G129" s="189" t="s">
        <v>237</v>
      </c>
      <c r="H129" s="190">
        <v>2</v>
      </c>
      <c r="I129" s="191"/>
      <c r="J129" s="192">
        <f>ROUND(I129*H129,2)</f>
        <v>0</v>
      </c>
      <c r="K129" s="188" t="s">
        <v>1</v>
      </c>
      <c r="L129" s="39"/>
      <c r="M129" s="193" t="s">
        <v>1</v>
      </c>
      <c r="N129" s="194" t="s">
        <v>44</v>
      </c>
      <c r="O129" s="71"/>
      <c r="P129" s="195">
        <f>O129*H129</f>
        <v>0</v>
      </c>
      <c r="Q129" s="195">
        <v>7.2000000000000005E-4</v>
      </c>
      <c r="R129" s="195">
        <f>Q129*H129</f>
        <v>1.4400000000000001E-3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132</v>
      </c>
      <c r="AT129" s="197" t="s">
        <v>127</v>
      </c>
      <c r="AU129" s="197" t="s">
        <v>91</v>
      </c>
      <c r="AY129" s="17" t="s">
        <v>125</v>
      </c>
      <c r="BE129" s="198">
        <f>IF(N129="základní",J129,0)</f>
        <v>0</v>
      </c>
      <c r="BF129" s="198">
        <f>IF(N129="snížená",J129,0)</f>
        <v>0</v>
      </c>
      <c r="BG129" s="198">
        <f>IF(N129="zákl. přenesená",J129,0)</f>
        <v>0</v>
      </c>
      <c r="BH129" s="198">
        <f>IF(N129="sníž. přenesená",J129,0)</f>
        <v>0</v>
      </c>
      <c r="BI129" s="198">
        <f>IF(N129="nulová",J129,0)</f>
        <v>0</v>
      </c>
      <c r="BJ129" s="17" t="s">
        <v>21</v>
      </c>
      <c r="BK129" s="198">
        <f>ROUND(I129*H129,2)</f>
        <v>0</v>
      </c>
      <c r="BL129" s="17" t="s">
        <v>132</v>
      </c>
      <c r="BM129" s="197" t="s">
        <v>579</v>
      </c>
    </row>
    <row r="130" spans="1:65" s="2" customFormat="1" ht="58.5">
      <c r="A130" s="34"/>
      <c r="B130" s="35"/>
      <c r="C130" s="36"/>
      <c r="D130" s="199" t="s">
        <v>134</v>
      </c>
      <c r="E130" s="36"/>
      <c r="F130" s="200" t="s">
        <v>580</v>
      </c>
      <c r="G130" s="36"/>
      <c r="H130" s="36"/>
      <c r="I130" s="201"/>
      <c r="J130" s="36"/>
      <c r="K130" s="36"/>
      <c r="L130" s="39"/>
      <c r="M130" s="202"/>
      <c r="N130" s="203"/>
      <c r="O130" s="71"/>
      <c r="P130" s="71"/>
      <c r="Q130" s="71"/>
      <c r="R130" s="71"/>
      <c r="S130" s="71"/>
      <c r="T130" s="72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134</v>
      </c>
      <c r="AU130" s="17" t="s">
        <v>91</v>
      </c>
    </row>
    <row r="131" spans="1:65" s="13" customFormat="1" ht="11.25">
      <c r="B131" s="204"/>
      <c r="C131" s="205"/>
      <c r="D131" s="199" t="s">
        <v>136</v>
      </c>
      <c r="E131" s="206" t="s">
        <v>1</v>
      </c>
      <c r="F131" s="207" t="s">
        <v>581</v>
      </c>
      <c r="G131" s="205"/>
      <c r="H131" s="206" t="s">
        <v>1</v>
      </c>
      <c r="I131" s="208"/>
      <c r="J131" s="205"/>
      <c r="K131" s="205"/>
      <c r="L131" s="209"/>
      <c r="M131" s="210"/>
      <c r="N131" s="211"/>
      <c r="O131" s="211"/>
      <c r="P131" s="211"/>
      <c r="Q131" s="211"/>
      <c r="R131" s="211"/>
      <c r="S131" s="211"/>
      <c r="T131" s="212"/>
      <c r="AT131" s="213" t="s">
        <v>136</v>
      </c>
      <c r="AU131" s="213" t="s">
        <v>91</v>
      </c>
      <c r="AV131" s="13" t="s">
        <v>21</v>
      </c>
      <c r="AW131" s="13" t="s">
        <v>36</v>
      </c>
      <c r="AX131" s="13" t="s">
        <v>79</v>
      </c>
      <c r="AY131" s="213" t="s">
        <v>125</v>
      </c>
    </row>
    <row r="132" spans="1:65" s="14" customFormat="1" ht="11.25">
      <c r="B132" s="214"/>
      <c r="C132" s="215"/>
      <c r="D132" s="199" t="s">
        <v>136</v>
      </c>
      <c r="E132" s="216" t="s">
        <v>1</v>
      </c>
      <c r="F132" s="217" t="s">
        <v>91</v>
      </c>
      <c r="G132" s="215"/>
      <c r="H132" s="218">
        <v>2</v>
      </c>
      <c r="I132" s="219"/>
      <c r="J132" s="215"/>
      <c r="K132" s="215"/>
      <c r="L132" s="220"/>
      <c r="M132" s="221"/>
      <c r="N132" s="222"/>
      <c r="O132" s="222"/>
      <c r="P132" s="222"/>
      <c r="Q132" s="222"/>
      <c r="R132" s="222"/>
      <c r="S132" s="222"/>
      <c r="T132" s="223"/>
      <c r="AT132" s="224" t="s">
        <v>136</v>
      </c>
      <c r="AU132" s="224" t="s">
        <v>91</v>
      </c>
      <c r="AV132" s="14" t="s">
        <v>91</v>
      </c>
      <c r="AW132" s="14" t="s">
        <v>36</v>
      </c>
      <c r="AX132" s="14" t="s">
        <v>21</v>
      </c>
      <c r="AY132" s="224" t="s">
        <v>125</v>
      </c>
    </row>
    <row r="133" spans="1:65" s="2" customFormat="1" ht="33" customHeight="1">
      <c r="A133" s="34"/>
      <c r="B133" s="35"/>
      <c r="C133" s="236" t="s">
        <v>132</v>
      </c>
      <c r="D133" s="236" t="s">
        <v>188</v>
      </c>
      <c r="E133" s="237" t="s">
        <v>582</v>
      </c>
      <c r="F133" s="238" t="s">
        <v>583</v>
      </c>
      <c r="G133" s="239" t="s">
        <v>237</v>
      </c>
      <c r="H133" s="240">
        <v>2</v>
      </c>
      <c r="I133" s="241"/>
      <c r="J133" s="242">
        <f>ROUND(I133*H133,2)</f>
        <v>0</v>
      </c>
      <c r="K133" s="238" t="s">
        <v>1</v>
      </c>
      <c r="L133" s="243"/>
      <c r="M133" s="244" t="s">
        <v>1</v>
      </c>
      <c r="N133" s="245" t="s">
        <v>44</v>
      </c>
      <c r="O133" s="71"/>
      <c r="P133" s="195">
        <f>O133*H133</f>
        <v>0</v>
      </c>
      <c r="Q133" s="195">
        <v>3.5000000000000001E-3</v>
      </c>
      <c r="R133" s="195">
        <f>Q133*H133</f>
        <v>7.0000000000000001E-3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182</v>
      </c>
      <c r="AT133" s="197" t="s">
        <v>188</v>
      </c>
      <c r="AU133" s="197" t="s">
        <v>91</v>
      </c>
      <c r="AY133" s="17" t="s">
        <v>125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7" t="s">
        <v>21</v>
      </c>
      <c r="BK133" s="198">
        <f>ROUND(I133*H133,2)</f>
        <v>0</v>
      </c>
      <c r="BL133" s="17" t="s">
        <v>132</v>
      </c>
      <c r="BM133" s="197" t="s">
        <v>584</v>
      </c>
    </row>
    <row r="134" spans="1:65" s="2" customFormat="1" ht="29.25">
      <c r="A134" s="34"/>
      <c r="B134" s="35"/>
      <c r="C134" s="36"/>
      <c r="D134" s="199" t="s">
        <v>134</v>
      </c>
      <c r="E134" s="36"/>
      <c r="F134" s="200" t="s">
        <v>585</v>
      </c>
      <c r="G134" s="36"/>
      <c r="H134" s="36"/>
      <c r="I134" s="201"/>
      <c r="J134" s="36"/>
      <c r="K134" s="36"/>
      <c r="L134" s="39"/>
      <c r="M134" s="202"/>
      <c r="N134" s="203"/>
      <c r="O134" s="71"/>
      <c r="P134" s="71"/>
      <c r="Q134" s="71"/>
      <c r="R134" s="71"/>
      <c r="S134" s="71"/>
      <c r="T134" s="72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134</v>
      </c>
      <c r="AU134" s="17" t="s">
        <v>91</v>
      </c>
    </row>
    <row r="135" spans="1:65" s="12" customFormat="1" ht="22.9" customHeight="1">
      <c r="B135" s="170"/>
      <c r="C135" s="171"/>
      <c r="D135" s="172" t="s">
        <v>78</v>
      </c>
      <c r="E135" s="184" t="s">
        <v>187</v>
      </c>
      <c r="F135" s="184" t="s">
        <v>293</v>
      </c>
      <c r="G135" s="171"/>
      <c r="H135" s="171"/>
      <c r="I135" s="174"/>
      <c r="J135" s="185">
        <f>BK135</f>
        <v>0</v>
      </c>
      <c r="K135" s="171"/>
      <c r="L135" s="176"/>
      <c r="M135" s="177"/>
      <c r="N135" s="178"/>
      <c r="O135" s="178"/>
      <c r="P135" s="179">
        <f>SUM(P136:P143)</f>
        <v>0</v>
      </c>
      <c r="Q135" s="178"/>
      <c r="R135" s="179">
        <f>SUM(R136:R143)</f>
        <v>0</v>
      </c>
      <c r="S135" s="178"/>
      <c r="T135" s="180">
        <f>SUM(T136:T143)</f>
        <v>0.61089000000000004</v>
      </c>
      <c r="AR135" s="181" t="s">
        <v>21</v>
      </c>
      <c r="AT135" s="182" t="s">
        <v>78</v>
      </c>
      <c r="AU135" s="182" t="s">
        <v>21</v>
      </c>
      <c r="AY135" s="181" t="s">
        <v>125</v>
      </c>
      <c r="BK135" s="183">
        <f>SUM(BK136:BK143)</f>
        <v>0</v>
      </c>
    </row>
    <row r="136" spans="1:65" s="2" customFormat="1" ht="37.9" customHeight="1">
      <c r="A136" s="34"/>
      <c r="B136" s="35"/>
      <c r="C136" s="186" t="s">
        <v>163</v>
      </c>
      <c r="D136" s="186" t="s">
        <v>127</v>
      </c>
      <c r="E136" s="187" t="s">
        <v>336</v>
      </c>
      <c r="F136" s="188" t="s">
        <v>337</v>
      </c>
      <c r="G136" s="189" t="s">
        <v>177</v>
      </c>
      <c r="H136" s="190">
        <v>1.89</v>
      </c>
      <c r="I136" s="191"/>
      <c r="J136" s="192">
        <f>ROUND(I136*H136,2)</f>
        <v>0</v>
      </c>
      <c r="K136" s="188" t="s">
        <v>131</v>
      </c>
      <c r="L136" s="39"/>
      <c r="M136" s="193" t="s">
        <v>1</v>
      </c>
      <c r="N136" s="194" t="s">
        <v>44</v>
      </c>
      <c r="O136" s="71"/>
      <c r="P136" s="195">
        <f>O136*H136</f>
        <v>0</v>
      </c>
      <c r="Q136" s="195">
        <v>0</v>
      </c>
      <c r="R136" s="195">
        <f>Q136*H136</f>
        <v>0</v>
      </c>
      <c r="S136" s="195">
        <v>0.26100000000000001</v>
      </c>
      <c r="T136" s="196">
        <f>S136*H136</f>
        <v>0.49329000000000001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132</v>
      </c>
      <c r="AT136" s="197" t="s">
        <v>127</v>
      </c>
      <c r="AU136" s="197" t="s">
        <v>91</v>
      </c>
      <c r="AY136" s="17" t="s">
        <v>125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7" t="s">
        <v>21</v>
      </c>
      <c r="BK136" s="198">
        <f>ROUND(I136*H136,2)</f>
        <v>0</v>
      </c>
      <c r="BL136" s="17" t="s">
        <v>132</v>
      </c>
      <c r="BM136" s="197" t="s">
        <v>586</v>
      </c>
    </row>
    <row r="137" spans="1:65" s="2" customFormat="1" ht="19.5">
      <c r="A137" s="34"/>
      <c r="B137" s="35"/>
      <c r="C137" s="36"/>
      <c r="D137" s="199" t="s">
        <v>134</v>
      </c>
      <c r="E137" s="36"/>
      <c r="F137" s="200" t="s">
        <v>337</v>
      </c>
      <c r="G137" s="36"/>
      <c r="H137" s="36"/>
      <c r="I137" s="201"/>
      <c r="J137" s="36"/>
      <c r="K137" s="36"/>
      <c r="L137" s="39"/>
      <c r="M137" s="202"/>
      <c r="N137" s="203"/>
      <c r="O137" s="71"/>
      <c r="P137" s="71"/>
      <c r="Q137" s="71"/>
      <c r="R137" s="71"/>
      <c r="S137" s="71"/>
      <c r="T137" s="72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7" t="s">
        <v>134</v>
      </c>
      <c r="AU137" s="17" t="s">
        <v>91</v>
      </c>
    </row>
    <row r="138" spans="1:65" s="13" customFormat="1" ht="11.25">
      <c r="B138" s="204"/>
      <c r="C138" s="205"/>
      <c r="D138" s="199" t="s">
        <v>136</v>
      </c>
      <c r="E138" s="206" t="s">
        <v>1</v>
      </c>
      <c r="F138" s="207" t="s">
        <v>581</v>
      </c>
      <c r="G138" s="205"/>
      <c r="H138" s="206" t="s">
        <v>1</v>
      </c>
      <c r="I138" s="208"/>
      <c r="J138" s="205"/>
      <c r="K138" s="205"/>
      <c r="L138" s="209"/>
      <c r="M138" s="210"/>
      <c r="N138" s="211"/>
      <c r="O138" s="211"/>
      <c r="P138" s="211"/>
      <c r="Q138" s="211"/>
      <c r="R138" s="211"/>
      <c r="S138" s="211"/>
      <c r="T138" s="212"/>
      <c r="AT138" s="213" t="s">
        <v>136</v>
      </c>
      <c r="AU138" s="213" t="s">
        <v>91</v>
      </c>
      <c r="AV138" s="13" t="s">
        <v>21</v>
      </c>
      <c r="AW138" s="13" t="s">
        <v>36</v>
      </c>
      <c r="AX138" s="13" t="s">
        <v>79</v>
      </c>
      <c r="AY138" s="213" t="s">
        <v>125</v>
      </c>
    </row>
    <row r="139" spans="1:65" s="14" customFormat="1" ht="11.25">
      <c r="B139" s="214"/>
      <c r="C139" s="215"/>
      <c r="D139" s="199" t="s">
        <v>136</v>
      </c>
      <c r="E139" s="216" t="s">
        <v>1</v>
      </c>
      <c r="F139" s="217" t="s">
        <v>587</v>
      </c>
      <c r="G139" s="215"/>
      <c r="H139" s="218">
        <v>1.89</v>
      </c>
      <c r="I139" s="219"/>
      <c r="J139" s="215"/>
      <c r="K139" s="215"/>
      <c r="L139" s="220"/>
      <c r="M139" s="221"/>
      <c r="N139" s="222"/>
      <c r="O139" s="222"/>
      <c r="P139" s="222"/>
      <c r="Q139" s="222"/>
      <c r="R139" s="222"/>
      <c r="S139" s="222"/>
      <c r="T139" s="223"/>
      <c r="AT139" s="224" t="s">
        <v>136</v>
      </c>
      <c r="AU139" s="224" t="s">
        <v>91</v>
      </c>
      <c r="AV139" s="14" t="s">
        <v>91</v>
      </c>
      <c r="AW139" s="14" t="s">
        <v>36</v>
      </c>
      <c r="AX139" s="14" t="s">
        <v>21</v>
      </c>
      <c r="AY139" s="224" t="s">
        <v>125</v>
      </c>
    </row>
    <row r="140" spans="1:65" s="2" customFormat="1" ht="16.5" customHeight="1">
      <c r="A140" s="34"/>
      <c r="B140" s="35"/>
      <c r="C140" s="186" t="s">
        <v>169</v>
      </c>
      <c r="D140" s="186" t="s">
        <v>127</v>
      </c>
      <c r="E140" s="187" t="s">
        <v>346</v>
      </c>
      <c r="F140" s="188" t="s">
        <v>347</v>
      </c>
      <c r="G140" s="189" t="s">
        <v>130</v>
      </c>
      <c r="H140" s="190">
        <v>2.1</v>
      </c>
      <c r="I140" s="191"/>
      <c r="J140" s="192">
        <f>ROUND(I140*H140,2)</f>
        <v>0</v>
      </c>
      <c r="K140" s="188" t="s">
        <v>1</v>
      </c>
      <c r="L140" s="39"/>
      <c r="M140" s="193" t="s">
        <v>1</v>
      </c>
      <c r="N140" s="194" t="s">
        <v>44</v>
      </c>
      <c r="O140" s="71"/>
      <c r="P140" s="195">
        <f>O140*H140</f>
        <v>0</v>
      </c>
      <c r="Q140" s="195">
        <v>0</v>
      </c>
      <c r="R140" s="195">
        <f>Q140*H140</f>
        <v>0</v>
      </c>
      <c r="S140" s="195">
        <v>5.6000000000000001E-2</v>
      </c>
      <c r="T140" s="196">
        <f>S140*H140</f>
        <v>0.11760000000000001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132</v>
      </c>
      <c r="AT140" s="197" t="s">
        <v>127</v>
      </c>
      <c r="AU140" s="197" t="s">
        <v>91</v>
      </c>
      <c r="AY140" s="17" t="s">
        <v>125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7" t="s">
        <v>21</v>
      </c>
      <c r="BK140" s="198">
        <f>ROUND(I140*H140,2)</f>
        <v>0</v>
      </c>
      <c r="BL140" s="17" t="s">
        <v>132</v>
      </c>
      <c r="BM140" s="197" t="s">
        <v>588</v>
      </c>
    </row>
    <row r="141" spans="1:65" s="2" customFormat="1" ht="11.25">
      <c r="A141" s="34"/>
      <c r="B141" s="35"/>
      <c r="C141" s="36"/>
      <c r="D141" s="199" t="s">
        <v>134</v>
      </c>
      <c r="E141" s="36"/>
      <c r="F141" s="200" t="s">
        <v>347</v>
      </c>
      <c r="G141" s="36"/>
      <c r="H141" s="36"/>
      <c r="I141" s="201"/>
      <c r="J141" s="36"/>
      <c r="K141" s="36"/>
      <c r="L141" s="39"/>
      <c r="M141" s="202"/>
      <c r="N141" s="203"/>
      <c r="O141" s="71"/>
      <c r="P141" s="71"/>
      <c r="Q141" s="71"/>
      <c r="R141" s="71"/>
      <c r="S141" s="71"/>
      <c r="T141" s="72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7" t="s">
        <v>134</v>
      </c>
      <c r="AU141" s="17" t="s">
        <v>91</v>
      </c>
    </row>
    <row r="142" spans="1:65" s="13" customFormat="1" ht="11.25">
      <c r="B142" s="204"/>
      <c r="C142" s="205"/>
      <c r="D142" s="199" t="s">
        <v>136</v>
      </c>
      <c r="E142" s="206" t="s">
        <v>1</v>
      </c>
      <c r="F142" s="207" t="s">
        <v>581</v>
      </c>
      <c r="G142" s="205"/>
      <c r="H142" s="206" t="s">
        <v>1</v>
      </c>
      <c r="I142" s="208"/>
      <c r="J142" s="205"/>
      <c r="K142" s="205"/>
      <c r="L142" s="209"/>
      <c r="M142" s="210"/>
      <c r="N142" s="211"/>
      <c r="O142" s="211"/>
      <c r="P142" s="211"/>
      <c r="Q142" s="211"/>
      <c r="R142" s="211"/>
      <c r="S142" s="211"/>
      <c r="T142" s="212"/>
      <c r="AT142" s="213" t="s">
        <v>136</v>
      </c>
      <c r="AU142" s="213" t="s">
        <v>91</v>
      </c>
      <c r="AV142" s="13" t="s">
        <v>21</v>
      </c>
      <c r="AW142" s="13" t="s">
        <v>36</v>
      </c>
      <c r="AX142" s="13" t="s">
        <v>79</v>
      </c>
      <c r="AY142" s="213" t="s">
        <v>125</v>
      </c>
    </row>
    <row r="143" spans="1:65" s="14" customFormat="1" ht="11.25">
      <c r="B143" s="214"/>
      <c r="C143" s="215"/>
      <c r="D143" s="199" t="s">
        <v>136</v>
      </c>
      <c r="E143" s="216" t="s">
        <v>1</v>
      </c>
      <c r="F143" s="217" t="s">
        <v>589</v>
      </c>
      <c r="G143" s="215"/>
      <c r="H143" s="218">
        <v>2.1</v>
      </c>
      <c r="I143" s="219"/>
      <c r="J143" s="215"/>
      <c r="K143" s="215"/>
      <c r="L143" s="220"/>
      <c r="M143" s="221"/>
      <c r="N143" s="222"/>
      <c r="O143" s="222"/>
      <c r="P143" s="222"/>
      <c r="Q143" s="222"/>
      <c r="R143" s="222"/>
      <c r="S143" s="222"/>
      <c r="T143" s="223"/>
      <c r="AT143" s="224" t="s">
        <v>136</v>
      </c>
      <c r="AU143" s="224" t="s">
        <v>91</v>
      </c>
      <c r="AV143" s="14" t="s">
        <v>91</v>
      </c>
      <c r="AW143" s="14" t="s">
        <v>36</v>
      </c>
      <c r="AX143" s="14" t="s">
        <v>21</v>
      </c>
      <c r="AY143" s="224" t="s">
        <v>125</v>
      </c>
    </row>
    <row r="144" spans="1:65" s="12" customFormat="1" ht="22.9" customHeight="1">
      <c r="B144" s="170"/>
      <c r="C144" s="171"/>
      <c r="D144" s="172" t="s">
        <v>78</v>
      </c>
      <c r="E144" s="184" t="s">
        <v>350</v>
      </c>
      <c r="F144" s="184" t="s">
        <v>351</v>
      </c>
      <c r="G144" s="171"/>
      <c r="H144" s="171"/>
      <c r="I144" s="174"/>
      <c r="J144" s="185">
        <f>BK144</f>
        <v>0</v>
      </c>
      <c r="K144" s="171"/>
      <c r="L144" s="176"/>
      <c r="M144" s="177"/>
      <c r="N144" s="178"/>
      <c r="O144" s="178"/>
      <c r="P144" s="179">
        <f>SUM(P145:P155)</f>
        <v>0</v>
      </c>
      <c r="Q144" s="178"/>
      <c r="R144" s="179">
        <f>SUM(R145:R155)</f>
        <v>0</v>
      </c>
      <c r="S144" s="178"/>
      <c r="T144" s="180">
        <f>SUM(T145:T155)</f>
        <v>0</v>
      </c>
      <c r="AR144" s="181" t="s">
        <v>21</v>
      </c>
      <c r="AT144" s="182" t="s">
        <v>78</v>
      </c>
      <c r="AU144" s="182" t="s">
        <v>21</v>
      </c>
      <c r="AY144" s="181" t="s">
        <v>125</v>
      </c>
      <c r="BK144" s="183">
        <f>SUM(BK145:BK155)</f>
        <v>0</v>
      </c>
    </row>
    <row r="145" spans="1:65" s="2" customFormat="1" ht="33" customHeight="1">
      <c r="A145" s="34"/>
      <c r="B145" s="35"/>
      <c r="C145" s="186" t="s">
        <v>174</v>
      </c>
      <c r="D145" s="186" t="s">
        <v>127</v>
      </c>
      <c r="E145" s="187" t="s">
        <v>353</v>
      </c>
      <c r="F145" s="188" t="s">
        <v>354</v>
      </c>
      <c r="G145" s="189" t="s">
        <v>191</v>
      </c>
      <c r="H145" s="190">
        <v>0.61099999999999999</v>
      </c>
      <c r="I145" s="191"/>
      <c r="J145" s="192">
        <f>ROUND(I145*H145,2)</f>
        <v>0</v>
      </c>
      <c r="K145" s="188" t="s">
        <v>131</v>
      </c>
      <c r="L145" s="39"/>
      <c r="M145" s="193" t="s">
        <v>1</v>
      </c>
      <c r="N145" s="194" t="s">
        <v>44</v>
      </c>
      <c r="O145" s="71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132</v>
      </c>
      <c r="AT145" s="197" t="s">
        <v>127</v>
      </c>
      <c r="AU145" s="197" t="s">
        <v>91</v>
      </c>
      <c r="AY145" s="17" t="s">
        <v>125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7" t="s">
        <v>21</v>
      </c>
      <c r="BK145" s="198">
        <f>ROUND(I145*H145,2)</f>
        <v>0</v>
      </c>
      <c r="BL145" s="17" t="s">
        <v>132</v>
      </c>
      <c r="BM145" s="197" t="s">
        <v>590</v>
      </c>
    </row>
    <row r="146" spans="1:65" s="2" customFormat="1" ht="29.25">
      <c r="A146" s="34"/>
      <c r="B146" s="35"/>
      <c r="C146" s="36"/>
      <c r="D146" s="199" t="s">
        <v>134</v>
      </c>
      <c r="E146" s="36"/>
      <c r="F146" s="200" t="s">
        <v>356</v>
      </c>
      <c r="G146" s="36"/>
      <c r="H146" s="36"/>
      <c r="I146" s="201"/>
      <c r="J146" s="36"/>
      <c r="K146" s="36"/>
      <c r="L146" s="39"/>
      <c r="M146" s="202"/>
      <c r="N146" s="203"/>
      <c r="O146" s="71"/>
      <c r="P146" s="71"/>
      <c r="Q146" s="71"/>
      <c r="R146" s="71"/>
      <c r="S146" s="71"/>
      <c r="T146" s="72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7" t="s">
        <v>134</v>
      </c>
      <c r="AU146" s="17" t="s">
        <v>91</v>
      </c>
    </row>
    <row r="147" spans="1:65" s="2" customFormat="1" ht="33" customHeight="1">
      <c r="A147" s="34"/>
      <c r="B147" s="35"/>
      <c r="C147" s="186" t="s">
        <v>182</v>
      </c>
      <c r="D147" s="186" t="s">
        <v>127</v>
      </c>
      <c r="E147" s="187" t="s">
        <v>358</v>
      </c>
      <c r="F147" s="188" t="s">
        <v>359</v>
      </c>
      <c r="G147" s="189" t="s">
        <v>191</v>
      </c>
      <c r="H147" s="190">
        <v>0.61099999999999999</v>
      </c>
      <c r="I147" s="191"/>
      <c r="J147" s="192">
        <f>ROUND(I147*H147,2)</f>
        <v>0</v>
      </c>
      <c r="K147" s="188" t="s">
        <v>131</v>
      </c>
      <c r="L147" s="39"/>
      <c r="M147" s="193" t="s">
        <v>1</v>
      </c>
      <c r="N147" s="194" t="s">
        <v>44</v>
      </c>
      <c r="O147" s="71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132</v>
      </c>
      <c r="AT147" s="197" t="s">
        <v>127</v>
      </c>
      <c r="AU147" s="197" t="s">
        <v>91</v>
      </c>
      <c r="AY147" s="17" t="s">
        <v>125</v>
      </c>
      <c r="BE147" s="198">
        <f>IF(N147="základní",J147,0)</f>
        <v>0</v>
      </c>
      <c r="BF147" s="198">
        <f>IF(N147="snížená",J147,0)</f>
        <v>0</v>
      </c>
      <c r="BG147" s="198">
        <f>IF(N147="zákl. přenesená",J147,0)</f>
        <v>0</v>
      </c>
      <c r="BH147" s="198">
        <f>IF(N147="sníž. přenesená",J147,0)</f>
        <v>0</v>
      </c>
      <c r="BI147" s="198">
        <f>IF(N147="nulová",J147,0)</f>
        <v>0</v>
      </c>
      <c r="BJ147" s="17" t="s">
        <v>21</v>
      </c>
      <c r="BK147" s="198">
        <f>ROUND(I147*H147,2)</f>
        <v>0</v>
      </c>
      <c r="BL147" s="17" t="s">
        <v>132</v>
      </c>
      <c r="BM147" s="197" t="s">
        <v>591</v>
      </c>
    </row>
    <row r="148" spans="1:65" s="2" customFormat="1" ht="39">
      <c r="A148" s="34"/>
      <c r="B148" s="35"/>
      <c r="C148" s="36"/>
      <c r="D148" s="199" t="s">
        <v>134</v>
      </c>
      <c r="E148" s="36"/>
      <c r="F148" s="200" t="s">
        <v>361</v>
      </c>
      <c r="G148" s="36"/>
      <c r="H148" s="36"/>
      <c r="I148" s="201"/>
      <c r="J148" s="36"/>
      <c r="K148" s="36"/>
      <c r="L148" s="39"/>
      <c r="M148" s="202"/>
      <c r="N148" s="203"/>
      <c r="O148" s="71"/>
      <c r="P148" s="71"/>
      <c r="Q148" s="71"/>
      <c r="R148" s="71"/>
      <c r="S148" s="71"/>
      <c r="T148" s="72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T148" s="17" t="s">
        <v>134</v>
      </c>
      <c r="AU148" s="17" t="s">
        <v>91</v>
      </c>
    </row>
    <row r="149" spans="1:65" s="2" customFormat="1" ht="24.2" customHeight="1">
      <c r="A149" s="34"/>
      <c r="B149" s="35"/>
      <c r="C149" s="186" t="s">
        <v>187</v>
      </c>
      <c r="D149" s="186" t="s">
        <v>127</v>
      </c>
      <c r="E149" s="187" t="s">
        <v>363</v>
      </c>
      <c r="F149" s="188" t="s">
        <v>364</v>
      </c>
      <c r="G149" s="189" t="s">
        <v>191</v>
      </c>
      <c r="H149" s="190">
        <v>0.61099999999999999</v>
      </c>
      <c r="I149" s="191"/>
      <c r="J149" s="192">
        <f>ROUND(I149*H149,2)</f>
        <v>0</v>
      </c>
      <c r="K149" s="188" t="s">
        <v>131</v>
      </c>
      <c r="L149" s="39"/>
      <c r="M149" s="193" t="s">
        <v>1</v>
      </c>
      <c r="N149" s="194" t="s">
        <v>44</v>
      </c>
      <c r="O149" s="71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132</v>
      </c>
      <c r="AT149" s="197" t="s">
        <v>127</v>
      </c>
      <c r="AU149" s="197" t="s">
        <v>91</v>
      </c>
      <c r="AY149" s="17" t="s">
        <v>125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17" t="s">
        <v>21</v>
      </c>
      <c r="BK149" s="198">
        <f>ROUND(I149*H149,2)</f>
        <v>0</v>
      </c>
      <c r="BL149" s="17" t="s">
        <v>132</v>
      </c>
      <c r="BM149" s="197" t="s">
        <v>592</v>
      </c>
    </row>
    <row r="150" spans="1:65" s="2" customFormat="1" ht="19.5">
      <c r="A150" s="34"/>
      <c r="B150" s="35"/>
      <c r="C150" s="36"/>
      <c r="D150" s="199" t="s">
        <v>134</v>
      </c>
      <c r="E150" s="36"/>
      <c r="F150" s="200" t="s">
        <v>366</v>
      </c>
      <c r="G150" s="36"/>
      <c r="H150" s="36"/>
      <c r="I150" s="201"/>
      <c r="J150" s="36"/>
      <c r="K150" s="36"/>
      <c r="L150" s="39"/>
      <c r="M150" s="202"/>
      <c r="N150" s="203"/>
      <c r="O150" s="71"/>
      <c r="P150" s="71"/>
      <c r="Q150" s="71"/>
      <c r="R150" s="71"/>
      <c r="S150" s="71"/>
      <c r="T150" s="72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T150" s="17" t="s">
        <v>134</v>
      </c>
      <c r="AU150" s="17" t="s">
        <v>91</v>
      </c>
    </row>
    <row r="151" spans="1:65" s="2" customFormat="1" ht="24.2" customHeight="1">
      <c r="A151" s="34"/>
      <c r="B151" s="35"/>
      <c r="C151" s="186" t="s">
        <v>26</v>
      </c>
      <c r="D151" s="186" t="s">
        <v>127</v>
      </c>
      <c r="E151" s="187" t="s">
        <v>368</v>
      </c>
      <c r="F151" s="188" t="s">
        <v>369</v>
      </c>
      <c r="G151" s="189" t="s">
        <v>191</v>
      </c>
      <c r="H151" s="190">
        <v>30.55</v>
      </c>
      <c r="I151" s="191"/>
      <c r="J151" s="192">
        <f>ROUND(I151*H151,2)</f>
        <v>0</v>
      </c>
      <c r="K151" s="188" t="s">
        <v>131</v>
      </c>
      <c r="L151" s="39"/>
      <c r="M151" s="193" t="s">
        <v>1</v>
      </c>
      <c r="N151" s="194" t="s">
        <v>44</v>
      </c>
      <c r="O151" s="71"/>
      <c r="P151" s="195">
        <f>O151*H151</f>
        <v>0</v>
      </c>
      <c r="Q151" s="195">
        <v>0</v>
      </c>
      <c r="R151" s="195">
        <f>Q151*H151</f>
        <v>0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132</v>
      </c>
      <c r="AT151" s="197" t="s">
        <v>127</v>
      </c>
      <c r="AU151" s="197" t="s">
        <v>91</v>
      </c>
      <c r="AY151" s="17" t="s">
        <v>125</v>
      </c>
      <c r="BE151" s="198">
        <f>IF(N151="základní",J151,0)</f>
        <v>0</v>
      </c>
      <c r="BF151" s="198">
        <f>IF(N151="snížená",J151,0)</f>
        <v>0</v>
      </c>
      <c r="BG151" s="198">
        <f>IF(N151="zákl. přenesená",J151,0)</f>
        <v>0</v>
      </c>
      <c r="BH151" s="198">
        <f>IF(N151="sníž. přenesená",J151,0)</f>
        <v>0</v>
      </c>
      <c r="BI151" s="198">
        <f>IF(N151="nulová",J151,0)</f>
        <v>0</v>
      </c>
      <c r="BJ151" s="17" t="s">
        <v>21</v>
      </c>
      <c r="BK151" s="198">
        <f>ROUND(I151*H151,2)</f>
        <v>0</v>
      </c>
      <c r="BL151" s="17" t="s">
        <v>132</v>
      </c>
      <c r="BM151" s="197" t="s">
        <v>593</v>
      </c>
    </row>
    <row r="152" spans="1:65" s="2" customFormat="1" ht="29.25">
      <c r="A152" s="34"/>
      <c r="B152" s="35"/>
      <c r="C152" s="36"/>
      <c r="D152" s="199" t="s">
        <v>134</v>
      </c>
      <c r="E152" s="36"/>
      <c r="F152" s="200" t="s">
        <v>371</v>
      </c>
      <c r="G152" s="36"/>
      <c r="H152" s="36"/>
      <c r="I152" s="201"/>
      <c r="J152" s="36"/>
      <c r="K152" s="36"/>
      <c r="L152" s="39"/>
      <c r="M152" s="202"/>
      <c r="N152" s="203"/>
      <c r="O152" s="71"/>
      <c r="P152" s="71"/>
      <c r="Q152" s="71"/>
      <c r="R152" s="71"/>
      <c r="S152" s="71"/>
      <c r="T152" s="72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T152" s="17" t="s">
        <v>134</v>
      </c>
      <c r="AU152" s="17" t="s">
        <v>91</v>
      </c>
    </row>
    <row r="153" spans="1:65" s="14" customFormat="1" ht="11.25">
      <c r="B153" s="214"/>
      <c r="C153" s="215"/>
      <c r="D153" s="199" t="s">
        <v>136</v>
      </c>
      <c r="E153" s="215"/>
      <c r="F153" s="217" t="s">
        <v>594</v>
      </c>
      <c r="G153" s="215"/>
      <c r="H153" s="218">
        <v>30.55</v>
      </c>
      <c r="I153" s="219"/>
      <c r="J153" s="215"/>
      <c r="K153" s="215"/>
      <c r="L153" s="220"/>
      <c r="M153" s="221"/>
      <c r="N153" s="222"/>
      <c r="O153" s="222"/>
      <c r="P153" s="222"/>
      <c r="Q153" s="222"/>
      <c r="R153" s="222"/>
      <c r="S153" s="222"/>
      <c r="T153" s="223"/>
      <c r="AT153" s="224" t="s">
        <v>136</v>
      </c>
      <c r="AU153" s="224" t="s">
        <v>91</v>
      </c>
      <c r="AV153" s="14" t="s">
        <v>91</v>
      </c>
      <c r="AW153" s="14" t="s">
        <v>4</v>
      </c>
      <c r="AX153" s="14" t="s">
        <v>21</v>
      </c>
      <c r="AY153" s="224" t="s">
        <v>125</v>
      </c>
    </row>
    <row r="154" spans="1:65" s="2" customFormat="1" ht="33" customHeight="1">
      <c r="A154" s="34"/>
      <c r="B154" s="35"/>
      <c r="C154" s="186" t="s">
        <v>197</v>
      </c>
      <c r="D154" s="186" t="s">
        <v>127</v>
      </c>
      <c r="E154" s="187" t="s">
        <v>374</v>
      </c>
      <c r="F154" s="188" t="s">
        <v>375</v>
      </c>
      <c r="G154" s="189" t="s">
        <v>191</v>
      </c>
      <c r="H154" s="190">
        <v>0.61099999999999999</v>
      </c>
      <c r="I154" s="191"/>
      <c r="J154" s="192">
        <f>ROUND(I154*H154,2)</f>
        <v>0</v>
      </c>
      <c r="K154" s="188" t="s">
        <v>131</v>
      </c>
      <c r="L154" s="39"/>
      <c r="M154" s="193" t="s">
        <v>1</v>
      </c>
      <c r="N154" s="194" t="s">
        <v>44</v>
      </c>
      <c r="O154" s="71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132</v>
      </c>
      <c r="AT154" s="197" t="s">
        <v>127</v>
      </c>
      <c r="AU154" s="197" t="s">
        <v>91</v>
      </c>
      <c r="AY154" s="17" t="s">
        <v>125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7" t="s">
        <v>21</v>
      </c>
      <c r="BK154" s="198">
        <f>ROUND(I154*H154,2)</f>
        <v>0</v>
      </c>
      <c r="BL154" s="17" t="s">
        <v>132</v>
      </c>
      <c r="BM154" s="197" t="s">
        <v>595</v>
      </c>
    </row>
    <row r="155" spans="1:65" s="2" customFormat="1" ht="19.5">
      <c r="A155" s="34"/>
      <c r="B155" s="35"/>
      <c r="C155" s="36"/>
      <c r="D155" s="199" t="s">
        <v>134</v>
      </c>
      <c r="E155" s="36"/>
      <c r="F155" s="200" t="s">
        <v>377</v>
      </c>
      <c r="G155" s="36"/>
      <c r="H155" s="36"/>
      <c r="I155" s="201"/>
      <c r="J155" s="36"/>
      <c r="K155" s="36"/>
      <c r="L155" s="39"/>
      <c r="M155" s="202"/>
      <c r="N155" s="203"/>
      <c r="O155" s="71"/>
      <c r="P155" s="71"/>
      <c r="Q155" s="71"/>
      <c r="R155" s="71"/>
      <c r="S155" s="71"/>
      <c r="T155" s="72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7" t="s">
        <v>134</v>
      </c>
      <c r="AU155" s="17" t="s">
        <v>91</v>
      </c>
    </row>
    <row r="156" spans="1:65" s="12" customFormat="1" ht="22.9" customHeight="1">
      <c r="B156" s="170"/>
      <c r="C156" s="171"/>
      <c r="D156" s="172" t="s">
        <v>78</v>
      </c>
      <c r="E156" s="184" t="s">
        <v>383</v>
      </c>
      <c r="F156" s="184" t="s">
        <v>384</v>
      </c>
      <c r="G156" s="171"/>
      <c r="H156" s="171"/>
      <c r="I156" s="174"/>
      <c r="J156" s="185">
        <f>BK156</f>
        <v>0</v>
      </c>
      <c r="K156" s="171"/>
      <c r="L156" s="176"/>
      <c r="M156" s="177"/>
      <c r="N156" s="178"/>
      <c r="O156" s="178"/>
      <c r="P156" s="179">
        <f>SUM(P157:P160)</f>
        <v>0</v>
      </c>
      <c r="Q156" s="178"/>
      <c r="R156" s="179">
        <f>SUM(R157:R160)</f>
        <v>0</v>
      </c>
      <c r="S156" s="178"/>
      <c r="T156" s="180">
        <f>SUM(T157:T160)</f>
        <v>0</v>
      </c>
      <c r="AR156" s="181" t="s">
        <v>21</v>
      </c>
      <c r="AT156" s="182" t="s">
        <v>78</v>
      </c>
      <c r="AU156" s="182" t="s">
        <v>21</v>
      </c>
      <c r="AY156" s="181" t="s">
        <v>125</v>
      </c>
      <c r="BK156" s="183">
        <f>SUM(BK157:BK160)</f>
        <v>0</v>
      </c>
    </row>
    <row r="157" spans="1:65" s="2" customFormat="1" ht="24.2" customHeight="1">
      <c r="A157" s="34"/>
      <c r="B157" s="35"/>
      <c r="C157" s="186" t="s">
        <v>203</v>
      </c>
      <c r="D157" s="186" t="s">
        <v>127</v>
      </c>
      <c r="E157" s="187" t="s">
        <v>386</v>
      </c>
      <c r="F157" s="188" t="s">
        <v>387</v>
      </c>
      <c r="G157" s="189" t="s">
        <v>191</v>
      </c>
      <c r="H157" s="190">
        <v>2.7E-2</v>
      </c>
      <c r="I157" s="191"/>
      <c r="J157" s="192">
        <f>ROUND(I157*H157,2)</f>
        <v>0</v>
      </c>
      <c r="K157" s="188" t="s">
        <v>131</v>
      </c>
      <c r="L157" s="39"/>
      <c r="M157" s="193" t="s">
        <v>1</v>
      </c>
      <c r="N157" s="194" t="s">
        <v>44</v>
      </c>
      <c r="O157" s="71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132</v>
      </c>
      <c r="AT157" s="197" t="s">
        <v>127</v>
      </c>
      <c r="AU157" s="197" t="s">
        <v>91</v>
      </c>
      <c r="AY157" s="17" t="s">
        <v>125</v>
      </c>
      <c r="BE157" s="198">
        <f>IF(N157="základní",J157,0)</f>
        <v>0</v>
      </c>
      <c r="BF157" s="198">
        <f>IF(N157="snížená",J157,0)</f>
        <v>0</v>
      </c>
      <c r="BG157" s="198">
        <f>IF(N157="zákl. přenesená",J157,0)</f>
        <v>0</v>
      </c>
      <c r="BH157" s="198">
        <f>IF(N157="sníž. přenesená",J157,0)</f>
        <v>0</v>
      </c>
      <c r="BI157" s="198">
        <f>IF(N157="nulová",J157,0)</f>
        <v>0</v>
      </c>
      <c r="BJ157" s="17" t="s">
        <v>21</v>
      </c>
      <c r="BK157" s="198">
        <f>ROUND(I157*H157,2)</f>
        <v>0</v>
      </c>
      <c r="BL157" s="17" t="s">
        <v>132</v>
      </c>
      <c r="BM157" s="197" t="s">
        <v>596</v>
      </c>
    </row>
    <row r="158" spans="1:65" s="2" customFormat="1" ht="29.25">
      <c r="A158" s="34"/>
      <c r="B158" s="35"/>
      <c r="C158" s="36"/>
      <c r="D158" s="199" t="s">
        <v>134</v>
      </c>
      <c r="E158" s="36"/>
      <c r="F158" s="200" t="s">
        <v>389</v>
      </c>
      <c r="G158" s="36"/>
      <c r="H158" s="36"/>
      <c r="I158" s="201"/>
      <c r="J158" s="36"/>
      <c r="K158" s="36"/>
      <c r="L158" s="39"/>
      <c r="M158" s="202"/>
      <c r="N158" s="203"/>
      <c r="O158" s="71"/>
      <c r="P158" s="71"/>
      <c r="Q158" s="71"/>
      <c r="R158" s="71"/>
      <c r="S158" s="71"/>
      <c r="T158" s="72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7" t="s">
        <v>134</v>
      </c>
      <c r="AU158" s="17" t="s">
        <v>91</v>
      </c>
    </row>
    <row r="159" spans="1:65" s="2" customFormat="1" ht="24.2" customHeight="1">
      <c r="A159" s="34"/>
      <c r="B159" s="35"/>
      <c r="C159" s="186" t="s">
        <v>208</v>
      </c>
      <c r="D159" s="186" t="s">
        <v>127</v>
      </c>
      <c r="E159" s="187" t="s">
        <v>391</v>
      </c>
      <c r="F159" s="188" t="s">
        <v>392</v>
      </c>
      <c r="G159" s="189" t="s">
        <v>191</v>
      </c>
      <c r="H159" s="190">
        <v>2.7E-2</v>
      </c>
      <c r="I159" s="191"/>
      <c r="J159" s="192">
        <f>ROUND(I159*H159,2)</f>
        <v>0</v>
      </c>
      <c r="K159" s="188" t="s">
        <v>131</v>
      </c>
      <c r="L159" s="39"/>
      <c r="M159" s="193" t="s">
        <v>1</v>
      </c>
      <c r="N159" s="194" t="s">
        <v>44</v>
      </c>
      <c r="O159" s="71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132</v>
      </c>
      <c r="AT159" s="197" t="s">
        <v>127</v>
      </c>
      <c r="AU159" s="197" t="s">
        <v>91</v>
      </c>
      <c r="AY159" s="17" t="s">
        <v>125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17" t="s">
        <v>21</v>
      </c>
      <c r="BK159" s="198">
        <f>ROUND(I159*H159,2)</f>
        <v>0</v>
      </c>
      <c r="BL159" s="17" t="s">
        <v>132</v>
      </c>
      <c r="BM159" s="197" t="s">
        <v>597</v>
      </c>
    </row>
    <row r="160" spans="1:65" s="2" customFormat="1" ht="39">
      <c r="A160" s="34"/>
      <c r="B160" s="35"/>
      <c r="C160" s="36"/>
      <c r="D160" s="199" t="s">
        <v>134</v>
      </c>
      <c r="E160" s="36"/>
      <c r="F160" s="200" t="s">
        <v>394</v>
      </c>
      <c r="G160" s="36"/>
      <c r="H160" s="36"/>
      <c r="I160" s="201"/>
      <c r="J160" s="36"/>
      <c r="K160" s="36"/>
      <c r="L160" s="39"/>
      <c r="M160" s="202"/>
      <c r="N160" s="203"/>
      <c r="O160" s="71"/>
      <c r="P160" s="71"/>
      <c r="Q160" s="71"/>
      <c r="R160" s="71"/>
      <c r="S160" s="71"/>
      <c r="T160" s="72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T160" s="17" t="s">
        <v>134</v>
      </c>
      <c r="AU160" s="17" t="s">
        <v>91</v>
      </c>
    </row>
    <row r="161" spans="1:65" s="12" customFormat="1" ht="25.9" customHeight="1">
      <c r="B161" s="170"/>
      <c r="C161" s="171"/>
      <c r="D161" s="172" t="s">
        <v>78</v>
      </c>
      <c r="E161" s="173" t="s">
        <v>395</v>
      </c>
      <c r="F161" s="173" t="s">
        <v>396</v>
      </c>
      <c r="G161" s="171"/>
      <c r="H161" s="171"/>
      <c r="I161" s="174"/>
      <c r="J161" s="175">
        <f>BK161</f>
        <v>0</v>
      </c>
      <c r="K161" s="171"/>
      <c r="L161" s="176"/>
      <c r="M161" s="177"/>
      <c r="N161" s="178"/>
      <c r="O161" s="178"/>
      <c r="P161" s="179">
        <f>SUM(P162:P163)</f>
        <v>0</v>
      </c>
      <c r="Q161" s="178"/>
      <c r="R161" s="179">
        <f>SUM(R162:R163)</f>
        <v>0</v>
      </c>
      <c r="S161" s="178"/>
      <c r="T161" s="180">
        <f>SUM(T162:T163)</f>
        <v>0</v>
      </c>
      <c r="AR161" s="181" t="s">
        <v>163</v>
      </c>
      <c r="AT161" s="182" t="s">
        <v>78</v>
      </c>
      <c r="AU161" s="182" t="s">
        <v>79</v>
      </c>
      <c r="AY161" s="181" t="s">
        <v>125</v>
      </c>
      <c r="BK161" s="183">
        <f>SUM(BK162:BK163)</f>
        <v>0</v>
      </c>
    </row>
    <row r="162" spans="1:65" s="2" customFormat="1" ht="16.5" customHeight="1">
      <c r="A162" s="34"/>
      <c r="B162" s="35"/>
      <c r="C162" s="186" t="s">
        <v>213</v>
      </c>
      <c r="D162" s="186" t="s">
        <v>127</v>
      </c>
      <c r="E162" s="187" t="s">
        <v>398</v>
      </c>
      <c r="F162" s="188" t="s">
        <v>399</v>
      </c>
      <c r="G162" s="189" t="s">
        <v>400</v>
      </c>
      <c r="H162" s="190">
        <v>1</v>
      </c>
      <c r="I162" s="191"/>
      <c r="J162" s="192">
        <f>ROUND(I162*H162,2)</f>
        <v>0</v>
      </c>
      <c r="K162" s="188" t="s">
        <v>1</v>
      </c>
      <c r="L162" s="39"/>
      <c r="M162" s="193" t="s">
        <v>1</v>
      </c>
      <c r="N162" s="194" t="s">
        <v>44</v>
      </c>
      <c r="O162" s="71"/>
      <c r="P162" s="195">
        <f>O162*H162</f>
        <v>0</v>
      </c>
      <c r="Q162" s="195">
        <v>0</v>
      </c>
      <c r="R162" s="195">
        <f>Q162*H162</f>
        <v>0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132</v>
      </c>
      <c r="AT162" s="197" t="s">
        <v>127</v>
      </c>
      <c r="AU162" s="197" t="s">
        <v>21</v>
      </c>
      <c r="AY162" s="17" t="s">
        <v>125</v>
      </c>
      <c r="BE162" s="198">
        <f>IF(N162="základní",J162,0)</f>
        <v>0</v>
      </c>
      <c r="BF162" s="198">
        <f>IF(N162="snížená",J162,0)</f>
        <v>0</v>
      </c>
      <c r="BG162" s="198">
        <f>IF(N162="zákl. přenesená",J162,0)</f>
        <v>0</v>
      </c>
      <c r="BH162" s="198">
        <f>IF(N162="sníž. přenesená",J162,0)</f>
        <v>0</v>
      </c>
      <c r="BI162" s="198">
        <f>IF(N162="nulová",J162,0)</f>
        <v>0</v>
      </c>
      <c r="BJ162" s="17" t="s">
        <v>21</v>
      </c>
      <c r="BK162" s="198">
        <f>ROUND(I162*H162,2)</f>
        <v>0</v>
      </c>
      <c r="BL162" s="17" t="s">
        <v>132</v>
      </c>
      <c r="BM162" s="197" t="s">
        <v>598</v>
      </c>
    </row>
    <row r="163" spans="1:65" s="2" customFormat="1" ht="87.75">
      <c r="A163" s="34"/>
      <c r="B163" s="35"/>
      <c r="C163" s="36"/>
      <c r="D163" s="199" t="s">
        <v>134</v>
      </c>
      <c r="E163" s="36"/>
      <c r="F163" s="200" t="s">
        <v>402</v>
      </c>
      <c r="G163" s="36"/>
      <c r="H163" s="36"/>
      <c r="I163" s="201"/>
      <c r="J163" s="36"/>
      <c r="K163" s="36"/>
      <c r="L163" s="39"/>
      <c r="M163" s="246"/>
      <c r="N163" s="247"/>
      <c r="O163" s="248"/>
      <c r="P163" s="248"/>
      <c r="Q163" s="248"/>
      <c r="R163" s="248"/>
      <c r="S163" s="248"/>
      <c r="T163" s="249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T163" s="17" t="s">
        <v>134</v>
      </c>
      <c r="AU163" s="17" t="s">
        <v>21</v>
      </c>
    </row>
    <row r="164" spans="1:65" s="2" customFormat="1" ht="6.95" customHeight="1">
      <c r="A164" s="34"/>
      <c r="B164" s="54"/>
      <c r="C164" s="55"/>
      <c r="D164" s="55"/>
      <c r="E164" s="55"/>
      <c r="F164" s="55"/>
      <c r="G164" s="55"/>
      <c r="H164" s="55"/>
      <c r="I164" s="55"/>
      <c r="J164" s="55"/>
      <c r="K164" s="55"/>
      <c r="L164" s="39"/>
      <c r="M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</row>
  </sheetData>
  <sheetProtection algorithmName="SHA-512" hashValue="uF5qbRXTSm3sxVY2jlbsi5yFzh6kfyU/Bnl5bXqqOgI3yHxp7J7lm93SvF/L9eVBJwUIcp456b29q/3VqnDpIA==" saltValue="jdsxiZSM8R1ZFdRnPLS0MNG1g0oNJXI2TfKl1iHvGpo3He7rNncHA9d1Yf3ZVnAnPdiGJftac9yvoGd8qD8/2A==" spinCount="100000" sheet="1" objects="1" scenarios="1" formatColumns="0" formatRows="0" autoFilter="0"/>
  <autoFilter ref="C121:K163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2. etapa - Část P5</vt:lpstr>
      <vt:lpstr>3. etapa - Část P6</vt:lpstr>
      <vt:lpstr>5. etapa - Část P9</vt:lpstr>
      <vt:lpstr>'2. etapa - Část P5'!Názvy_tisku</vt:lpstr>
      <vt:lpstr>'3. etapa - Část P6'!Názvy_tisku</vt:lpstr>
      <vt:lpstr>'5. etapa - Část P9'!Názvy_tisku</vt:lpstr>
      <vt:lpstr>'Rekapitulace stavby'!Názvy_tisku</vt:lpstr>
      <vt:lpstr>'2. etapa - Část P5'!Oblast_tisku</vt:lpstr>
      <vt:lpstr>'3. etapa - Část P6'!Oblast_tisku</vt:lpstr>
      <vt:lpstr>'5. etapa - Část P9'!Oblast_tisku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EWAA</cp:lastModifiedBy>
  <dcterms:created xsi:type="dcterms:W3CDTF">2022-10-04T08:10:38Z</dcterms:created>
  <dcterms:modified xsi:type="dcterms:W3CDTF">2022-10-06T06:12:43Z</dcterms:modified>
</cp:coreProperties>
</file>