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FIRMA\AKCE\RŮŽIČKA A PARTNEŘI\DRAHELČICE - NA NÁVSI - DEMOLICE\"/>
    </mc:Choice>
  </mc:AlternateContent>
  <xr:revisionPtr revIDLastSave="0" documentId="8_{AE030036-4C96-41E3-9A38-F55F485FF7E0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01 - VEDLEJŠÍ A OSTATNÍ N..." sheetId="2" r:id="rId2"/>
    <sheet name="02 - BOURACÍ PRÁCE" sheetId="3" r:id="rId3"/>
  </sheets>
  <definedNames>
    <definedName name="_xlnm._FilterDatabase" localSheetId="1" hidden="1">'01 - VEDLEJŠÍ A OSTATNÍ N...'!$C$80:$K$84</definedName>
    <definedName name="_xlnm._FilterDatabase" localSheetId="2" hidden="1">'02 - BOURACÍ PRÁCE'!$C$82:$K$177</definedName>
    <definedName name="_xlnm.Print_Titles" localSheetId="1">'01 - VEDLEJŠÍ A OSTATNÍ N...'!$80:$80</definedName>
    <definedName name="_xlnm.Print_Titles" localSheetId="2">'02 - BOURACÍ PRÁCE'!$82:$82</definedName>
    <definedName name="_xlnm.Print_Titles" localSheetId="0">'Rekapitulace stavby'!$52:$52</definedName>
    <definedName name="_xlnm.Print_Area" localSheetId="1">'01 - VEDLEJŠÍ A OSTATNÍ N...'!$C$4:$J$39,'01 - VEDLEJŠÍ A OSTATNÍ N...'!$C$45:$J$62,'01 - VEDLEJŠÍ A OSTATNÍ N...'!$C$68:$K$84</definedName>
    <definedName name="_xlnm.Print_Area" localSheetId="2">'02 - BOURACÍ PRÁCE'!$C$4:$J$39,'02 - BOURACÍ PRÁCE'!$C$45:$J$64,'02 - BOURACÍ PRÁCE'!$C$70:$K$177</definedName>
    <definedName name="_xlnm.Print_Area" localSheetId="0">'Rekapitulace stavby'!$D$4:$AO$36,'Rekapitulace stavby'!$C$42:$AQ$57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 s="1"/>
  <c r="BI177" i="3"/>
  <c r="BH177" i="3"/>
  <c r="BG177" i="3"/>
  <c r="BF177" i="3"/>
  <c r="T177" i="3"/>
  <c r="R177" i="3"/>
  <c r="P177" i="3"/>
  <c r="BK177" i="3"/>
  <c r="J177" i="3"/>
  <c r="BE177" i="3"/>
  <c r="BI176" i="3"/>
  <c r="BH176" i="3"/>
  <c r="BG176" i="3"/>
  <c r="BF176" i="3"/>
  <c r="T176" i="3"/>
  <c r="R176" i="3"/>
  <c r="P176" i="3"/>
  <c r="BK176" i="3"/>
  <c r="J176" i="3"/>
  <c r="BE176" i="3" s="1"/>
  <c r="BI175" i="3"/>
  <c r="BH175" i="3"/>
  <c r="BG175" i="3"/>
  <c r="BF175" i="3"/>
  <c r="T175" i="3"/>
  <c r="R175" i="3"/>
  <c r="P175" i="3"/>
  <c r="BK175" i="3"/>
  <c r="J175" i="3"/>
  <c r="BE175" i="3"/>
  <c r="BI173" i="3"/>
  <c r="BH173" i="3"/>
  <c r="BG173" i="3"/>
  <c r="BF173" i="3"/>
  <c r="T173" i="3"/>
  <c r="R173" i="3"/>
  <c r="P173" i="3"/>
  <c r="BK173" i="3"/>
  <c r="J173" i="3"/>
  <c r="BE173" i="3" s="1"/>
  <c r="BI171" i="3"/>
  <c r="BH171" i="3"/>
  <c r="BG171" i="3"/>
  <c r="BF171" i="3"/>
  <c r="T171" i="3"/>
  <c r="R171" i="3"/>
  <c r="P171" i="3"/>
  <c r="BK171" i="3"/>
  <c r="J171" i="3"/>
  <c r="BE171" i="3"/>
  <c r="BI170" i="3"/>
  <c r="BH170" i="3"/>
  <c r="BG170" i="3"/>
  <c r="BF170" i="3"/>
  <c r="T170" i="3"/>
  <c r="T169" i="3" s="1"/>
  <c r="R170" i="3"/>
  <c r="R169" i="3"/>
  <c r="P170" i="3"/>
  <c r="P169" i="3" s="1"/>
  <c r="BK170" i="3"/>
  <c r="BK169" i="3"/>
  <c r="J169" i="3"/>
  <c r="J63" i="3" s="1"/>
  <c r="J170" i="3"/>
  <c r="BE170" i="3" s="1"/>
  <c r="BI151" i="3"/>
  <c r="BH151" i="3"/>
  <c r="BG151" i="3"/>
  <c r="BF151" i="3"/>
  <c r="T151" i="3"/>
  <c r="R151" i="3"/>
  <c r="P151" i="3"/>
  <c r="BK151" i="3"/>
  <c r="J151" i="3"/>
  <c r="BE151" i="3" s="1"/>
  <c r="BI146" i="3"/>
  <c r="BH146" i="3"/>
  <c r="BG146" i="3"/>
  <c r="BF146" i="3"/>
  <c r="T146" i="3"/>
  <c r="R146" i="3"/>
  <c r="P146" i="3"/>
  <c r="BK146" i="3"/>
  <c r="J146" i="3"/>
  <c r="BE146" i="3"/>
  <c r="BI144" i="3"/>
  <c r="BH144" i="3"/>
  <c r="BG144" i="3"/>
  <c r="BF144" i="3"/>
  <c r="T144" i="3"/>
  <c r="R144" i="3"/>
  <c r="P144" i="3"/>
  <c r="BK144" i="3"/>
  <c r="J144" i="3"/>
  <c r="BE144" i="3" s="1"/>
  <c r="BI142" i="3"/>
  <c r="BH142" i="3"/>
  <c r="BG142" i="3"/>
  <c r="BF142" i="3"/>
  <c r="T142" i="3"/>
  <c r="R142" i="3"/>
  <c r="P142" i="3"/>
  <c r="BK142" i="3"/>
  <c r="J142" i="3"/>
  <c r="BE142" i="3"/>
  <c r="BI141" i="3"/>
  <c r="BH141" i="3"/>
  <c r="BG141" i="3"/>
  <c r="BF141" i="3"/>
  <c r="T141" i="3"/>
  <c r="R141" i="3"/>
  <c r="P141" i="3"/>
  <c r="BK141" i="3"/>
  <c r="J141" i="3"/>
  <c r="BE141" i="3" s="1"/>
  <c r="BI140" i="3"/>
  <c r="BH140" i="3"/>
  <c r="BG140" i="3"/>
  <c r="BF140" i="3"/>
  <c r="T140" i="3"/>
  <c r="R140" i="3"/>
  <c r="P140" i="3"/>
  <c r="BK140" i="3"/>
  <c r="J140" i="3"/>
  <c r="BE140" i="3"/>
  <c r="BI139" i="3"/>
  <c r="BH139" i="3"/>
  <c r="BG139" i="3"/>
  <c r="BF139" i="3"/>
  <c r="T139" i="3"/>
  <c r="R139" i="3"/>
  <c r="P139" i="3"/>
  <c r="BK139" i="3"/>
  <c r="J139" i="3"/>
  <c r="BE139" i="3" s="1"/>
  <c r="BI133" i="3"/>
  <c r="BH133" i="3"/>
  <c r="BG133" i="3"/>
  <c r="BF133" i="3"/>
  <c r="T133" i="3"/>
  <c r="R133" i="3"/>
  <c r="P133" i="3"/>
  <c r="BK133" i="3"/>
  <c r="J133" i="3"/>
  <c r="BE133" i="3"/>
  <c r="BI131" i="3"/>
  <c r="BH131" i="3"/>
  <c r="BG131" i="3"/>
  <c r="BF131" i="3"/>
  <c r="T131" i="3"/>
  <c r="R131" i="3"/>
  <c r="P131" i="3"/>
  <c r="BK131" i="3"/>
  <c r="J131" i="3"/>
  <c r="BE131" i="3" s="1"/>
  <c r="BI129" i="3"/>
  <c r="BH129" i="3"/>
  <c r="BG129" i="3"/>
  <c r="BF129" i="3"/>
  <c r="T129" i="3"/>
  <c r="R129" i="3"/>
  <c r="P129" i="3"/>
  <c r="BK129" i="3"/>
  <c r="J129" i="3"/>
  <c r="BE129" i="3"/>
  <c r="BI127" i="3"/>
  <c r="BH127" i="3"/>
  <c r="BG127" i="3"/>
  <c r="BF127" i="3"/>
  <c r="T127" i="3"/>
  <c r="R127" i="3"/>
  <c r="P127" i="3"/>
  <c r="BK127" i="3"/>
  <c r="J127" i="3"/>
  <c r="BE127" i="3" s="1"/>
  <c r="BI125" i="3"/>
  <c r="BH125" i="3"/>
  <c r="BG125" i="3"/>
  <c r="BF125" i="3"/>
  <c r="T125" i="3"/>
  <c r="R125" i="3"/>
  <c r="P125" i="3"/>
  <c r="BK125" i="3"/>
  <c r="J125" i="3"/>
  <c r="BE125" i="3"/>
  <c r="BI124" i="3"/>
  <c r="BH124" i="3"/>
  <c r="BG124" i="3"/>
  <c r="BF124" i="3"/>
  <c r="T124" i="3"/>
  <c r="T123" i="3" s="1"/>
  <c r="R124" i="3"/>
  <c r="R123" i="3"/>
  <c r="P124" i="3"/>
  <c r="P123" i="3" s="1"/>
  <c r="BK124" i="3"/>
  <c r="BK123" i="3"/>
  <c r="J123" i="3"/>
  <c r="J62" i="3" s="1"/>
  <c r="J124" i="3"/>
  <c r="BE124" i="3" s="1"/>
  <c r="BI122" i="3"/>
  <c r="BH122" i="3"/>
  <c r="BG122" i="3"/>
  <c r="BF122" i="3"/>
  <c r="T122" i="3"/>
  <c r="R122" i="3"/>
  <c r="P122" i="3"/>
  <c r="BK122" i="3"/>
  <c r="J122" i="3"/>
  <c r="BE122" i="3" s="1"/>
  <c r="BI115" i="3"/>
  <c r="BH115" i="3"/>
  <c r="BG115" i="3"/>
  <c r="BF115" i="3"/>
  <c r="T115" i="3"/>
  <c r="R115" i="3"/>
  <c r="P115" i="3"/>
  <c r="BK115" i="3"/>
  <c r="J115" i="3"/>
  <c r="BE115" i="3"/>
  <c r="BI113" i="3"/>
  <c r="BH113" i="3"/>
  <c r="BG113" i="3"/>
  <c r="BF113" i="3"/>
  <c r="T113" i="3"/>
  <c r="R113" i="3"/>
  <c r="P113" i="3"/>
  <c r="BK113" i="3"/>
  <c r="J113" i="3"/>
  <c r="BE113" i="3" s="1"/>
  <c r="BI112" i="3"/>
  <c r="BH112" i="3"/>
  <c r="BG112" i="3"/>
  <c r="BF112" i="3"/>
  <c r="T112" i="3"/>
  <c r="R112" i="3"/>
  <c r="P112" i="3"/>
  <c r="BK112" i="3"/>
  <c r="J112" i="3"/>
  <c r="BE112" i="3"/>
  <c r="BI111" i="3"/>
  <c r="BH111" i="3"/>
  <c r="BG111" i="3"/>
  <c r="BF111" i="3"/>
  <c r="T111" i="3"/>
  <c r="R111" i="3"/>
  <c r="P111" i="3"/>
  <c r="BK111" i="3"/>
  <c r="J111" i="3"/>
  <c r="BE111" i="3" s="1"/>
  <c r="BI110" i="3"/>
  <c r="BH110" i="3"/>
  <c r="BG110" i="3"/>
  <c r="BF110" i="3"/>
  <c r="T110" i="3"/>
  <c r="R110" i="3"/>
  <c r="P110" i="3"/>
  <c r="BK110" i="3"/>
  <c r="J110" i="3"/>
  <c r="BE110" i="3"/>
  <c r="BI101" i="3"/>
  <c r="BH101" i="3"/>
  <c r="BG101" i="3"/>
  <c r="BF101" i="3"/>
  <c r="T101" i="3"/>
  <c r="R101" i="3"/>
  <c r="P101" i="3"/>
  <c r="BK101" i="3"/>
  <c r="J101" i="3"/>
  <c r="BE101" i="3" s="1"/>
  <c r="BI99" i="3"/>
  <c r="BH99" i="3"/>
  <c r="BG99" i="3"/>
  <c r="BF99" i="3"/>
  <c r="T99" i="3"/>
  <c r="R99" i="3"/>
  <c r="P99" i="3"/>
  <c r="BK99" i="3"/>
  <c r="J99" i="3"/>
  <c r="BE99" i="3"/>
  <c r="BI90" i="3"/>
  <c r="BH90" i="3"/>
  <c r="BG90" i="3"/>
  <c r="BF90" i="3"/>
  <c r="T90" i="3"/>
  <c r="R90" i="3"/>
  <c r="P90" i="3"/>
  <c r="BK90" i="3"/>
  <c r="J90" i="3"/>
  <c r="BE90" i="3" s="1"/>
  <c r="BI89" i="3"/>
  <c r="BH89" i="3"/>
  <c r="BG89" i="3"/>
  <c r="BF89" i="3"/>
  <c r="T89" i="3"/>
  <c r="R89" i="3"/>
  <c r="P89" i="3"/>
  <c r="BK89" i="3"/>
  <c r="J89" i="3"/>
  <c r="BE89" i="3"/>
  <c r="BI88" i="3"/>
  <c r="BH88" i="3"/>
  <c r="BG88" i="3"/>
  <c r="BF88" i="3"/>
  <c r="T88" i="3"/>
  <c r="T85" i="3" s="1"/>
  <c r="R88" i="3"/>
  <c r="P88" i="3"/>
  <c r="BK88" i="3"/>
  <c r="J88" i="3"/>
  <c r="BE88" i="3" s="1"/>
  <c r="BI87" i="3"/>
  <c r="BH87" i="3"/>
  <c r="BG87" i="3"/>
  <c r="F35" i="3" s="1"/>
  <c r="BB56" i="1" s="1"/>
  <c r="BF87" i="3"/>
  <c r="T87" i="3"/>
  <c r="R87" i="3"/>
  <c r="P87" i="3"/>
  <c r="P85" i="3" s="1"/>
  <c r="BK87" i="3"/>
  <c r="J87" i="3"/>
  <c r="BE87" i="3"/>
  <c r="BI86" i="3"/>
  <c r="F37" i="3" s="1"/>
  <c r="BD56" i="1" s="1"/>
  <c r="BH86" i="3"/>
  <c r="F36" i="3"/>
  <c r="BC56" i="1" s="1"/>
  <c r="BG86" i="3"/>
  <c r="BF86" i="3"/>
  <c r="J34" i="3" s="1"/>
  <c r="AW56" i="1" s="1"/>
  <c r="F34" i="3"/>
  <c r="BA56" i="1" s="1"/>
  <c r="T86" i="3"/>
  <c r="R86" i="3"/>
  <c r="R85" i="3"/>
  <c r="R84" i="3"/>
  <c r="R83" i="3" s="1"/>
  <c r="P86" i="3"/>
  <c r="BK86" i="3"/>
  <c r="BK85" i="3"/>
  <c r="J85" i="3" s="1"/>
  <c r="J61" i="3" s="1"/>
  <c r="J86" i="3"/>
  <c r="BE86" i="3" s="1"/>
  <c r="J80" i="3"/>
  <c r="J79" i="3"/>
  <c r="F79" i="3"/>
  <c r="F77" i="3"/>
  <c r="E75" i="3"/>
  <c r="J55" i="3"/>
  <c r="J54" i="3"/>
  <c r="F54" i="3"/>
  <c r="F52" i="3"/>
  <c r="E50" i="3"/>
  <c r="J18" i="3"/>
  <c r="E18" i="3"/>
  <c r="F80" i="3" s="1"/>
  <c r="F55" i="3"/>
  <c r="J17" i="3"/>
  <c r="J12" i="3"/>
  <c r="J77" i="3" s="1"/>
  <c r="J52" i="3"/>
  <c r="E7" i="3"/>
  <c r="E73" i="3" s="1"/>
  <c r="J37" i="2"/>
  <c r="J36" i="2"/>
  <c r="AY55" i="1" s="1"/>
  <c r="J35" i="2"/>
  <c r="AX55" i="1"/>
  <c r="BI84" i="2"/>
  <c r="F37" i="2" s="1"/>
  <c r="BD55" i="1" s="1"/>
  <c r="BD54" i="1" s="1"/>
  <c r="W33" i="1" s="1"/>
  <c r="BH84" i="2"/>
  <c r="F36" i="2"/>
  <c r="BC55" i="1" s="1"/>
  <c r="BG84" i="2"/>
  <c r="F35" i="2"/>
  <c r="BB55" i="1"/>
  <c r="BB54" i="1" s="1"/>
  <c r="BF84" i="2"/>
  <c r="J34" i="2" s="1"/>
  <c r="AW55" i="1" s="1"/>
  <c r="F34" i="2"/>
  <c r="BA55" i="1" s="1"/>
  <c r="BA54" i="1" s="1"/>
  <c r="T84" i="2"/>
  <c r="T83" i="2"/>
  <c r="T82" i="2"/>
  <c r="T81" i="2" s="1"/>
  <c r="R84" i="2"/>
  <c r="R83" i="2"/>
  <c r="R82" i="2"/>
  <c r="R81" i="2" s="1"/>
  <c r="P84" i="2"/>
  <c r="P83" i="2"/>
  <c r="P82" i="2"/>
  <c r="P81" i="2" s="1"/>
  <c r="AU55" i="1" s="1"/>
  <c r="BK84" i="2"/>
  <c r="BK83" i="2"/>
  <c r="J83" i="2" s="1"/>
  <c r="J61" i="2" s="1"/>
  <c r="J84" i="2"/>
  <c r="BE84" i="2" s="1"/>
  <c r="J78" i="2"/>
  <c r="J77" i="2"/>
  <c r="F77" i="2"/>
  <c r="F75" i="2"/>
  <c r="E73" i="2"/>
  <c r="J55" i="2"/>
  <c r="J54" i="2"/>
  <c r="F54" i="2"/>
  <c r="F52" i="2"/>
  <c r="E50" i="2"/>
  <c r="J18" i="2"/>
  <c r="E18" i="2"/>
  <c r="F78" i="2" s="1"/>
  <c r="F55" i="2"/>
  <c r="J17" i="2"/>
  <c r="J12" i="2"/>
  <c r="J75" i="2" s="1"/>
  <c r="J52" i="2"/>
  <c r="E7" i="2"/>
  <c r="E71" i="2" s="1"/>
  <c r="AS54" i="1"/>
  <c r="L50" i="1"/>
  <c r="AM50" i="1"/>
  <c r="AM49" i="1"/>
  <c r="L49" i="1"/>
  <c r="AM47" i="1"/>
  <c r="L47" i="1"/>
  <c r="L45" i="1"/>
  <c r="L44" i="1"/>
  <c r="F33" i="2" l="1"/>
  <c r="AZ55" i="1" s="1"/>
  <c r="J33" i="2"/>
  <c r="AV55" i="1" s="1"/>
  <c r="AT55" i="1" s="1"/>
  <c r="W30" i="1"/>
  <c r="AW54" i="1"/>
  <c r="AK30" i="1" s="1"/>
  <c r="BC54" i="1"/>
  <c r="F33" i="3"/>
  <c r="AZ56" i="1" s="1"/>
  <c r="J33" i="3"/>
  <c r="AV56" i="1" s="1"/>
  <c r="AT56" i="1" s="1"/>
  <c r="T84" i="3"/>
  <c r="T83" i="3" s="1"/>
  <c r="AX54" i="1"/>
  <c r="W31" i="1"/>
  <c r="P84" i="3"/>
  <c r="P83" i="3" s="1"/>
  <c r="AU56" i="1" s="1"/>
  <c r="AU54" i="1" s="1"/>
  <c r="E48" i="2"/>
  <c r="BK82" i="2"/>
  <c r="E48" i="3"/>
  <c r="BK84" i="3"/>
  <c r="J84" i="3" l="1"/>
  <c r="J60" i="3" s="1"/>
  <c r="BK83" i="3"/>
  <c r="J83" i="3" s="1"/>
  <c r="J82" i="2"/>
  <c r="J60" i="2" s="1"/>
  <c r="BK81" i="2"/>
  <c r="J81" i="2" s="1"/>
  <c r="AY54" i="1"/>
  <c r="W32" i="1"/>
  <c r="AZ54" i="1"/>
  <c r="J30" i="2" l="1"/>
  <c r="J59" i="2"/>
  <c r="AV54" i="1"/>
  <c r="W29" i="1"/>
  <c r="J59" i="3"/>
  <c r="J30" i="3"/>
  <c r="AK29" i="1" l="1"/>
  <c r="AT54" i="1"/>
  <c r="J39" i="3"/>
  <c r="AG56" i="1"/>
  <c r="AN56" i="1" s="1"/>
  <c r="AG55" i="1"/>
  <c r="J39" i="2"/>
  <c r="AG54" i="1" l="1"/>
  <c r="AN55" i="1"/>
  <c r="AN54" i="1" l="1"/>
  <c r="AK26" i="1"/>
  <c r="AK35" i="1" s="1"/>
</calcChain>
</file>

<file path=xl/sharedStrings.xml><?xml version="1.0" encoding="utf-8"?>
<sst xmlns="http://schemas.openxmlformats.org/spreadsheetml/2006/main" count="1383" uniqueCount="310">
  <si>
    <t>Export Komplet</t>
  </si>
  <si>
    <t/>
  </si>
  <si>
    <t>2.0</t>
  </si>
  <si>
    <t>ZAMOK</t>
  </si>
  <si>
    <t>False</t>
  </si>
  <si>
    <t>{12c15d26-dfb7-4e2d-96bc-071ab44d7321}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</si>
  <si>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</si>
  <si>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</si>
  <si>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</si>
  <si>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</si>
  <si>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</si>
  <si>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</si>
  <si>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</si>
  <si>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</si>
  <si>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09_2019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</si>
  <si>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</si>
  <si>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</si>
  <si>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DRAHELČICE - BOURACÍ PRÁCE - SO 01 - AREÁL</t>
  </si>
  <si>
    <t>KSO:</t>
  </si>
  <si>
    <t>812 4</t>
  </si>
  <si>
    <t>CC-CZ:</t>
  </si>
  <si>
    <t>1271</t>
  </si>
  <si>
    <t>Místo:</t>
  </si>
  <si>
    <t>Na Návsi 5 a 47, 252 19 Drahelčice</t>
  </si>
  <si>
    <t>Datum:</t>
  </si>
  <si>
    <t>4. 9. 2019</t>
  </si>
  <si>
    <t>Zadavatel:</t>
  </si>
  <si>
    <t>IČ:</t>
  </si>
  <si>
    <t>Obec Drahelčice</t>
  </si>
  <si>
    <t>DIČ:</t>
  </si>
  <si>
    <t>Uchazeč:</t>
  </si>
  <si>
    <t>Vyplň údaj</t>
  </si>
  <si>
    <t>Projektant:</t>
  </si>
  <si>
    <t>Růžička a partneři, s.r.o.</t>
  </si>
  <si>
    <t>True</t>
  </si>
  <si>
    <t>Zpracovatel:</t>
  </si>
  <si>
    <t>Vladimír Mrázek</t>
  </si>
  <si>
    <t>Poznámka:</t>
  </si>
  <si>
    <t>Soupis prací je sestaven s využitím položek Cenové soustavy ÚRS (cenová úroveň 2019/I.). Cenové a technické podmínky položek Cenové soustavy ÚRS, které nejsou uvedeny v soupisu prací (informace z tzv. úvodních částí katalogů) jsou neomezeně dálkově k dispozici na www.cs-urs.cz. Položky soupisu prací, které nemají ve sloupci „Cenová soustava“ veden žádný údaj, nepochází z Cenové soustavy ÚRS.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</si>
  <si>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</si>
  <si>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</si>
  <si>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</si>
  <si>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</si>
  <si>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</si>
  <si>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</si>
  <si>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</si>
  <si>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</si>
  <si>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</si>
  <si>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</si>
  <si>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</si>
  <si>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</si>
  <si>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</si>
  <si>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</si>
  <si>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</si>
  <si>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</si>
  <si>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</si>
  <si>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</si>
  <si>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</si>
  <si>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</si>
  <si>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</si>
  <si>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</si>
  <si>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</si>
  <si>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</si>
  <si>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</si>
  <si>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</si>
  <si>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</si>
  <si>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</si>
  <si>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</si>
  <si>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</si>
  <si>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</si>
  <si>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</si>
  <si>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</si>
  <si>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</si>
  <si>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</si>
  <si>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</si>
  <si>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</si>
  <si>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</si>
  <si>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</si>
  <si>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</si>
  <si>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VEDLEJŠÍ A OSTATNÍ NÁKLADY</t>
  </si>
  <si>
    <t>STA</t>
  </si>
  <si>
    <t>1</t>
  </si>
  <si>
    <t>{9e0a5528-0e89-46ad-a806-34d049cf5d65}</t>
  </si>
  <si>
    <t>2</t>
  </si>
  <si>
    <t>02</t>
  </si>
  <si>
    <t>BOURACÍ PRÁCE</t>
  </si>
  <si>
    <t>{9b8b0606-d5db-4e18-ba7a-a644c9db3901}</t>
  </si>
  <si>
    <t>KRYCÍ LIST SOUPISU PRACÍ</t>
  </si>
  <si>
    <t>Objekt:</t>
  </si>
  <si>
    <t>01 - VEDLEJŠÍ A OSTATNÍ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</si>
  <si>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</si>
  <si>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</si>
  <si>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</si>
  <si>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</si>
  <si>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</si>
  <si>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</si>
  <si>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</si>
  <si>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</si>
  <si>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</si>
  <si>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</si>
  <si>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</si>
  <si>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</si>
  <si>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</si>
  <si>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</si>
  <si>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</si>
  <si>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</si>
  <si>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</si>
  <si>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</si>
  <si>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</si>
  <si>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</si>
  <si>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</si>
  <si>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</si>
  <si>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</si>
  <si>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</si>
  <si>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VRN3</t>
  </si>
  <si>
    <t>Zařízení staveniště</t>
  </si>
  <si>
    <t>K</t>
  </si>
  <si>
    <t>030001000</t>
  </si>
  <si>
    <t>soubor</t>
  </si>
  <si>
    <t>CS ÚRS 2019 01</t>
  </si>
  <si>
    <t>1024</t>
  </si>
  <si>
    <t>1738237220</t>
  </si>
  <si>
    <t>02 - BOURACÍ PRÁCE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</si>
  <si>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</si>
  <si>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</si>
  <si>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</si>
  <si>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</si>
  <si>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HSV</t>
  </si>
  <si>
    <t>Práce a dodávky HSV</t>
  </si>
  <si>
    <t>Zemní práce</t>
  </si>
  <si>
    <t>111001</t>
  </si>
  <si>
    <t xml:space="preserve">Ochrana stávajících stromů </t>
  </si>
  <si>
    <t>kus</t>
  </si>
  <si>
    <t>4</t>
  </si>
  <si>
    <t>-1990526789</t>
  </si>
  <si>
    <t>111003</t>
  </si>
  <si>
    <t>Ochrana na sousedním pozemku při bourání opěrné stěny</t>
  </si>
  <si>
    <t>2019795687</t>
  </si>
  <si>
    <t>3</t>
  </si>
  <si>
    <t>1112001</t>
  </si>
  <si>
    <t>Odstranění křovin a stromů průměru kmene do 100 mm i s kořeny, vč likvidace (cca 2500 m2)</t>
  </si>
  <si>
    <t>-1969328942</t>
  </si>
  <si>
    <t>1112002</t>
  </si>
  <si>
    <t>Odstranění stromů i s pařezy, vč likvidace</t>
  </si>
  <si>
    <t>760747636</t>
  </si>
  <si>
    <t>1222011</t>
  </si>
  <si>
    <t>Odkopávky navážek</t>
  </si>
  <si>
    <t>m3</t>
  </si>
  <si>
    <t>-843536458</t>
  </si>
  <si>
    <t>VV</t>
  </si>
  <si>
    <t>"Lokalita I"+260,0*0,70</t>
  </si>
  <si>
    <t>"Lokalita II"+1200,0*0,70</t>
  </si>
  <si>
    <t>"Lokalita III"+100,0*0,70</t>
  </si>
  <si>
    <t>"Lokalita IV"+40,0*0,70</t>
  </si>
  <si>
    <t>"jímka u SO 02"+0,3*3,5*3,0</t>
  </si>
  <si>
    <t>"jímka u SO 03"+0,3*18,5*3,0</t>
  </si>
  <si>
    <t>"jímka u SO 03"+0,5*5,5*2,5</t>
  </si>
  <si>
    <t>Součet</t>
  </si>
  <si>
    <t>6</t>
  </si>
  <si>
    <t>162301101</t>
  </si>
  <si>
    <t>Vodorovné přemístění do 500 m výkopku/sypaniny z horniny tř. 1 až 4</t>
  </si>
  <si>
    <t>1177548503</t>
  </si>
  <si>
    <t>"Lokalita II"+840,0*0,20</t>
  </si>
  <si>
    <t>7</t>
  </si>
  <si>
    <t>162701105</t>
  </si>
  <si>
    <t>Vodorovné přemístění do 10000 m výkopku/sypaniny z horniny tř. 1 až 4</t>
  </si>
  <si>
    <t>1674502476</t>
  </si>
  <si>
    <t>"Lokalita I"+182,0</t>
  </si>
  <si>
    <t>"Lokalita II"+840,0*0,80</t>
  </si>
  <si>
    <t>"Lokalita III"+70,0</t>
  </si>
  <si>
    <t>"Lokalita IV"+28,0</t>
  </si>
  <si>
    <t>8</t>
  </si>
  <si>
    <t>167101102</t>
  </si>
  <si>
    <t>Nakládání výkopku z hornin tř. 1 až 4 přes 100 m3</t>
  </si>
  <si>
    <t>-621562270</t>
  </si>
  <si>
    <t>9</t>
  </si>
  <si>
    <t>171201101</t>
  </si>
  <si>
    <t>Uložení sypaniny do násypů nezhutněných</t>
  </si>
  <si>
    <t>2028174692</t>
  </si>
  <si>
    <t>10</t>
  </si>
  <si>
    <t>171201201</t>
  </si>
  <si>
    <t>Uložení sypaniny na skládky</t>
  </si>
  <si>
    <t>1685581963</t>
  </si>
  <si>
    <t>11</t>
  </si>
  <si>
    <t>171201211</t>
  </si>
  <si>
    <t>Poplatek za uložení stavebního odpadu - zeminy a kameniva na skládce (skládka inertního odpadu)</t>
  </si>
  <si>
    <t>t</t>
  </si>
  <si>
    <t>-1132122311</t>
  </si>
  <si>
    <t>+978,675*1,8</t>
  </si>
  <si>
    <t>12</t>
  </si>
  <si>
    <t>1741001</t>
  </si>
  <si>
    <t xml:space="preserve">Zásyp jam, šachet rýh sypaninou se zhutněním </t>
  </si>
  <si>
    <t>-447088079</t>
  </si>
  <si>
    <t>P</t>
  </si>
  <si>
    <t>Poznámka k položce:_x000D_
- hutnění po vrstvách 100mm_x000D_
- míra zhutnění - 95% Proctor standard</t>
  </si>
  <si>
    <t>"opěrná stěna"+20,88</t>
  </si>
  <si>
    <t>"jímka u SO 02"+3,0*2,5*2,5</t>
  </si>
  <si>
    <t>"jímka u SO 03"+2,0*(18,1*3,4+1,8*1,6*2)</t>
  </si>
  <si>
    <t>"jímka u SO 03"+4,5*1,7*2,2</t>
  </si>
  <si>
    <t>13</t>
  </si>
  <si>
    <t>1741009</t>
  </si>
  <si>
    <t>Dovoz vhodné zeminy pro zásypy</t>
  </si>
  <si>
    <t>-816676159</t>
  </si>
  <si>
    <t>Ostatní konstrukce a práce, bourání</t>
  </si>
  <si>
    <t>14</t>
  </si>
  <si>
    <t>1131061</t>
  </si>
  <si>
    <t>Rozebrání dlažby betonové</t>
  </si>
  <si>
    <t>m2</t>
  </si>
  <si>
    <t>-693753546</t>
  </si>
  <si>
    <t>11310713</t>
  </si>
  <si>
    <t>Odstranění krytu z betonu prostého tl 150 mm ručně</t>
  </si>
  <si>
    <t>-160466055</t>
  </si>
  <si>
    <t>+6,0+49,0</t>
  </si>
  <si>
    <t>16</t>
  </si>
  <si>
    <t>113151111</t>
  </si>
  <si>
    <t>Rozebrání zpevněných ploch ze silničních dílců</t>
  </si>
  <si>
    <t>-905103847</t>
  </si>
  <si>
    <t>+135,0+74,0</t>
  </si>
  <si>
    <t>17</t>
  </si>
  <si>
    <t>113152112</t>
  </si>
  <si>
    <t>Odstranění podkladů zpevněných ploch z kameniva drceného</t>
  </si>
  <si>
    <t>-83607636</t>
  </si>
  <si>
    <t>+0,15*(6,0+55,0+209,0)</t>
  </si>
  <si>
    <t>18</t>
  </si>
  <si>
    <t>113202111</t>
  </si>
  <si>
    <t>Vytrhání obrub krajníků obrubníků stojatých</t>
  </si>
  <si>
    <t>m</t>
  </si>
  <si>
    <t>-1263888586</t>
  </si>
  <si>
    <t>+2*2,2+2*2,5</t>
  </si>
  <si>
    <t>19</t>
  </si>
  <si>
    <t>1209001</t>
  </si>
  <si>
    <t xml:space="preserve">Odstranění suti a komunálního odpadu v odkopávkách </t>
  </si>
  <si>
    <t>-644589688</t>
  </si>
  <si>
    <t>"Lokalita I"+260,0*0,30</t>
  </si>
  <si>
    <t>"Lokalita II"+1200,0*0,30</t>
  </si>
  <si>
    <t>"Lokalita III"+100,0*0,30</t>
  </si>
  <si>
    <t>"Lokalita IV"+40,0*0,30</t>
  </si>
  <si>
    <t>20</t>
  </si>
  <si>
    <t>1209009</t>
  </si>
  <si>
    <t>Jímky - Odstranění živičných izolací - odhad - pouze v případě výskytu</t>
  </si>
  <si>
    <t>-433142275</t>
  </si>
  <si>
    <t>1209101</t>
  </si>
  <si>
    <t>Jímka u SO 03 - velká - zajištění stavební jámy</t>
  </si>
  <si>
    <t>1699164772</t>
  </si>
  <si>
    <t>22</t>
  </si>
  <si>
    <t>1209102</t>
  </si>
  <si>
    <t>Jímka u SO 03 - malá - zajištění stavební jámy</t>
  </si>
  <si>
    <t>-58724604</t>
  </si>
  <si>
    <t>23</t>
  </si>
  <si>
    <t>961044111</t>
  </si>
  <si>
    <t>Bourání základů z betonu prostého</t>
  </si>
  <si>
    <t>-640517320</t>
  </si>
  <si>
    <t>+0,8*0,9*29,0</t>
  </si>
  <si>
    <t>24</t>
  </si>
  <si>
    <t>962023391</t>
  </si>
  <si>
    <t>Bourání zdiva nadzákladového smíšeného na MV nebo MVC přes 1 m3</t>
  </si>
  <si>
    <t>-97033805</t>
  </si>
  <si>
    <t>+0,8*3,5*29,0</t>
  </si>
  <si>
    <t>25</t>
  </si>
  <si>
    <t>981001</t>
  </si>
  <si>
    <t>Vyvezení obsahu jímek (fekálie, usazeniny, voda, apod)</t>
  </si>
  <si>
    <t>-1736435741</t>
  </si>
  <si>
    <t>"jímka u SO 02"+2,5*2,0*2,0</t>
  </si>
  <si>
    <t>"jímka u SO 03"+17,6*2,9*0,8</t>
  </si>
  <si>
    <t>"jímka u SO 03"+4,5*1,7*1,0</t>
  </si>
  <si>
    <t>26</t>
  </si>
  <si>
    <t>981511114</t>
  </si>
  <si>
    <t>Demolice konstrukcí objektů z betonu železového postupným rozebíráním</t>
  </si>
  <si>
    <t>-1397698187</t>
  </si>
  <si>
    <t>"jímka u SO 02"</t>
  </si>
  <si>
    <t>"dno"+0,25*3,0*2,5</t>
  </si>
  <si>
    <t>"strop"+0,2*3,0*2,5</t>
  </si>
  <si>
    <t>"stěny"+0,25*2,1*(2*3,0+2*2,0)</t>
  </si>
  <si>
    <t>Mezisoučet</t>
  </si>
  <si>
    <t>"jímka u SO 03"</t>
  </si>
  <si>
    <t>"dno"+0,25*(18,1*3,4+1,8*1,6*2)</t>
  </si>
  <si>
    <t>"strop"+0,2*(18,1*3,4+1,8*1,6*2)</t>
  </si>
  <si>
    <t>"stěny"+0,25*1,6*(2*18,1+2*4,8+2*1,6)</t>
  </si>
  <si>
    <t>"přepážka"+0,2*2,9*1,6</t>
  </si>
  <si>
    <t>"dno"+0,25*(5,0*2,3)</t>
  </si>
  <si>
    <t>"strop"+0,2*(5,0*2,3)</t>
  </si>
  <si>
    <t>"stěny"+0,25*1,7*(2*5,0+2*1,7)</t>
  </si>
  <si>
    <t>997</t>
  </si>
  <si>
    <t>Přesun sutě</t>
  </si>
  <si>
    <t>27</t>
  </si>
  <si>
    <t>997013501</t>
  </si>
  <si>
    <t>Odvoz suti a vybouraných hmot na skládku do 1 km se složením</t>
  </si>
  <si>
    <t>105802832</t>
  </si>
  <si>
    <t>28</t>
  </si>
  <si>
    <t>997013509</t>
  </si>
  <si>
    <t>Příplatek k odvozu suti a vybouraných hmot na skládku ZKD 1 km přes 1 km (+35 km)</t>
  </si>
  <si>
    <t>-90889048</t>
  </si>
  <si>
    <t>Poznámka k položce:_x000D_
Indexováno v jednotkové ceně</t>
  </si>
  <si>
    <t>29</t>
  </si>
  <si>
    <t>99701383</t>
  </si>
  <si>
    <t>Poplatek za uložení na skládce (skládkovné) stavebního odpadu (cihly, beton)</t>
  </si>
  <si>
    <t>-837816902</t>
  </si>
  <si>
    <t>+1408,443-(130,0+0,5+52,65)</t>
  </si>
  <si>
    <t>30</t>
  </si>
  <si>
    <t>99701384</t>
  </si>
  <si>
    <t xml:space="preserve">Poplatek za uložení na skládce (skládkovné) komunálního odpadu </t>
  </si>
  <si>
    <t>-1432172785</t>
  </si>
  <si>
    <t>31</t>
  </si>
  <si>
    <t>99722384</t>
  </si>
  <si>
    <t xml:space="preserve">Poplatek za uložení na skládce (skládkovné) odpadu asfaltového </t>
  </si>
  <si>
    <t>-1564472105</t>
  </si>
  <si>
    <t>32</t>
  </si>
  <si>
    <t>997223855</t>
  </si>
  <si>
    <t>Poplatek za uložení na skládce (skládkovné) zeminy a kameniva  (skládka inertního odpadu)</t>
  </si>
  <si>
    <t>1214425453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</si>
</sst>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2" fillId="0" borderId="0" xfId="0" applyNumberFormat="1" applyFont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18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top" wrapText="1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view="pageBreakPreview" zoomScaleNormal="100" zoomScaleSheetLayoutView="100" workbookViewId="0">
      <selection activeCell="AO20" sqref="AO2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4" t="s">
        <v>14</v>
      </c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1"/>
      <c r="AQ5" s="21"/>
      <c r="AR5" s="19"/>
      <c r="BE5" s="272" t="s">
        <v>15</v>
      </c>
      <c r="BS5" s="16" t="s">
        <v>6</v>
      </c>
    </row>
    <row r="6" spans="1:74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66" t="s">
        <v>17</v>
      </c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1"/>
      <c r="AQ6" s="21"/>
      <c r="AR6" s="19"/>
      <c r="BE6" s="273"/>
      <c r="BS6" s="16" t="s">
        <v>6</v>
      </c>
    </row>
    <row r="7" spans="1:74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21</v>
      </c>
      <c r="AO7" s="21"/>
      <c r="AP7" s="21"/>
      <c r="AQ7" s="21"/>
      <c r="AR7" s="19"/>
      <c r="BE7" s="273"/>
      <c r="BS7" s="16" t="s">
        <v>6</v>
      </c>
    </row>
    <row r="8" spans="1:74" ht="12" customHeight="1">
      <c r="B8" s="20"/>
      <c r="C8" s="21"/>
      <c r="D8" s="28" t="s">
        <v>22</v>
      </c>
      <c r="E8" s="21"/>
      <c r="F8" s="21"/>
      <c r="G8" s="21"/>
      <c r="H8" s="21"/>
      <c r="I8" s="21"/>
      <c r="J8" s="21"/>
      <c r="K8" s="26" t="s">
        <v>23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24</v>
      </c>
      <c r="AL8" s="21"/>
      <c r="AM8" s="21"/>
      <c r="AN8" s="29" t="s">
        <v>25</v>
      </c>
      <c r="AO8" s="21"/>
      <c r="AP8" s="21"/>
      <c r="AQ8" s="21"/>
      <c r="AR8" s="19"/>
      <c r="BE8" s="273"/>
      <c r="BS8" s="16" t="s">
        <v>6</v>
      </c>
    </row>
    <row r="9" spans="1:74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73"/>
      <c r="BS9" s="16" t="s">
        <v>6</v>
      </c>
    </row>
    <row r="10" spans="1:74" ht="12" customHeight="1">
      <c r="B10" s="20"/>
      <c r="C10" s="21"/>
      <c r="D10" s="28" t="s">
        <v>26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27</v>
      </c>
      <c r="AL10" s="21"/>
      <c r="AM10" s="21"/>
      <c r="AN10" s="26" t="s">
        <v>1</v>
      </c>
      <c r="AO10" s="21"/>
      <c r="AP10" s="21"/>
      <c r="AQ10" s="21"/>
      <c r="AR10" s="19"/>
      <c r="BE10" s="273"/>
      <c r="BS10" s="16" t="s">
        <v>6</v>
      </c>
    </row>
    <row r="11" spans="1:74" ht="18.399999999999999" customHeight="1">
      <c r="B11" s="20"/>
      <c r="C11" s="21"/>
      <c r="D11" s="21"/>
      <c r="E11" s="26" t="s">
        <v>28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29</v>
      </c>
      <c r="AL11" s="21"/>
      <c r="AM11" s="21"/>
      <c r="AN11" s="26" t="s">
        <v>1</v>
      </c>
      <c r="AO11" s="21"/>
      <c r="AP11" s="21"/>
      <c r="AQ11" s="21"/>
      <c r="AR11" s="19"/>
      <c r="BE11" s="273"/>
      <c r="BS11" s="16" t="s">
        <v>6</v>
      </c>
    </row>
    <row r="12" spans="1:74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73"/>
      <c r="BS12" s="16" t="s">
        <v>6</v>
      </c>
    </row>
    <row r="13" spans="1:74" ht="12" customHeight="1">
      <c r="B13" s="20"/>
      <c r="C13" s="21"/>
      <c r="D13" s="28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27</v>
      </c>
      <c r="AL13" s="21"/>
      <c r="AM13" s="21"/>
      <c r="AN13" s="30" t="s">
        <v>31</v>
      </c>
      <c r="AO13" s="21"/>
      <c r="AP13" s="21"/>
      <c r="AQ13" s="21"/>
      <c r="AR13" s="19"/>
      <c r="BE13" s="273"/>
      <c r="BS13" s="16" t="s">
        <v>6</v>
      </c>
    </row>
    <row r="14" spans="1:74">
      <c r="B14" s="20"/>
      <c r="C14" s="21"/>
      <c r="D14" s="21"/>
      <c r="E14" s="267" t="s">
        <v>31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8" t="s">
        <v>29</v>
      </c>
      <c r="AL14" s="21"/>
      <c r="AM14" s="21"/>
      <c r="AN14" s="30" t="s">
        <v>31</v>
      </c>
      <c r="AO14" s="21"/>
      <c r="AP14" s="21"/>
      <c r="AQ14" s="21"/>
      <c r="AR14" s="19"/>
      <c r="BE14" s="273"/>
      <c r="BS14" s="16" t="s">
        <v>6</v>
      </c>
    </row>
    <row r="15" spans="1:74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73"/>
      <c r="BS15" s="16" t="s">
        <v>4</v>
      </c>
    </row>
    <row r="16" spans="1:74" ht="12" customHeight="1">
      <c r="B16" s="20"/>
      <c r="C16" s="21"/>
      <c r="D16" s="28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27</v>
      </c>
      <c r="AL16" s="21"/>
      <c r="AM16" s="21"/>
      <c r="AN16" s="26" t="s">
        <v>1</v>
      </c>
      <c r="AO16" s="21"/>
      <c r="AP16" s="21"/>
      <c r="AQ16" s="21"/>
      <c r="AR16" s="19"/>
      <c r="BE16" s="273"/>
      <c r="BS16" s="16" t="s">
        <v>4</v>
      </c>
    </row>
    <row r="17" spans="2:71" ht="18.399999999999999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29</v>
      </c>
      <c r="AL17" s="21"/>
      <c r="AM17" s="21"/>
      <c r="AN17" s="26" t="s">
        <v>1</v>
      </c>
      <c r="AO17" s="21"/>
      <c r="AP17" s="21"/>
      <c r="AQ17" s="21"/>
      <c r="AR17" s="19"/>
      <c r="BE17" s="273"/>
      <c r="BS17" s="16" t="s">
        <v>34</v>
      </c>
    </row>
    <row r="18" spans="2:7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73"/>
      <c r="BS18" s="16" t="s">
        <v>6</v>
      </c>
    </row>
    <row r="19" spans="2:71" ht="12" customHeight="1">
      <c r="B19" s="20"/>
      <c r="C19" s="21"/>
      <c r="D19" s="28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27</v>
      </c>
      <c r="AL19" s="21"/>
      <c r="AM19" s="21"/>
      <c r="AN19" s="26" t="s">
        <v>1</v>
      </c>
      <c r="AO19" s="21"/>
      <c r="AP19" s="21"/>
      <c r="AQ19" s="21"/>
      <c r="AR19" s="19"/>
      <c r="BE19" s="273"/>
      <c r="BS19" s="16" t="s">
        <v>6</v>
      </c>
    </row>
    <row r="20" spans="2:71" ht="18.399999999999999" customHeight="1">
      <c r="B20" s="20"/>
      <c r="C20" s="21"/>
      <c r="D20" s="21"/>
      <c r="E20" s="26" t="s">
        <v>36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29</v>
      </c>
      <c r="AL20" s="21"/>
      <c r="AM20" s="21"/>
      <c r="AN20" s="26" t="s">
        <v>1</v>
      </c>
      <c r="AO20" s="21"/>
      <c r="AP20" s="21"/>
      <c r="AQ20" s="21"/>
      <c r="AR20" s="19"/>
      <c r="BE20" s="273"/>
      <c r="BS20" s="16" t="s">
        <v>34</v>
      </c>
    </row>
    <row r="21" spans="2:7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73"/>
    </row>
    <row r="22" spans="2:71" ht="12" customHeight="1">
      <c r="B22" s="20"/>
      <c r="C22" s="21"/>
      <c r="D22" s="28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73"/>
    </row>
    <row r="23" spans="2:71" ht="33.75" customHeight="1">
      <c r="B23" s="20"/>
      <c r="C23" s="21"/>
      <c r="D23" s="21"/>
      <c r="E23" s="269" t="s">
        <v>38</v>
      </c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1"/>
      <c r="AP23" s="21"/>
      <c r="AQ23" s="21"/>
      <c r="AR23" s="19"/>
      <c r="BE23" s="273"/>
    </row>
    <row r="24" spans="2:7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73"/>
    </row>
    <row r="25" spans="2:7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73"/>
    </row>
    <row r="26" spans="2:71" s="1" customFormat="1" ht="25.9" customHeight="1">
      <c r="B26" s="33"/>
      <c r="C26" s="34"/>
      <c r="D26" s="35" t="s">
        <v>39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4">
        <f>ROUND(AG54,2)</f>
        <v>0</v>
      </c>
      <c r="AL26" s="275"/>
      <c r="AM26" s="275"/>
      <c r="AN26" s="275"/>
      <c r="AO26" s="275"/>
      <c r="AP26" s="34"/>
      <c r="AQ26" s="34"/>
      <c r="AR26" s="37"/>
      <c r="BE26" s="273"/>
    </row>
    <row r="27" spans="2:71" s="1" customFormat="1" ht="6.95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73"/>
    </row>
    <row r="28" spans="2:71" s="1" customFormat="1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70" t="s">
        <v>40</v>
      </c>
      <c r="M28" s="270"/>
      <c r="N28" s="270"/>
      <c r="O28" s="270"/>
      <c r="P28" s="270"/>
      <c r="Q28" s="34"/>
      <c r="R28" s="34"/>
      <c r="S28" s="34"/>
      <c r="T28" s="34"/>
      <c r="U28" s="34"/>
      <c r="V28" s="34"/>
      <c r="W28" s="270" t="s">
        <v>41</v>
      </c>
      <c r="X28" s="270"/>
      <c r="Y28" s="270"/>
      <c r="Z28" s="270"/>
      <c r="AA28" s="270"/>
      <c r="AB28" s="270"/>
      <c r="AC28" s="270"/>
      <c r="AD28" s="270"/>
      <c r="AE28" s="270"/>
      <c r="AF28" s="34"/>
      <c r="AG28" s="34"/>
      <c r="AH28" s="34"/>
      <c r="AI28" s="34"/>
      <c r="AJ28" s="34"/>
      <c r="AK28" s="270" t="s">
        <v>42</v>
      </c>
      <c r="AL28" s="270"/>
      <c r="AM28" s="270"/>
      <c r="AN28" s="270"/>
      <c r="AO28" s="270"/>
      <c r="AP28" s="34"/>
      <c r="AQ28" s="34"/>
      <c r="AR28" s="37"/>
      <c r="BE28" s="273"/>
    </row>
    <row r="29" spans="2:71" s="2" customFormat="1" ht="14.45" customHeight="1">
      <c r="B29" s="38"/>
      <c r="C29" s="39"/>
      <c r="D29" s="28" t="s">
        <v>43</v>
      </c>
      <c r="E29" s="39"/>
      <c r="F29" s="28" t="s">
        <v>44</v>
      </c>
      <c r="G29" s="39"/>
      <c r="H29" s="39"/>
      <c r="I29" s="39"/>
      <c r="J29" s="39"/>
      <c r="K29" s="39"/>
      <c r="L29" s="245">
        <v>0.21</v>
      </c>
      <c r="M29" s="246"/>
      <c r="N29" s="246"/>
      <c r="O29" s="246"/>
      <c r="P29" s="246"/>
      <c r="Q29" s="39"/>
      <c r="R29" s="39"/>
      <c r="S29" s="39"/>
      <c r="T29" s="39"/>
      <c r="U29" s="39"/>
      <c r="V29" s="39"/>
      <c r="W29" s="271">
        <f>ROUND(AZ54, 2)</f>
        <v>0</v>
      </c>
      <c r="X29" s="246"/>
      <c r="Y29" s="246"/>
      <c r="Z29" s="246"/>
      <c r="AA29" s="246"/>
      <c r="AB29" s="246"/>
      <c r="AC29" s="246"/>
      <c r="AD29" s="246"/>
      <c r="AE29" s="246"/>
      <c r="AF29" s="39"/>
      <c r="AG29" s="39"/>
      <c r="AH29" s="39"/>
      <c r="AI29" s="39"/>
      <c r="AJ29" s="39"/>
      <c r="AK29" s="271">
        <f>ROUND(AV54, 2)</f>
        <v>0</v>
      </c>
      <c r="AL29" s="246"/>
      <c r="AM29" s="246"/>
      <c r="AN29" s="246"/>
      <c r="AO29" s="246"/>
      <c r="AP29" s="39"/>
      <c r="AQ29" s="39"/>
      <c r="AR29" s="40"/>
      <c r="BE29" s="273"/>
    </row>
    <row r="30" spans="2:71" s="2" customFormat="1" ht="14.45" customHeight="1">
      <c r="B30" s="38"/>
      <c r="C30" s="39"/>
      <c r="D30" s="39"/>
      <c r="E30" s="39"/>
      <c r="F30" s="28" t="s">
        <v>45</v>
      </c>
      <c r="G30" s="39"/>
      <c r="H30" s="39"/>
      <c r="I30" s="39"/>
      <c r="J30" s="39"/>
      <c r="K30" s="39"/>
      <c r="L30" s="245">
        <v>0.15</v>
      </c>
      <c r="M30" s="246"/>
      <c r="N30" s="246"/>
      <c r="O30" s="246"/>
      <c r="P30" s="246"/>
      <c r="Q30" s="39"/>
      <c r="R30" s="39"/>
      <c r="S30" s="39"/>
      <c r="T30" s="39"/>
      <c r="U30" s="39"/>
      <c r="V30" s="39"/>
      <c r="W30" s="271">
        <f>ROUND(BA54, 2)</f>
        <v>0</v>
      </c>
      <c r="X30" s="246"/>
      <c r="Y30" s="246"/>
      <c r="Z30" s="246"/>
      <c r="AA30" s="246"/>
      <c r="AB30" s="246"/>
      <c r="AC30" s="246"/>
      <c r="AD30" s="246"/>
      <c r="AE30" s="246"/>
      <c r="AF30" s="39"/>
      <c r="AG30" s="39"/>
      <c r="AH30" s="39"/>
      <c r="AI30" s="39"/>
      <c r="AJ30" s="39"/>
      <c r="AK30" s="271">
        <f>ROUND(AW54, 2)</f>
        <v>0</v>
      </c>
      <c r="AL30" s="246"/>
      <c r="AM30" s="246"/>
      <c r="AN30" s="246"/>
      <c r="AO30" s="246"/>
      <c r="AP30" s="39"/>
      <c r="AQ30" s="39"/>
      <c r="AR30" s="40"/>
      <c r="BE30" s="273"/>
    </row>
    <row r="31" spans="2:71" s="2" customFormat="1" ht="14.45" hidden="1" customHeight="1">
      <c r="B31" s="38"/>
      <c r="C31" s="39"/>
      <c r="D31" s="39"/>
      <c r="E31" s="39"/>
      <c r="F31" s="28" t="s">
        <v>46</v>
      </c>
      <c r="G31" s="39"/>
      <c r="H31" s="39"/>
      <c r="I31" s="39"/>
      <c r="J31" s="39"/>
      <c r="K31" s="39"/>
      <c r="L31" s="245">
        <v>0.21</v>
      </c>
      <c r="M31" s="246"/>
      <c r="N31" s="246"/>
      <c r="O31" s="246"/>
      <c r="P31" s="246"/>
      <c r="Q31" s="39"/>
      <c r="R31" s="39"/>
      <c r="S31" s="39"/>
      <c r="T31" s="39"/>
      <c r="U31" s="39"/>
      <c r="V31" s="39"/>
      <c r="W31" s="271">
        <f>ROUND(BB54, 2)</f>
        <v>0</v>
      </c>
      <c r="X31" s="246"/>
      <c r="Y31" s="246"/>
      <c r="Z31" s="246"/>
      <c r="AA31" s="246"/>
      <c r="AB31" s="246"/>
      <c r="AC31" s="246"/>
      <c r="AD31" s="246"/>
      <c r="AE31" s="246"/>
      <c r="AF31" s="39"/>
      <c r="AG31" s="39"/>
      <c r="AH31" s="39"/>
      <c r="AI31" s="39"/>
      <c r="AJ31" s="39"/>
      <c r="AK31" s="271">
        <v>0</v>
      </c>
      <c r="AL31" s="246"/>
      <c r="AM31" s="246"/>
      <c r="AN31" s="246"/>
      <c r="AO31" s="246"/>
      <c r="AP31" s="39"/>
      <c r="AQ31" s="39"/>
      <c r="AR31" s="40"/>
      <c r="BE31" s="273"/>
    </row>
    <row r="32" spans="2:71" s="2" customFormat="1" ht="14.45" hidden="1" customHeight="1">
      <c r="B32" s="38"/>
      <c r="C32" s="39"/>
      <c r="D32" s="39"/>
      <c r="E32" s="39"/>
      <c r="F32" s="28" t="s">
        <v>47</v>
      </c>
      <c r="G32" s="39"/>
      <c r="H32" s="39"/>
      <c r="I32" s="39"/>
      <c r="J32" s="39"/>
      <c r="K32" s="39"/>
      <c r="L32" s="245">
        <v>0.15</v>
      </c>
      <c r="M32" s="246"/>
      <c r="N32" s="246"/>
      <c r="O32" s="246"/>
      <c r="P32" s="246"/>
      <c r="Q32" s="39"/>
      <c r="R32" s="39"/>
      <c r="S32" s="39"/>
      <c r="T32" s="39"/>
      <c r="U32" s="39"/>
      <c r="V32" s="39"/>
      <c r="W32" s="271">
        <f>ROUND(BC54, 2)</f>
        <v>0</v>
      </c>
      <c r="X32" s="246"/>
      <c r="Y32" s="246"/>
      <c r="Z32" s="246"/>
      <c r="AA32" s="246"/>
      <c r="AB32" s="246"/>
      <c r="AC32" s="246"/>
      <c r="AD32" s="246"/>
      <c r="AE32" s="246"/>
      <c r="AF32" s="39"/>
      <c r="AG32" s="39"/>
      <c r="AH32" s="39"/>
      <c r="AI32" s="39"/>
      <c r="AJ32" s="39"/>
      <c r="AK32" s="271">
        <v>0</v>
      </c>
      <c r="AL32" s="246"/>
      <c r="AM32" s="246"/>
      <c r="AN32" s="246"/>
      <c r="AO32" s="246"/>
      <c r="AP32" s="39"/>
      <c r="AQ32" s="39"/>
      <c r="AR32" s="40"/>
      <c r="BE32" s="273"/>
    </row>
    <row r="33" spans="2:57" s="2" customFormat="1" ht="14.45" hidden="1" customHeight="1">
      <c r="B33" s="38"/>
      <c r="C33" s="39"/>
      <c r="D33" s="39"/>
      <c r="E33" s="39"/>
      <c r="F33" s="28" t="s">
        <v>48</v>
      </c>
      <c r="G33" s="39"/>
      <c r="H33" s="39"/>
      <c r="I33" s="39"/>
      <c r="J33" s="39"/>
      <c r="K33" s="39"/>
      <c r="L33" s="245">
        <v>0</v>
      </c>
      <c r="M33" s="246"/>
      <c r="N33" s="246"/>
      <c r="O33" s="246"/>
      <c r="P33" s="246"/>
      <c r="Q33" s="39"/>
      <c r="R33" s="39"/>
      <c r="S33" s="39"/>
      <c r="T33" s="39"/>
      <c r="U33" s="39"/>
      <c r="V33" s="39"/>
      <c r="W33" s="271">
        <f>ROUND(BD54, 2)</f>
        <v>0</v>
      </c>
      <c r="X33" s="246"/>
      <c r="Y33" s="246"/>
      <c r="Z33" s="246"/>
      <c r="AA33" s="246"/>
      <c r="AB33" s="246"/>
      <c r="AC33" s="246"/>
      <c r="AD33" s="246"/>
      <c r="AE33" s="246"/>
      <c r="AF33" s="39"/>
      <c r="AG33" s="39"/>
      <c r="AH33" s="39"/>
      <c r="AI33" s="39"/>
      <c r="AJ33" s="39"/>
      <c r="AK33" s="271">
        <v>0</v>
      </c>
      <c r="AL33" s="246"/>
      <c r="AM33" s="246"/>
      <c r="AN33" s="246"/>
      <c r="AO33" s="246"/>
      <c r="AP33" s="39"/>
      <c r="AQ33" s="39"/>
      <c r="AR33" s="40"/>
      <c r="BE33" s="273"/>
    </row>
    <row r="34" spans="2:57" s="1" customFormat="1" ht="6.9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73"/>
    </row>
    <row r="35" spans="2:57" s="1" customFormat="1" ht="25.9" customHeight="1">
      <c r="B35" s="33"/>
      <c r="C35" s="41"/>
      <c r="D35" s="42" t="s">
        <v>49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50</v>
      </c>
      <c r="U35" s="43"/>
      <c r="V35" s="43"/>
      <c r="W35" s="43"/>
      <c r="X35" s="248" t="s">
        <v>51</v>
      </c>
      <c r="Y35" s="249"/>
      <c r="Z35" s="249"/>
      <c r="AA35" s="249"/>
      <c r="AB35" s="249"/>
      <c r="AC35" s="43"/>
      <c r="AD35" s="43"/>
      <c r="AE35" s="43"/>
      <c r="AF35" s="43"/>
      <c r="AG35" s="43"/>
      <c r="AH35" s="43"/>
      <c r="AI35" s="43"/>
      <c r="AJ35" s="43"/>
      <c r="AK35" s="250">
        <f>SUM(AK26:AK33)</f>
        <v>0</v>
      </c>
      <c r="AL35" s="249"/>
      <c r="AM35" s="249"/>
      <c r="AN35" s="249"/>
      <c r="AO35" s="251"/>
      <c r="AP35" s="41"/>
      <c r="AQ35" s="41"/>
      <c r="AR35" s="37"/>
    </row>
    <row r="36" spans="2:57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</row>
    <row r="37" spans="2:57" s="1" customFormat="1" ht="6.95" customHeight="1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37"/>
    </row>
    <row r="41" spans="2:57" s="1" customFormat="1" ht="6.95" customHeight="1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37"/>
    </row>
    <row r="42" spans="2:57" s="1" customFormat="1" ht="24.95" customHeight="1">
      <c r="B42" s="33"/>
      <c r="C42" s="22" t="s">
        <v>52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7"/>
    </row>
    <row r="43" spans="2:57" s="1" customFormat="1" ht="6.95" customHeight="1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7"/>
    </row>
    <row r="44" spans="2:57" s="1" customFormat="1" ht="12" customHeight="1">
      <c r="B44" s="33"/>
      <c r="C44" s="28" t="s">
        <v>13</v>
      </c>
      <c r="D44" s="34"/>
      <c r="E44" s="34"/>
      <c r="F44" s="34"/>
      <c r="G44" s="34"/>
      <c r="H44" s="34"/>
      <c r="I44" s="34"/>
      <c r="J44" s="34"/>
      <c r="K44" s="34"/>
      <c r="L44" s="34" t="str">
        <f>K5</f>
        <v>09_2019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7"/>
    </row>
    <row r="45" spans="2:57" s="3" customFormat="1" ht="36.950000000000003" customHeight="1">
      <c r="B45" s="49"/>
      <c r="C45" s="50" t="s">
        <v>16</v>
      </c>
      <c r="D45" s="51"/>
      <c r="E45" s="51"/>
      <c r="F45" s="51"/>
      <c r="G45" s="51"/>
      <c r="H45" s="51"/>
      <c r="I45" s="51"/>
      <c r="J45" s="51"/>
      <c r="K45" s="51"/>
      <c r="L45" s="261" t="str">
        <f>K6</f>
        <v>DRAHELČICE - BOURACÍ PRÁCE - SO 01 - AREÁL</v>
      </c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262"/>
      <c r="AO45" s="262"/>
      <c r="AP45" s="51"/>
      <c r="AQ45" s="51"/>
      <c r="AR45" s="52"/>
    </row>
    <row r="46" spans="2:57" s="1" customFormat="1" ht="6.95" customHeight="1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7"/>
    </row>
    <row r="47" spans="2:57" s="1" customFormat="1" ht="12" customHeight="1">
      <c r="B47" s="33"/>
      <c r="C47" s="28" t="s">
        <v>22</v>
      </c>
      <c r="D47" s="34"/>
      <c r="E47" s="34"/>
      <c r="F47" s="34"/>
      <c r="G47" s="34"/>
      <c r="H47" s="34"/>
      <c r="I47" s="34"/>
      <c r="J47" s="34"/>
      <c r="K47" s="34"/>
      <c r="L47" s="53" t="str">
        <f>IF(K8="","",K8)</f>
        <v>Na Návsi 5 a 47, 252 19 Drahelčice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8" t="s">
        <v>24</v>
      </c>
      <c r="AJ47" s="34"/>
      <c r="AK47" s="34"/>
      <c r="AL47" s="34"/>
      <c r="AM47" s="263" t="str">
        <f>IF(AN8= "","",AN8)</f>
        <v>4. 9. 2019</v>
      </c>
      <c r="AN47" s="263"/>
      <c r="AO47" s="34"/>
      <c r="AP47" s="34"/>
      <c r="AQ47" s="34"/>
      <c r="AR47" s="37"/>
    </row>
    <row r="48" spans="2:57" s="1" customFormat="1" ht="6.95" customHeight="1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7"/>
    </row>
    <row r="49" spans="1:91" s="1" customFormat="1" ht="13.7" customHeight="1">
      <c r="B49" s="33"/>
      <c r="C49" s="28" t="s">
        <v>26</v>
      </c>
      <c r="D49" s="34"/>
      <c r="E49" s="34"/>
      <c r="F49" s="34"/>
      <c r="G49" s="34"/>
      <c r="H49" s="34"/>
      <c r="I49" s="34"/>
      <c r="J49" s="34"/>
      <c r="K49" s="34"/>
      <c r="L49" s="34" t="str">
        <f>IF(E11= "","",E11)</f>
        <v>Obec Drahelčice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8" t="s">
        <v>32</v>
      </c>
      <c r="AJ49" s="34"/>
      <c r="AK49" s="34"/>
      <c r="AL49" s="34"/>
      <c r="AM49" s="259" t="str">
        <f>IF(E17="","",E17)</f>
        <v>Růžička a partneři, s.r.o.</v>
      </c>
      <c r="AN49" s="260"/>
      <c r="AO49" s="260"/>
      <c r="AP49" s="260"/>
      <c r="AQ49" s="34"/>
      <c r="AR49" s="37"/>
      <c r="AS49" s="253" t="s">
        <v>53</v>
      </c>
      <c r="AT49" s="254"/>
      <c r="AU49" s="55"/>
      <c r="AV49" s="55"/>
      <c r="AW49" s="55"/>
      <c r="AX49" s="55"/>
      <c r="AY49" s="55"/>
      <c r="AZ49" s="55"/>
      <c r="BA49" s="55"/>
      <c r="BB49" s="55"/>
      <c r="BC49" s="55"/>
      <c r="BD49" s="56"/>
    </row>
    <row r="50" spans="1:91" s="1" customFormat="1" ht="13.7" customHeight="1">
      <c r="B50" s="33"/>
      <c r="C50" s="28" t="s">
        <v>30</v>
      </c>
      <c r="D50" s="34"/>
      <c r="E50" s="34"/>
      <c r="F50" s="34"/>
      <c r="G50" s="34"/>
      <c r="H50" s="34"/>
      <c r="I50" s="34"/>
      <c r="J50" s="34"/>
      <c r="K50" s="34"/>
      <c r="L50" s="34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8" t="s">
        <v>35</v>
      </c>
      <c r="AJ50" s="34"/>
      <c r="AK50" s="34"/>
      <c r="AL50" s="34"/>
      <c r="AM50" s="259" t="str">
        <f>IF(E20="","",E20)</f>
        <v>Vladimír Mrázek</v>
      </c>
      <c r="AN50" s="260"/>
      <c r="AO50" s="260"/>
      <c r="AP50" s="260"/>
      <c r="AQ50" s="34"/>
      <c r="AR50" s="37"/>
      <c r="AS50" s="255"/>
      <c r="AT50" s="256"/>
      <c r="AU50" s="57"/>
      <c r="AV50" s="57"/>
      <c r="AW50" s="57"/>
      <c r="AX50" s="57"/>
      <c r="AY50" s="57"/>
      <c r="AZ50" s="57"/>
      <c r="BA50" s="57"/>
      <c r="BB50" s="57"/>
      <c r="BC50" s="57"/>
      <c r="BD50" s="58"/>
    </row>
    <row r="51" spans="1:91" s="1" customFormat="1" ht="10.9" customHeight="1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7"/>
      <c r="AS51" s="257"/>
      <c r="AT51" s="258"/>
      <c r="AU51" s="59"/>
      <c r="AV51" s="59"/>
      <c r="AW51" s="59"/>
      <c r="AX51" s="59"/>
      <c r="AY51" s="59"/>
      <c r="AZ51" s="59"/>
      <c r="BA51" s="59"/>
      <c r="BB51" s="59"/>
      <c r="BC51" s="59"/>
      <c r="BD51" s="60"/>
    </row>
    <row r="52" spans="1:91" s="1" customFormat="1" ht="29.25" customHeight="1">
      <c r="B52" s="33"/>
      <c r="C52" s="247" t="s">
        <v>54</v>
      </c>
      <c r="D52" s="242"/>
      <c r="E52" s="242"/>
      <c r="F52" s="242"/>
      <c r="G52" s="242"/>
      <c r="H52" s="61"/>
      <c r="I52" s="243" t="s">
        <v>55</v>
      </c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1" t="s">
        <v>56</v>
      </c>
      <c r="AH52" s="242"/>
      <c r="AI52" s="242"/>
      <c r="AJ52" s="242"/>
      <c r="AK52" s="242"/>
      <c r="AL52" s="242"/>
      <c r="AM52" s="242"/>
      <c r="AN52" s="243" t="s">
        <v>57</v>
      </c>
      <c r="AO52" s="242"/>
      <c r="AP52" s="244"/>
      <c r="AQ52" s="62" t="s">
        <v>58</v>
      </c>
      <c r="AR52" s="37"/>
      <c r="AS52" s="63" t="s">
        <v>59</v>
      </c>
      <c r="AT52" s="64" t="s">
        <v>60</v>
      </c>
      <c r="AU52" s="64" t="s">
        <v>61</v>
      </c>
      <c r="AV52" s="64" t="s">
        <v>62</v>
      </c>
      <c r="AW52" s="64" t="s">
        <v>63</v>
      </c>
      <c r="AX52" s="64" t="s">
        <v>64</v>
      </c>
      <c r="AY52" s="64" t="s">
        <v>65</v>
      </c>
      <c r="AZ52" s="64" t="s">
        <v>66</v>
      </c>
      <c r="BA52" s="64" t="s">
        <v>67</v>
      </c>
      <c r="BB52" s="64" t="s">
        <v>68</v>
      </c>
      <c r="BC52" s="64" t="s">
        <v>69</v>
      </c>
      <c r="BD52" s="65" t="s">
        <v>70</v>
      </c>
    </row>
    <row r="53" spans="1:91" s="1" customFormat="1" ht="10.9" customHeight="1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7"/>
      <c r="AS53" s="66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8"/>
    </row>
    <row r="54" spans="1:91" s="4" customFormat="1" ht="32.450000000000003" customHeight="1">
      <c r="B54" s="69"/>
      <c r="C54" s="70" t="s">
        <v>71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239">
        <f>ROUND(SUM(AG55:AG56),2)</f>
        <v>0</v>
      </c>
      <c r="AH54" s="239"/>
      <c r="AI54" s="239"/>
      <c r="AJ54" s="239"/>
      <c r="AK54" s="239"/>
      <c r="AL54" s="239"/>
      <c r="AM54" s="239"/>
      <c r="AN54" s="240">
        <f>SUM(AG54,AT54)</f>
        <v>0</v>
      </c>
      <c r="AO54" s="240"/>
      <c r="AP54" s="240"/>
      <c r="AQ54" s="73" t="s">
        <v>1</v>
      </c>
      <c r="AR54" s="74"/>
      <c r="AS54" s="75">
        <f>ROUND(SUM(AS55:AS56),2)</f>
        <v>0</v>
      </c>
      <c r="AT54" s="76">
        <f>ROUND(SUM(AV54:AW54),2)</f>
        <v>0</v>
      </c>
      <c r="AU54" s="77">
        <f>ROUND(SUM(AU55:AU56),5)</f>
        <v>0</v>
      </c>
      <c r="AV54" s="76">
        <f>ROUND(AZ54*L29,2)</f>
        <v>0</v>
      </c>
      <c r="AW54" s="76">
        <f>ROUND(BA54*L30,2)</f>
        <v>0</v>
      </c>
      <c r="AX54" s="76">
        <f>ROUND(BB54*L29,2)</f>
        <v>0</v>
      </c>
      <c r="AY54" s="76">
        <f>ROUND(BC54*L30,2)</f>
        <v>0</v>
      </c>
      <c r="AZ54" s="76">
        <f>ROUND(SUM(AZ55:AZ56),2)</f>
        <v>0</v>
      </c>
      <c r="BA54" s="76">
        <f>ROUND(SUM(BA55:BA56),2)</f>
        <v>0</v>
      </c>
      <c r="BB54" s="76">
        <f>ROUND(SUM(BB55:BB56),2)</f>
        <v>0</v>
      </c>
      <c r="BC54" s="76">
        <f>ROUND(SUM(BC55:BC56),2)</f>
        <v>0</v>
      </c>
      <c r="BD54" s="78">
        <f>ROUND(SUM(BD55:BD56),2)</f>
        <v>0</v>
      </c>
      <c r="BS54" s="79" t="s">
        <v>72</v>
      </c>
      <c r="BT54" s="79" t="s">
        <v>73</v>
      </c>
      <c r="BU54" s="80" t="s">
        <v>74</v>
      </c>
      <c r="BV54" s="79" t="s">
        <v>75</v>
      </c>
      <c r="BW54" s="79" t="s">
        <v>5</v>
      </c>
      <c r="BX54" s="79" t="s">
        <v>76</v>
      </c>
      <c r="CL54" s="79" t="s">
        <v>19</v>
      </c>
    </row>
    <row r="55" spans="1:91" s="5" customFormat="1" ht="16.5" customHeight="1">
      <c r="A55" s="81" t="s">
        <v>77</v>
      </c>
      <c r="B55" s="82"/>
      <c r="C55" s="83"/>
      <c r="D55" s="238" t="s">
        <v>78</v>
      </c>
      <c r="E55" s="238"/>
      <c r="F55" s="238"/>
      <c r="G55" s="238"/>
      <c r="H55" s="238"/>
      <c r="I55" s="84"/>
      <c r="J55" s="238" t="s">
        <v>79</v>
      </c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6">
        <f>'01 - VEDLEJŠÍ A OSTATNÍ N...'!J30</f>
        <v>0</v>
      </c>
      <c r="AH55" s="237"/>
      <c r="AI55" s="237"/>
      <c r="AJ55" s="237"/>
      <c r="AK55" s="237"/>
      <c r="AL55" s="237"/>
      <c r="AM55" s="237"/>
      <c r="AN55" s="236">
        <f>SUM(AG55,AT55)</f>
        <v>0</v>
      </c>
      <c r="AO55" s="237"/>
      <c r="AP55" s="237"/>
      <c r="AQ55" s="85" t="s">
        <v>80</v>
      </c>
      <c r="AR55" s="86"/>
      <c r="AS55" s="87">
        <v>0</v>
      </c>
      <c r="AT55" s="88">
        <f>ROUND(SUM(AV55:AW55),2)</f>
        <v>0</v>
      </c>
      <c r="AU55" s="89">
        <f>'01 - VEDLEJŠÍ A OSTATNÍ N...'!P81</f>
        <v>0</v>
      </c>
      <c r="AV55" s="88">
        <f>'01 - VEDLEJŠÍ A OSTATNÍ N...'!J33</f>
        <v>0</v>
      </c>
      <c r="AW55" s="88">
        <f>'01 - VEDLEJŠÍ A OSTATNÍ N...'!J34</f>
        <v>0</v>
      </c>
      <c r="AX55" s="88">
        <f>'01 - VEDLEJŠÍ A OSTATNÍ N...'!J35</f>
        <v>0</v>
      </c>
      <c r="AY55" s="88">
        <f>'01 - VEDLEJŠÍ A OSTATNÍ N...'!J36</f>
        <v>0</v>
      </c>
      <c r="AZ55" s="88">
        <f>'01 - VEDLEJŠÍ A OSTATNÍ N...'!F33</f>
        <v>0</v>
      </c>
      <c r="BA55" s="88">
        <f>'01 - VEDLEJŠÍ A OSTATNÍ N...'!F34</f>
        <v>0</v>
      </c>
      <c r="BB55" s="88">
        <f>'01 - VEDLEJŠÍ A OSTATNÍ N...'!F35</f>
        <v>0</v>
      </c>
      <c r="BC55" s="88">
        <f>'01 - VEDLEJŠÍ A OSTATNÍ N...'!F36</f>
        <v>0</v>
      </c>
      <c r="BD55" s="90">
        <f>'01 - VEDLEJŠÍ A OSTATNÍ N...'!F37</f>
        <v>0</v>
      </c>
      <c r="BT55" s="91" t="s">
        <v>81</v>
      </c>
      <c r="BV55" s="91" t="s">
        <v>75</v>
      </c>
      <c r="BW55" s="91" t="s">
        <v>82</v>
      </c>
      <c r="BX55" s="91" t="s">
        <v>5</v>
      </c>
      <c r="CL55" s="91" t="s">
        <v>19</v>
      </c>
      <c r="CM55" s="91" t="s">
        <v>83</v>
      </c>
    </row>
    <row r="56" spans="1:91" s="5" customFormat="1" ht="16.5" customHeight="1">
      <c r="A56" s="81" t="s">
        <v>77</v>
      </c>
      <c r="B56" s="82"/>
      <c r="C56" s="83"/>
      <c r="D56" s="238" t="s">
        <v>84</v>
      </c>
      <c r="E56" s="238"/>
      <c r="F56" s="238"/>
      <c r="G56" s="238"/>
      <c r="H56" s="238"/>
      <c r="I56" s="84"/>
      <c r="J56" s="238" t="s">
        <v>85</v>
      </c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236">
        <f>'02 - BOURACÍ PRÁCE'!J30</f>
        <v>0</v>
      </c>
      <c r="AH56" s="237"/>
      <c r="AI56" s="237"/>
      <c r="AJ56" s="237"/>
      <c r="AK56" s="237"/>
      <c r="AL56" s="237"/>
      <c r="AM56" s="237"/>
      <c r="AN56" s="236">
        <f>SUM(AG56,AT56)</f>
        <v>0</v>
      </c>
      <c r="AO56" s="237"/>
      <c r="AP56" s="237"/>
      <c r="AQ56" s="85" t="s">
        <v>80</v>
      </c>
      <c r="AR56" s="86"/>
      <c r="AS56" s="92">
        <v>0</v>
      </c>
      <c r="AT56" s="93">
        <f>ROUND(SUM(AV56:AW56),2)</f>
        <v>0</v>
      </c>
      <c r="AU56" s="94">
        <f>'02 - BOURACÍ PRÁCE'!P83</f>
        <v>0</v>
      </c>
      <c r="AV56" s="93">
        <f>'02 - BOURACÍ PRÁCE'!J33</f>
        <v>0</v>
      </c>
      <c r="AW56" s="93">
        <f>'02 - BOURACÍ PRÁCE'!J34</f>
        <v>0</v>
      </c>
      <c r="AX56" s="93">
        <f>'02 - BOURACÍ PRÁCE'!J35</f>
        <v>0</v>
      </c>
      <c r="AY56" s="93">
        <f>'02 - BOURACÍ PRÁCE'!J36</f>
        <v>0</v>
      </c>
      <c r="AZ56" s="93">
        <f>'02 - BOURACÍ PRÁCE'!F33</f>
        <v>0</v>
      </c>
      <c r="BA56" s="93">
        <f>'02 - BOURACÍ PRÁCE'!F34</f>
        <v>0</v>
      </c>
      <c r="BB56" s="93">
        <f>'02 - BOURACÍ PRÁCE'!F35</f>
        <v>0</v>
      </c>
      <c r="BC56" s="93">
        <f>'02 - BOURACÍ PRÁCE'!F36</f>
        <v>0</v>
      </c>
      <c r="BD56" s="95">
        <f>'02 - BOURACÍ PRÁCE'!F37</f>
        <v>0</v>
      </c>
      <c r="BT56" s="91" t="s">
        <v>81</v>
      </c>
      <c r="BV56" s="91" t="s">
        <v>75</v>
      </c>
      <c r="BW56" s="91" t="s">
        <v>86</v>
      </c>
      <c r="BX56" s="91" t="s">
        <v>5</v>
      </c>
      <c r="CL56" s="91" t="s">
        <v>19</v>
      </c>
      <c r="CM56" s="91" t="s">
        <v>83</v>
      </c>
    </row>
    <row r="57" spans="1:91" s="1" customFormat="1" ht="30" customHeight="1"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7"/>
    </row>
    <row r="58" spans="1:91" s="1" customFormat="1" ht="6.95" customHeight="1">
      <c r="B58" s="4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37"/>
    </row>
  </sheetData>
  <sheetProtection algorithmName="SHA-512" hashValue="+ohHeXuG4LRA7g7pXCz+/WaK77N4iD3xGDDxbeEEQU/s53kN/Ms6BUVIgyiu8V8gb+IsYUKQmPkV0nHvsjwiJA==" saltValue="5JidmCK03LNPWHmDL7I2+RVAskqHi+WaO0JPOcr2z9X79zpPtmAuiZcwnJXYl8GZ63M7rzdCeWDUUJPdw4ZOaA==" spinCount="100000" sheet="1" objects="1" scenarios="1" formatColumns="0" formatRows="0"/>
  <mergeCells count="46"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AK35:AO35"/>
    <mergeCell ref="AR2:BE2"/>
    <mergeCell ref="AS49:AT51"/>
    <mergeCell ref="AM50:AP50"/>
    <mergeCell ref="L45:AO45"/>
    <mergeCell ref="AM47:AN47"/>
    <mergeCell ref="AM49:AP4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L30:P30"/>
    <mergeCell ref="L31:P31"/>
    <mergeCell ref="L32:P32"/>
    <mergeCell ref="L33:P33"/>
    <mergeCell ref="C52:G52"/>
    <mergeCell ref="I52:AF52"/>
    <mergeCell ref="X35:AB35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</mergeCells>
  <hyperlinks>
    <hyperlink ref="A55" location="'01 - VEDLEJŠÍ A OSTATNÍ N...'!C2" display="/" xr:uid="{00000000-0004-0000-0000-000000000000}"/>
    <hyperlink ref="A56" location="'02 - BOURACÍ PRÁCE'!C2" display="/" xr:uid="{00000000-0004-0000-0000-000001000000}"/>
  </hyperlinks>
  <printOptions horizontalCentered="1"/>
  <pageMargins left="0.39370078740157483" right="0.39370078740157483" top="0.39370078740157483" bottom="0.39370078740157483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85"/>
  <sheetViews>
    <sheetView showGridLines="0" view="pageBreakPreview" topLeftCell="A17" zoomScaleNormal="100" zoomScaleSheetLayoutView="100" workbookViewId="0">
      <selection activeCell="A20" sqref="A2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96" customWidth="1"/>
    <col min="10" max="10" width="23.5" customWidth="1"/>
    <col min="11" max="11" width="15.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6" t="s">
        <v>82</v>
      </c>
    </row>
    <row r="3" spans="2:46" ht="6.95" customHeight="1">
      <c r="B3" s="97"/>
      <c r="C3" s="98"/>
      <c r="D3" s="98"/>
      <c r="E3" s="98"/>
      <c r="F3" s="98"/>
      <c r="G3" s="98"/>
      <c r="H3" s="98"/>
      <c r="I3" s="99"/>
      <c r="J3" s="98"/>
      <c r="K3" s="98"/>
      <c r="L3" s="19"/>
      <c r="AT3" s="16" t="s">
        <v>83</v>
      </c>
    </row>
    <row r="4" spans="2:46" ht="24.95" customHeight="1">
      <c r="B4" s="19"/>
      <c r="D4" s="100" t="s">
        <v>87</v>
      </c>
      <c r="L4" s="19"/>
      <c r="M4" s="23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101" t="s">
        <v>16</v>
      </c>
      <c r="L6" s="19"/>
    </row>
    <row r="7" spans="2:46" ht="16.5" customHeight="1">
      <c r="B7" s="19"/>
      <c r="E7" s="278" t="str">
        <f>'Rekapitulace stavby'!K6</f>
        <v>DRAHELČICE - BOURACÍ PRÁCE - SO 01 - AREÁL</v>
      </c>
      <c r="F7" s="279"/>
      <c r="G7" s="279"/>
      <c r="H7" s="279"/>
      <c r="L7" s="19"/>
    </row>
    <row r="8" spans="2:46" s="1" customFormat="1" ht="12" customHeight="1">
      <c r="B8" s="37"/>
      <c r="D8" s="101" t="s">
        <v>88</v>
      </c>
      <c r="I8" s="102"/>
      <c r="L8" s="37"/>
    </row>
    <row r="9" spans="2:46" s="1" customFormat="1" ht="36.950000000000003" customHeight="1">
      <c r="B9" s="37"/>
      <c r="E9" s="280" t="s">
        <v>89</v>
      </c>
      <c r="F9" s="281"/>
      <c r="G9" s="281"/>
      <c r="H9" s="281"/>
      <c r="I9" s="102"/>
      <c r="L9" s="37"/>
    </row>
    <row r="10" spans="2:46" s="1" customFormat="1">
      <c r="B10" s="37"/>
      <c r="I10" s="102"/>
      <c r="L10" s="37"/>
    </row>
    <row r="11" spans="2:46" s="1" customFormat="1" ht="12" customHeight="1">
      <c r="B11" s="37"/>
      <c r="D11" s="101" t="s">
        <v>18</v>
      </c>
      <c r="F11" s="16" t="s">
        <v>19</v>
      </c>
      <c r="I11" s="103" t="s">
        <v>20</v>
      </c>
      <c r="J11" s="16" t="s">
        <v>1</v>
      </c>
      <c r="L11" s="37"/>
    </row>
    <row r="12" spans="2:46" s="1" customFormat="1" ht="12" customHeight="1">
      <c r="B12" s="37"/>
      <c r="D12" s="101" t="s">
        <v>22</v>
      </c>
      <c r="F12" s="16" t="s">
        <v>23</v>
      </c>
      <c r="I12" s="103" t="s">
        <v>24</v>
      </c>
      <c r="J12" s="104" t="str">
        <f>'Rekapitulace stavby'!AN8</f>
        <v>4. 9. 2019</v>
      </c>
      <c r="L12" s="37"/>
    </row>
    <row r="13" spans="2:46" s="1" customFormat="1" ht="10.9" customHeight="1">
      <c r="B13" s="37"/>
      <c r="I13" s="102"/>
      <c r="L13" s="37"/>
    </row>
    <row r="14" spans="2:46" s="1" customFormat="1" ht="12" customHeight="1">
      <c r="B14" s="37"/>
      <c r="D14" s="101" t="s">
        <v>26</v>
      </c>
      <c r="I14" s="103" t="s">
        <v>27</v>
      </c>
      <c r="J14" s="16" t="s">
        <v>1</v>
      </c>
      <c r="L14" s="37"/>
    </row>
    <row r="15" spans="2:46" s="1" customFormat="1" ht="18" customHeight="1">
      <c r="B15" s="37"/>
      <c r="E15" s="16" t="s">
        <v>28</v>
      </c>
      <c r="I15" s="103" t="s">
        <v>29</v>
      </c>
      <c r="J15" s="16" t="s">
        <v>1</v>
      </c>
      <c r="L15" s="37"/>
    </row>
    <row r="16" spans="2:46" s="1" customFormat="1" ht="6.95" customHeight="1">
      <c r="B16" s="37"/>
      <c r="I16" s="102"/>
      <c r="L16" s="37"/>
    </row>
    <row r="17" spans="2:12" s="1" customFormat="1" ht="12" customHeight="1">
      <c r="B17" s="37"/>
      <c r="D17" s="101" t="s">
        <v>30</v>
      </c>
      <c r="I17" s="103" t="s">
        <v>27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282" t="str">
        <f>'Rekapitulace stavby'!E14</f>
        <v>Vyplň údaj</v>
      </c>
      <c r="F18" s="283"/>
      <c r="G18" s="283"/>
      <c r="H18" s="283"/>
      <c r="I18" s="103" t="s">
        <v>29</v>
      </c>
      <c r="J18" s="29" t="str">
        <f>'Rekapitulace stavby'!AN14</f>
        <v>Vyplň údaj</v>
      </c>
      <c r="L18" s="37"/>
    </row>
    <row r="19" spans="2:12" s="1" customFormat="1" ht="6.95" customHeight="1">
      <c r="B19" s="37"/>
      <c r="I19" s="102"/>
      <c r="L19" s="37"/>
    </row>
    <row r="20" spans="2:12" s="1" customFormat="1" ht="12" customHeight="1">
      <c r="B20" s="37"/>
      <c r="D20" s="101" t="s">
        <v>32</v>
      </c>
      <c r="I20" s="103" t="s">
        <v>27</v>
      </c>
      <c r="J20" s="16" t="s">
        <v>1</v>
      </c>
      <c r="L20" s="37"/>
    </row>
    <row r="21" spans="2:12" s="1" customFormat="1" ht="18" customHeight="1">
      <c r="B21" s="37"/>
      <c r="E21" s="16" t="s">
        <v>33</v>
      </c>
      <c r="I21" s="103" t="s">
        <v>29</v>
      </c>
      <c r="J21" s="16" t="s">
        <v>1</v>
      </c>
      <c r="L21" s="37"/>
    </row>
    <row r="22" spans="2:12" s="1" customFormat="1" ht="6.95" customHeight="1">
      <c r="B22" s="37"/>
      <c r="I22" s="102"/>
      <c r="L22" s="37"/>
    </row>
    <row r="23" spans="2:12" s="1" customFormat="1" ht="12" customHeight="1">
      <c r="B23" s="37"/>
      <c r="D23" s="101" t="s">
        <v>35</v>
      </c>
      <c r="I23" s="103" t="s">
        <v>27</v>
      </c>
      <c r="J23" s="16" t="s">
        <v>1</v>
      </c>
      <c r="L23" s="37"/>
    </row>
    <row r="24" spans="2:12" s="1" customFormat="1" ht="18" customHeight="1">
      <c r="B24" s="37"/>
      <c r="E24" s="16" t="s">
        <v>36</v>
      </c>
      <c r="I24" s="103" t="s">
        <v>29</v>
      </c>
      <c r="J24" s="16" t="s">
        <v>1</v>
      </c>
      <c r="L24" s="37"/>
    </row>
    <row r="25" spans="2:12" s="1" customFormat="1" ht="6.95" customHeight="1">
      <c r="B25" s="37"/>
      <c r="I25" s="102"/>
      <c r="L25" s="37"/>
    </row>
    <row r="26" spans="2:12" s="1" customFormat="1" ht="12" customHeight="1">
      <c r="B26" s="37"/>
      <c r="D26" s="101" t="s">
        <v>37</v>
      </c>
      <c r="I26" s="102"/>
      <c r="L26" s="37"/>
    </row>
    <row r="27" spans="2:12" s="6" customFormat="1" ht="16.5" customHeight="1">
      <c r="B27" s="105"/>
      <c r="E27" s="284" t="s">
        <v>1</v>
      </c>
      <c r="F27" s="284"/>
      <c r="G27" s="284"/>
      <c r="H27" s="284"/>
      <c r="I27" s="106"/>
      <c r="L27" s="105"/>
    </row>
    <row r="28" spans="2:12" s="1" customFormat="1" ht="6.95" customHeight="1">
      <c r="B28" s="37"/>
      <c r="I28" s="102"/>
      <c r="L28" s="37"/>
    </row>
    <row r="29" spans="2:12" s="1" customFormat="1" ht="6.95" customHeight="1">
      <c r="B29" s="37"/>
      <c r="D29" s="55"/>
      <c r="E29" s="55"/>
      <c r="F29" s="55"/>
      <c r="G29" s="55"/>
      <c r="H29" s="55"/>
      <c r="I29" s="107"/>
      <c r="J29" s="55"/>
      <c r="K29" s="55"/>
      <c r="L29" s="37"/>
    </row>
    <row r="30" spans="2:12" s="1" customFormat="1" ht="25.35" customHeight="1">
      <c r="B30" s="37"/>
      <c r="D30" s="108" t="s">
        <v>39</v>
      </c>
      <c r="I30" s="102"/>
      <c r="J30" s="109">
        <f>ROUND(J81, 2)</f>
        <v>0</v>
      </c>
      <c r="L30" s="37"/>
    </row>
    <row r="31" spans="2:12" s="1" customFormat="1" ht="6.95" customHeight="1">
      <c r="B31" s="37"/>
      <c r="D31" s="55"/>
      <c r="E31" s="55"/>
      <c r="F31" s="55"/>
      <c r="G31" s="55"/>
      <c r="H31" s="55"/>
      <c r="I31" s="107"/>
      <c r="J31" s="55"/>
      <c r="K31" s="55"/>
      <c r="L31" s="37"/>
    </row>
    <row r="32" spans="2:12" s="1" customFormat="1" ht="14.45" customHeight="1">
      <c r="B32" s="37"/>
      <c r="F32" s="110" t="s">
        <v>41</v>
      </c>
      <c r="I32" s="111" t="s">
        <v>40</v>
      </c>
      <c r="J32" s="110" t="s">
        <v>42</v>
      </c>
      <c r="L32" s="37"/>
    </row>
    <row r="33" spans="2:12" s="1" customFormat="1" ht="14.45" customHeight="1">
      <c r="B33" s="37"/>
      <c r="D33" s="101" t="s">
        <v>43</v>
      </c>
      <c r="E33" s="101" t="s">
        <v>44</v>
      </c>
      <c r="F33" s="112">
        <f>ROUND((SUM(BE81:BE84)),  2)</f>
        <v>0</v>
      </c>
      <c r="I33" s="113">
        <v>0.21</v>
      </c>
      <c r="J33" s="112">
        <f>ROUND(((SUM(BE81:BE84))*I33),  2)</f>
        <v>0</v>
      </c>
      <c r="L33" s="37"/>
    </row>
    <row r="34" spans="2:12" s="1" customFormat="1" ht="14.45" customHeight="1">
      <c r="B34" s="37"/>
      <c r="E34" s="101" t="s">
        <v>45</v>
      </c>
      <c r="F34" s="112">
        <f>ROUND((SUM(BF81:BF84)),  2)</f>
        <v>0</v>
      </c>
      <c r="I34" s="113">
        <v>0.15</v>
      </c>
      <c r="J34" s="112">
        <f>ROUND(((SUM(BF81:BF84))*I34),  2)</f>
        <v>0</v>
      </c>
      <c r="L34" s="37"/>
    </row>
    <row r="35" spans="2:12" s="1" customFormat="1" ht="14.45" hidden="1" customHeight="1">
      <c r="B35" s="37"/>
      <c r="E35" s="101" t="s">
        <v>46</v>
      </c>
      <c r="F35" s="112">
        <f>ROUND((SUM(BG81:BG84)),  2)</f>
        <v>0</v>
      </c>
      <c r="I35" s="113">
        <v>0.21</v>
      </c>
      <c r="J35" s="112">
        <f>0</f>
        <v>0</v>
      </c>
      <c r="L35" s="37"/>
    </row>
    <row r="36" spans="2:12" s="1" customFormat="1" ht="14.45" hidden="1" customHeight="1">
      <c r="B36" s="37"/>
      <c r="E36" s="101" t="s">
        <v>47</v>
      </c>
      <c r="F36" s="112">
        <f>ROUND((SUM(BH81:BH84)),  2)</f>
        <v>0</v>
      </c>
      <c r="I36" s="113">
        <v>0.15</v>
      </c>
      <c r="J36" s="112">
        <f>0</f>
        <v>0</v>
      </c>
      <c r="L36" s="37"/>
    </row>
    <row r="37" spans="2:12" s="1" customFormat="1" ht="14.45" hidden="1" customHeight="1">
      <c r="B37" s="37"/>
      <c r="E37" s="101" t="s">
        <v>48</v>
      </c>
      <c r="F37" s="112">
        <f>ROUND((SUM(BI81:BI84)),  2)</f>
        <v>0</v>
      </c>
      <c r="I37" s="113">
        <v>0</v>
      </c>
      <c r="J37" s="112">
        <f>0</f>
        <v>0</v>
      </c>
      <c r="L37" s="37"/>
    </row>
    <row r="38" spans="2:12" s="1" customFormat="1" ht="6.95" customHeight="1">
      <c r="B38" s="37"/>
      <c r="I38" s="102"/>
      <c r="L38" s="37"/>
    </row>
    <row r="39" spans="2:12" s="1" customFormat="1" ht="25.35" customHeight="1">
      <c r="B39" s="37"/>
      <c r="C39" s="114"/>
      <c r="D39" s="115" t="s">
        <v>49</v>
      </c>
      <c r="E39" s="116"/>
      <c r="F39" s="116"/>
      <c r="G39" s="117" t="s">
        <v>50</v>
      </c>
      <c r="H39" s="118" t="s">
        <v>51</v>
      </c>
      <c r="I39" s="119"/>
      <c r="J39" s="120">
        <f>SUM(J30:J37)</f>
        <v>0</v>
      </c>
      <c r="K39" s="121"/>
      <c r="L39" s="37"/>
    </row>
    <row r="40" spans="2:12" s="1" customFormat="1" ht="14.45" customHeight="1">
      <c r="B40" s="122"/>
      <c r="C40" s="123"/>
      <c r="D40" s="123"/>
      <c r="E40" s="123"/>
      <c r="F40" s="123"/>
      <c r="G40" s="123"/>
      <c r="H40" s="123"/>
      <c r="I40" s="124"/>
      <c r="J40" s="123"/>
      <c r="K40" s="123"/>
      <c r="L40" s="37"/>
    </row>
    <row r="44" spans="2:12" s="1" customFormat="1" ht="6.95" customHeight="1">
      <c r="B44" s="125"/>
      <c r="C44" s="126"/>
      <c r="D44" s="126"/>
      <c r="E44" s="126"/>
      <c r="F44" s="126"/>
      <c r="G44" s="126"/>
      <c r="H44" s="126"/>
      <c r="I44" s="127"/>
      <c r="J44" s="126"/>
      <c r="K44" s="126"/>
      <c r="L44" s="37"/>
    </row>
    <row r="45" spans="2:12" s="1" customFormat="1" ht="24.95" customHeight="1">
      <c r="B45" s="33"/>
      <c r="C45" s="22" t="s">
        <v>90</v>
      </c>
      <c r="D45" s="34"/>
      <c r="E45" s="34"/>
      <c r="F45" s="34"/>
      <c r="G45" s="34"/>
      <c r="H45" s="34"/>
      <c r="I45" s="102"/>
      <c r="J45" s="34"/>
      <c r="K45" s="34"/>
      <c r="L45" s="37"/>
    </row>
    <row r="46" spans="2:12" s="1" customFormat="1" ht="6.95" customHeight="1">
      <c r="B46" s="33"/>
      <c r="C46" s="34"/>
      <c r="D46" s="34"/>
      <c r="E46" s="34"/>
      <c r="F46" s="34"/>
      <c r="G46" s="34"/>
      <c r="H46" s="34"/>
      <c r="I46" s="102"/>
      <c r="J46" s="34"/>
      <c r="K46" s="34"/>
      <c r="L46" s="37"/>
    </row>
    <row r="47" spans="2:12" s="1" customFormat="1" ht="12" customHeight="1">
      <c r="B47" s="33"/>
      <c r="C47" s="28" t="s">
        <v>16</v>
      </c>
      <c r="D47" s="34"/>
      <c r="E47" s="34"/>
      <c r="F47" s="34"/>
      <c r="G47" s="34"/>
      <c r="H47" s="34"/>
      <c r="I47" s="102"/>
      <c r="J47" s="34"/>
      <c r="K47" s="34"/>
      <c r="L47" s="37"/>
    </row>
    <row r="48" spans="2:12" s="1" customFormat="1" ht="16.5" customHeight="1">
      <c r="B48" s="33"/>
      <c r="C48" s="34"/>
      <c r="D48" s="34"/>
      <c r="E48" s="276" t="str">
        <f>E7</f>
        <v>DRAHELČICE - BOURACÍ PRÁCE - SO 01 - AREÁL</v>
      </c>
      <c r="F48" s="277"/>
      <c r="G48" s="277"/>
      <c r="H48" s="277"/>
      <c r="I48" s="102"/>
      <c r="J48" s="34"/>
      <c r="K48" s="34"/>
      <c r="L48" s="37"/>
    </row>
    <row r="49" spans="2:47" s="1" customFormat="1" ht="12" customHeight="1">
      <c r="B49" s="33"/>
      <c r="C49" s="28" t="s">
        <v>88</v>
      </c>
      <c r="D49" s="34"/>
      <c r="E49" s="34"/>
      <c r="F49" s="34"/>
      <c r="G49" s="34"/>
      <c r="H49" s="34"/>
      <c r="I49" s="102"/>
      <c r="J49" s="34"/>
      <c r="K49" s="34"/>
      <c r="L49" s="37"/>
    </row>
    <row r="50" spans="2:47" s="1" customFormat="1" ht="16.5" customHeight="1">
      <c r="B50" s="33"/>
      <c r="C50" s="34"/>
      <c r="D50" s="34"/>
      <c r="E50" s="261" t="str">
        <f>E9</f>
        <v>01 - VEDLEJŠÍ A OSTATNÍ NÁKLADY</v>
      </c>
      <c r="F50" s="260"/>
      <c r="G50" s="260"/>
      <c r="H50" s="260"/>
      <c r="I50" s="102"/>
      <c r="J50" s="34"/>
      <c r="K50" s="34"/>
      <c r="L50" s="37"/>
    </row>
    <row r="51" spans="2:47" s="1" customFormat="1" ht="6.95" customHeight="1">
      <c r="B51" s="33"/>
      <c r="C51" s="34"/>
      <c r="D51" s="34"/>
      <c r="E51" s="34"/>
      <c r="F51" s="34"/>
      <c r="G51" s="34"/>
      <c r="H51" s="34"/>
      <c r="I51" s="102"/>
      <c r="J51" s="34"/>
      <c r="K51" s="34"/>
      <c r="L51" s="37"/>
    </row>
    <row r="52" spans="2:47" s="1" customFormat="1" ht="12" customHeight="1">
      <c r="B52" s="33"/>
      <c r="C52" s="28" t="s">
        <v>22</v>
      </c>
      <c r="D52" s="34"/>
      <c r="E52" s="34"/>
      <c r="F52" s="26" t="str">
        <f>F12</f>
        <v>Na Návsi 5 a 47, 252 19 Drahelčice</v>
      </c>
      <c r="G52" s="34"/>
      <c r="H52" s="34"/>
      <c r="I52" s="103" t="s">
        <v>24</v>
      </c>
      <c r="J52" s="54" t="str">
        <f>IF(J12="","",J12)</f>
        <v>4. 9. 2019</v>
      </c>
      <c r="K52" s="34"/>
      <c r="L52" s="37"/>
    </row>
    <row r="53" spans="2:47" s="1" customFormat="1" ht="6.95" customHeight="1">
      <c r="B53" s="33"/>
      <c r="C53" s="34"/>
      <c r="D53" s="34"/>
      <c r="E53" s="34"/>
      <c r="F53" s="34"/>
      <c r="G53" s="34"/>
      <c r="H53" s="34"/>
      <c r="I53" s="102"/>
      <c r="J53" s="34"/>
      <c r="K53" s="34"/>
      <c r="L53" s="37"/>
    </row>
    <row r="54" spans="2:47" s="1" customFormat="1" ht="13.7" customHeight="1">
      <c r="B54" s="33"/>
      <c r="C54" s="28" t="s">
        <v>26</v>
      </c>
      <c r="D54" s="34"/>
      <c r="E54" s="34"/>
      <c r="F54" s="26" t="str">
        <f>E15</f>
        <v>Obec Drahelčice</v>
      </c>
      <c r="G54" s="34"/>
      <c r="H54" s="34"/>
      <c r="I54" s="103" t="s">
        <v>32</v>
      </c>
      <c r="J54" s="31" t="str">
        <f>E21</f>
        <v>Růžička a partneři, s.r.o.</v>
      </c>
      <c r="K54" s="34"/>
      <c r="L54" s="37"/>
    </row>
    <row r="55" spans="2:47" s="1" customFormat="1" ht="13.7" customHeight="1">
      <c r="B55" s="33"/>
      <c r="C55" s="28" t="s">
        <v>30</v>
      </c>
      <c r="D55" s="34"/>
      <c r="E55" s="34"/>
      <c r="F55" s="26" t="str">
        <f>IF(E18="","",E18)</f>
        <v>Vyplň údaj</v>
      </c>
      <c r="G55" s="34"/>
      <c r="H55" s="34"/>
      <c r="I55" s="103" t="s">
        <v>35</v>
      </c>
      <c r="J55" s="31" t="str">
        <f>E24</f>
        <v>Vladimír Mrázek</v>
      </c>
      <c r="K55" s="34"/>
      <c r="L55" s="37"/>
    </row>
    <row r="56" spans="2:47" s="1" customFormat="1" ht="10.35" customHeight="1">
      <c r="B56" s="33"/>
      <c r="C56" s="34"/>
      <c r="D56" s="34"/>
      <c r="E56" s="34"/>
      <c r="F56" s="34"/>
      <c r="G56" s="34"/>
      <c r="H56" s="34"/>
      <c r="I56" s="102"/>
      <c r="J56" s="34"/>
      <c r="K56" s="34"/>
      <c r="L56" s="37"/>
    </row>
    <row r="57" spans="2:47" s="1" customFormat="1" ht="29.25" customHeight="1">
      <c r="B57" s="33"/>
      <c r="C57" s="128" t="s">
        <v>91</v>
      </c>
      <c r="D57" s="129"/>
      <c r="E57" s="129"/>
      <c r="F57" s="129"/>
      <c r="G57" s="129"/>
      <c r="H57" s="129"/>
      <c r="I57" s="130"/>
      <c r="J57" s="131" t="s">
        <v>92</v>
      </c>
      <c r="K57" s="129"/>
      <c r="L57" s="37"/>
    </row>
    <row r="58" spans="2:47" s="1" customFormat="1" ht="10.35" customHeight="1">
      <c r="B58" s="33"/>
      <c r="C58" s="34"/>
      <c r="D58" s="34"/>
      <c r="E58" s="34"/>
      <c r="F58" s="34"/>
      <c r="G58" s="34"/>
      <c r="H58" s="34"/>
      <c r="I58" s="102"/>
      <c r="J58" s="34"/>
      <c r="K58" s="34"/>
      <c r="L58" s="37"/>
    </row>
    <row r="59" spans="2:47" s="1" customFormat="1" ht="22.9" customHeight="1">
      <c r="B59" s="33"/>
      <c r="C59" s="132" t="s">
        <v>93</v>
      </c>
      <c r="D59" s="34"/>
      <c r="E59" s="34"/>
      <c r="F59" s="34"/>
      <c r="G59" s="34"/>
      <c r="H59" s="34"/>
      <c r="I59" s="102"/>
      <c r="J59" s="72">
        <f>J81</f>
        <v>0</v>
      </c>
      <c r="K59" s="34"/>
      <c r="L59" s="37"/>
      <c r="AU59" s="16" t="s">
        <v>94</v>
      </c>
    </row>
    <row r="60" spans="2:47" s="7" customFormat="1" ht="24.95" customHeight="1">
      <c r="B60" s="133"/>
      <c r="C60" s="134"/>
      <c r="D60" s="135" t="s">
        <v>95</v>
      </c>
      <c r="E60" s="136"/>
      <c r="F60" s="136"/>
      <c r="G60" s="136"/>
      <c r="H60" s="136"/>
      <c r="I60" s="137"/>
      <c r="J60" s="138">
        <f>J82</f>
        <v>0</v>
      </c>
      <c r="K60" s="134"/>
      <c r="L60" s="139"/>
    </row>
    <row r="61" spans="2:47" s="8" customFormat="1" ht="19.899999999999999" customHeight="1">
      <c r="B61" s="140"/>
      <c r="C61" s="141"/>
      <c r="D61" s="142" t="s">
        <v>96</v>
      </c>
      <c r="E61" s="143"/>
      <c r="F61" s="143"/>
      <c r="G61" s="143"/>
      <c r="H61" s="143"/>
      <c r="I61" s="144"/>
      <c r="J61" s="145">
        <f>J83</f>
        <v>0</v>
      </c>
      <c r="K61" s="141"/>
      <c r="L61" s="146"/>
    </row>
    <row r="62" spans="2:47" s="1" customFormat="1" ht="21.75" customHeight="1">
      <c r="B62" s="33"/>
      <c r="C62" s="34"/>
      <c r="D62" s="34"/>
      <c r="E62" s="34"/>
      <c r="F62" s="34"/>
      <c r="G62" s="34"/>
      <c r="H62" s="34"/>
      <c r="I62" s="102"/>
      <c r="J62" s="34"/>
      <c r="K62" s="34"/>
      <c r="L62" s="37"/>
    </row>
    <row r="63" spans="2:47" s="1" customFormat="1" ht="6.95" customHeight="1">
      <c r="B63" s="45"/>
      <c r="C63" s="46"/>
      <c r="D63" s="46"/>
      <c r="E63" s="46"/>
      <c r="F63" s="46"/>
      <c r="G63" s="46"/>
      <c r="H63" s="46"/>
      <c r="I63" s="124"/>
      <c r="J63" s="46"/>
      <c r="K63" s="46"/>
      <c r="L63" s="37"/>
    </row>
    <row r="67" spans="2:20" s="1" customFormat="1" ht="6.95" customHeight="1">
      <c r="B67" s="47"/>
      <c r="C67" s="48"/>
      <c r="D67" s="48"/>
      <c r="E67" s="48"/>
      <c r="F67" s="48"/>
      <c r="G67" s="48"/>
      <c r="H67" s="48"/>
      <c r="I67" s="127"/>
      <c r="J67" s="48"/>
      <c r="K67" s="48"/>
      <c r="L67" s="37"/>
    </row>
    <row r="68" spans="2:20" s="1" customFormat="1" ht="24.95" customHeight="1">
      <c r="B68" s="33"/>
      <c r="C68" s="22" t="s">
        <v>97</v>
      </c>
      <c r="D68" s="34"/>
      <c r="E68" s="34"/>
      <c r="F68" s="34"/>
      <c r="G68" s="34"/>
      <c r="H68" s="34"/>
      <c r="I68" s="102"/>
      <c r="J68" s="34"/>
      <c r="K68" s="34"/>
      <c r="L68" s="37"/>
    </row>
    <row r="69" spans="2:20" s="1" customFormat="1" ht="6.95" customHeight="1">
      <c r="B69" s="33"/>
      <c r="C69" s="34"/>
      <c r="D69" s="34"/>
      <c r="E69" s="34"/>
      <c r="F69" s="34"/>
      <c r="G69" s="34"/>
      <c r="H69" s="34"/>
      <c r="I69" s="102"/>
      <c r="J69" s="34"/>
      <c r="K69" s="34"/>
      <c r="L69" s="37"/>
    </row>
    <row r="70" spans="2:20" s="1" customFormat="1" ht="12" customHeight="1">
      <c r="B70" s="33"/>
      <c r="C70" s="28" t="s">
        <v>16</v>
      </c>
      <c r="D70" s="34"/>
      <c r="E70" s="34"/>
      <c r="F70" s="34"/>
      <c r="G70" s="34"/>
      <c r="H70" s="34"/>
      <c r="I70" s="102"/>
      <c r="J70" s="34"/>
      <c r="K70" s="34"/>
      <c r="L70" s="37"/>
    </row>
    <row r="71" spans="2:20" s="1" customFormat="1" ht="16.5" customHeight="1">
      <c r="B71" s="33"/>
      <c r="C71" s="34"/>
      <c r="D71" s="34"/>
      <c r="E71" s="276" t="str">
        <f>E7</f>
        <v>DRAHELČICE - BOURACÍ PRÁCE - SO 01 - AREÁL</v>
      </c>
      <c r="F71" s="277"/>
      <c r="G71" s="277"/>
      <c r="H71" s="277"/>
      <c r="I71" s="102"/>
      <c r="J71" s="34"/>
      <c r="K71" s="34"/>
      <c r="L71" s="37"/>
    </row>
    <row r="72" spans="2:20" s="1" customFormat="1" ht="12" customHeight="1">
      <c r="B72" s="33"/>
      <c r="C72" s="28" t="s">
        <v>88</v>
      </c>
      <c r="D72" s="34"/>
      <c r="E72" s="34"/>
      <c r="F72" s="34"/>
      <c r="G72" s="34"/>
      <c r="H72" s="34"/>
      <c r="I72" s="102"/>
      <c r="J72" s="34"/>
      <c r="K72" s="34"/>
      <c r="L72" s="37"/>
    </row>
    <row r="73" spans="2:20" s="1" customFormat="1" ht="16.5" customHeight="1">
      <c r="B73" s="33"/>
      <c r="C73" s="34"/>
      <c r="D73" s="34"/>
      <c r="E73" s="261" t="str">
        <f>E9</f>
        <v>01 - VEDLEJŠÍ A OSTATNÍ NÁKLADY</v>
      </c>
      <c r="F73" s="260"/>
      <c r="G73" s="260"/>
      <c r="H73" s="260"/>
      <c r="I73" s="102"/>
      <c r="J73" s="34"/>
      <c r="K73" s="34"/>
      <c r="L73" s="37"/>
    </row>
    <row r="74" spans="2:20" s="1" customFormat="1" ht="6.95" customHeight="1">
      <c r="B74" s="33"/>
      <c r="C74" s="34"/>
      <c r="D74" s="34"/>
      <c r="E74" s="34"/>
      <c r="F74" s="34"/>
      <c r="G74" s="34"/>
      <c r="H74" s="34"/>
      <c r="I74" s="102"/>
      <c r="J74" s="34"/>
      <c r="K74" s="34"/>
      <c r="L74" s="37"/>
    </row>
    <row r="75" spans="2:20" s="1" customFormat="1" ht="12" customHeight="1">
      <c r="B75" s="33"/>
      <c r="C75" s="28" t="s">
        <v>22</v>
      </c>
      <c r="D75" s="34"/>
      <c r="E75" s="34"/>
      <c r="F75" s="26" t="str">
        <f>F12</f>
        <v>Na Návsi 5 a 47, 252 19 Drahelčice</v>
      </c>
      <c r="G75" s="34"/>
      <c r="H75" s="34"/>
      <c r="I75" s="103" t="s">
        <v>24</v>
      </c>
      <c r="J75" s="54" t="str">
        <f>IF(J12="","",J12)</f>
        <v>4. 9. 2019</v>
      </c>
      <c r="K75" s="34"/>
      <c r="L75" s="37"/>
    </row>
    <row r="76" spans="2:20" s="1" customFormat="1" ht="6.95" customHeight="1">
      <c r="B76" s="33"/>
      <c r="C76" s="34"/>
      <c r="D76" s="34"/>
      <c r="E76" s="34"/>
      <c r="F76" s="34"/>
      <c r="G76" s="34"/>
      <c r="H76" s="34"/>
      <c r="I76" s="102"/>
      <c r="J76" s="34"/>
      <c r="K76" s="34"/>
      <c r="L76" s="37"/>
    </row>
    <row r="77" spans="2:20" s="1" customFormat="1" ht="13.7" customHeight="1">
      <c r="B77" s="33"/>
      <c r="C77" s="28" t="s">
        <v>26</v>
      </c>
      <c r="D77" s="34"/>
      <c r="E77" s="34"/>
      <c r="F77" s="26" t="str">
        <f>E15</f>
        <v>Obec Drahelčice</v>
      </c>
      <c r="G77" s="34"/>
      <c r="H77" s="34"/>
      <c r="I77" s="103" t="s">
        <v>32</v>
      </c>
      <c r="J77" s="31" t="str">
        <f>E21</f>
        <v>Růžička a partneři, s.r.o.</v>
      </c>
      <c r="K77" s="34"/>
      <c r="L77" s="37"/>
    </row>
    <row r="78" spans="2:20" s="1" customFormat="1" ht="13.7" customHeight="1">
      <c r="B78" s="33"/>
      <c r="C78" s="28" t="s">
        <v>30</v>
      </c>
      <c r="D78" s="34"/>
      <c r="E78" s="34"/>
      <c r="F78" s="26" t="str">
        <f>IF(E18="","",E18)</f>
        <v>Vyplň údaj</v>
      </c>
      <c r="G78" s="34"/>
      <c r="H78" s="34"/>
      <c r="I78" s="103" t="s">
        <v>35</v>
      </c>
      <c r="J78" s="31" t="str">
        <f>E24</f>
        <v>Vladimír Mrázek</v>
      </c>
      <c r="K78" s="34"/>
      <c r="L78" s="37"/>
    </row>
    <row r="79" spans="2:20" s="1" customFormat="1" ht="10.35" customHeight="1">
      <c r="B79" s="33"/>
      <c r="C79" s="34"/>
      <c r="D79" s="34"/>
      <c r="E79" s="34"/>
      <c r="F79" s="34"/>
      <c r="G79" s="34"/>
      <c r="H79" s="34"/>
      <c r="I79" s="102"/>
      <c r="J79" s="34"/>
      <c r="K79" s="34"/>
      <c r="L79" s="37"/>
    </row>
    <row r="80" spans="2:20" s="9" customFormat="1" ht="29.25" customHeight="1">
      <c r="B80" s="147"/>
      <c r="C80" s="148" t="s">
        <v>98</v>
      </c>
      <c r="D80" s="149" t="s">
        <v>58</v>
      </c>
      <c r="E80" s="149" t="s">
        <v>54</v>
      </c>
      <c r="F80" s="149" t="s">
        <v>55</v>
      </c>
      <c r="G80" s="149" t="s">
        <v>99</v>
      </c>
      <c r="H80" s="149" t="s">
        <v>100</v>
      </c>
      <c r="I80" s="150" t="s">
        <v>101</v>
      </c>
      <c r="J80" s="149" t="s">
        <v>92</v>
      </c>
      <c r="K80" s="151" t="s">
        <v>102</v>
      </c>
      <c r="L80" s="152"/>
      <c r="M80" s="63" t="s">
        <v>1</v>
      </c>
      <c r="N80" s="64" t="s">
        <v>43</v>
      </c>
      <c r="O80" s="64" t="s">
        <v>103</v>
      </c>
      <c r="P80" s="64" t="s">
        <v>104</v>
      </c>
      <c r="Q80" s="64" t="s">
        <v>105</v>
      </c>
      <c r="R80" s="64" t="s">
        <v>106</v>
      </c>
      <c r="S80" s="64" t="s">
        <v>107</v>
      </c>
      <c r="T80" s="65" t="s">
        <v>108</v>
      </c>
    </row>
    <row r="81" spans="2:65" s="1" customFormat="1" ht="22.9" customHeight="1">
      <c r="B81" s="33"/>
      <c r="C81" s="70" t="s">
        <v>109</v>
      </c>
      <c r="D81" s="34"/>
      <c r="E81" s="34"/>
      <c r="F81" s="34"/>
      <c r="G81" s="34"/>
      <c r="H81" s="34"/>
      <c r="I81" s="102"/>
      <c r="J81" s="153">
        <f>BK81</f>
        <v>0</v>
      </c>
      <c r="K81" s="34"/>
      <c r="L81" s="37"/>
      <c r="M81" s="66"/>
      <c r="N81" s="67"/>
      <c r="O81" s="67"/>
      <c r="P81" s="154">
        <f>P82</f>
        <v>0</v>
      </c>
      <c r="Q81" s="67"/>
      <c r="R81" s="154">
        <f>R82</f>
        <v>0</v>
      </c>
      <c r="S81" s="67"/>
      <c r="T81" s="155">
        <f>T82</f>
        <v>0</v>
      </c>
      <c r="AT81" s="16" t="s">
        <v>72</v>
      </c>
      <c r="AU81" s="16" t="s">
        <v>94</v>
      </c>
      <c r="BK81" s="156">
        <f>BK82</f>
        <v>0</v>
      </c>
    </row>
    <row r="82" spans="2:65" s="10" customFormat="1" ht="25.9" customHeight="1">
      <c r="B82" s="157"/>
      <c r="C82" s="158"/>
      <c r="D82" s="159" t="s">
        <v>72</v>
      </c>
      <c r="E82" s="160" t="s">
        <v>110</v>
      </c>
      <c r="F82" s="160" t="s">
        <v>111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112</v>
      </c>
      <c r="AT82" s="169" t="s">
        <v>72</v>
      </c>
      <c r="AU82" s="169" t="s">
        <v>73</v>
      </c>
      <c r="AY82" s="168" t="s">
        <v>113</v>
      </c>
      <c r="BK82" s="170">
        <f>BK83</f>
        <v>0</v>
      </c>
    </row>
    <row r="83" spans="2:65" s="10" customFormat="1" ht="22.9" customHeight="1">
      <c r="B83" s="157"/>
      <c r="C83" s="158"/>
      <c r="D83" s="159" t="s">
        <v>72</v>
      </c>
      <c r="E83" s="171" t="s">
        <v>114</v>
      </c>
      <c r="F83" s="171" t="s">
        <v>115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P84</f>
        <v>0</v>
      </c>
      <c r="Q83" s="165"/>
      <c r="R83" s="166">
        <f>R84</f>
        <v>0</v>
      </c>
      <c r="S83" s="165"/>
      <c r="T83" s="167">
        <f>T84</f>
        <v>0</v>
      </c>
      <c r="AR83" s="168" t="s">
        <v>112</v>
      </c>
      <c r="AT83" s="169" t="s">
        <v>72</v>
      </c>
      <c r="AU83" s="169" t="s">
        <v>81</v>
      </c>
      <c r="AY83" s="168" t="s">
        <v>113</v>
      </c>
      <c r="BK83" s="170">
        <f>BK84</f>
        <v>0</v>
      </c>
    </row>
    <row r="84" spans="2:65" s="1" customFormat="1" ht="16.5" customHeight="1">
      <c r="B84" s="33"/>
      <c r="C84" s="173" t="s">
        <v>81</v>
      </c>
      <c r="D84" s="173" t="s">
        <v>116</v>
      </c>
      <c r="E84" s="174" t="s">
        <v>117</v>
      </c>
      <c r="F84" s="175" t="s">
        <v>115</v>
      </c>
      <c r="G84" s="176" t="s">
        <v>118</v>
      </c>
      <c r="H84" s="177">
        <v>1</v>
      </c>
      <c r="I84" s="178"/>
      <c r="J84" s="179">
        <f>ROUND(I84*H84,2)</f>
        <v>0</v>
      </c>
      <c r="K84" s="175" t="s">
        <v>119</v>
      </c>
      <c r="L84" s="37"/>
      <c r="M84" s="180" t="s">
        <v>1</v>
      </c>
      <c r="N84" s="181" t="s">
        <v>44</v>
      </c>
      <c r="O84" s="182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AR84" s="16" t="s">
        <v>120</v>
      </c>
      <c r="AT84" s="16" t="s">
        <v>116</v>
      </c>
      <c r="AU84" s="16" t="s">
        <v>83</v>
      </c>
      <c r="AY84" s="16" t="s">
        <v>113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6" t="s">
        <v>81</v>
      </c>
      <c r="BK84" s="185">
        <f>ROUND(I84*H84,2)</f>
        <v>0</v>
      </c>
      <c r="BL84" s="16" t="s">
        <v>120</v>
      </c>
      <c r="BM84" s="16" t="s">
        <v>121</v>
      </c>
    </row>
    <row r="85" spans="2:65" s="1" customFormat="1" ht="6.95" customHeight="1">
      <c r="B85" s="45"/>
      <c r="C85" s="46"/>
      <c r="D85" s="46"/>
      <c r="E85" s="46"/>
      <c r="F85" s="46"/>
      <c r="G85" s="46"/>
      <c r="H85" s="46"/>
      <c r="I85" s="124"/>
      <c r="J85" s="46"/>
      <c r="K85" s="46"/>
      <c r="L85" s="37"/>
    </row>
  </sheetData>
  <sheetProtection algorithmName="SHA-512" hashValue="Vmj+xQXAhPwbbWoR/lVYDUWm22Nbu3Zx6OOaD9hL1FVLYOKnKw6tAlgd73DGquEzkECuW5Q+ZftW87dTkxJ3WA==" saltValue="WY7KXjUMVfikdmzHWqMxVuQ9EadilELvg4OOs1M1lL09QfumMw45jsQbHG56gwNO2uhv34LbZt+30KCVHAa2xg==" spinCount="100000" sheet="1" objects="1" scenarios="1" formatColumns="0" formatRows="0" autoFilter="0"/>
  <autoFilter ref="C80:K84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rintOptions horizontalCentered="1"/>
  <pageMargins left="0.39370078740157483" right="0.39370078740157483" top="0.39370078740157483" bottom="0.39370078740157483" header="0" footer="0"/>
  <pageSetup paperSize="9" scale="88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M178"/>
  <sheetViews>
    <sheetView showGridLines="0" view="pageBreakPreview" topLeftCell="A89" zoomScaleNormal="100" zoomScaleSheetLayoutView="100" workbookViewId="0">
      <selection activeCell="A20" sqref="A2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96" customWidth="1"/>
    <col min="10" max="10" width="23.5" customWidth="1"/>
    <col min="11" max="11" width="15.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6" t="s">
        <v>86</v>
      </c>
    </row>
    <row r="3" spans="2:46" ht="6.95" customHeight="1">
      <c r="B3" s="97"/>
      <c r="C3" s="98"/>
      <c r="D3" s="98"/>
      <c r="E3" s="98"/>
      <c r="F3" s="98"/>
      <c r="G3" s="98"/>
      <c r="H3" s="98"/>
      <c r="I3" s="99"/>
      <c r="J3" s="98"/>
      <c r="K3" s="98"/>
      <c r="L3" s="19"/>
      <c r="AT3" s="16" t="s">
        <v>83</v>
      </c>
    </row>
    <row r="4" spans="2:46" ht="24.95" customHeight="1">
      <c r="B4" s="19"/>
      <c r="D4" s="100" t="s">
        <v>87</v>
      </c>
      <c r="L4" s="19"/>
      <c r="M4" s="23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101" t="s">
        <v>16</v>
      </c>
      <c r="L6" s="19"/>
    </row>
    <row r="7" spans="2:46" ht="16.5" customHeight="1">
      <c r="B7" s="19"/>
      <c r="E7" s="278" t="str">
        <f>'Rekapitulace stavby'!K6</f>
        <v>DRAHELČICE - BOURACÍ PRÁCE - SO 01 - AREÁL</v>
      </c>
      <c r="F7" s="279"/>
      <c r="G7" s="279"/>
      <c r="H7" s="279"/>
      <c r="L7" s="19"/>
    </row>
    <row r="8" spans="2:46" s="1" customFormat="1" ht="12" customHeight="1">
      <c r="B8" s="37"/>
      <c r="D8" s="101" t="s">
        <v>88</v>
      </c>
      <c r="I8" s="102"/>
      <c r="L8" s="37"/>
    </row>
    <row r="9" spans="2:46" s="1" customFormat="1" ht="36.950000000000003" customHeight="1">
      <c r="B9" s="37"/>
      <c r="E9" s="280" t="s">
        <v>122</v>
      </c>
      <c r="F9" s="281"/>
      <c r="G9" s="281"/>
      <c r="H9" s="281"/>
      <c r="I9" s="102"/>
      <c r="L9" s="37"/>
    </row>
    <row r="10" spans="2:46" s="1" customFormat="1">
      <c r="B10" s="37"/>
      <c r="I10" s="102"/>
      <c r="L10" s="37"/>
    </row>
    <row r="11" spans="2:46" s="1" customFormat="1" ht="12" customHeight="1">
      <c r="B11" s="37"/>
      <c r="D11" s="101" t="s">
        <v>18</v>
      </c>
      <c r="F11" s="16" t="s">
        <v>19</v>
      </c>
      <c r="I11" s="103" t="s">
        <v>20</v>
      </c>
      <c r="J11" s="16" t="s">
        <v>1</v>
      </c>
      <c r="L11" s="37"/>
    </row>
    <row r="12" spans="2:46" s="1" customFormat="1" ht="12" customHeight="1">
      <c r="B12" s="37"/>
      <c r="D12" s="101" t="s">
        <v>22</v>
      </c>
      <c r="F12" s="16" t="s">
        <v>23</v>
      </c>
      <c r="I12" s="103" t="s">
        <v>24</v>
      </c>
      <c r="J12" s="104" t="str">
        <f>'Rekapitulace stavby'!AN8</f>
        <v>4. 9. 2019</v>
      </c>
      <c r="L12" s="37"/>
    </row>
    <row r="13" spans="2:46" s="1" customFormat="1" ht="10.9" customHeight="1">
      <c r="B13" s="37"/>
      <c r="I13" s="102"/>
      <c r="L13" s="37"/>
    </row>
    <row r="14" spans="2:46" s="1" customFormat="1" ht="12" customHeight="1">
      <c r="B14" s="37"/>
      <c r="D14" s="101" t="s">
        <v>26</v>
      </c>
      <c r="I14" s="103" t="s">
        <v>27</v>
      </c>
      <c r="J14" s="16" t="s">
        <v>1</v>
      </c>
      <c r="L14" s="37"/>
    </row>
    <row r="15" spans="2:46" s="1" customFormat="1" ht="18" customHeight="1">
      <c r="B15" s="37"/>
      <c r="E15" s="16" t="s">
        <v>28</v>
      </c>
      <c r="I15" s="103" t="s">
        <v>29</v>
      </c>
      <c r="J15" s="16" t="s">
        <v>1</v>
      </c>
      <c r="L15" s="37"/>
    </row>
    <row r="16" spans="2:46" s="1" customFormat="1" ht="6.95" customHeight="1">
      <c r="B16" s="37"/>
      <c r="I16" s="102"/>
      <c r="L16" s="37"/>
    </row>
    <row r="17" spans="2:12" s="1" customFormat="1" ht="12" customHeight="1">
      <c r="B17" s="37"/>
      <c r="D17" s="101" t="s">
        <v>30</v>
      </c>
      <c r="I17" s="103" t="s">
        <v>27</v>
      </c>
      <c r="J17" s="29" t="str">
        <f>'Rekapitulace stavby'!AN13</f>
        <v>Vyplň údaj</v>
      </c>
      <c r="L17" s="37"/>
    </row>
    <row r="18" spans="2:12" s="1" customFormat="1" ht="18" customHeight="1">
      <c r="B18" s="37"/>
      <c r="E18" s="282" t="str">
        <f>'Rekapitulace stavby'!E14</f>
        <v>Vyplň údaj</v>
      </c>
      <c r="F18" s="283"/>
      <c r="G18" s="283"/>
      <c r="H18" s="283"/>
      <c r="I18" s="103" t="s">
        <v>29</v>
      </c>
      <c r="J18" s="29" t="str">
        <f>'Rekapitulace stavby'!AN14</f>
        <v>Vyplň údaj</v>
      </c>
      <c r="L18" s="37"/>
    </row>
    <row r="19" spans="2:12" s="1" customFormat="1" ht="6.95" customHeight="1">
      <c r="B19" s="37"/>
      <c r="I19" s="102"/>
      <c r="L19" s="37"/>
    </row>
    <row r="20" spans="2:12" s="1" customFormat="1" ht="12" customHeight="1">
      <c r="B20" s="37"/>
      <c r="D20" s="101" t="s">
        <v>32</v>
      </c>
      <c r="I20" s="103" t="s">
        <v>27</v>
      </c>
      <c r="J20" s="16" t="s">
        <v>1</v>
      </c>
      <c r="L20" s="37"/>
    </row>
    <row r="21" spans="2:12" s="1" customFormat="1" ht="18" customHeight="1">
      <c r="B21" s="37"/>
      <c r="E21" s="16" t="s">
        <v>33</v>
      </c>
      <c r="I21" s="103" t="s">
        <v>29</v>
      </c>
      <c r="J21" s="16" t="s">
        <v>1</v>
      </c>
      <c r="L21" s="37"/>
    </row>
    <row r="22" spans="2:12" s="1" customFormat="1" ht="6.95" customHeight="1">
      <c r="B22" s="37"/>
      <c r="I22" s="102"/>
      <c r="L22" s="37"/>
    </row>
    <row r="23" spans="2:12" s="1" customFormat="1" ht="12" customHeight="1">
      <c r="B23" s="37"/>
      <c r="D23" s="101" t="s">
        <v>35</v>
      </c>
      <c r="I23" s="103" t="s">
        <v>27</v>
      </c>
      <c r="J23" s="16" t="s">
        <v>1</v>
      </c>
      <c r="L23" s="37"/>
    </row>
    <row r="24" spans="2:12" s="1" customFormat="1" ht="18" customHeight="1">
      <c r="B24" s="37"/>
      <c r="E24" s="16" t="s">
        <v>36</v>
      </c>
      <c r="I24" s="103" t="s">
        <v>29</v>
      </c>
      <c r="J24" s="16" t="s">
        <v>1</v>
      </c>
      <c r="L24" s="37"/>
    </row>
    <row r="25" spans="2:12" s="1" customFormat="1" ht="6.95" customHeight="1">
      <c r="B25" s="37"/>
      <c r="I25" s="102"/>
      <c r="L25" s="37"/>
    </row>
    <row r="26" spans="2:12" s="1" customFormat="1" ht="12" customHeight="1">
      <c r="B26" s="37"/>
      <c r="D26" s="101" t="s">
        <v>37</v>
      </c>
      <c r="I26" s="102"/>
      <c r="L26" s="37"/>
    </row>
    <row r="27" spans="2:12" s="6" customFormat="1" ht="16.5" customHeight="1">
      <c r="B27" s="105"/>
      <c r="E27" s="284" t="s">
        <v>1</v>
      </c>
      <c r="F27" s="284"/>
      <c r="G27" s="284"/>
      <c r="H27" s="284"/>
      <c r="I27" s="106"/>
      <c r="L27" s="105"/>
    </row>
    <row r="28" spans="2:12" s="1" customFormat="1" ht="6.95" customHeight="1">
      <c r="B28" s="37"/>
      <c r="I28" s="102"/>
      <c r="L28" s="37"/>
    </row>
    <row r="29" spans="2:12" s="1" customFormat="1" ht="6.95" customHeight="1">
      <c r="B29" s="37"/>
      <c r="D29" s="55"/>
      <c r="E29" s="55"/>
      <c r="F29" s="55"/>
      <c r="G29" s="55"/>
      <c r="H29" s="55"/>
      <c r="I29" s="107"/>
      <c r="J29" s="55"/>
      <c r="K29" s="55"/>
      <c r="L29" s="37"/>
    </row>
    <row r="30" spans="2:12" s="1" customFormat="1" ht="25.35" customHeight="1">
      <c r="B30" s="37"/>
      <c r="D30" s="108" t="s">
        <v>39</v>
      </c>
      <c r="I30" s="102"/>
      <c r="J30" s="109">
        <f>ROUND(J83, 2)</f>
        <v>0</v>
      </c>
      <c r="L30" s="37"/>
    </row>
    <row r="31" spans="2:12" s="1" customFormat="1" ht="6.95" customHeight="1">
      <c r="B31" s="37"/>
      <c r="D31" s="55"/>
      <c r="E31" s="55"/>
      <c r="F31" s="55"/>
      <c r="G31" s="55"/>
      <c r="H31" s="55"/>
      <c r="I31" s="107"/>
      <c r="J31" s="55"/>
      <c r="K31" s="55"/>
      <c r="L31" s="37"/>
    </row>
    <row r="32" spans="2:12" s="1" customFormat="1" ht="14.45" customHeight="1">
      <c r="B32" s="37"/>
      <c r="F32" s="110" t="s">
        <v>41</v>
      </c>
      <c r="I32" s="111" t="s">
        <v>40</v>
      </c>
      <c r="J32" s="110" t="s">
        <v>42</v>
      </c>
      <c r="L32" s="37"/>
    </row>
    <row r="33" spans="2:12" s="1" customFormat="1" ht="14.45" customHeight="1">
      <c r="B33" s="37"/>
      <c r="D33" s="101" t="s">
        <v>43</v>
      </c>
      <c r="E33" s="101" t="s">
        <v>44</v>
      </c>
      <c r="F33" s="112">
        <f>ROUND((SUM(BE83:BE177)),  2)</f>
        <v>0</v>
      </c>
      <c r="I33" s="113">
        <v>0.21</v>
      </c>
      <c r="J33" s="112">
        <f>ROUND(((SUM(BE83:BE177))*I33),  2)</f>
        <v>0</v>
      </c>
      <c r="L33" s="37"/>
    </row>
    <row r="34" spans="2:12" s="1" customFormat="1" ht="14.45" customHeight="1">
      <c r="B34" s="37"/>
      <c r="E34" s="101" t="s">
        <v>45</v>
      </c>
      <c r="F34" s="112">
        <f>ROUND((SUM(BF83:BF177)),  2)</f>
        <v>0</v>
      </c>
      <c r="I34" s="113">
        <v>0.15</v>
      </c>
      <c r="J34" s="112">
        <f>ROUND(((SUM(BF83:BF177))*I34),  2)</f>
        <v>0</v>
      </c>
      <c r="L34" s="37"/>
    </row>
    <row r="35" spans="2:12" s="1" customFormat="1" ht="14.45" hidden="1" customHeight="1">
      <c r="B35" s="37"/>
      <c r="E35" s="101" t="s">
        <v>46</v>
      </c>
      <c r="F35" s="112">
        <f>ROUND((SUM(BG83:BG177)),  2)</f>
        <v>0</v>
      </c>
      <c r="I35" s="113">
        <v>0.21</v>
      </c>
      <c r="J35" s="112">
        <f>0</f>
        <v>0</v>
      </c>
      <c r="L35" s="37"/>
    </row>
    <row r="36" spans="2:12" s="1" customFormat="1" ht="14.45" hidden="1" customHeight="1">
      <c r="B36" s="37"/>
      <c r="E36" s="101" t="s">
        <v>47</v>
      </c>
      <c r="F36" s="112">
        <f>ROUND((SUM(BH83:BH177)),  2)</f>
        <v>0</v>
      </c>
      <c r="I36" s="113">
        <v>0.15</v>
      </c>
      <c r="J36" s="112">
        <f>0</f>
        <v>0</v>
      </c>
      <c r="L36" s="37"/>
    </row>
    <row r="37" spans="2:12" s="1" customFormat="1" ht="14.45" hidden="1" customHeight="1">
      <c r="B37" s="37"/>
      <c r="E37" s="101" t="s">
        <v>48</v>
      </c>
      <c r="F37" s="112">
        <f>ROUND((SUM(BI83:BI177)),  2)</f>
        <v>0</v>
      </c>
      <c r="I37" s="113">
        <v>0</v>
      </c>
      <c r="J37" s="112">
        <f>0</f>
        <v>0</v>
      </c>
      <c r="L37" s="37"/>
    </row>
    <row r="38" spans="2:12" s="1" customFormat="1" ht="6.95" customHeight="1">
      <c r="B38" s="37"/>
      <c r="I38" s="102"/>
      <c r="L38" s="37"/>
    </row>
    <row r="39" spans="2:12" s="1" customFormat="1" ht="25.35" customHeight="1">
      <c r="B39" s="37"/>
      <c r="C39" s="114"/>
      <c r="D39" s="115" t="s">
        <v>49</v>
      </c>
      <c r="E39" s="116"/>
      <c r="F39" s="116"/>
      <c r="G39" s="117" t="s">
        <v>50</v>
      </c>
      <c r="H39" s="118" t="s">
        <v>51</v>
      </c>
      <c r="I39" s="119"/>
      <c r="J39" s="120">
        <f>SUM(J30:J37)</f>
        <v>0</v>
      </c>
      <c r="K39" s="121"/>
      <c r="L39" s="37"/>
    </row>
    <row r="40" spans="2:12" s="1" customFormat="1" ht="14.45" customHeight="1">
      <c r="B40" s="122"/>
      <c r="C40" s="123"/>
      <c r="D40" s="123"/>
      <c r="E40" s="123"/>
      <c r="F40" s="123"/>
      <c r="G40" s="123"/>
      <c r="H40" s="123"/>
      <c r="I40" s="124"/>
      <c r="J40" s="123"/>
      <c r="K40" s="123"/>
      <c r="L40" s="37"/>
    </row>
    <row r="44" spans="2:12" s="1" customFormat="1" ht="6.95" customHeight="1">
      <c r="B44" s="125"/>
      <c r="C44" s="126"/>
      <c r="D44" s="126"/>
      <c r="E44" s="126"/>
      <c r="F44" s="126"/>
      <c r="G44" s="126"/>
      <c r="H44" s="126"/>
      <c r="I44" s="127"/>
      <c r="J44" s="126"/>
      <c r="K44" s="126"/>
      <c r="L44" s="37"/>
    </row>
    <row r="45" spans="2:12" s="1" customFormat="1" ht="24.95" customHeight="1">
      <c r="B45" s="33"/>
      <c r="C45" s="22" t="s">
        <v>90</v>
      </c>
      <c r="D45" s="34"/>
      <c r="E45" s="34"/>
      <c r="F45" s="34"/>
      <c r="G45" s="34"/>
      <c r="H45" s="34"/>
      <c r="I45" s="102"/>
      <c r="J45" s="34"/>
      <c r="K45" s="34"/>
      <c r="L45" s="37"/>
    </row>
    <row r="46" spans="2:12" s="1" customFormat="1" ht="6.95" customHeight="1">
      <c r="B46" s="33"/>
      <c r="C46" s="34"/>
      <c r="D46" s="34"/>
      <c r="E46" s="34"/>
      <c r="F46" s="34"/>
      <c r="G46" s="34"/>
      <c r="H46" s="34"/>
      <c r="I46" s="102"/>
      <c r="J46" s="34"/>
      <c r="K46" s="34"/>
      <c r="L46" s="37"/>
    </row>
    <row r="47" spans="2:12" s="1" customFormat="1" ht="12" customHeight="1">
      <c r="B47" s="33"/>
      <c r="C47" s="28" t="s">
        <v>16</v>
      </c>
      <c r="D47" s="34"/>
      <c r="E47" s="34"/>
      <c r="F47" s="34"/>
      <c r="G47" s="34"/>
      <c r="H47" s="34"/>
      <c r="I47" s="102"/>
      <c r="J47" s="34"/>
      <c r="K47" s="34"/>
      <c r="L47" s="37"/>
    </row>
    <row r="48" spans="2:12" s="1" customFormat="1" ht="16.5" customHeight="1">
      <c r="B48" s="33"/>
      <c r="C48" s="34"/>
      <c r="D48" s="34"/>
      <c r="E48" s="276" t="str">
        <f>E7</f>
        <v>DRAHELČICE - BOURACÍ PRÁCE - SO 01 - AREÁL</v>
      </c>
      <c r="F48" s="277"/>
      <c r="G48" s="277"/>
      <c r="H48" s="277"/>
      <c r="I48" s="102"/>
      <c r="J48" s="34"/>
      <c r="K48" s="34"/>
      <c r="L48" s="37"/>
    </row>
    <row r="49" spans="2:47" s="1" customFormat="1" ht="12" customHeight="1">
      <c r="B49" s="33"/>
      <c r="C49" s="28" t="s">
        <v>88</v>
      </c>
      <c r="D49" s="34"/>
      <c r="E49" s="34"/>
      <c r="F49" s="34"/>
      <c r="G49" s="34"/>
      <c r="H49" s="34"/>
      <c r="I49" s="102"/>
      <c r="J49" s="34"/>
      <c r="K49" s="34"/>
      <c r="L49" s="37"/>
    </row>
    <row r="50" spans="2:47" s="1" customFormat="1" ht="16.5" customHeight="1">
      <c r="B50" s="33"/>
      <c r="C50" s="34"/>
      <c r="D50" s="34"/>
      <c r="E50" s="261" t="str">
        <f>E9</f>
        <v>02 - BOURACÍ PRÁCE</v>
      </c>
      <c r="F50" s="260"/>
      <c r="G50" s="260"/>
      <c r="H50" s="260"/>
      <c r="I50" s="102"/>
      <c r="J50" s="34"/>
      <c r="K50" s="34"/>
      <c r="L50" s="37"/>
    </row>
    <row r="51" spans="2:47" s="1" customFormat="1" ht="6.95" customHeight="1">
      <c r="B51" s="33"/>
      <c r="C51" s="34"/>
      <c r="D51" s="34"/>
      <c r="E51" s="34"/>
      <c r="F51" s="34"/>
      <c r="G51" s="34"/>
      <c r="H51" s="34"/>
      <c r="I51" s="102"/>
      <c r="J51" s="34"/>
      <c r="K51" s="34"/>
      <c r="L51" s="37"/>
    </row>
    <row r="52" spans="2:47" s="1" customFormat="1" ht="12" customHeight="1">
      <c r="B52" s="33"/>
      <c r="C52" s="28" t="s">
        <v>22</v>
      </c>
      <c r="D52" s="34"/>
      <c r="E52" s="34"/>
      <c r="F52" s="26" t="str">
        <f>F12</f>
        <v>Na Návsi 5 a 47, 252 19 Drahelčice</v>
      </c>
      <c r="G52" s="34"/>
      <c r="H52" s="34"/>
      <c r="I52" s="103" t="s">
        <v>24</v>
      </c>
      <c r="J52" s="54" t="str">
        <f>IF(J12="","",J12)</f>
        <v>4. 9. 2019</v>
      </c>
      <c r="K52" s="34"/>
      <c r="L52" s="37"/>
    </row>
    <row r="53" spans="2:47" s="1" customFormat="1" ht="6.95" customHeight="1">
      <c r="B53" s="33"/>
      <c r="C53" s="34"/>
      <c r="D53" s="34"/>
      <c r="E53" s="34"/>
      <c r="F53" s="34"/>
      <c r="G53" s="34"/>
      <c r="H53" s="34"/>
      <c r="I53" s="102"/>
      <c r="J53" s="34"/>
      <c r="K53" s="34"/>
      <c r="L53" s="37"/>
    </row>
    <row r="54" spans="2:47" s="1" customFormat="1" ht="13.7" customHeight="1">
      <c r="B54" s="33"/>
      <c r="C54" s="28" t="s">
        <v>26</v>
      </c>
      <c r="D54" s="34"/>
      <c r="E54" s="34"/>
      <c r="F54" s="26" t="str">
        <f>E15</f>
        <v>Obec Drahelčice</v>
      </c>
      <c r="G54" s="34"/>
      <c r="H54" s="34"/>
      <c r="I54" s="103" t="s">
        <v>32</v>
      </c>
      <c r="J54" s="31" t="str">
        <f>E21</f>
        <v>Růžička a partneři, s.r.o.</v>
      </c>
      <c r="K54" s="34"/>
      <c r="L54" s="37"/>
    </row>
    <row r="55" spans="2:47" s="1" customFormat="1" ht="13.7" customHeight="1">
      <c r="B55" s="33"/>
      <c r="C55" s="28" t="s">
        <v>30</v>
      </c>
      <c r="D55" s="34"/>
      <c r="E55" s="34"/>
      <c r="F55" s="26" t="str">
        <f>IF(E18="","",E18)</f>
        <v>Vyplň údaj</v>
      </c>
      <c r="G55" s="34"/>
      <c r="H55" s="34"/>
      <c r="I55" s="103" t="s">
        <v>35</v>
      </c>
      <c r="J55" s="31" t="str">
        <f>E24</f>
        <v>Vladimír Mrázek</v>
      </c>
      <c r="K55" s="34"/>
      <c r="L55" s="37"/>
    </row>
    <row r="56" spans="2:47" s="1" customFormat="1" ht="10.35" customHeight="1">
      <c r="B56" s="33"/>
      <c r="C56" s="34"/>
      <c r="D56" s="34"/>
      <c r="E56" s="34"/>
      <c r="F56" s="34"/>
      <c r="G56" s="34"/>
      <c r="H56" s="34"/>
      <c r="I56" s="102"/>
      <c r="J56" s="34"/>
      <c r="K56" s="34"/>
      <c r="L56" s="37"/>
    </row>
    <row r="57" spans="2:47" s="1" customFormat="1" ht="29.25" customHeight="1">
      <c r="B57" s="33"/>
      <c r="C57" s="128" t="s">
        <v>91</v>
      </c>
      <c r="D57" s="129"/>
      <c r="E57" s="129"/>
      <c r="F57" s="129"/>
      <c r="G57" s="129"/>
      <c r="H57" s="129"/>
      <c r="I57" s="130"/>
      <c r="J57" s="131" t="s">
        <v>92</v>
      </c>
      <c r="K57" s="129"/>
      <c r="L57" s="37"/>
    </row>
    <row r="58" spans="2:47" s="1" customFormat="1" ht="10.35" customHeight="1">
      <c r="B58" s="33"/>
      <c r="C58" s="34"/>
      <c r="D58" s="34"/>
      <c r="E58" s="34"/>
      <c r="F58" s="34"/>
      <c r="G58" s="34"/>
      <c r="H58" s="34"/>
      <c r="I58" s="102"/>
      <c r="J58" s="34"/>
      <c r="K58" s="34"/>
      <c r="L58" s="37"/>
    </row>
    <row r="59" spans="2:47" s="1" customFormat="1" ht="22.9" customHeight="1">
      <c r="B59" s="33"/>
      <c r="C59" s="132" t="s">
        <v>93</v>
      </c>
      <c r="D59" s="34"/>
      <c r="E59" s="34"/>
      <c r="F59" s="34"/>
      <c r="G59" s="34"/>
      <c r="H59" s="34"/>
      <c r="I59" s="102"/>
      <c r="J59" s="72">
        <f>J83</f>
        <v>0</v>
      </c>
      <c r="K59" s="34"/>
      <c r="L59" s="37"/>
      <c r="AU59" s="16" t="s">
        <v>94</v>
      </c>
    </row>
    <row r="60" spans="2:47" s="7" customFormat="1" ht="24.95" customHeight="1">
      <c r="B60" s="133"/>
      <c r="C60" s="134"/>
      <c r="D60" s="135" t="s">
        <v>123</v>
      </c>
      <c r="E60" s="136"/>
      <c r="F60" s="136"/>
      <c r="G60" s="136"/>
      <c r="H60" s="136"/>
      <c r="I60" s="137"/>
      <c r="J60" s="138">
        <f>J84</f>
        <v>0</v>
      </c>
      <c r="K60" s="134"/>
      <c r="L60" s="139"/>
    </row>
    <row r="61" spans="2:47" s="8" customFormat="1" ht="19.899999999999999" customHeight="1">
      <c r="B61" s="140"/>
      <c r="C61" s="141"/>
      <c r="D61" s="142" t="s">
        <v>124</v>
      </c>
      <c r="E61" s="143"/>
      <c r="F61" s="143"/>
      <c r="G61" s="143"/>
      <c r="H61" s="143"/>
      <c r="I61" s="144"/>
      <c r="J61" s="145">
        <f>J85</f>
        <v>0</v>
      </c>
      <c r="K61" s="141"/>
      <c r="L61" s="146"/>
    </row>
    <row r="62" spans="2:47" s="8" customFormat="1" ht="19.899999999999999" customHeight="1">
      <c r="B62" s="140"/>
      <c r="C62" s="141"/>
      <c r="D62" s="142" t="s">
        <v>125</v>
      </c>
      <c r="E62" s="143"/>
      <c r="F62" s="143"/>
      <c r="G62" s="143"/>
      <c r="H62" s="143"/>
      <c r="I62" s="144"/>
      <c r="J62" s="145">
        <f>J123</f>
        <v>0</v>
      </c>
      <c r="K62" s="141"/>
      <c r="L62" s="146"/>
    </row>
    <row r="63" spans="2:47" s="8" customFormat="1" ht="19.899999999999999" customHeight="1">
      <c r="B63" s="140"/>
      <c r="C63" s="141"/>
      <c r="D63" s="142" t="s">
        <v>126</v>
      </c>
      <c r="E63" s="143"/>
      <c r="F63" s="143"/>
      <c r="G63" s="143"/>
      <c r="H63" s="143"/>
      <c r="I63" s="144"/>
      <c r="J63" s="145">
        <f>J169</f>
        <v>0</v>
      </c>
      <c r="K63" s="141"/>
      <c r="L63" s="146"/>
    </row>
    <row r="64" spans="2:47" s="1" customFormat="1" ht="21.75" customHeight="1">
      <c r="B64" s="33"/>
      <c r="C64" s="34"/>
      <c r="D64" s="34"/>
      <c r="E64" s="34"/>
      <c r="F64" s="34"/>
      <c r="G64" s="34"/>
      <c r="H64" s="34"/>
      <c r="I64" s="102"/>
      <c r="J64" s="34"/>
      <c r="K64" s="34"/>
      <c r="L64" s="37"/>
    </row>
    <row r="65" spans="2:12" s="1" customFormat="1" ht="6.95" customHeight="1">
      <c r="B65" s="45"/>
      <c r="C65" s="46"/>
      <c r="D65" s="46"/>
      <c r="E65" s="46"/>
      <c r="F65" s="46"/>
      <c r="G65" s="46"/>
      <c r="H65" s="46"/>
      <c r="I65" s="124"/>
      <c r="J65" s="46"/>
      <c r="K65" s="46"/>
      <c r="L65" s="37"/>
    </row>
    <row r="69" spans="2:12" s="1" customFormat="1" ht="6.95" customHeight="1">
      <c r="B69" s="47"/>
      <c r="C69" s="48"/>
      <c r="D69" s="48"/>
      <c r="E69" s="48"/>
      <c r="F69" s="48"/>
      <c r="G69" s="48"/>
      <c r="H69" s="48"/>
      <c r="I69" s="127"/>
      <c r="J69" s="48"/>
      <c r="K69" s="48"/>
      <c r="L69" s="37"/>
    </row>
    <row r="70" spans="2:12" s="1" customFormat="1" ht="24.95" customHeight="1">
      <c r="B70" s="33"/>
      <c r="C70" s="22" t="s">
        <v>97</v>
      </c>
      <c r="D70" s="34"/>
      <c r="E70" s="34"/>
      <c r="F70" s="34"/>
      <c r="G70" s="34"/>
      <c r="H70" s="34"/>
      <c r="I70" s="102"/>
      <c r="J70" s="34"/>
      <c r="K70" s="34"/>
      <c r="L70" s="37"/>
    </row>
    <row r="71" spans="2:12" s="1" customFormat="1" ht="6.95" customHeight="1">
      <c r="B71" s="33"/>
      <c r="C71" s="34"/>
      <c r="D71" s="34"/>
      <c r="E71" s="34"/>
      <c r="F71" s="34"/>
      <c r="G71" s="34"/>
      <c r="H71" s="34"/>
      <c r="I71" s="102"/>
      <c r="J71" s="34"/>
      <c r="K71" s="34"/>
      <c r="L71" s="37"/>
    </row>
    <row r="72" spans="2:12" s="1" customFormat="1" ht="12" customHeight="1">
      <c r="B72" s="33"/>
      <c r="C72" s="28" t="s">
        <v>16</v>
      </c>
      <c r="D72" s="34"/>
      <c r="E72" s="34"/>
      <c r="F72" s="34"/>
      <c r="G72" s="34"/>
      <c r="H72" s="34"/>
      <c r="I72" s="102"/>
      <c r="J72" s="34"/>
      <c r="K72" s="34"/>
      <c r="L72" s="37"/>
    </row>
    <row r="73" spans="2:12" s="1" customFormat="1" ht="16.5" customHeight="1">
      <c r="B73" s="33"/>
      <c r="C73" s="34"/>
      <c r="D73" s="34"/>
      <c r="E73" s="276" t="str">
        <f>E7</f>
        <v>DRAHELČICE - BOURACÍ PRÁCE - SO 01 - AREÁL</v>
      </c>
      <c r="F73" s="277"/>
      <c r="G73" s="277"/>
      <c r="H73" s="277"/>
      <c r="I73" s="102"/>
      <c r="J73" s="34"/>
      <c r="K73" s="34"/>
      <c r="L73" s="37"/>
    </row>
    <row r="74" spans="2:12" s="1" customFormat="1" ht="12" customHeight="1">
      <c r="B74" s="33"/>
      <c r="C74" s="28" t="s">
        <v>88</v>
      </c>
      <c r="D74" s="34"/>
      <c r="E74" s="34"/>
      <c r="F74" s="34"/>
      <c r="G74" s="34"/>
      <c r="H74" s="34"/>
      <c r="I74" s="102"/>
      <c r="J74" s="34"/>
      <c r="K74" s="34"/>
      <c r="L74" s="37"/>
    </row>
    <row r="75" spans="2:12" s="1" customFormat="1" ht="16.5" customHeight="1">
      <c r="B75" s="33"/>
      <c r="C75" s="34"/>
      <c r="D75" s="34"/>
      <c r="E75" s="261" t="str">
        <f>E9</f>
        <v>02 - BOURACÍ PRÁCE</v>
      </c>
      <c r="F75" s="260"/>
      <c r="G75" s="260"/>
      <c r="H75" s="260"/>
      <c r="I75" s="102"/>
      <c r="J75" s="34"/>
      <c r="K75" s="34"/>
      <c r="L75" s="37"/>
    </row>
    <row r="76" spans="2:12" s="1" customFormat="1" ht="6.95" customHeight="1">
      <c r="B76" s="33"/>
      <c r="C76" s="34"/>
      <c r="D76" s="34"/>
      <c r="E76" s="34"/>
      <c r="F76" s="34"/>
      <c r="G76" s="34"/>
      <c r="H76" s="34"/>
      <c r="I76" s="102"/>
      <c r="J76" s="34"/>
      <c r="K76" s="34"/>
      <c r="L76" s="37"/>
    </row>
    <row r="77" spans="2:12" s="1" customFormat="1" ht="12" customHeight="1">
      <c r="B77" s="33"/>
      <c r="C77" s="28" t="s">
        <v>22</v>
      </c>
      <c r="D77" s="34"/>
      <c r="E77" s="34"/>
      <c r="F77" s="26" t="str">
        <f>F12</f>
        <v>Na Návsi 5 a 47, 252 19 Drahelčice</v>
      </c>
      <c r="G77" s="34"/>
      <c r="H77" s="34"/>
      <c r="I77" s="103" t="s">
        <v>24</v>
      </c>
      <c r="J77" s="54" t="str">
        <f>IF(J12="","",J12)</f>
        <v>4. 9. 2019</v>
      </c>
      <c r="K77" s="34"/>
      <c r="L77" s="37"/>
    </row>
    <row r="78" spans="2:12" s="1" customFormat="1" ht="6.95" customHeight="1">
      <c r="B78" s="33"/>
      <c r="C78" s="34"/>
      <c r="D78" s="34"/>
      <c r="E78" s="34"/>
      <c r="F78" s="34"/>
      <c r="G78" s="34"/>
      <c r="H78" s="34"/>
      <c r="I78" s="102"/>
      <c r="J78" s="34"/>
      <c r="K78" s="34"/>
      <c r="L78" s="37"/>
    </row>
    <row r="79" spans="2:12" s="1" customFormat="1" ht="13.7" customHeight="1">
      <c r="B79" s="33"/>
      <c r="C79" s="28" t="s">
        <v>26</v>
      </c>
      <c r="D79" s="34"/>
      <c r="E79" s="34"/>
      <c r="F79" s="26" t="str">
        <f>E15</f>
        <v>Obec Drahelčice</v>
      </c>
      <c r="G79" s="34"/>
      <c r="H79" s="34"/>
      <c r="I79" s="103" t="s">
        <v>32</v>
      </c>
      <c r="J79" s="31" t="str">
        <f>E21</f>
        <v>Růžička a partneři, s.r.o.</v>
      </c>
      <c r="K79" s="34"/>
      <c r="L79" s="37"/>
    </row>
    <row r="80" spans="2:12" s="1" customFormat="1" ht="13.7" customHeight="1">
      <c r="B80" s="33"/>
      <c r="C80" s="28" t="s">
        <v>30</v>
      </c>
      <c r="D80" s="34"/>
      <c r="E80" s="34"/>
      <c r="F80" s="26" t="str">
        <f>IF(E18="","",E18)</f>
        <v>Vyplň údaj</v>
      </c>
      <c r="G80" s="34"/>
      <c r="H80" s="34"/>
      <c r="I80" s="103" t="s">
        <v>35</v>
      </c>
      <c r="J80" s="31" t="str">
        <f>E24</f>
        <v>Vladimír Mrázek</v>
      </c>
      <c r="K80" s="34"/>
      <c r="L80" s="37"/>
    </row>
    <row r="81" spans="2:65" s="1" customFormat="1" ht="10.35" customHeight="1">
      <c r="B81" s="33"/>
      <c r="C81" s="34"/>
      <c r="D81" s="34"/>
      <c r="E81" s="34"/>
      <c r="F81" s="34"/>
      <c r="G81" s="34"/>
      <c r="H81" s="34"/>
      <c r="I81" s="102"/>
      <c r="J81" s="34"/>
      <c r="K81" s="34"/>
      <c r="L81" s="37"/>
    </row>
    <row r="82" spans="2:65" s="9" customFormat="1" ht="29.25" customHeight="1">
      <c r="B82" s="147"/>
      <c r="C82" s="148" t="s">
        <v>98</v>
      </c>
      <c r="D82" s="149" t="s">
        <v>58</v>
      </c>
      <c r="E82" s="149" t="s">
        <v>54</v>
      </c>
      <c r="F82" s="149" t="s">
        <v>55</v>
      </c>
      <c r="G82" s="149" t="s">
        <v>99</v>
      </c>
      <c r="H82" s="149" t="s">
        <v>100</v>
      </c>
      <c r="I82" s="150" t="s">
        <v>101</v>
      </c>
      <c r="J82" s="149" t="s">
        <v>92</v>
      </c>
      <c r="K82" s="151" t="s">
        <v>102</v>
      </c>
      <c r="L82" s="152"/>
      <c r="M82" s="63" t="s">
        <v>1</v>
      </c>
      <c r="N82" s="64" t="s">
        <v>43</v>
      </c>
      <c r="O82" s="64" t="s">
        <v>103</v>
      </c>
      <c r="P82" s="64" t="s">
        <v>104</v>
      </c>
      <c r="Q82" s="64" t="s">
        <v>105</v>
      </c>
      <c r="R82" s="64" t="s">
        <v>106</v>
      </c>
      <c r="S82" s="64" t="s">
        <v>107</v>
      </c>
      <c r="T82" s="65" t="s">
        <v>108</v>
      </c>
    </row>
    <row r="83" spans="2:65" s="1" customFormat="1" ht="22.9" customHeight="1">
      <c r="B83" s="33"/>
      <c r="C83" s="70" t="s">
        <v>109</v>
      </c>
      <c r="D83" s="34"/>
      <c r="E83" s="34"/>
      <c r="F83" s="34"/>
      <c r="G83" s="34"/>
      <c r="H83" s="34"/>
      <c r="I83" s="102"/>
      <c r="J83" s="153">
        <f>BK83</f>
        <v>0</v>
      </c>
      <c r="K83" s="34"/>
      <c r="L83" s="37"/>
      <c r="M83" s="66"/>
      <c r="N83" s="67"/>
      <c r="O83" s="67"/>
      <c r="P83" s="154">
        <f>P84</f>
        <v>0</v>
      </c>
      <c r="Q83" s="67"/>
      <c r="R83" s="154">
        <f>R84</f>
        <v>1.2879000000000002E-2</v>
      </c>
      <c r="S83" s="67"/>
      <c r="T83" s="155">
        <f>T84</f>
        <v>1408.44328</v>
      </c>
      <c r="AT83" s="16" t="s">
        <v>72</v>
      </c>
      <c r="AU83" s="16" t="s">
        <v>94</v>
      </c>
      <c r="BK83" s="156">
        <f>BK84</f>
        <v>0</v>
      </c>
    </row>
    <row r="84" spans="2:65" s="10" customFormat="1" ht="25.9" customHeight="1">
      <c r="B84" s="157"/>
      <c r="C84" s="158"/>
      <c r="D84" s="159" t="s">
        <v>72</v>
      </c>
      <c r="E84" s="160" t="s">
        <v>127</v>
      </c>
      <c r="F84" s="160" t="s">
        <v>128</v>
      </c>
      <c r="G84" s="158"/>
      <c r="H84" s="158"/>
      <c r="I84" s="161"/>
      <c r="J84" s="162">
        <f>BK84</f>
        <v>0</v>
      </c>
      <c r="K84" s="158"/>
      <c r="L84" s="163"/>
      <c r="M84" s="164"/>
      <c r="N84" s="165"/>
      <c r="O84" s="165"/>
      <c r="P84" s="166">
        <f>P85+P123+P169</f>
        <v>0</v>
      </c>
      <c r="Q84" s="165"/>
      <c r="R84" s="166">
        <f>R85+R123+R169</f>
        <v>1.2879000000000002E-2</v>
      </c>
      <c r="S84" s="165"/>
      <c r="T84" s="167">
        <f>T85+T123+T169</f>
        <v>1408.44328</v>
      </c>
      <c r="AR84" s="168" t="s">
        <v>81</v>
      </c>
      <c r="AT84" s="169" t="s">
        <v>72</v>
      </c>
      <c r="AU84" s="169" t="s">
        <v>73</v>
      </c>
      <c r="AY84" s="168" t="s">
        <v>113</v>
      </c>
      <c r="BK84" s="170">
        <f>BK85+BK123+BK169</f>
        <v>0</v>
      </c>
    </row>
    <row r="85" spans="2:65" s="10" customFormat="1" ht="22.9" customHeight="1">
      <c r="B85" s="157"/>
      <c r="C85" s="158"/>
      <c r="D85" s="159" t="s">
        <v>72</v>
      </c>
      <c r="E85" s="171" t="s">
        <v>81</v>
      </c>
      <c r="F85" s="171" t="s">
        <v>129</v>
      </c>
      <c r="G85" s="158"/>
      <c r="H85" s="158"/>
      <c r="I85" s="161"/>
      <c r="J85" s="172">
        <f>BK85</f>
        <v>0</v>
      </c>
      <c r="K85" s="158"/>
      <c r="L85" s="163"/>
      <c r="M85" s="164"/>
      <c r="N85" s="165"/>
      <c r="O85" s="165"/>
      <c r="P85" s="166">
        <f>SUM(P86:P122)</f>
        <v>0</v>
      </c>
      <c r="Q85" s="165"/>
      <c r="R85" s="166">
        <f>SUM(R86:R122)</f>
        <v>0</v>
      </c>
      <c r="S85" s="165"/>
      <c r="T85" s="167">
        <f>SUM(T86:T122)</f>
        <v>0</v>
      </c>
      <c r="AR85" s="168" t="s">
        <v>81</v>
      </c>
      <c r="AT85" s="169" t="s">
        <v>72</v>
      </c>
      <c r="AU85" s="169" t="s">
        <v>81</v>
      </c>
      <c r="AY85" s="168" t="s">
        <v>113</v>
      </c>
      <c r="BK85" s="170">
        <f>SUM(BK86:BK122)</f>
        <v>0</v>
      </c>
    </row>
    <row r="86" spans="2:65" s="1" customFormat="1" ht="16.5" customHeight="1">
      <c r="B86" s="33"/>
      <c r="C86" s="173" t="s">
        <v>81</v>
      </c>
      <c r="D86" s="173" t="s">
        <v>116</v>
      </c>
      <c r="E86" s="174" t="s">
        <v>130</v>
      </c>
      <c r="F86" s="175" t="s">
        <v>131</v>
      </c>
      <c r="G86" s="176" t="s">
        <v>132</v>
      </c>
      <c r="H86" s="177">
        <v>3</v>
      </c>
      <c r="I86" s="178"/>
      <c r="J86" s="179">
        <f>ROUND(I86*H86,2)</f>
        <v>0</v>
      </c>
      <c r="K86" s="175" t="s">
        <v>1</v>
      </c>
      <c r="L86" s="37"/>
      <c r="M86" s="186" t="s">
        <v>1</v>
      </c>
      <c r="N86" s="187" t="s">
        <v>44</v>
      </c>
      <c r="O86" s="59"/>
      <c r="P86" s="188">
        <f>O86*H86</f>
        <v>0</v>
      </c>
      <c r="Q86" s="188">
        <v>0</v>
      </c>
      <c r="R86" s="188">
        <f>Q86*H86</f>
        <v>0</v>
      </c>
      <c r="S86" s="188">
        <v>0</v>
      </c>
      <c r="T86" s="189">
        <f>S86*H86</f>
        <v>0</v>
      </c>
      <c r="AR86" s="16" t="s">
        <v>133</v>
      </c>
      <c r="AT86" s="16" t="s">
        <v>116</v>
      </c>
      <c r="AU86" s="16" t="s">
        <v>83</v>
      </c>
      <c r="AY86" s="16" t="s">
        <v>113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6" t="s">
        <v>81</v>
      </c>
      <c r="BK86" s="185">
        <f>ROUND(I86*H86,2)</f>
        <v>0</v>
      </c>
      <c r="BL86" s="16" t="s">
        <v>133</v>
      </c>
      <c r="BM86" s="16" t="s">
        <v>134</v>
      </c>
    </row>
    <row r="87" spans="2:65" s="1" customFormat="1" ht="16.5" customHeight="1">
      <c r="B87" s="33"/>
      <c r="C87" s="173" t="s">
        <v>83</v>
      </c>
      <c r="D87" s="173" t="s">
        <v>116</v>
      </c>
      <c r="E87" s="174" t="s">
        <v>135</v>
      </c>
      <c r="F87" s="175" t="s">
        <v>136</v>
      </c>
      <c r="G87" s="176" t="s">
        <v>118</v>
      </c>
      <c r="H87" s="177">
        <v>1</v>
      </c>
      <c r="I87" s="178"/>
      <c r="J87" s="179">
        <f>ROUND(I87*H87,2)</f>
        <v>0</v>
      </c>
      <c r="K87" s="175" t="s">
        <v>1</v>
      </c>
      <c r="L87" s="37"/>
      <c r="M87" s="186" t="s">
        <v>1</v>
      </c>
      <c r="N87" s="187" t="s">
        <v>44</v>
      </c>
      <c r="O87" s="59"/>
      <c r="P87" s="188">
        <f>O87*H87</f>
        <v>0</v>
      </c>
      <c r="Q87" s="188">
        <v>0</v>
      </c>
      <c r="R87" s="188">
        <f>Q87*H87</f>
        <v>0</v>
      </c>
      <c r="S87" s="188">
        <v>0</v>
      </c>
      <c r="T87" s="189">
        <f>S87*H87</f>
        <v>0</v>
      </c>
      <c r="AR87" s="16" t="s">
        <v>133</v>
      </c>
      <c r="AT87" s="16" t="s">
        <v>116</v>
      </c>
      <c r="AU87" s="16" t="s">
        <v>83</v>
      </c>
      <c r="AY87" s="16" t="s">
        <v>113</v>
      </c>
      <c r="BE87" s="185">
        <f>IF(N87="základní",J87,0)</f>
        <v>0</v>
      </c>
      <c r="BF87" s="185">
        <f>IF(N87="snížená",J87,0)</f>
        <v>0</v>
      </c>
      <c r="BG87" s="185">
        <f>IF(N87="zákl. přenesená",J87,0)</f>
        <v>0</v>
      </c>
      <c r="BH87" s="185">
        <f>IF(N87="sníž. přenesená",J87,0)</f>
        <v>0</v>
      </c>
      <c r="BI87" s="185">
        <f>IF(N87="nulová",J87,0)</f>
        <v>0</v>
      </c>
      <c r="BJ87" s="16" t="s">
        <v>81</v>
      </c>
      <c r="BK87" s="185">
        <f>ROUND(I87*H87,2)</f>
        <v>0</v>
      </c>
      <c r="BL87" s="16" t="s">
        <v>133</v>
      </c>
      <c r="BM87" s="16" t="s">
        <v>137</v>
      </c>
    </row>
    <row r="88" spans="2:65" s="1" customFormat="1" ht="16.5" customHeight="1">
      <c r="B88" s="33"/>
      <c r="C88" s="173" t="s">
        <v>138</v>
      </c>
      <c r="D88" s="173" t="s">
        <v>116</v>
      </c>
      <c r="E88" s="174" t="s">
        <v>139</v>
      </c>
      <c r="F88" s="175" t="s">
        <v>140</v>
      </c>
      <c r="G88" s="176" t="s">
        <v>118</v>
      </c>
      <c r="H88" s="177">
        <v>1</v>
      </c>
      <c r="I88" s="178"/>
      <c r="J88" s="179">
        <f>ROUND(I88*H88,2)</f>
        <v>0</v>
      </c>
      <c r="K88" s="175" t="s">
        <v>1</v>
      </c>
      <c r="L88" s="37"/>
      <c r="M88" s="186" t="s">
        <v>1</v>
      </c>
      <c r="N88" s="187" t="s">
        <v>44</v>
      </c>
      <c r="O88" s="59"/>
      <c r="P88" s="188">
        <f>O88*H88</f>
        <v>0</v>
      </c>
      <c r="Q88" s="188">
        <v>0</v>
      </c>
      <c r="R88" s="188">
        <f>Q88*H88</f>
        <v>0</v>
      </c>
      <c r="S88" s="188">
        <v>0</v>
      </c>
      <c r="T88" s="189">
        <f>S88*H88</f>
        <v>0</v>
      </c>
      <c r="AR88" s="16" t="s">
        <v>133</v>
      </c>
      <c r="AT88" s="16" t="s">
        <v>116</v>
      </c>
      <c r="AU88" s="16" t="s">
        <v>83</v>
      </c>
      <c r="AY88" s="16" t="s">
        <v>113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6" t="s">
        <v>81</v>
      </c>
      <c r="BK88" s="185">
        <f>ROUND(I88*H88,2)</f>
        <v>0</v>
      </c>
      <c r="BL88" s="16" t="s">
        <v>133</v>
      </c>
      <c r="BM88" s="16" t="s">
        <v>141</v>
      </c>
    </row>
    <row r="89" spans="2:65" s="1" customFormat="1" ht="16.5" customHeight="1">
      <c r="B89" s="33"/>
      <c r="C89" s="173" t="s">
        <v>133</v>
      </c>
      <c r="D89" s="173" t="s">
        <v>116</v>
      </c>
      <c r="E89" s="174" t="s">
        <v>142</v>
      </c>
      <c r="F89" s="175" t="s">
        <v>143</v>
      </c>
      <c r="G89" s="176" t="s">
        <v>132</v>
      </c>
      <c r="H89" s="177">
        <v>5</v>
      </c>
      <c r="I89" s="178"/>
      <c r="J89" s="179">
        <f>ROUND(I89*H89,2)</f>
        <v>0</v>
      </c>
      <c r="K89" s="175" t="s">
        <v>1</v>
      </c>
      <c r="L89" s="37"/>
      <c r="M89" s="186" t="s">
        <v>1</v>
      </c>
      <c r="N89" s="187" t="s">
        <v>44</v>
      </c>
      <c r="O89" s="59"/>
      <c r="P89" s="188">
        <f>O89*H89</f>
        <v>0</v>
      </c>
      <c r="Q89" s="188">
        <v>0</v>
      </c>
      <c r="R89" s="188">
        <f>Q89*H89</f>
        <v>0</v>
      </c>
      <c r="S89" s="188">
        <v>0</v>
      </c>
      <c r="T89" s="189">
        <f>S89*H89</f>
        <v>0</v>
      </c>
      <c r="AR89" s="16" t="s">
        <v>133</v>
      </c>
      <c r="AT89" s="16" t="s">
        <v>116</v>
      </c>
      <c r="AU89" s="16" t="s">
        <v>83</v>
      </c>
      <c r="AY89" s="16" t="s">
        <v>113</v>
      </c>
      <c r="BE89" s="185">
        <f>IF(N89="základní",J89,0)</f>
        <v>0</v>
      </c>
      <c r="BF89" s="185">
        <f>IF(N89="snížená",J89,0)</f>
        <v>0</v>
      </c>
      <c r="BG89" s="185">
        <f>IF(N89="zákl. přenesená",J89,0)</f>
        <v>0</v>
      </c>
      <c r="BH89" s="185">
        <f>IF(N89="sníž. přenesená",J89,0)</f>
        <v>0</v>
      </c>
      <c r="BI89" s="185">
        <f>IF(N89="nulová",J89,0)</f>
        <v>0</v>
      </c>
      <c r="BJ89" s="16" t="s">
        <v>81</v>
      </c>
      <c r="BK89" s="185">
        <f>ROUND(I89*H89,2)</f>
        <v>0</v>
      </c>
      <c r="BL89" s="16" t="s">
        <v>133</v>
      </c>
      <c r="BM89" s="16" t="s">
        <v>144</v>
      </c>
    </row>
    <row r="90" spans="2:65" s="1" customFormat="1" ht="16.5" customHeight="1">
      <c r="B90" s="33"/>
      <c r="C90" s="173" t="s">
        <v>112</v>
      </c>
      <c r="D90" s="173" t="s">
        <v>116</v>
      </c>
      <c r="E90" s="174" t="s">
        <v>145</v>
      </c>
      <c r="F90" s="175" t="s">
        <v>146</v>
      </c>
      <c r="G90" s="176" t="s">
        <v>147</v>
      </c>
      <c r="H90" s="177">
        <v>1146.675</v>
      </c>
      <c r="I90" s="178"/>
      <c r="J90" s="179">
        <f>ROUND(I90*H90,2)</f>
        <v>0</v>
      </c>
      <c r="K90" s="175" t="s">
        <v>1</v>
      </c>
      <c r="L90" s="37"/>
      <c r="M90" s="186" t="s">
        <v>1</v>
      </c>
      <c r="N90" s="187" t="s">
        <v>44</v>
      </c>
      <c r="O90" s="59"/>
      <c r="P90" s="188">
        <f>O90*H90</f>
        <v>0</v>
      </c>
      <c r="Q90" s="188">
        <v>0</v>
      </c>
      <c r="R90" s="188">
        <f>Q90*H90</f>
        <v>0</v>
      </c>
      <c r="S90" s="188">
        <v>0</v>
      </c>
      <c r="T90" s="189">
        <f>S90*H90</f>
        <v>0</v>
      </c>
      <c r="AR90" s="16" t="s">
        <v>133</v>
      </c>
      <c r="AT90" s="16" t="s">
        <v>116</v>
      </c>
      <c r="AU90" s="16" t="s">
        <v>83</v>
      </c>
      <c r="AY90" s="16" t="s">
        <v>113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6" t="s">
        <v>81</v>
      </c>
      <c r="BK90" s="185">
        <f>ROUND(I90*H90,2)</f>
        <v>0</v>
      </c>
      <c r="BL90" s="16" t="s">
        <v>133</v>
      </c>
      <c r="BM90" s="16" t="s">
        <v>148</v>
      </c>
    </row>
    <row r="91" spans="2:65" s="11" customFormat="1">
      <c r="B91" s="190"/>
      <c r="C91" s="191"/>
      <c r="D91" s="192" t="s">
        <v>149</v>
      </c>
      <c r="E91" s="193" t="s">
        <v>1</v>
      </c>
      <c r="F91" s="194" t="s">
        <v>150</v>
      </c>
      <c r="G91" s="191"/>
      <c r="H91" s="195">
        <v>182</v>
      </c>
      <c r="I91" s="196"/>
      <c r="J91" s="191"/>
      <c r="K91" s="191"/>
      <c r="L91" s="197"/>
      <c r="M91" s="198"/>
      <c r="N91" s="199"/>
      <c r="O91" s="199"/>
      <c r="P91" s="199"/>
      <c r="Q91" s="199"/>
      <c r="R91" s="199"/>
      <c r="S91" s="199"/>
      <c r="T91" s="200"/>
      <c r="AT91" s="201" t="s">
        <v>149</v>
      </c>
      <c r="AU91" s="201" t="s">
        <v>83</v>
      </c>
      <c r="AV91" s="11" t="s">
        <v>83</v>
      </c>
      <c r="AW91" s="11" t="s">
        <v>34</v>
      </c>
      <c r="AX91" s="11" t="s">
        <v>73</v>
      </c>
      <c r="AY91" s="201" t="s">
        <v>113</v>
      </c>
    </row>
    <row r="92" spans="2:65" s="11" customFormat="1">
      <c r="B92" s="190"/>
      <c r="C92" s="191"/>
      <c r="D92" s="192" t="s">
        <v>149</v>
      </c>
      <c r="E92" s="193" t="s">
        <v>1</v>
      </c>
      <c r="F92" s="194" t="s">
        <v>151</v>
      </c>
      <c r="G92" s="191"/>
      <c r="H92" s="195">
        <v>840</v>
      </c>
      <c r="I92" s="196"/>
      <c r="J92" s="191"/>
      <c r="K92" s="191"/>
      <c r="L92" s="197"/>
      <c r="M92" s="198"/>
      <c r="N92" s="199"/>
      <c r="O92" s="199"/>
      <c r="P92" s="199"/>
      <c r="Q92" s="199"/>
      <c r="R92" s="199"/>
      <c r="S92" s="199"/>
      <c r="T92" s="200"/>
      <c r="AT92" s="201" t="s">
        <v>149</v>
      </c>
      <c r="AU92" s="201" t="s">
        <v>83</v>
      </c>
      <c r="AV92" s="11" t="s">
        <v>83</v>
      </c>
      <c r="AW92" s="11" t="s">
        <v>34</v>
      </c>
      <c r="AX92" s="11" t="s">
        <v>73</v>
      </c>
      <c r="AY92" s="201" t="s">
        <v>113</v>
      </c>
    </row>
    <row r="93" spans="2:65" s="11" customFormat="1">
      <c r="B93" s="190"/>
      <c r="C93" s="191"/>
      <c r="D93" s="192" t="s">
        <v>149</v>
      </c>
      <c r="E93" s="193" t="s">
        <v>1</v>
      </c>
      <c r="F93" s="194" t="s">
        <v>152</v>
      </c>
      <c r="G93" s="191"/>
      <c r="H93" s="195">
        <v>70</v>
      </c>
      <c r="I93" s="196"/>
      <c r="J93" s="191"/>
      <c r="K93" s="191"/>
      <c r="L93" s="197"/>
      <c r="M93" s="198"/>
      <c r="N93" s="199"/>
      <c r="O93" s="199"/>
      <c r="P93" s="199"/>
      <c r="Q93" s="199"/>
      <c r="R93" s="199"/>
      <c r="S93" s="199"/>
      <c r="T93" s="200"/>
      <c r="AT93" s="201" t="s">
        <v>149</v>
      </c>
      <c r="AU93" s="201" t="s">
        <v>83</v>
      </c>
      <c r="AV93" s="11" t="s">
        <v>83</v>
      </c>
      <c r="AW93" s="11" t="s">
        <v>34</v>
      </c>
      <c r="AX93" s="11" t="s">
        <v>73</v>
      </c>
      <c r="AY93" s="201" t="s">
        <v>113</v>
      </c>
    </row>
    <row r="94" spans="2:65" s="11" customFormat="1">
      <c r="B94" s="190"/>
      <c r="C94" s="191"/>
      <c r="D94" s="192" t="s">
        <v>149</v>
      </c>
      <c r="E94" s="193" t="s">
        <v>1</v>
      </c>
      <c r="F94" s="194" t="s">
        <v>153</v>
      </c>
      <c r="G94" s="191"/>
      <c r="H94" s="195">
        <v>28</v>
      </c>
      <c r="I94" s="196"/>
      <c r="J94" s="191"/>
      <c r="K94" s="191"/>
      <c r="L94" s="197"/>
      <c r="M94" s="198"/>
      <c r="N94" s="199"/>
      <c r="O94" s="199"/>
      <c r="P94" s="199"/>
      <c r="Q94" s="199"/>
      <c r="R94" s="199"/>
      <c r="S94" s="199"/>
      <c r="T94" s="200"/>
      <c r="AT94" s="201" t="s">
        <v>149</v>
      </c>
      <c r="AU94" s="201" t="s">
        <v>83</v>
      </c>
      <c r="AV94" s="11" t="s">
        <v>83</v>
      </c>
      <c r="AW94" s="11" t="s">
        <v>34</v>
      </c>
      <c r="AX94" s="11" t="s">
        <v>73</v>
      </c>
      <c r="AY94" s="201" t="s">
        <v>113</v>
      </c>
    </row>
    <row r="95" spans="2:65" s="11" customFormat="1">
      <c r="B95" s="190"/>
      <c r="C95" s="191"/>
      <c r="D95" s="192" t="s">
        <v>149</v>
      </c>
      <c r="E95" s="193" t="s">
        <v>1</v>
      </c>
      <c r="F95" s="194" t="s">
        <v>154</v>
      </c>
      <c r="G95" s="191"/>
      <c r="H95" s="195">
        <v>3.15</v>
      </c>
      <c r="I95" s="196"/>
      <c r="J95" s="191"/>
      <c r="K95" s="191"/>
      <c r="L95" s="197"/>
      <c r="M95" s="198"/>
      <c r="N95" s="199"/>
      <c r="O95" s="199"/>
      <c r="P95" s="199"/>
      <c r="Q95" s="199"/>
      <c r="R95" s="199"/>
      <c r="S95" s="199"/>
      <c r="T95" s="200"/>
      <c r="AT95" s="201" t="s">
        <v>149</v>
      </c>
      <c r="AU95" s="201" t="s">
        <v>83</v>
      </c>
      <c r="AV95" s="11" t="s">
        <v>83</v>
      </c>
      <c r="AW95" s="11" t="s">
        <v>34</v>
      </c>
      <c r="AX95" s="11" t="s">
        <v>73</v>
      </c>
      <c r="AY95" s="201" t="s">
        <v>113</v>
      </c>
    </row>
    <row r="96" spans="2:65" s="11" customFormat="1">
      <c r="B96" s="190"/>
      <c r="C96" s="191"/>
      <c r="D96" s="192" t="s">
        <v>149</v>
      </c>
      <c r="E96" s="193" t="s">
        <v>1</v>
      </c>
      <c r="F96" s="194" t="s">
        <v>155</v>
      </c>
      <c r="G96" s="191"/>
      <c r="H96" s="195">
        <v>16.649999999999999</v>
      </c>
      <c r="I96" s="196"/>
      <c r="J96" s="191"/>
      <c r="K96" s="191"/>
      <c r="L96" s="197"/>
      <c r="M96" s="198"/>
      <c r="N96" s="199"/>
      <c r="O96" s="199"/>
      <c r="P96" s="199"/>
      <c r="Q96" s="199"/>
      <c r="R96" s="199"/>
      <c r="S96" s="199"/>
      <c r="T96" s="200"/>
      <c r="AT96" s="201" t="s">
        <v>149</v>
      </c>
      <c r="AU96" s="201" t="s">
        <v>83</v>
      </c>
      <c r="AV96" s="11" t="s">
        <v>83</v>
      </c>
      <c r="AW96" s="11" t="s">
        <v>34</v>
      </c>
      <c r="AX96" s="11" t="s">
        <v>73</v>
      </c>
      <c r="AY96" s="201" t="s">
        <v>113</v>
      </c>
    </row>
    <row r="97" spans="2:65" s="11" customFormat="1">
      <c r="B97" s="190"/>
      <c r="C97" s="191"/>
      <c r="D97" s="192" t="s">
        <v>149</v>
      </c>
      <c r="E97" s="193" t="s">
        <v>1</v>
      </c>
      <c r="F97" s="194" t="s">
        <v>156</v>
      </c>
      <c r="G97" s="191"/>
      <c r="H97" s="195">
        <v>6.875</v>
      </c>
      <c r="I97" s="196"/>
      <c r="J97" s="191"/>
      <c r="K97" s="191"/>
      <c r="L97" s="197"/>
      <c r="M97" s="198"/>
      <c r="N97" s="199"/>
      <c r="O97" s="199"/>
      <c r="P97" s="199"/>
      <c r="Q97" s="199"/>
      <c r="R97" s="199"/>
      <c r="S97" s="199"/>
      <c r="T97" s="200"/>
      <c r="AT97" s="201" t="s">
        <v>149</v>
      </c>
      <c r="AU97" s="201" t="s">
        <v>83</v>
      </c>
      <c r="AV97" s="11" t="s">
        <v>83</v>
      </c>
      <c r="AW97" s="11" t="s">
        <v>34</v>
      </c>
      <c r="AX97" s="11" t="s">
        <v>73</v>
      </c>
      <c r="AY97" s="201" t="s">
        <v>113</v>
      </c>
    </row>
    <row r="98" spans="2:65" s="12" customFormat="1">
      <c r="B98" s="202"/>
      <c r="C98" s="203"/>
      <c r="D98" s="192" t="s">
        <v>149</v>
      </c>
      <c r="E98" s="204" t="s">
        <v>1</v>
      </c>
      <c r="F98" s="205" t="s">
        <v>157</v>
      </c>
      <c r="G98" s="203"/>
      <c r="H98" s="206">
        <v>1146.675</v>
      </c>
      <c r="I98" s="207"/>
      <c r="J98" s="203"/>
      <c r="K98" s="203"/>
      <c r="L98" s="208"/>
      <c r="M98" s="209"/>
      <c r="N98" s="210"/>
      <c r="O98" s="210"/>
      <c r="P98" s="210"/>
      <c r="Q98" s="210"/>
      <c r="R98" s="210"/>
      <c r="S98" s="210"/>
      <c r="T98" s="211"/>
      <c r="AT98" s="212" t="s">
        <v>149</v>
      </c>
      <c r="AU98" s="212" t="s">
        <v>83</v>
      </c>
      <c r="AV98" s="12" t="s">
        <v>133</v>
      </c>
      <c r="AW98" s="12" t="s">
        <v>34</v>
      </c>
      <c r="AX98" s="12" t="s">
        <v>81</v>
      </c>
      <c r="AY98" s="212" t="s">
        <v>113</v>
      </c>
    </row>
    <row r="99" spans="2:65" s="1" customFormat="1" ht="16.5" customHeight="1">
      <c r="B99" s="33"/>
      <c r="C99" s="173" t="s">
        <v>158</v>
      </c>
      <c r="D99" s="173" t="s">
        <v>116</v>
      </c>
      <c r="E99" s="174" t="s">
        <v>159</v>
      </c>
      <c r="F99" s="175" t="s">
        <v>160</v>
      </c>
      <c r="G99" s="176" t="s">
        <v>147</v>
      </c>
      <c r="H99" s="177">
        <v>168</v>
      </c>
      <c r="I99" s="178"/>
      <c r="J99" s="179">
        <f>ROUND(I99*H99,2)</f>
        <v>0</v>
      </c>
      <c r="K99" s="175" t="s">
        <v>119</v>
      </c>
      <c r="L99" s="37"/>
      <c r="M99" s="186" t="s">
        <v>1</v>
      </c>
      <c r="N99" s="187" t="s">
        <v>44</v>
      </c>
      <c r="O99" s="59"/>
      <c r="P99" s="188">
        <f>O99*H99</f>
        <v>0</v>
      </c>
      <c r="Q99" s="188">
        <v>0</v>
      </c>
      <c r="R99" s="188">
        <f>Q99*H99</f>
        <v>0</v>
      </c>
      <c r="S99" s="188">
        <v>0</v>
      </c>
      <c r="T99" s="189">
        <f>S99*H99</f>
        <v>0</v>
      </c>
      <c r="AR99" s="16" t="s">
        <v>133</v>
      </c>
      <c r="AT99" s="16" t="s">
        <v>116</v>
      </c>
      <c r="AU99" s="16" t="s">
        <v>83</v>
      </c>
      <c r="AY99" s="16" t="s">
        <v>113</v>
      </c>
      <c r="BE99" s="185">
        <f>IF(N99="základní",J99,0)</f>
        <v>0</v>
      </c>
      <c r="BF99" s="185">
        <f>IF(N99="snížená",J99,0)</f>
        <v>0</v>
      </c>
      <c r="BG99" s="185">
        <f>IF(N99="zákl. přenesená",J99,0)</f>
        <v>0</v>
      </c>
      <c r="BH99" s="185">
        <f>IF(N99="sníž. přenesená",J99,0)</f>
        <v>0</v>
      </c>
      <c r="BI99" s="185">
        <f>IF(N99="nulová",J99,0)</f>
        <v>0</v>
      </c>
      <c r="BJ99" s="16" t="s">
        <v>81</v>
      </c>
      <c r="BK99" s="185">
        <f>ROUND(I99*H99,2)</f>
        <v>0</v>
      </c>
      <c r="BL99" s="16" t="s">
        <v>133</v>
      </c>
      <c r="BM99" s="16" t="s">
        <v>161</v>
      </c>
    </row>
    <row r="100" spans="2:65" s="11" customFormat="1">
      <c r="B100" s="190"/>
      <c r="C100" s="191"/>
      <c r="D100" s="192" t="s">
        <v>149</v>
      </c>
      <c r="E100" s="193" t="s">
        <v>1</v>
      </c>
      <c r="F100" s="194" t="s">
        <v>162</v>
      </c>
      <c r="G100" s="191"/>
      <c r="H100" s="195">
        <v>168</v>
      </c>
      <c r="I100" s="196"/>
      <c r="J100" s="191"/>
      <c r="K100" s="191"/>
      <c r="L100" s="197"/>
      <c r="M100" s="198"/>
      <c r="N100" s="199"/>
      <c r="O100" s="199"/>
      <c r="P100" s="199"/>
      <c r="Q100" s="199"/>
      <c r="R100" s="199"/>
      <c r="S100" s="199"/>
      <c r="T100" s="200"/>
      <c r="AT100" s="201" t="s">
        <v>149</v>
      </c>
      <c r="AU100" s="201" t="s">
        <v>83</v>
      </c>
      <c r="AV100" s="11" t="s">
        <v>83</v>
      </c>
      <c r="AW100" s="11" t="s">
        <v>34</v>
      </c>
      <c r="AX100" s="11" t="s">
        <v>81</v>
      </c>
      <c r="AY100" s="201" t="s">
        <v>113</v>
      </c>
    </row>
    <row r="101" spans="2:65" s="1" customFormat="1" ht="16.5" customHeight="1">
      <c r="B101" s="33"/>
      <c r="C101" s="173" t="s">
        <v>163</v>
      </c>
      <c r="D101" s="173" t="s">
        <v>116</v>
      </c>
      <c r="E101" s="174" t="s">
        <v>164</v>
      </c>
      <c r="F101" s="175" t="s">
        <v>165</v>
      </c>
      <c r="G101" s="176" t="s">
        <v>147</v>
      </c>
      <c r="H101" s="177">
        <v>978.67499999999995</v>
      </c>
      <c r="I101" s="178"/>
      <c r="J101" s="179">
        <f>ROUND(I101*H101,2)</f>
        <v>0</v>
      </c>
      <c r="K101" s="175" t="s">
        <v>119</v>
      </c>
      <c r="L101" s="37"/>
      <c r="M101" s="186" t="s">
        <v>1</v>
      </c>
      <c r="N101" s="187" t="s">
        <v>44</v>
      </c>
      <c r="O101" s="59"/>
      <c r="P101" s="188">
        <f>O101*H101</f>
        <v>0</v>
      </c>
      <c r="Q101" s="188">
        <v>0</v>
      </c>
      <c r="R101" s="188">
        <f>Q101*H101</f>
        <v>0</v>
      </c>
      <c r="S101" s="188">
        <v>0</v>
      </c>
      <c r="T101" s="189">
        <f>S101*H101</f>
        <v>0</v>
      </c>
      <c r="AR101" s="16" t="s">
        <v>133</v>
      </c>
      <c r="AT101" s="16" t="s">
        <v>116</v>
      </c>
      <c r="AU101" s="16" t="s">
        <v>83</v>
      </c>
      <c r="AY101" s="16" t="s">
        <v>113</v>
      </c>
      <c r="BE101" s="185">
        <f>IF(N101="základní",J101,0)</f>
        <v>0</v>
      </c>
      <c r="BF101" s="185">
        <f>IF(N101="snížená",J101,0)</f>
        <v>0</v>
      </c>
      <c r="BG101" s="185">
        <f>IF(N101="zákl. přenesená",J101,0)</f>
        <v>0</v>
      </c>
      <c r="BH101" s="185">
        <f>IF(N101="sníž. přenesená",J101,0)</f>
        <v>0</v>
      </c>
      <c r="BI101" s="185">
        <f>IF(N101="nulová",J101,0)</f>
        <v>0</v>
      </c>
      <c r="BJ101" s="16" t="s">
        <v>81</v>
      </c>
      <c r="BK101" s="185">
        <f>ROUND(I101*H101,2)</f>
        <v>0</v>
      </c>
      <c r="BL101" s="16" t="s">
        <v>133</v>
      </c>
      <c r="BM101" s="16" t="s">
        <v>166</v>
      </c>
    </row>
    <row r="102" spans="2:65" s="11" customFormat="1">
      <c r="B102" s="190"/>
      <c r="C102" s="191"/>
      <c r="D102" s="192" t="s">
        <v>149</v>
      </c>
      <c r="E102" s="193" t="s">
        <v>1</v>
      </c>
      <c r="F102" s="194" t="s">
        <v>167</v>
      </c>
      <c r="G102" s="191"/>
      <c r="H102" s="195">
        <v>182</v>
      </c>
      <c r="I102" s="196"/>
      <c r="J102" s="191"/>
      <c r="K102" s="191"/>
      <c r="L102" s="197"/>
      <c r="M102" s="198"/>
      <c r="N102" s="199"/>
      <c r="O102" s="199"/>
      <c r="P102" s="199"/>
      <c r="Q102" s="199"/>
      <c r="R102" s="199"/>
      <c r="S102" s="199"/>
      <c r="T102" s="200"/>
      <c r="AT102" s="201" t="s">
        <v>149</v>
      </c>
      <c r="AU102" s="201" t="s">
        <v>83</v>
      </c>
      <c r="AV102" s="11" t="s">
        <v>83</v>
      </c>
      <c r="AW102" s="11" t="s">
        <v>34</v>
      </c>
      <c r="AX102" s="11" t="s">
        <v>73</v>
      </c>
      <c r="AY102" s="201" t="s">
        <v>113</v>
      </c>
    </row>
    <row r="103" spans="2:65" s="11" customFormat="1">
      <c r="B103" s="190"/>
      <c r="C103" s="191"/>
      <c r="D103" s="192" t="s">
        <v>149</v>
      </c>
      <c r="E103" s="193" t="s">
        <v>1</v>
      </c>
      <c r="F103" s="194" t="s">
        <v>168</v>
      </c>
      <c r="G103" s="191"/>
      <c r="H103" s="195">
        <v>672</v>
      </c>
      <c r="I103" s="196"/>
      <c r="J103" s="191"/>
      <c r="K103" s="191"/>
      <c r="L103" s="197"/>
      <c r="M103" s="198"/>
      <c r="N103" s="199"/>
      <c r="O103" s="199"/>
      <c r="P103" s="199"/>
      <c r="Q103" s="199"/>
      <c r="R103" s="199"/>
      <c r="S103" s="199"/>
      <c r="T103" s="200"/>
      <c r="AT103" s="201" t="s">
        <v>149</v>
      </c>
      <c r="AU103" s="201" t="s">
        <v>83</v>
      </c>
      <c r="AV103" s="11" t="s">
        <v>83</v>
      </c>
      <c r="AW103" s="11" t="s">
        <v>34</v>
      </c>
      <c r="AX103" s="11" t="s">
        <v>73</v>
      </c>
      <c r="AY103" s="201" t="s">
        <v>113</v>
      </c>
    </row>
    <row r="104" spans="2:65" s="11" customFormat="1">
      <c r="B104" s="190"/>
      <c r="C104" s="191"/>
      <c r="D104" s="192" t="s">
        <v>149</v>
      </c>
      <c r="E104" s="193" t="s">
        <v>1</v>
      </c>
      <c r="F104" s="194" t="s">
        <v>169</v>
      </c>
      <c r="G104" s="191"/>
      <c r="H104" s="195">
        <v>70</v>
      </c>
      <c r="I104" s="196"/>
      <c r="J104" s="191"/>
      <c r="K104" s="191"/>
      <c r="L104" s="197"/>
      <c r="M104" s="198"/>
      <c r="N104" s="199"/>
      <c r="O104" s="199"/>
      <c r="P104" s="199"/>
      <c r="Q104" s="199"/>
      <c r="R104" s="199"/>
      <c r="S104" s="199"/>
      <c r="T104" s="200"/>
      <c r="AT104" s="201" t="s">
        <v>149</v>
      </c>
      <c r="AU104" s="201" t="s">
        <v>83</v>
      </c>
      <c r="AV104" s="11" t="s">
        <v>83</v>
      </c>
      <c r="AW104" s="11" t="s">
        <v>34</v>
      </c>
      <c r="AX104" s="11" t="s">
        <v>73</v>
      </c>
      <c r="AY104" s="201" t="s">
        <v>113</v>
      </c>
    </row>
    <row r="105" spans="2:65" s="11" customFormat="1">
      <c r="B105" s="190"/>
      <c r="C105" s="191"/>
      <c r="D105" s="192" t="s">
        <v>149</v>
      </c>
      <c r="E105" s="193" t="s">
        <v>1</v>
      </c>
      <c r="F105" s="194" t="s">
        <v>170</v>
      </c>
      <c r="G105" s="191"/>
      <c r="H105" s="195">
        <v>28</v>
      </c>
      <c r="I105" s="196"/>
      <c r="J105" s="191"/>
      <c r="K105" s="191"/>
      <c r="L105" s="197"/>
      <c r="M105" s="198"/>
      <c r="N105" s="199"/>
      <c r="O105" s="199"/>
      <c r="P105" s="199"/>
      <c r="Q105" s="199"/>
      <c r="R105" s="199"/>
      <c r="S105" s="199"/>
      <c r="T105" s="200"/>
      <c r="AT105" s="201" t="s">
        <v>149</v>
      </c>
      <c r="AU105" s="201" t="s">
        <v>83</v>
      </c>
      <c r="AV105" s="11" t="s">
        <v>83</v>
      </c>
      <c r="AW105" s="11" t="s">
        <v>34</v>
      </c>
      <c r="AX105" s="11" t="s">
        <v>73</v>
      </c>
      <c r="AY105" s="201" t="s">
        <v>113</v>
      </c>
    </row>
    <row r="106" spans="2:65" s="11" customFormat="1">
      <c r="B106" s="190"/>
      <c r="C106" s="191"/>
      <c r="D106" s="192" t="s">
        <v>149</v>
      </c>
      <c r="E106" s="193" t="s">
        <v>1</v>
      </c>
      <c r="F106" s="194" t="s">
        <v>154</v>
      </c>
      <c r="G106" s="191"/>
      <c r="H106" s="195">
        <v>3.15</v>
      </c>
      <c r="I106" s="196"/>
      <c r="J106" s="191"/>
      <c r="K106" s="191"/>
      <c r="L106" s="197"/>
      <c r="M106" s="198"/>
      <c r="N106" s="199"/>
      <c r="O106" s="199"/>
      <c r="P106" s="199"/>
      <c r="Q106" s="199"/>
      <c r="R106" s="199"/>
      <c r="S106" s="199"/>
      <c r="T106" s="200"/>
      <c r="AT106" s="201" t="s">
        <v>149</v>
      </c>
      <c r="AU106" s="201" t="s">
        <v>83</v>
      </c>
      <c r="AV106" s="11" t="s">
        <v>83</v>
      </c>
      <c r="AW106" s="11" t="s">
        <v>34</v>
      </c>
      <c r="AX106" s="11" t="s">
        <v>73</v>
      </c>
      <c r="AY106" s="201" t="s">
        <v>113</v>
      </c>
    </row>
    <row r="107" spans="2:65" s="11" customFormat="1">
      <c r="B107" s="190"/>
      <c r="C107" s="191"/>
      <c r="D107" s="192" t="s">
        <v>149</v>
      </c>
      <c r="E107" s="193" t="s">
        <v>1</v>
      </c>
      <c r="F107" s="194" t="s">
        <v>155</v>
      </c>
      <c r="G107" s="191"/>
      <c r="H107" s="195">
        <v>16.649999999999999</v>
      </c>
      <c r="I107" s="196"/>
      <c r="J107" s="191"/>
      <c r="K107" s="191"/>
      <c r="L107" s="197"/>
      <c r="M107" s="198"/>
      <c r="N107" s="199"/>
      <c r="O107" s="199"/>
      <c r="P107" s="199"/>
      <c r="Q107" s="199"/>
      <c r="R107" s="199"/>
      <c r="S107" s="199"/>
      <c r="T107" s="200"/>
      <c r="AT107" s="201" t="s">
        <v>149</v>
      </c>
      <c r="AU107" s="201" t="s">
        <v>83</v>
      </c>
      <c r="AV107" s="11" t="s">
        <v>83</v>
      </c>
      <c r="AW107" s="11" t="s">
        <v>34</v>
      </c>
      <c r="AX107" s="11" t="s">
        <v>73</v>
      </c>
      <c r="AY107" s="201" t="s">
        <v>113</v>
      </c>
    </row>
    <row r="108" spans="2:65" s="11" customFormat="1">
      <c r="B108" s="190"/>
      <c r="C108" s="191"/>
      <c r="D108" s="192" t="s">
        <v>149</v>
      </c>
      <c r="E108" s="193" t="s">
        <v>1</v>
      </c>
      <c r="F108" s="194" t="s">
        <v>156</v>
      </c>
      <c r="G108" s="191"/>
      <c r="H108" s="195">
        <v>6.875</v>
      </c>
      <c r="I108" s="196"/>
      <c r="J108" s="191"/>
      <c r="K108" s="191"/>
      <c r="L108" s="197"/>
      <c r="M108" s="198"/>
      <c r="N108" s="199"/>
      <c r="O108" s="199"/>
      <c r="P108" s="199"/>
      <c r="Q108" s="199"/>
      <c r="R108" s="199"/>
      <c r="S108" s="199"/>
      <c r="T108" s="200"/>
      <c r="AT108" s="201" t="s">
        <v>149</v>
      </c>
      <c r="AU108" s="201" t="s">
        <v>83</v>
      </c>
      <c r="AV108" s="11" t="s">
        <v>83</v>
      </c>
      <c r="AW108" s="11" t="s">
        <v>34</v>
      </c>
      <c r="AX108" s="11" t="s">
        <v>73</v>
      </c>
      <c r="AY108" s="201" t="s">
        <v>113</v>
      </c>
    </row>
    <row r="109" spans="2:65" s="12" customFormat="1">
      <c r="B109" s="202"/>
      <c r="C109" s="203"/>
      <c r="D109" s="192" t="s">
        <v>149</v>
      </c>
      <c r="E109" s="204" t="s">
        <v>1</v>
      </c>
      <c r="F109" s="205" t="s">
        <v>157</v>
      </c>
      <c r="G109" s="203"/>
      <c r="H109" s="206">
        <v>978.67499999999995</v>
      </c>
      <c r="I109" s="207"/>
      <c r="J109" s="203"/>
      <c r="K109" s="203"/>
      <c r="L109" s="208"/>
      <c r="M109" s="209"/>
      <c r="N109" s="210"/>
      <c r="O109" s="210"/>
      <c r="P109" s="210"/>
      <c r="Q109" s="210"/>
      <c r="R109" s="210"/>
      <c r="S109" s="210"/>
      <c r="T109" s="211"/>
      <c r="AT109" s="212" t="s">
        <v>149</v>
      </c>
      <c r="AU109" s="212" t="s">
        <v>83</v>
      </c>
      <c r="AV109" s="12" t="s">
        <v>133</v>
      </c>
      <c r="AW109" s="12" t="s">
        <v>34</v>
      </c>
      <c r="AX109" s="12" t="s">
        <v>81</v>
      </c>
      <c r="AY109" s="212" t="s">
        <v>113</v>
      </c>
    </row>
    <row r="110" spans="2:65" s="1" customFormat="1" ht="16.5" customHeight="1">
      <c r="B110" s="33"/>
      <c r="C110" s="173" t="s">
        <v>171</v>
      </c>
      <c r="D110" s="173" t="s">
        <v>116</v>
      </c>
      <c r="E110" s="174" t="s">
        <v>172</v>
      </c>
      <c r="F110" s="175" t="s">
        <v>173</v>
      </c>
      <c r="G110" s="176" t="s">
        <v>147</v>
      </c>
      <c r="H110" s="177">
        <v>1120</v>
      </c>
      <c r="I110" s="178"/>
      <c r="J110" s="179">
        <f>ROUND(I110*H110,2)</f>
        <v>0</v>
      </c>
      <c r="K110" s="175" t="s">
        <v>119</v>
      </c>
      <c r="L110" s="37"/>
      <c r="M110" s="186" t="s">
        <v>1</v>
      </c>
      <c r="N110" s="187" t="s">
        <v>44</v>
      </c>
      <c r="O110" s="59"/>
      <c r="P110" s="188">
        <f>O110*H110</f>
        <v>0</v>
      </c>
      <c r="Q110" s="188">
        <v>0</v>
      </c>
      <c r="R110" s="188">
        <f>Q110*H110</f>
        <v>0</v>
      </c>
      <c r="S110" s="188">
        <v>0</v>
      </c>
      <c r="T110" s="189">
        <f>S110*H110</f>
        <v>0</v>
      </c>
      <c r="AR110" s="16" t="s">
        <v>133</v>
      </c>
      <c r="AT110" s="16" t="s">
        <v>116</v>
      </c>
      <c r="AU110" s="16" t="s">
        <v>83</v>
      </c>
      <c r="AY110" s="16" t="s">
        <v>113</v>
      </c>
      <c r="BE110" s="185">
        <f>IF(N110="základní",J110,0)</f>
        <v>0</v>
      </c>
      <c r="BF110" s="185">
        <f>IF(N110="snížená",J110,0)</f>
        <v>0</v>
      </c>
      <c r="BG110" s="185">
        <f>IF(N110="zákl. přenesená",J110,0)</f>
        <v>0</v>
      </c>
      <c r="BH110" s="185">
        <f>IF(N110="sníž. přenesená",J110,0)</f>
        <v>0</v>
      </c>
      <c r="BI110" s="185">
        <f>IF(N110="nulová",J110,0)</f>
        <v>0</v>
      </c>
      <c r="BJ110" s="16" t="s">
        <v>81</v>
      </c>
      <c r="BK110" s="185">
        <f>ROUND(I110*H110,2)</f>
        <v>0</v>
      </c>
      <c r="BL110" s="16" t="s">
        <v>133</v>
      </c>
      <c r="BM110" s="16" t="s">
        <v>174</v>
      </c>
    </row>
    <row r="111" spans="2:65" s="1" customFormat="1" ht="16.5" customHeight="1">
      <c r="B111" s="33"/>
      <c r="C111" s="173" t="s">
        <v>175</v>
      </c>
      <c r="D111" s="173" t="s">
        <v>116</v>
      </c>
      <c r="E111" s="174" t="s">
        <v>176</v>
      </c>
      <c r="F111" s="175" t="s">
        <v>177</v>
      </c>
      <c r="G111" s="176" t="s">
        <v>147</v>
      </c>
      <c r="H111" s="177">
        <v>168</v>
      </c>
      <c r="I111" s="178"/>
      <c r="J111" s="179">
        <f>ROUND(I111*H111,2)</f>
        <v>0</v>
      </c>
      <c r="K111" s="175" t="s">
        <v>119</v>
      </c>
      <c r="L111" s="37"/>
      <c r="M111" s="186" t="s">
        <v>1</v>
      </c>
      <c r="N111" s="187" t="s">
        <v>44</v>
      </c>
      <c r="O111" s="59"/>
      <c r="P111" s="188">
        <f>O111*H111</f>
        <v>0</v>
      </c>
      <c r="Q111" s="188">
        <v>0</v>
      </c>
      <c r="R111" s="188">
        <f>Q111*H111</f>
        <v>0</v>
      </c>
      <c r="S111" s="188">
        <v>0</v>
      </c>
      <c r="T111" s="189">
        <f>S111*H111</f>
        <v>0</v>
      </c>
      <c r="AR111" s="16" t="s">
        <v>133</v>
      </c>
      <c r="AT111" s="16" t="s">
        <v>116</v>
      </c>
      <c r="AU111" s="16" t="s">
        <v>83</v>
      </c>
      <c r="AY111" s="16" t="s">
        <v>113</v>
      </c>
      <c r="BE111" s="185">
        <f>IF(N111="základní",J111,0)</f>
        <v>0</v>
      </c>
      <c r="BF111" s="185">
        <f>IF(N111="snížená",J111,0)</f>
        <v>0</v>
      </c>
      <c r="BG111" s="185">
        <f>IF(N111="zákl. přenesená",J111,0)</f>
        <v>0</v>
      </c>
      <c r="BH111" s="185">
        <f>IF(N111="sníž. přenesená",J111,0)</f>
        <v>0</v>
      </c>
      <c r="BI111" s="185">
        <f>IF(N111="nulová",J111,0)</f>
        <v>0</v>
      </c>
      <c r="BJ111" s="16" t="s">
        <v>81</v>
      </c>
      <c r="BK111" s="185">
        <f>ROUND(I111*H111,2)</f>
        <v>0</v>
      </c>
      <c r="BL111" s="16" t="s">
        <v>133</v>
      </c>
      <c r="BM111" s="16" t="s">
        <v>178</v>
      </c>
    </row>
    <row r="112" spans="2:65" s="1" customFormat="1" ht="16.5" customHeight="1">
      <c r="B112" s="33"/>
      <c r="C112" s="173" t="s">
        <v>179</v>
      </c>
      <c r="D112" s="173" t="s">
        <v>116</v>
      </c>
      <c r="E112" s="174" t="s">
        <v>180</v>
      </c>
      <c r="F112" s="175" t="s">
        <v>181</v>
      </c>
      <c r="G112" s="176" t="s">
        <v>147</v>
      </c>
      <c r="H112" s="177">
        <v>978.67499999999995</v>
      </c>
      <c r="I112" s="178"/>
      <c r="J112" s="179">
        <f>ROUND(I112*H112,2)</f>
        <v>0</v>
      </c>
      <c r="K112" s="175" t="s">
        <v>119</v>
      </c>
      <c r="L112" s="37"/>
      <c r="M112" s="186" t="s">
        <v>1</v>
      </c>
      <c r="N112" s="187" t="s">
        <v>44</v>
      </c>
      <c r="O112" s="59"/>
      <c r="P112" s="188">
        <f>O112*H112</f>
        <v>0</v>
      </c>
      <c r="Q112" s="188">
        <v>0</v>
      </c>
      <c r="R112" s="188">
        <f>Q112*H112</f>
        <v>0</v>
      </c>
      <c r="S112" s="188">
        <v>0</v>
      </c>
      <c r="T112" s="189">
        <f>S112*H112</f>
        <v>0</v>
      </c>
      <c r="AR112" s="16" t="s">
        <v>133</v>
      </c>
      <c r="AT112" s="16" t="s">
        <v>116</v>
      </c>
      <c r="AU112" s="16" t="s">
        <v>83</v>
      </c>
      <c r="AY112" s="16" t="s">
        <v>113</v>
      </c>
      <c r="BE112" s="185">
        <f>IF(N112="základní",J112,0)</f>
        <v>0</v>
      </c>
      <c r="BF112" s="185">
        <f>IF(N112="snížená",J112,0)</f>
        <v>0</v>
      </c>
      <c r="BG112" s="185">
        <f>IF(N112="zákl. přenesená",J112,0)</f>
        <v>0</v>
      </c>
      <c r="BH112" s="185">
        <f>IF(N112="sníž. přenesená",J112,0)</f>
        <v>0</v>
      </c>
      <c r="BI112" s="185">
        <f>IF(N112="nulová",J112,0)</f>
        <v>0</v>
      </c>
      <c r="BJ112" s="16" t="s">
        <v>81</v>
      </c>
      <c r="BK112" s="185">
        <f>ROUND(I112*H112,2)</f>
        <v>0</v>
      </c>
      <c r="BL112" s="16" t="s">
        <v>133</v>
      </c>
      <c r="BM112" s="16" t="s">
        <v>182</v>
      </c>
    </row>
    <row r="113" spans="2:65" s="1" customFormat="1" ht="16.5" customHeight="1">
      <c r="B113" s="33"/>
      <c r="C113" s="173" t="s">
        <v>183</v>
      </c>
      <c r="D113" s="173" t="s">
        <v>116</v>
      </c>
      <c r="E113" s="174" t="s">
        <v>184</v>
      </c>
      <c r="F113" s="175" t="s">
        <v>185</v>
      </c>
      <c r="G113" s="176" t="s">
        <v>186</v>
      </c>
      <c r="H113" s="177">
        <v>1761.615</v>
      </c>
      <c r="I113" s="178"/>
      <c r="J113" s="179">
        <f>ROUND(I113*H113,2)</f>
        <v>0</v>
      </c>
      <c r="K113" s="175" t="s">
        <v>119</v>
      </c>
      <c r="L113" s="37"/>
      <c r="M113" s="186" t="s">
        <v>1</v>
      </c>
      <c r="N113" s="187" t="s">
        <v>44</v>
      </c>
      <c r="O113" s="59"/>
      <c r="P113" s="188">
        <f>O113*H113</f>
        <v>0</v>
      </c>
      <c r="Q113" s="188">
        <v>0</v>
      </c>
      <c r="R113" s="188">
        <f>Q113*H113</f>
        <v>0</v>
      </c>
      <c r="S113" s="188">
        <v>0</v>
      </c>
      <c r="T113" s="189">
        <f>S113*H113</f>
        <v>0</v>
      </c>
      <c r="AR113" s="16" t="s">
        <v>133</v>
      </c>
      <c r="AT113" s="16" t="s">
        <v>116</v>
      </c>
      <c r="AU113" s="16" t="s">
        <v>83</v>
      </c>
      <c r="AY113" s="16" t="s">
        <v>113</v>
      </c>
      <c r="BE113" s="185">
        <f>IF(N113="základní",J113,0)</f>
        <v>0</v>
      </c>
      <c r="BF113" s="185">
        <f>IF(N113="snížená",J113,0)</f>
        <v>0</v>
      </c>
      <c r="BG113" s="185">
        <f>IF(N113="zákl. přenesená",J113,0)</f>
        <v>0</v>
      </c>
      <c r="BH113" s="185">
        <f>IF(N113="sníž. přenesená",J113,0)</f>
        <v>0</v>
      </c>
      <c r="BI113" s="185">
        <f>IF(N113="nulová",J113,0)</f>
        <v>0</v>
      </c>
      <c r="BJ113" s="16" t="s">
        <v>81</v>
      </c>
      <c r="BK113" s="185">
        <f>ROUND(I113*H113,2)</f>
        <v>0</v>
      </c>
      <c r="BL113" s="16" t="s">
        <v>133</v>
      </c>
      <c r="BM113" s="16" t="s">
        <v>187</v>
      </c>
    </row>
    <row r="114" spans="2:65" s="11" customFormat="1">
      <c r="B114" s="190"/>
      <c r="C114" s="191"/>
      <c r="D114" s="192" t="s">
        <v>149</v>
      </c>
      <c r="E114" s="193" t="s">
        <v>1</v>
      </c>
      <c r="F114" s="194" t="s">
        <v>188</v>
      </c>
      <c r="G114" s="191"/>
      <c r="H114" s="195">
        <v>1761.615</v>
      </c>
      <c r="I114" s="196"/>
      <c r="J114" s="191"/>
      <c r="K114" s="191"/>
      <c r="L114" s="197"/>
      <c r="M114" s="198"/>
      <c r="N114" s="199"/>
      <c r="O114" s="199"/>
      <c r="P114" s="199"/>
      <c r="Q114" s="199"/>
      <c r="R114" s="199"/>
      <c r="S114" s="199"/>
      <c r="T114" s="200"/>
      <c r="AT114" s="201" t="s">
        <v>149</v>
      </c>
      <c r="AU114" s="201" t="s">
        <v>83</v>
      </c>
      <c r="AV114" s="11" t="s">
        <v>83</v>
      </c>
      <c r="AW114" s="11" t="s">
        <v>34</v>
      </c>
      <c r="AX114" s="11" t="s">
        <v>81</v>
      </c>
      <c r="AY114" s="201" t="s">
        <v>113</v>
      </c>
    </row>
    <row r="115" spans="2:65" s="1" customFormat="1" ht="16.5" customHeight="1">
      <c r="B115" s="33"/>
      <c r="C115" s="173" t="s">
        <v>189</v>
      </c>
      <c r="D115" s="173" t="s">
        <v>116</v>
      </c>
      <c r="E115" s="174" t="s">
        <v>190</v>
      </c>
      <c r="F115" s="175" t="s">
        <v>191</v>
      </c>
      <c r="G115" s="176" t="s">
        <v>147</v>
      </c>
      <c r="H115" s="177">
        <v>191.06</v>
      </c>
      <c r="I115" s="178"/>
      <c r="J115" s="179">
        <f>ROUND(I115*H115,2)</f>
        <v>0</v>
      </c>
      <c r="K115" s="175" t="s">
        <v>1</v>
      </c>
      <c r="L115" s="37"/>
      <c r="M115" s="186" t="s">
        <v>1</v>
      </c>
      <c r="N115" s="187" t="s">
        <v>44</v>
      </c>
      <c r="O115" s="59"/>
      <c r="P115" s="188">
        <f>O115*H115</f>
        <v>0</v>
      </c>
      <c r="Q115" s="188">
        <v>0</v>
      </c>
      <c r="R115" s="188">
        <f>Q115*H115</f>
        <v>0</v>
      </c>
      <c r="S115" s="188">
        <v>0</v>
      </c>
      <c r="T115" s="189">
        <f>S115*H115</f>
        <v>0</v>
      </c>
      <c r="AR115" s="16" t="s">
        <v>133</v>
      </c>
      <c r="AT115" s="16" t="s">
        <v>116</v>
      </c>
      <c r="AU115" s="16" t="s">
        <v>83</v>
      </c>
      <c r="AY115" s="16" t="s">
        <v>113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16" t="s">
        <v>81</v>
      </c>
      <c r="BK115" s="185">
        <f>ROUND(I115*H115,2)</f>
        <v>0</v>
      </c>
      <c r="BL115" s="16" t="s">
        <v>133</v>
      </c>
      <c r="BM115" s="16" t="s">
        <v>192</v>
      </c>
    </row>
    <row r="116" spans="2:65" s="1" customFormat="1" ht="29.25">
      <c r="B116" s="33"/>
      <c r="C116" s="34"/>
      <c r="D116" s="192" t="s">
        <v>193</v>
      </c>
      <c r="E116" s="34"/>
      <c r="F116" s="213" t="s">
        <v>194</v>
      </c>
      <c r="G116" s="34"/>
      <c r="H116" s="34"/>
      <c r="I116" s="102"/>
      <c r="J116" s="34"/>
      <c r="K116" s="34"/>
      <c r="L116" s="37"/>
      <c r="M116" s="214"/>
      <c r="N116" s="59"/>
      <c r="O116" s="59"/>
      <c r="P116" s="59"/>
      <c r="Q116" s="59"/>
      <c r="R116" s="59"/>
      <c r="S116" s="59"/>
      <c r="T116" s="60"/>
      <c r="AT116" s="16" t="s">
        <v>193</v>
      </c>
      <c r="AU116" s="16" t="s">
        <v>83</v>
      </c>
    </row>
    <row r="117" spans="2:65" s="11" customFormat="1">
      <c r="B117" s="190"/>
      <c r="C117" s="191"/>
      <c r="D117" s="192" t="s">
        <v>149</v>
      </c>
      <c r="E117" s="193" t="s">
        <v>1</v>
      </c>
      <c r="F117" s="194" t="s">
        <v>195</v>
      </c>
      <c r="G117" s="191"/>
      <c r="H117" s="195">
        <v>20.88</v>
      </c>
      <c r="I117" s="196"/>
      <c r="J117" s="191"/>
      <c r="K117" s="191"/>
      <c r="L117" s="197"/>
      <c r="M117" s="198"/>
      <c r="N117" s="199"/>
      <c r="O117" s="199"/>
      <c r="P117" s="199"/>
      <c r="Q117" s="199"/>
      <c r="R117" s="199"/>
      <c r="S117" s="199"/>
      <c r="T117" s="200"/>
      <c r="AT117" s="201" t="s">
        <v>149</v>
      </c>
      <c r="AU117" s="201" t="s">
        <v>83</v>
      </c>
      <c r="AV117" s="11" t="s">
        <v>83</v>
      </c>
      <c r="AW117" s="11" t="s">
        <v>34</v>
      </c>
      <c r="AX117" s="11" t="s">
        <v>73</v>
      </c>
      <c r="AY117" s="201" t="s">
        <v>113</v>
      </c>
    </row>
    <row r="118" spans="2:65" s="11" customFormat="1">
      <c r="B118" s="190"/>
      <c r="C118" s="191"/>
      <c r="D118" s="192" t="s">
        <v>149</v>
      </c>
      <c r="E118" s="193" t="s">
        <v>1</v>
      </c>
      <c r="F118" s="194" t="s">
        <v>196</v>
      </c>
      <c r="G118" s="191"/>
      <c r="H118" s="195">
        <v>18.75</v>
      </c>
      <c r="I118" s="196"/>
      <c r="J118" s="191"/>
      <c r="K118" s="191"/>
      <c r="L118" s="197"/>
      <c r="M118" s="198"/>
      <c r="N118" s="199"/>
      <c r="O118" s="199"/>
      <c r="P118" s="199"/>
      <c r="Q118" s="199"/>
      <c r="R118" s="199"/>
      <c r="S118" s="199"/>
      <c r="T118" s="200"/>
      <c r="AT118" s="201" t="s">
        <v>149</v>
      </c>
      <c r="AU118" s="201" t="s">
        <v>83</v>
      </c>
      <c r="AV118" s="11" t="s">
        <v>83</v>
      </c>
      <c r="AW118" s="11" t="s">
        <v>34</v>
      </c>
      <c r="AX118" s="11" t="s">
        <v>73</v>
      </c>
      <c r="AY118" s="201" t="s">
        <v>113</v>
      </c>
    </row>
    <row r="119" spans="2:65" s="11" customFormat="1">
      <c r="B119" s="190"/>
      <c r="C119" s="191"/>
      <c r="D119" s="192" t="s">
        <v>149</v>
      </c>
      <c r="E119" s="193" t="s">
        <v>1</v>
      </c>
      <c r="F119" s="194" t="s">
        <v>197</v>
      </c>
      <c r="G119" s="191"/>
      <c r="H119" s="195">
        <v>134.6</v>
      </c>
      <c r="I119" s="196"/>
      <c r="J119" s="191"/>
      <c r="K119" s="191"/>
      <c r="L119" s="197"/>
      <c r="M119" s="198"/>
      <c r="N119" s="199"/>
      <c r="O119" s="199"/>
      <c r="P119" s="199"/>
      <c r="Q119" s="199"/>
      <c r="R119" s="199"/>
      <c r="S119" s="199"/>
      <c r="T119" s="200"/>
      <c r="AT119" s="201" t="s">
        <v>149</v>
      </c>
      <c r="AU119" s="201" t="s">
        <v>83</v>
      </c>
      <c r="AV119" s="11" t="s">
        <v>83</v>
      </c>
      <c r="AW119" s="11" t="s">
        <v>34</v>
      </c>
      <c r="AX119" s="11" t="s">
        <v>73</v>
      </c>
      <c r="AY119" s="201" t="s">
        <v>113</v>
      </c>
    </row>
    <row r="120" spans="2:65" s="11" customFormat="1">
      <c r="B120" s="190"/>
      <c r="C120" s="191"/>
      <c r="D120" s="192" t="s">
        <v>149</v>
      </c>
      <c r="E120" s="193" t="s">
        <v>1</v>
      </c>
      <c r="F120" s="194" t="s">
        <v>198</v>
      </c>
      <c r="G120" s="191"/>
      <c r="H120" s="195">
        <v>16.829999999999998</v>
      </c>
      <c r="I120" s="196"/>
      <c r="J120" s="191"/>
      <c r="K120" s="191"/>
      <c r="L120" s="197"/>
      <c r="M120" s="198"/>
      <c r="N120" s="199"/>
      <c r="O120" s="199"/>
      <c r="P120" s="199"/>
      <c r="Q120" s="199"/>
      <c r="R120" s="199"/>
      <c r="S120" s="199"/>
      <c r="T120" s="200"/>
      <c r="AT120" s="201" t="s">
        <v>149</v>
      </c>
      <c r="AU120" s="201" t="s">
        <v>83</v>
      </c>
      <c r="AV120" s="11" t="s">
        <v>83</v>
      </c>
      <c r="AW120" s="11" t="s">
        <v>34</v>
      </c>
      <c r="AX120" s="11" t="s">
        <v>73</v>
      </c>
      <c r="AY120" s="201" t="s">
        <v>113</v>
      </c>
    </row>
    <row r="121" spans="2:65" s="12" customFormat="1">
      <c r="B121" s="202"/>
      <c r="C121" s="203"/>
      <c r="D121" s="192" t="s">
        <v>149</v>
      </c>
      <c r="E121" s="204" t="s">
        <v>1</v>
      </c>
      <c r="F121" s="205" t="s">
        <v>157</v>
      </c>
      <c r="G121" s="203"/>
      <c r="H121" s="206">
        <v>191.06</v>
      </c>
      <c r="I121" s="207"/>
      <c r="J121" s="203"/>
      <c r="K121" s="203"/>
      <c r="L121" s="208"/>
      <c r="M121" s="209"/>
      <c r="N121" s="210"/>
      <c r="O121" s="210"/>
      <c r="P121" s="210"/>
      <c r="Q121" s="210"/>
      <c r="R121" s="210"/>
      <c r="S121" s="210"/>
      <c r="T121" s="211"/>
      <c r="AT121" s="212" t="s">
        <v>149</v>
      </c>
      <c r="AU121" s="212" t="s">
        <v>83</v>
      </c>
      <c r="AV121" s="12" t="s">
        <v>133</v>
      </c>
      <c r="AW121" s="12" t="s">
        <v>34</v>
      </c>
      <c r="AX121" s="12" t="s">
        <v>81</v>
      </c>
      <c r="AY121" s="212" t="s">
        <v>113</v>
      </c>
    </row>
    <row r="122" spans="2:65" s="1" customFormat="1" ht="16.5" customHeight="1">
      <c r="B122" s="33"/>
      <c r="C122" s="173" t="s">
        <v>199</v>
      </c>
      <c r="D122" s="173" t="s">
        <v>116</v>
      </c>
      <c r="E122" s="174" t="s">
        <v>200</v>
      </c>
      <c r="F122" s="175" t="s">
        <v>201</v>
      </c>
      <c r="G122" s="176" t="s">
        <v>147</v>
      </c>
      <c r="H122" s="177">
        <v>191.06</v>
      </c>
      <c r="I122" s="178"/>
      <c r="J122" s="179">
        <f>ROUND(I122*H122,2)</f>
        <v>0</v>
      </c>
      <c r="K122" s="175" t="s">
        <v>1</v>
      </c>
      <c r="L122" s="37"/>
      <c r="M122" s="186" t="s">
        <v>1</v>
      </c>
      <c r="N122" s="187" t="s">
        <v>44</v>
      </c>
      <c r="O122" s="59"/>
      <c r="P122" s="188">
        <f>O122*H122</f>
        <v>0</v>
      </c>
      <c r="Q122" s="188">
        <v>0</v>
      </c>
      <c r="R122" s="188">
        <f>Q122*H122</f>
        <v>0</v>
      </c>
      <c r="S122" s="188">
        <v>0</v>
      </c>
      <c r="T122" s="189">
        <f>S122*H122</f>
        <v>0</v>
      </c>
      <c r="AR122" s="16" t="s">
        <v>133</v>
      </c>
      <c r="AT122" s="16" t="s">
        <v>116</v>
      </c>
      <c r="AU122" s="16" t="s">
        <v>83</v>
      </c>
      <c r="AY122" s="16" t="s">
        <v>113</v>
      </c>
      <c r="BE122" s="185">
        <f>IF(N122="základní",J122,0)</f>
        <v>0</v>
      </c>
      <c r="BF122" s="185">
        <f>IF(N122="snížená",J122,0)</f>
        <v>0</v>
      </c>
      <c r="BG122" s="185">
        <f>IF(N122="zákl. přenesená",J122,0)</f>
        <v>0</v>
      </c>
      <c r="BH122" s="185">
        <f>IF(N122="sníž. přenesená",J122,0)</f>
        <v>0</v>
      </c>
      <c r="BI122" s="185">
        <f>IF(N122="nulová",J122,0)</f>
        <v>0</v>
      </c>
      <c r="BJ122" s="16" t="s">
        <v>81</v>
      </c>
      <c r="BK122" s="185">
        <f>ROUND(I122*H122,2)</f>
        <v>0</v>
      </c>
      <c r="BL122" s="16" t="s">
        <v>133</v>
      </c>
      <c r="BM122" s="16" t="s">
        <v>202</v>
      </c>
    </row>
    <row r="123" spans="2:65" s="10" customFormat="1" ht="22.9" customHeight="1">
      <c r="B123" s="157"/>
      <c r="C123" s="158"/>
      <c r="D123" s="159" t="s">
        <v>72</v>
      </c>
      <c r="E123" s="171" t="s">
        <v>175</v>
      </c>
      <c r="F123" s="171" t="s">
        <v>203</v>
      </c>
      <c r="G123" s="158"/>
      <c r="H123" s="158"/>
      <c r="I123" s="161"/>
      <c r="J123" s="172">
        <f>BK123</f>
        <v>0</v>
      </c>
      <c r="K123" s="158"/>
      <c r="L123" s="163"/>
      <c r="M123" s="164"/>
      <c r="N123" s="165"/>
      <c r="O123" s="165"/>
      <c r="P123" s="166">
        <f>SUM(P124:P168)</f>
        <v>0</v>
      </c>
      <c r="Q123" s="165"/>
      <c r="R123" s="166">
        <f>SUM(R124:R168)</f>
        <v>1.2879000000000002E-2</v>
      </c>
      <c r="S123" s="165"/>
      <c r="T123" s="167">
        <f>SUM(T124:T168)</f>
        <v>1408.44328</v>
      </c>
      <c r="AR123" s="168" t="s">
        <v>81</v>
      </c>
      <c r="AT123" s="169" t="s">
        <v>72</v>
      </c>
      <c r="AU123" s="169" t="s">
        <v>81</v>
      </c>
      <c r="AY123" s="168" t="s">
        <v>113</v>
      </c>
      <c r="BK123" s="170">
        <f>SUM(BK124:BK168)</f>
        <v>0</v>
      </c>
    </row>
    <row r="124" spans="2:65" s="1" customFormat="1" ht="16.5" customHeight="1">
      <c r="B124" s="33"/>
      <c r="C124" s="173" t="s">
        <v>204</v>
      </c>
      <c r="D124" s="173" t="s">
        <v>116</v>
      </c>
      <c r="E124" s="174" t="s">
        <v>205</v>
      </c>
      <c r="F124" s="175" t="s">
        <v>206</v>
      </c>
      <c r="G124" s="176" t="s">
        <v>207</v>
      </c>
      <c r="H124" s="177">
        <v>6</v>
      </c>
      <c r="I124" s="178"/>
      <c r="J124" s="179">
        <f>ROUND(I124*H124,2)</f>
        <v>0</v>
      </c>
      <c r="K124" s="175" t="s">
        <v>1</v>
      </c>
      <c r="L124" s="37"/>
      <c r="M124" s="186" t="s">
        <v>1</v>
      </c>
      <c r="N124" s="187" t="s">
        <v>44</v>
      </c>
      <c r="O124" s="59"/>
      <c r="P124" s="188">
        <f>O124*H124</f>
        <v>0</v>
      </c>
      <c r="Q124" s="188">
        <v>0</v>
      </c>
      <c r="R124" s="188">
        <f>Q124*H124</f>
        <v>0</v>
      </c>
      <c r="S124" s="188">
        <v>0.29499999999999998</v>
      </c>
      <c r="T124" s="189">
        <f>S124*H124</f>
        <v>1.77</v>
      </c>
      <c r="AR124" s="16" t="s">
        <v>133</v>
      </c>
      <c r="AT124" s="16" t="s">
        <v>116</v>
      </c>
      <c r="AU124" s="16" t="s">
        <v>83</v>
      </c>
      <c r="AY124" s="16" t="s">
        <v>113</v>
      </c>
      <c r="BE124" s="185">
        <f>IF(N124="základní",J124,0)</f>
        <v>0</v>
      </c>
      <c r="BF124" s="185">
        <f>IF(N124="snížená",J124,0)</f>
        <v>0</v>
      </c>
      <c r="BG124" s="185">
        <f>IF(N124="zákl. přenesená",J124,0)</f>
        <v>0</v>
      </c>
      <c r="BH124" s="185">
        <f>IF(N124="sníž. přenesená",J124,0)</f>
        <v>0</v>
      </c>
      <c r="BI124" s="185">
        <f>IF(N124="nulová",J124,0)</f>
        <v>0</v>
      </c>
      <c r="BJ124" s="16" t="s">
        <v>81</v>
      </c>
      <c r="BK124" s="185">
        <f>ROUND(I124*H124,2)</f>
        <v>0</v>
      </c>
      <c r="BL124" s="16" t="s">
        <v>133</v>
      </c>
      <c r="BM124" s="16" t="s">
        <v>208</v>
      </c>
    </row>
    <row r="125" spans="2:65" s="1" customFormat="1" ht="16.5" customHeight="1">
      <c r="B125" s="33"/>
      <c r="C125" s="173" t="s">
        <v>8</v>
      </c>
      <c r="D125" s="173" t="s">
        <v>116</v>
      </c>
      <c r="E125" s="174" t="s">
        <v>209</v>
      </c>
      <c r="F125" s="175" t="s">
        <v>210</v>
      </c>
      <c r="G125" s="176" t="s">
        <v>207</v>
      </c>
      <c r="H125" s="177">
        <v>55</v>
      </c>
      <c r="I125" s="178"/>
      <c r="J125" s="179">
        <f>ROUND(I125*H125,2)</f>
        <v>0</v>
      </c>
      <c r="K125" s="175" t="s">
        <v>1</v>
      </c>
      <c r="L125" s="37"/>
      <c r="M125" s="186" t="s">
        <v>1</v>
      </c>
      <c r="N125" s="187" t="s">
        <v>44</v>
      </c>
      <c r="O125" s="59"/>
      <c r="P125" s="188">
        <f>O125*H125</f>
        <v>0</v>
      </c>
      <c r="Q125" s="188">
        <v>0</v>
      </c>
      <c r="R125" s="188">
        <f>Q125*H125</f>
        <v>0</v>
      </c>
      <c r="S125" s="188">
        <v>0.32500000000000001</v>
      </c>
      <c r="T125" s="189">
        <f>S125*H125</f>
        <v>17.875</v>
      </c>
      <c r="AR125" s="16" t="s">
        <v>133</v>
      </c>
      <c r="AT125" s="16" t="s">
        <v>116</v>
      </c>
      <c r="AU125" s="16" t="s">
        <v>83</v>
      </c>
      <c r="AY125" s="16" t="s">
        <v>113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6" t="s">
        <v>81</v>
      </c>
      <c r="BK125" s="185">
        <f>ROUND(I125*H125,2)</f>
        <v>0</v>
      </c>
      <c r="BL125" s="16" t="s">
        <v>133</v>
      </c>
      <c r="BM125" s="16" t="s">
        <v>211</v>
      </c>
    </row>
    <row r="126" spans="2:65" s="11" customFormat="1">
      <c r="B126" s="190"/>
      <c r="C126" s="191"/>
      <c r="D126" s="192" t="s">
        <v>149</v>
      </c>
      <c r="E126" s="193" t="s">
        <v>1</v>
      </c>
      <c r="F126" s="194" t="s">
        <v>212</v>
      </c>
      <c r="G126" s="191"/>
      <c r="H126" s="195">
        <v>55</v>
      </c>
      <c r="I126" s="196"/>
      <c r="J126" s="191"/>
      <c r="K126" s="191"/>
      <c r="L126" s="197"/>
      <c r="M126" s="198"/>
      <c r="N126" s="199"/>
      <c r="O126" s="199"/>
      <c r="P126" s="199"/>
      <c r="Q126" s="199"/>
      <c r="R126" s="199"/>
      <c r="S126" s="199"/>
      <c r="T126" s="200"/>
      <c r="AT126" s="201" t="s">
        <v>149</v>
      </c>
      <c r="AU126" s="201" t="s">
        <v>83</v>
      </c>
      <c r="AV126" s="11" t="s">
        <v>83</v>
      </c>
      <c r="AW126" s="11" t="s">
        <v>34</v>
      </c>
      <c r="AX126" s="11" t="s">
        <v>81</v>
      </c>
      <c r="AY126" s="201" t="s">
        <v>113</v>
      </c>
    </row>
    <row r="127" spans="2:65" s="1" customFormat="1" ht="16.5" customHeight="1">
      <c r="B127" s="33"/>
      <c r="C127" s="173" t="s">
        <v>213</v>
      </c>
      <c r="D127" s="173" t="s">
        <v>116</v>
      </c>
      <c r="E127" s="174" t="s">
        <v>214</v>
      </c>
      <c r="F127" s="175" t="s">
        <v>215</v>
      </c>
      <c r="G127" s="176" t="s">
        <v>207</v>
      </c>
      <c r="H127" s="177">
        <v>209</v>
      </c>
      <c r="I127" s="178"/>
      <c r="J127" s="179">
        <f>ROUND(I127*H127,2)</f>
        <v>0</v>
      </c>
      <c r="K127" s="175" t="s">
        <v>119</v>
      </c>
      <c r="L127" s="37"/>
      <c r="M127" s="186" t="s">
        <v>1</v>
      </c>
      <c r="N127" s="187" t="s">
        <v>44</v>
      </c>
      <c r="O127" s="59"/>
      <c r="P127" s="188">
        <f>O127*H127</f>
        <v>0</v>
      </c>
      <c r="Q127" s="188">
        <v>0</v>
      </c>
      <c r="R127" s="188">
        <f>Q127*H127</f>
        <v>0</v>
      </c>
      <c r="S127" s="188">
        <v>0.35499999999999998</v>
      </c>
      <c r="T127" s="189">
        <f>S127*H127</f>
        <v>74.194999999999993</v>
      </c>
      <c r="AR127" s="16" t="s">
        <v>133</v>
      </c>
      <c r="AT127" s="16" t="s">
        <v>116</v>
      </c>
      <c r="AU127" s="16" t="s">
        <v>83</v>
      </c>
      <c r="AY127" s="16" t="s">
        <v>113</v>
      </c>
      <c r="BE127" s="185">
        <f>IF(N127="základní",J127,0)</f>
        <v>0</v>
      </c>
      <c r="BF127" s="185">
        <f>IF(N127="snížená",J127,0)</f>
        <v>0</v>
      </c>
      <c r="BG127" s="185">
        <f>IF(N127="zákl. přenesená",J127,0)</f>
        <v>0</v>
      </c>
      <c r="BH127" s="185">
        <f>IF(N127="sníž. přenesená",J127,0)</f>
        <v>0</v>
      </c>
      <c r="BI127" s="185">
        <f>IF(N127="nulová",J127,0)</f>
        <v>0</v>
      </c>
      <c r="BJ127" s="16" t="s">
        <v>81</v>
      </c>
      <c r="BK127" s="185">
        <f>ROUND(I127*H127,2)</f>
        <v>0</v>
      </c>
      <c r="BL127" s="16" t="s">
        <v>133</v>
      </c>
      <c r="BM127" s="16" t="s">
        <v>216</v>
      </c>
    </row>
    <row r="128" spans="2:65" s="11" customFormat="1">
      <c r="B128" s="190"/>
      <c r="C128" s="191"/>
      <c r="D128" s="192" t="s">
        <v>149</v>
      </c>
      <c r="E128" s="193" t="s">
        <v>1</v>
      </c>
      <c r="F128" s="194" t="s">
        <v>217</v>
      </c>
      <c r="G128" s="191"/>
      <c r="H128" s="195">
        <v>209</v>
      </c>
      <c r="I128" s="196"/>
      <c r="J128" s="191"/>
      <c r="K128" s="191"/>
      <c r="L128" s="197"/>
      <c r="M128" s="198"/>
      <c r="N128" s="199"/>
      <c r="O128" s="199"/>
      <c r="P128" s="199"/>
      <c r="Q128" s="199"/>
      <c r="R128" s="199"/>
      <c r="S128" s="199"/>
      <c r="T128" s="200"/>
      <c r="AT128" s="201" t="s">
        <v>149</v>
      </c>
      <c r="AU128" s="201" t="s">
        <v>83</v>
      </c>
      <c r="AV128" s="11" t="s">
        <v>83</v>
      </c>
      <c r="AW128" s="11" t="s">
        <v>34</v>
      </c>
      <c r="AX128" s="11" t="s">
        <v>81</v>
      </c>
      <c r="AY128" s="201" t="s">
        <v>113</v>
      </c>
    </row>
    <row r="129" spans="2:65" s="1" customFormat="1" ht="16.5" customHeight="1">
      <c r="B129" s="33"/>
      <c r="C129" s="173" t="s">
        <v>218</v>
      </c>
      <c r="D129" s="173" t="s">
        <v>116</v>
      </c>
      <c r="E129" s="174" t="s">
        <v>219</v>
      </c>
      <c r="F129" s="175" t="s">
        <v>220</v>
      </c>
      <c r="G129" s="176" t="s">
        <v>147</v>
      </c>
      <c r="H129" s="177">
        <v>40.5</v>
      </c>
      <c r="I129" s="178"/>
      <c r="J129" s="179">
        <f>ROUND(I129*H129,2)</f>
        <v>0</v>
      </c>
      <c r="K129" s="175" t="s">
        <v>119</v>
      </c>
      <c r="L129" s="37"/>
      <c r="M129" s="186" t="s">
        <v>1</v>
      </c>
      <c r="N129" s="187" t="s">
        <v>44</v>
      </c>
      <c r="O129" s="59"/>
      <c r="P129" s="188">
        <f>O129*H129</f>
        <v>0</v>
      </c>
      <c r="Q129" s="188">
        <v>0</v>
      </c>
      <c r="R129" s="188">
        <f>Q129*H129</f>
        <v>0</v>
      </c>
      <c r="S129" s="188">
        <v>1.3</v>
      </c>
      <c r="T129" s="189">
        <f>S129*H129</f>
        <v>52.65</v>
      </c>
      <c r="AR129" s="16" t="s">
        <v>133</v>
      </c>
      <c r="AT129" s="16" t="s">
        <v>116</v>
      </c>
      <c r="AU129" s="16" t="s">
        <v>83</v>
      </c>
      <c r="AY129" s="16" t="s">
        <v>113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6" t="s">
        <v>81</v>
      </c>
      <c r="BK129" s="185">
        <f>ROUND(I129*H129,2)</f>
        <v>0</v>
      </c>
      <c r="BL129" s="16" t="s">
        <v>133</v>
      </c>
      <c r="BM129" s="16" t="s">
        <v>221</v>
      </c>
    </row>
    <row r="130" spans="2:65" s="11" customFormat="1">
      <c r="B130" s="190"/>
      <c r="C130" s="191"/>
      <c r="D130" s="192" t="s">
        <v>149</v>
      </c>
      <c r="E130" s="193" t="s">
        <v>1</v>
      </c>
      <c r="F130" s="194" t="s">
        <v>222</v>
      </c>
      <c r="G130" s="191"/>
      <c r="H130" s="195">
        <v>40.5</v>
      </c>
      <c r="I130" s="196"/>
      <c r="J130" s="191"/>
      <c r="K130" s="191"/>
      <c r="L130" s="197"/>
      <c r="M130" s="198"/>
      <c r="N130" s="199"/>
      <c r="O130" s="199"/>
      <c r="P130" s="199"/>
      <c r="Q130" s="199"/>
      <c r="R130" s="199"/>
      <c r="S130" s="199"/>
      <c r="T130" s="200"/>
      <c r="AT130" s="201" t="s">
        <v>149</v>
      </c>
      <c r="AU130" s="201" t="s">
        <v>83</v>
      </c>
      <c r="AV130" s="11" t="s">
        <v>83</v>
      </c>
      <c r="AW130" s="11" t="s">
        <v>34</v>
      </c>
      <c r="AX130" s="11" t="s">
        <v>81</v>
      </c>
      <c r="AY130" s="201" t="s">
        <v>113</v>
      </c>
    </row>
    <row r="131" spans="2:65" s="1" customFormat="1" ht="16.5" customHeight="1">
      <c r="B131" s="33"/>
      <c r="C131" s="173" t="s">
        <v>223</v>
      </c>
      <c r="D131" s="173" t="s">
        <v>116</v>
      </c>
      <c r="E131" s="174" t="s">
        <v>224</v>
      </c>
      <c r="F131" s="175" t="s">
        <v>225</v>
      </c>
      <c r="G131" s="176" t="s">
        <v>226</v>
      </c>
      <c r="H131" s="177">
        <v>9.4</v>
      </c>
      <c r="I131" s="178"/>
      <c r="J131" s="179">
        <f>ROUND(I131*H131,2)</f>
        <v>0</v>
      </c>
      <c r="K131" s="175" t="s">
        <v>119</v>
      </c>
      <c r="L131" s="37"/>
      <c r="M131" s="186" t="s">
        <v>1</v>
      </c>
      <c r="N131" s="187" t="s">
        <v>44</v>
      </c>
      <c r="O131" s="59"/>
      <c r="P131" s="188">
        <f>O131*H131</f>
        <v>0</v>
      </c>
      <c r="Q131" s="188">
        <v>0</v>
      </c>
      <c r="R131" s="188">
        <f>Q131*H131</f>
        <v>0</v>
      </c>
      <c r="S131" s="188">
        <v>0.20499999999999999</v>
      </c>
      <c r="T131" s="189">
        <f>S131*H131</f>
        <v>1.927</v>
      </c>
      <c r="AR131" s="16" t="s">
        <v>133</v>
      </c>
      <c r="AT131" s="16" t="s">
        <v>116</v>
      </c>
      <c r="AU131" s="16" t="s">
        <v>83</v>
      </c>
      <c r="AY131" s="16" t="s">
        <v>113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16" t="s">
        <v>81</v>
      </c>
      <c r="BK131" s="185">
        <f>ROUND(I131*H131,2)</f>
        <v>0</v>
      </c>
      <c r="BL131" s="16" t="s">
        <v>133</v>
      </c>
      <c r="BM131" s="16" t="s">
        <v>227</v>
      </c>
    </row>
    <row r="132" spans="2:65" s="11" customFormat="1">
      <c r="B132" s="190"/>
      <c r="C132" s="191"/>
      <c r="D132" s="192" t="s">
        <v>149</v>
      </c>
      <c r="E132" s="193" t="s">
        <v>1</v>
      </c>
      <c r="F132" s="194" t="s">
        <v>228</v>
      </c>
      <c r="G132" s="191"/>
      <c r="H132" s="195">
        <v>9.4</v>
      </c>
      <c r="I132" s="196"/>
      <c r="J132" s="191"/>
      <c r="K132" s="191"/>
      <c r="L132" s="197"/>
      <c r="M132" s="198"/>
      <c r="N132" s="199"/>
      <c r="O132" s="199"/>
      <c r="P132" s="199"/>
      <c r="Q132" s="199"/>
      <c r="R132" s="199"/>
      <c r="S132" s="199"/>
      <c r="T132" s="200"/>
      <c r="AT132" s="201" t="s">
        <v>149</v>
      </c>
      <c r="AU132" s="201" t="s">
        <v>83</v>
      </c>
      <c r="AV132" s="11" t="s">
        <v>83</v>
      </c>
      <c r="AW132" s="11" t="s">
        <v>34</v>
      </c>
      <c r="AX132" s="11" t="s">
        <v>81</v>
      </c>
      <c r="AY132" s="201" t="s">
        <v>113</v>
      </c>
    </row>
    <row r="133" spans="2:65" s="1" customFormat="1" ht="16.5" customHeight="1">
      <c r="B133" s="33"/>
      <c r="C133" s="173" t="s">
        <v>229</v>
      </c>
      <c r="D133" s="173" t="s">
        <v>116</v>
      </c>
      <c r="E133" s="174" t="s">
        <v>230</v>
      </c>
      <c r="F133" s="175" t="s">
        <v>231</v>
      </c>
      <c r="G133" s="176" t="s">
        <v>147</v>
      </c>
      <c r="H133" s="177">
        <v>480</v>
      </c>
      <c r="I133" s="178"/>
      <c r="J133" s="179">
        <f>ROUND(I133*H133,2)</f>
        <v>0</v>
      </c>
      <c r="K133" s="175" t="s">
        <v>1</v>
      </c>
      <c r="L133" s="37"/>
      <c r="M133" s="186" t="s">
        <v>1</v>
      </c>
      <c r="N133" s="187" t="s">
        <v>44</v>
      </c>
      <c r="O133" s="59"/>
      <c r="P133" s="188">
        <f>O133*H133</f>
        <v>0</v>
      </c>
      <c r="Q133" s="188">
        <v>0</v>
      </c>
      <c r="R133" s="188">
        <f>Q133*H133</f>
        <v>0</v>
      </c>
      <c r="S133" s="188">
        <v>1.8</v>
      </c>
      <c r="T133" s="189">
        <f>S133*H133</f>
        <v>864</v>
      </c>
      <c r="AR133" s="16" t="s">
        <v>133</v>
      </c>
      <c r="AT133" s="16" t="s">
        <v>116</v>
      </c>
      <c r="AU133" s="16" t="s">
        <v>83</v>
      </c>
      <c r="AY133" s="16" t="s">
        <v>113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16" t="s">
        <v>81</v>
      </c>
      <c r="BK133" s="185">
        <f>ROUND(I133*H133,2)</f>
        <v>0</v>
      </c>
      <c r="BL133" s="16" t="s">
        <v>133</v>
      </c>
      <c r="BM133" s="16" t="s">
        <v>232</v>
      </c>
    </row>
    <row r="134" spans="2:65" s="11" customFormat="1">
      <c r="B134" s="190"/>
      <c r="C134" s="191"/>
      <c r="D134" s="192" t="s">
        <v>149</v>
      </c>
      <c r="E134" s="193" t="s">
        <v>1</v>
      </c>
      <c r="F134" s="194" t="s">
        <v>233</v>
      </c>
      <c r="G134" s="191"/>
      <c r="H134" s="195">
        <v>78</v>
      </c>
      <c r="I134" s="196"/>
      <c r="J134" s="191"/>
      <c r="K134" s="191"/>
      <c r="L134" s="197"/>
      <c r="M134" s="198"/>
      <c r="N134" s="199"/>
      <c r="O134" s="199"/>
      <c r="P134" s="199"/>
      <c r="Q134" s="199"/>
      <c r="R134" s="199"/>
      <c r="S134" s="199"/>
      <c r="T134" s="200"/>
      <c r="AT134" s="201" t="s">
        <v>149</v>
      </c>
      <c r="AU134" s="201" t="s">
        <v>83</v>
      </c>
      <c r="AV134" s="11" t="s">
        <v>83</v>
      </c>
      <c r="AW134" s="11" t="s">
        <v>34</v>
      </c>
      <c r="AX134" s="11" t="s">
        <v>73</v>
      </c>
      <c r="AY134" s="201" t="s">
        <v>113</v>
      </c>
    </row>
    <row r="135" spans="2:65" s="11" customFormat="1">
      <c r="B135" s="190"/>
      <c r="C135" s="191"/>
      <c r="D135" s="192" t="s">
        <v>149</v>
      </c>
      <c r="E135" s="193" t="s">
        <v>1</v>
      </c>
      <c r="F135" s="194" t="s">
        <v>234</v>
      </c>
      <c r="G135" s="191"/>
      <c r="H135" s="195">
        <v>360</v>
      </c>
      <c r="I135" s="196"/>
      <c r="J135" s="191"/>
      <c r="K135" s="191"/>
      <c r="L135" s="197"/>
      <c r="M135" s="198"/>
      <c r="N135" s="199"/>
      <c r="O135" s="199"/>
      <c r="P135" s="199"/>
      <c r="Q135" s="199"/>
      <c r="R135" s="199"/>
      <c r="S135" s="199"/>
      <c r="T135" s="200"/>
      <c r="AT135" s="201" t="s">
        <v>149</v>
      </c>
      <c r="AU135" s="201" t="s">
        <v>83</v>
      </c>
      <c r="AV135" s="11" t="s">
        <v>83</v>
      </c>
      <c r="AW135" s="11" t="s">
        <v>34</v>
      </c>
      <c r="AX135" s="11" t="s">
        <v>73</v>
      </c>
      <c r="AY135" s="201" t="s">
        <v>113</v>
      </c>
    </row>
    <row r="136" spans="2:65" s="11" customFormat="1">
      <c r="B136" s="190"/>
      <c r="C136" s="191"/>
      <c r="D136" s="192" t="s">
        <v>149</v>
      </c>
      <c r="E136" s="193" t="s">
        <v>1</v>
      </c>
      <c r="F136" s="194" t="s">
        <v>235</v>
      </c>
      <c r="G136" s="191"/>
      <c r="H136" s="195">
        <v>30</v>
      </c>
      <c r="I136" s="196"/>
      <c r="J136" s="191"/>
      <c r="K136" s="191"/>
      <c r="L136" s="197"/>
      <c r="M136" s="198"/>
      <c r="N136" s="199"/>
      <c r="O136" s="199"/>
      <c r="P136" s="199"/>
      <c r="Q136" s="199"/>
      <c r="R136" s="199"/>
      <c r="S136" s="199"/>
      <c r="T136" s="200"/>
      <c r="AT136" s="201" t="s">
        <v>149</v>
      </c>
      <c r="AU136" s="201" t="s">
        <v>83</v>
      </c>
      <c r="AV136" s="11" t="s">
        <v>83</v>
      </c>
      <c r="AW136" s="11" t="s">
        <v>34</v>
      </c>
      <c r="AX136" s="11" t="s">
        <v>73</v>
      </c>
      <c r="AY136" s="201" t="s">
        <v>113</v>
      </c>
    </row>
    <row r="137" spans="2:65" s="11" customFormat="1">
      <c r="B137" s="190"/>
      <c r="C137" s="191"/>
      <c r="D137" s="192" t="s">
        <v>149</v>
      </c>
      <c r="E137" s="193" t="s">
        <v>1</v>
      </c>
      <c r="F137" s="194" t="s">
        <v>236</v>
      </c>
      <c r="G137" s="191"/>
      <c r="H137" s="195">
        <v>12</v>
      </c>
      <c r="I137" s="196"/>
      <c r="J137" s="191"/>
      <c r="K137" s="191"/>
      <c r="L137" s="197"/>
      <c r="M137" s="198"/>
      <c r="N137" s="199"/>
      <c r="O137" s="199"/>
      <c r="P137" s="199"/>
      <c r="Q137" s="199"/>
      <c r="R137" s="199"/>
      <c r="S137" s="199"/>
      <c r="T137" s="200"/>
      <c r="AT137" s="201" t="s">
        <v>149</v>
      </c>
      <c r="AU137" s="201" t="s">
        <v>83</v>
      </c>
      <c r="AV137" s="11" t="s">
        <v>83</v>
      </c>
      <c r="AW137" s="11" t="s">
        <v>34</v>
      </c>
      <c r="AX137" s="11" t="s">
        <v>73</v>
      </c>
      <c r="AY137" s="201" t="s">
        <v>113</v>
      </c>
    </row>
    <row r="138" spans="2:65" s="12" customFormat="1">
      <c r="B138" s="202"/>
      <c r="C138" s="203"/>
      <c r="D138" s="192" t="s">
        <v>149</v>
      </c>
      <c r="E138" s="204" t="s">
        <v>1</v>
      </c>
      <c r="F138" s="205" t="s">
        <v>157</v>
      </c>
      <c r="G138" s="203"/>
      <c r="H138" s="206">
        <v>480</v>
      </c>
      <c r="I138" s="207"/>
      <c r="J138" s="203"/>
      <c r="K138" s="203"/>
      <c r="L138" s="208"/>
      <c r="M138" s="209"/>
      <c r="N138" s="210"/>
      <c r="O138" s="210"/>
      <c r="P138" s="210"/>
      <c r="Q138" s="210"/>
      <c r="R138" s="210"/>
      <c r="S138" s="210"/>
      <c r="T138" s="211"/>
      <c r="AT138" s="212" t="s">
        <v>149</v>
      </c>
      <c r="AU138" s="212" t="s">
        <v>83</v>
      </c>
      <c r="AV138" s="12" t="s">
        <v>133</v>
      </c>
      <c r="AW138" s="12" t="s">
        <v>34</v>
      </c>
      <c r="AX138" s="12" t="s">
        <v>81</v>
      </c>
      <c r="AY138" s="212" t="s">
        <v>113</v>
      </c>
    </row>
    <row r="139" spans="2:65" s="1" customFormat="1" ht="16.5" customHeight="1">
      <c r="B139" s="33"/>
      <c r="C139" s="173" t="s">
        <v>237</v>
      </c>
      <c r="D139" s="173" t="s">
        <v>116</v>
      </c>
      <c r="E139" s="174" t="s">
        <v>238</v>
      </c>
      <c r="F139" s="175" t="s">
        <v>239</v>
      </c>
      <c r="G139" s="176" t="s">
        <v>118</v>
      </c>
      <c r="H139" s="177">
        <v>1</v>
      </c>
      <c r="I139" s="178"/>
      <c r="J139" s="179">
        <f>ROUND(I139*H139,2)</f>
        <v>0</v>
      </c>
      <c r="K139" s="175" t="s">
        <v>1</v>
      </c>
      <c r="L139" s="37"/>
      <c r="M139" s="186" t="s">
        <v>1</v>
      </c>
      <c r="N139" s="187" t="s">
        <v>44</v>
      </c>
      <c r="O139" s="59"/>
      <c r="P139" s="188">
        <f>O139*H139</f>
        <v>0</v>
      </c>
      <c r="Q139" s="188">
        <v>0</v>
      </c>
      <c r="R139" s="188">
        <f>Q139*H139</f>
        <v>0</v>
      </c>
      <c r="S139" s="188">
        <v>0.5</v>
      </c>
      <c r="T139" s="189">
        <f>S139*H139</f>
        <v>0.5</v>
      </c>
      <c r="AR139" s="16" t="s">
        <v>133</v>
      </c>
      <c r="AT139" s="16" t="s">
        <v>116</v>
      </c>
      <c r="AU139" s="16" t="s">
        <v>83</v>
      </c>
      <c r="AY139" s="16" t="s">
        <v>113</v>
      </c>
      <c r="BE139" s="185">
        <f>IF(N139="základní",J139,0)</f>
        <v>0</v>
      </c>
      <c r="BF139" s="185">
        <f>IF(N139="snížená",J139,0)</f>
        <v>0</v>
      </c>
      <c r="BG139" s="185">
        <f>IF(N139="zákl. přenesená",J139,0)</f>
        <v>0</v>
      </c>
      <c r="BH139" s="185">
        <f>IF(N139="sníž. přenesená",J139,0)</f>
        <v>0</v>
      </c>
      <c r="BI139" s="185">
        <f>IF(N139="nulová",J139,0)</f>
        <v>0</v>
      </c>
      <c r="BJ139" s="16" t="s">
        <v>81</v>
      </c>
      <c r="BK139" s="185">
        <f>ROUND(I139*H139,2)</f>
        <v>0</v>
      </c>
      <c r="BL139" s="16" t="s">
        <v>133</v>
      </c>
      <c r="BM139" s="16" t="s">
        <v>240</v>
      </c>
    </row>
    <row r="140" spans="2:65" s="1" customFormat="1" ht="16.5" customHeight="1">
      <c r="B140" s="33"/>
      <c r="C140" s="173" t="s">
        <v>7</v>
      </c>
      <c r="D140" s="173" t="s">
        <v>116</v>
      </c>
      <c r="E140" s="174" t="s">
        <v>241</v>
      </c>
      <c r="F140" s="175" t="s">
        <v>242</v>
      </c>
      <c r="G140" s="176" t="s">
        <v>118</v>
      </c>
      <c r="H140" s="177">
        <v>1</v>
      </c>
      <c r="I140" s="178"/>
      <c r="J140" s="179">
        <f>ROUND(I140*H140,2)</f>
        <v>0</v>
      </c>
      <c r="K140" s="175" t="s">
        <v>1</v>
      </c>
      <c r="L140" s="37"/>
      <c r="M140" s="186" t="s">
        <v>1</v>
      </c>
      <c r="N140" s="187" t="s">
        <v>44</v>
      </c>
      <c r="O140" s="59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AR140" s="16" t="s">
        <v>133</v>
      </c>
      <c r="AT140" s="16" t="s">
        <v>116</v>
      </c>
      <c r="AU140" s="16" t="s">
        <v>83</v>
      </c>
      <c r="AY140" s="16" t="s">
        <v>113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6" t="s">
        <v>81</v>
      </c>
      <c r="BK140" s="185">
        <f>ROUND(I140*H140,2)</f>
        <v>0</v>
      </c>
      <c r="BL140" s="16" t="s">
        <v>133</v>
      </c>
      <c r="BM140" s="16" t="s">
        <v>243</v>
      </c>
    </row>
    <row r="141" spans="2:65" s="1" customFormat="1" ht="16.5" customHeight="1">
      <c r="B141" s="33"/>
      <c r="C141" s="173" t="s">
        <v>244</v>
      </c>
      <c r="D141" s="173" t="s">
        <v>116</v>
      </c>
      <c r="E141" s="174" t="s">
        <v>245</v>
      </c>
      <c r="F141" s="175" t="s">
        <v>246</v>
      </c>
      <c r="G141" s="176" t="s">
        <v>118</v>
      </c>
      <c r="H141" s="177">
        <v>1</v>
      </c>
      <c r="I141" s="178"/>
      <c r="J141" s="179">
        <f>ROUND(I141*H141,2)</f>
        <v>0</v>
      </c>
      <c r="K141" s="175" t="s">
        <v>1</v>
      </c>
      <c r="L141" s="37"/>
      <c r="M141" s="186" t="s">
        <v>1</v>
      </c>
      <c r="N141" s="187" t="s">
        <v>44</v>
      </c>
      <c r="O141" s="59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AR141" s="16" t="s">
        <v>133</v>
      </c>
      <c r="AT141" s="16" t="s">
        <v>116</v>
      </c>
      <c r="AU141" s="16" t="s">
        <v>83</v>
      </c>
      <c r="AY141" s="16" t="s">
        <v>113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6" t="s">
        <v>81</v>
      </c>
      <c r="BK141" s="185">
        <f>ROUND(I141*H141,2)</f>
        <v>0</v>
      </c>
      <c r="BL141" s="16" t="s">
        <v>133</v>
      </c>
      <c r="BM141" s="16" t="s">
        <v>247</v>
      </c>
    </row>
    <row r="142" spans="2:65" s="1" customFormat="1" ht="16.5" customHeight="1">
      <c r="B142" s="33"/>
      <c r="C142" s="173" t="s">
        <v>248</v>
      </c>
      <c r="D142" s="173" t="s">
        <v>116</v>
      </c>
      <c r="E142" s="174" t="s">
        <v>249</v>
      </c>
      <c r="F142" s="175" t="s">
        <v>250</v>
      </c>
      <c r="G142" s="176" t="s">
        <v>147</v>
      </c>
      <c r="H142" s="177">
        <v>20.88</v>
      </c>
      <c r="I142" s="178"/>
      <c r="J142" s="179">
        <f>ROUND(I142*H142,2)</f>
        <v>0</v>
      </c>
      <c r="K142" s="175" t="s">
        <v>119</v>
      </c>
      <c r="L142" s="37"/>
      <c r="M142" s="186" t="s">
        <v>1</v>
      </c>
      <c r="N142" s="187" t="s">
        <v>44</v>
      </c>
      <c r="O142" s="59"/>
      <c r="P142" s="188">
        <f>O142*H142</f>
        <v>0</v>
      </c>
      <c r="Q142" s="188">
        <v>0</v>
      </c>
      <c r="R142" s="188">
        <f>Q142*H142</f>
        <v>0</v>
      </c>
      <c r="S142" s="188">
        <v>2</v>
      </c>
      <c r="T142" s="189">
        <f>S142*H142</f>
        <v>41.76</v>
      </c>
      <c r="AR142" s="16" t="s">
        <v>133</v>
      </c>
      <c r="AT142" s="16" t="s">
        <v>116</v>
      </c>
      <c r="AU142" s="16" t="s">
        <v>83</v>
      </c>
      <c r="AY142" s="16" t="s">
        <v>113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6" t="s">
        <v>81</v>
      </c>
      <c r="BK142" s="185">
        <f>ROUND(I142*H142,2)</f>
        <v>0</v>
      </c>
      <c r="BL142" s="16" t="s">
        <v>133</v>
      </c>
      <c r="BM142" s="16" t="s">
        <v>251</v>
      </c>
    </row>
    <row r="143" spans="2:65" s="11" customFormat="1">
      <c r="B143" s="190"/>
      <c r="C143" s="191"/>
      <c r="D143" s="192" t="s">
        <v>149</v>
      </c>
      <c r="E143" s="193" t="s">
        <v>1</v>
      </c>
      <c r="F143" s="194" t="s">
        <v>252</v>
      </c>
      <c r="G143" s="191"/>
      <c r="H143" s="195">
        <v>20.88</v>
      </c>
      <c r="I143" s="196"/>
      <c r="J143" s="191"/>
      <c r="K143" s="191"/>
      <c r="L143" s="197"/>
      <c r="M143" s="198"/>
      <c r="N143" s="199"/>
      <c r="O143" s="199"/>
      <c r="P143" s="199"/>
      <c r="Q143" s="199"/>
      <c r="R143" s="199"/>
      <c r="S143" s="199"/>
      <c r="T143" s="200"/>
      <c r="AT143" s="201" t="s">
        <v>149</v>
      </c>
      <c r="AU143" s="201" t="s">
        <v>83</v>
      </c>
      <c r="AV143" s="11" t="s">
        <v>83</v>
      </c>
      <c r="AW143" s="11" t="s">
        <v>34</v>
      </c>
      <c r="AX143" s="11" t="s">
        <v>81</v>
      </c>
      <c r="AY143" s="201" t="s">
        <v>113</v>
      </c>
    </row>
    <row r="144" spans="2:65" s="1" customFormat="1" ht="16.5" customHeight="1">
      <c r="B144" s="33"/>
      <c r="C144" s="173" t="s">
        <v>253</v>
      </c>
      <c r="D144" s="173" t="s">
        <v>116</v>
      </c>
      <c r="E144" s="174" t="s">
        <v>254</v>
      </c>
      <c r="F144" s="175" t="s">
        <v>255</v>
      </c>
      <c r="G144" s="176" t="s">
        <v>147</v>
      </c>
      <c r="H144" s="177">
        <v>81.2</v>
      </c>
      <c r="I144" s="178"/>
      <c r="J144" s="179">
        <f>ROUND(I144*H144,2)</f>
        <v>0</v>
      </c>
      <c r="K144" s="175" t="s">
        <v>119</v>
      </c>
      <c r="L144" s="37"/>
      <c r="M144" s="186" t="s">
        <v>1</v>
      </c>
      <c r="N144" s="187" t="s">
        <v>44</v>
      </c>
      <c r="O144" s="59"/>
      <c r="P144" s="188">
        <f>O144*H144</f>
        <v>0</v>
      </c>
      <c r="Q144" s="188">
        <v>0</v>
      </c>
      <c r="R144" s="188">
        <f>Q144*H144</f>
        <v>0</v>
      </c>
      <c r="S144" s="188">
        <v>2.27</v>
      </c>
      <c r="T144" s="189">
        <f>S144*H144</f>
        <v>184.32400000000001</v>
      </c>
      <c r="AR144" s="16" t="s">
        <v>133</v>
      </c>
      <c r="AT144" s="16" t="s">
        <v>116</v>
      </c>
      <c r="AU144" s="16" t="s">
        <v>83</v>
      </c>
      <c r="AY144" s="16" t="s">
        <v>113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6" t="s">
        <v>81</v>
      </c>
      <c r="BK144" s="185">
        <f>ROUND(I144*H144,2)</f>
        <v>0</v>
      </c>
      <c r="BL144" s="16" t="s">
        <v>133</v>
      </c>
      <c r="BM144" s="16" t="s">
        <v>256</v>
      </c>
    </row>
    <row r="145" spans="2:65" s="11" customFormat="1">
      <c r="B145" s="190"/>
      <c r="C145" s="191"/>
      <c r="D145" s="192" t="s">
        <v>149</v>
      </c>
      <c r="E145" s="193" t="s">
        <v>1</v>
      </c>
      <c r="F145" s="194" t="s">
        <v>257</v>
      </c>
      <c r="G145" s="191"/>
      <c r="H145" s="195">
        <v>81.2</v>
      </c>
      <c r="I145" s="196"/>
      <c r="J145" s="191"/>
      <c r="K145" s="191"/>
      <c r="L145" s="197"/>
      <c r="M145" s="198"/>
      <c r="N145" s="199"/>
      <c r="O145" s="199"/>
      <c r="P145" s="199"/>
      <c r="Q145" s="199"/>
      <c r="R145" s="199"/>
      <c r="S145" s="199"/>
      <c r="T145" s="200"/>
      <c r="AT145" s="201" t="s">
        <v>149</v>
      </c>
      <c r="AU145" s="201" t="s">
        <v>83</v>
      </c>
      <c r="AV145" s="11" t="s">
        <v>83</v>
      </c>
      <c r="AW145" s="11" t="s">
        <v>34</v>
      </c>
      <c r="AX145" s="11" t="s">
        <v>81</v>
      </c>
      <c r="AY145" s="201" t="s">
        <v>113</v>
      </c>
    </row>
    <row r="146" spans="2:65" s="1" customFormat="1" ht="16.5" customHeight="1">
      <c r="B146" s="33"/>
      <c r="C146" s="173" t="s">
        <v>258</v>
      </c>
      <c r="D146" s="173" t="s">
        <v>116</v>
      </c>
      <c r="E146" s="174" t="s">
        <v>259</v>
      </c>
      <c r="F146" s="175" t="s">
        <v>260</v>
      </c>
      <c r="G146" s="176" t="s">
        <v>147</v>
      </c>
      <c r="H146" s="177">
        <v>58.481999999999999</v>
      </c>
      <c r="I146" s="178"/>
      <c r="J146" s="179">
        <f>ROUND(I146*H146,2)</f>
        <v>0</v>
      </c>
      <c r="K146" s="175" t="s">
        <v>1</v>
      </c>
      <c r="L146" s="37"/>
      <c r="M146" s="186" t="s">
        <v>1</v>
      </c>
      <c r="N146" s="187" t="s">
        <v>44</v>
      </c>
      <c r="O146" s="59"/>
      <c r="P146" s="188">
        <f>O146*H146</f>
        <v>0</v>
      </c>
      <c r="Q146" s="188">
        <v>1E-4</v>
      </c>
      <c r="R146" s="188">
        <f>Q146*H146</f>
        <v>5.8482000000000004E-3</v>
      </c>
      <c r="S146" s="188">
        <v>0</v>
      </c>
      <c r="T146" s="189">
        <f>S146*H146</f>
        <v>0</v>
      </c>
      <c r="AR146" s="16" t="s">
        <v>133</v>
      </c>
      <c r="AT146" s="16" t="s">
        <v>116</v>
      </c>
      <c r="AU146" s="16" t="s">
        <v>83</v>
      </c>
      <c r="AY146" s="16" t="s">
        <v>113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6" t="s">
        <v>81</v>
      </c>
      <c r="BK146" s="185">
        <f>ROUND(I146*H146,2)</f>
        <v>0</v>
      </c>
      <c r="BL146" s="16" t="s">
        <v>133</v>
      </c>
      <c r="BM146" s="16" t="s">
        <v>261</v>
      </c>
    </row>
    <row r="147" spans="2:65" s="11" customFormat="1">
      <c r="B147" s="190"/>
      <c r="C147" s="191"/>
      <c r="D147" s="192" t="s">
        <v>149</v>
      </c>
      <c r="E147" s="193" t="s">
        <v>1</v>
      </c>
      <c r="F147" s="194" t="s">
        <v>262</v>
      </c>
      <c r="G147" s="191"/>
      <c r="H147" s="195">
        <v>10</v>
      </c>
      <c r="I147" s="196"/>
      <c r="J147" s="191"/>
      <c r="K147" s="191"/>
      <c r="L147" s="197"/>
      <c r="M147" s="198"/>
      <c r="N147" s="199"/>
      <c r="O147" s="199"/>
      <c r="P147" s="199"/>
      <c r="Q147" s="199"/>
      <c r="R147" s="199"/>
      <c r="S147" s="199"/>
      <c r="T147" s="200"/>
      <c r="AT147" s="201" t="s">
        <v>149</v>
      </c>
      <c r="AU147" s="201" t="s">
        <v>83</v>
      </c>
      <c r="AV147" s="11" t="s">
        <v>83</v>
      </c>
      <c r="AW147" s="11" t="s">
        <v>34</v>
      </c>
      <c r="AX147" s="11" t="s">
        <v>73</v>
      </c>
      <c r="AY147" s="201" t="s">
        <v>113</v>
      </c>
    </row>
    <row r="148" spans="2:65" s="11" customFormat="1">
      <c r="B148" s="190"/>
      <c r="C148" s="191"/>
      <c r="D148" s="192" t="s">
        <v>149</v>
      </c>
      <c r="E148" s="193" t="s">
        <v>1</v>
      </c>
      <c r="F148" s="194" t="s">
        <v>263</v>
      </c>
      <c r="G148" s="191"/>
      <c r="H148" s="195">
        <v>40.832000000000001</v>
      </c>
      <c r="I148" s="196"/>
      <c r="J148" s="191"/>
      <c r="K148" s="191"/>
      <c r="L148" s="197"/>
      <c r="M148" s="198"/>
      <c r="N148" s="199"/>
      <c r="O148" s="199"/>
      <c r="P148" s="199"/>
      <c r="Q148" s="199"/>
      <c r="R148" s="199"/>
      <c r="S148" s="199"/>
      <c r="T148" s="200"/>
      <c r="AT148" s="201" t="s">
        <v>149</v>
      </c>
      <c r="AU148" s="201" t="s">
        <v>83</v>
      </c>
      <c r="AV148" s="11" t="s">
        <v>83</v>
      </c>
      <c r="AW148" s="11" t="s">
        <v>34</v>
      </c>
      <c r="AX148" s="11" t="s">
        <v>73</v>
      </c>
      <c r="AY148" s="201" t="s">
        <v>113</v>
      </c>
    </row>
    <row r="149" spans="2:65" s="11" customFormat="1">
      <c r="B149" s="190"/>
      <c r="C149" s="191"/>
      <c r="D149" s="192" t="s">
        <v>149</v>
      </c>
      <c r="E149" s="193" t="s">
        <v>1</v>
      </c>
      <c r="F149" s="194" t="s">
        <v>264</v>
      </c>
      <c r="G149" s="191"/>
      <c r="H149" s="195">
        <v>7.65</v>
      </c>
      <c r="I149" s="196"/>
      <c r="J149" s="191"/>
      <c r="K149" s="191"/>
      <c r="L149" s="197"/>
      <c r="M149" s="198"/>
      <c r="N149" s="199"/>
      <c r="O149" s="199"/>
      <c r="P149" s="199"/>
      <c r="Q149" s="199"/>
      <c r="R149" s="199"/>
      <c r="S149" s="199"/>
      <c r="T149" s="200"/>
      <c r="AT149" s="201" t="s">
        <v>149</v>
      </c>
      <c r="AU149" s="201" t="s">
        <v>83</v>
      </c>
      <c r="AV149" s="11" t="s">
        <v>83</v>
      </c>
      <c r="AW149" s="11" t="s">
        <v>34</v>
      </c>
      <c r="AX149" s="11" t="s">
        <v>73</v>
      </c>
      <c r="AY149" s="201" t="s">
        <v>113</v>
      </c>
    </row>
    <row r="150" spans="2:65" s="12" customFormat="1">
      <c r="B150" s="202"/>
      <c r="C150" s="203"/>
      <c r="D150" s="192" t="s">
        <v>149</v>
      </c>
      <c r="E150" s="204" t="s">
        <v>1</v>
      </c>
      <c r="F150" s="205" t="s">
        <v>157</v>
      </c>
      <c r="G150" s="203"/>
      <c r="H150" s="206">
        <v>58.481999999999999</v>
      </c>
      <c r="I150" s="207"/>
      <c r="J150" s="203"/>
      <c r="K150" s="203"/>
      <c r="L150" s="208"/>
      <c r="M150" s="209"/>
      <c r="N150" s="210"/>
      <c r="O150" s="210"/>
      <c r="P150" s="210"/>
      <c r="Q150" s="210"/>
      <c r="R150" s="210"/>
      <c r="S150" s="210"/>
      <c r="T150" s="211"/>
      <c r="AT150" s="212" t="s">
        <v>149</v>
      </c>
      <c r="AU150" s="212" t="s">
        <v>83</v>
      </c>
      <c r="AV150" s="12" t="s">
        <v>133</v>
      </c>
      <c r="AW150" s="12" t="s">
        <v>34</v>
      </c>
      <c r="AX150" s="12" t="s">
        <v>81</v>
      </c>
      <c r="AY150" s="212" t="s">
        <v>113</v>
      </c>
    </row>
    <row r="151" spans="2:65" s="1" customFormat="1" ht="16.5" customHeight="1">
      <c r="B151" s="33"/>
      <c r="C151" s="173" t="s">
        <v>265</v>
      </c>
      <c r="D151" s="173" t="s">
        <v>116</v>
      </c>
      <c r="E151" s="174" t="s">
        <v>266</v>
      </c>
      <c r="F151" s="175" t="s">
        <v>267</v>
      </c>
      <c r="G151" s="176" t="s">
        <v>147</v>
      </c>
      <c r="H151" s="177">
        <v>70.308000000000007</v>
      </c>
      <c r="I151" s="178"/>
      <c r="J151" s="179">
        <f>ROUND(I151*H151,2)</f>
        <v>0</v>
      </c>
      <c r="K151" s="175" t="s">
        <v>119</v>
      </c>
      <c r="L151" s="37"/>
      <c r="M151" s="186" t="s">
        <v>1</v>
      </c>
      <c r="N151" s="187" t="s">
        <v>44</v>
      </c>
      <c r="O151" s="59"/>
      <c r="P151" s="188">
        <f>O151*H151</f>
        <v>0</v>
      </c>
      <c r="Q151" s="188">
        <v>1E-4</v>
      </c>
      <c r="R151" s="188">
        <f>Q151*H151</f>
        <v>7.0308000000000011E-3</v>
      </c>
      <c r="S151" s="188">
        <v>2.41</v>
      </c>
      <c r="T151" s="189">
        <f>S151*H151</f>
        <v>169.44228000000004</v>
      </c>
      <c r="AR151" s="16" t="s">
        <v>133</v>
      </c>
      <c r="AT151" s="16" t="s">
        <v>116</v>
      </c>
      <c r="AU151" s="16" t="s">
        <v>83</v>
      </c>
      <c r="AY151" s="16" t="s">
        <v>113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6" t="s">
        <v>81</v>
      </c>
      <c r="BK151" s="185">
        <f>ROUND(I151*H151,2)</f>
        <v>0</v>
      </c>
      <c r="BL151" s="16" t="s">
        <v>133</v>
      </c>
      <c r="BM151" s="16" t="s">
        <v>268</v>
      </c>
    </row>
    <row r="152" spans="2:65" s="13" customFormat="1">
      <c r="B152" s="215"/>
      <c r="C152" s="216"/>
      <c r="D152" s="192" t="s">
        <v>149</v>
      </c>
      <c r="E152" s="217" t="s">
        <v>1</v>
      </c>
      <c r="F152" s="218" t="s">
        <v>269</v>
      </c>
      <c r="G152" s="216"/>
      <c r="H152" s="217" t="s">
        <v>1</v>
      </c>
      <c r="I152" s="219"/>
      <c r="J152" s="216"/>
      <c r="K152" s="216"/>
      <c r="L152" s="220"/>
      <c r="M152" s="221"/>
      <c r="N152" s="222"/>
      <c r="O152" s="222"/>
      <c r="P152" s="222"/>
      <c r="Q152" s="222"/>
      <c r="R152" s="222"/>
      <c r="S152" s="222"/>
      <c r="T152" s="223"/>
      <c r="AT152" s="224" t="s">
        <v>149</v>
      </c>
      <c r="AU152" s="224" t="s">
        <v>83</v>
      </c>
      <c r="AV152" s="13" t="s">
        <v>81</v>
      </c>
      <c r="AW152" s="13" t="s">
        <v>34</v>
      </c>
      <c r="AX152" s="13" t="s">
        <v>73</v>
      </c>
      <c r="AY152" s="224" t="s">
        <v>113</v>
      </c>
    </row>
    <row r="153" spans="2:65" s="11" customFormat="1">
      <c r="B153" s="190"/>
      <c r="C153" s="191"/>
      <c r="D153" s="192" t="s">
        <v>149</v>
      </c>
      <c r="E153" s="193" t="s">
        <v>1</v>
      </c>
      <c r="F153" s="194" t="s">
        <v>270</v>
      </c>
      <c r="G153" s="191"/>
      <c r="H153" s="195">
        <v>1.875</v>
      </c>
      <c r="I153" s="196"/>
      <c r="J153" s="191"/>
      <c r="K153" s="191"/>
      <c r="L153" s="197"/>
      <c r="M153" s="198"/>
      <c r="N153" s="199"/>
      <c r="O153" s="199"/>
      <c r="P153" s="199"/>
      <c r="Q153" s="199"/>
      <c r="R153" s="199"/>
      <c r="S153" s="199"/>
      <c r="T153" s="200"/>
      <c r="AT153" s="201" t="s">
        <v>149</v>
      </c>
      <c r="AU153" s="201" t="s">
        <v>83</v>
      </c>
      <c r="AV153" s="11" t="s">
        <v>83</v>
      </c>
      <c r="AW153" s="11" t="s">
        <v>34</v>
      </c>
      <c r="AX153" s="11" t="s">
        <v>73</v>
      </c>
      <c r="AY153" s="201" t="s">
        <v>113</v>
      </c>
    </row>
    <row r="154" spans="2:65" s="11" customFormat="1">
      <c r="B154" s="190"/>
      <c r="C154" s="191"/>
      <c r="D154" s="192" t="s">
        <v>149</v>
      </c>
      <c r="E154" s="193" t="s">
        <v>1</v>
      </c>
      <c r="F154" s="194" t="s">
        <v>271</v>
      </c>
      <c r="G154" s="191"/>
      <c r="H154" s="195">
        <v>1.5</v>
      </c>
      <c r="I154" s="196"/>
      <c r="J154" s="191"/>
      <c r="K154" s="191"/>
      <c r="L154" s="197"/>
      <c r="M154" s="198"/>
      <c r="N154" s="199"/>
      <c r="O154" s="199"/>
      <c r="P154" s="199"/>
      <c r="Q154" s="199"/>
      <c r="R154" s="199"/>
      <c r="S154" s="199"/>
      <c r="T154" s="200"/>
      <c r="AT154" s="201" t="s">
        <v>149</v>
      </c>
      <c r="AU154" s="201" t="s">
        <v>83</v>
      </c>
      <c r="AV154" s="11" t="s">
        <v>83</v>
      </c>
      <c r="AW154" s="11" t="s">
        <v>34</v>
      </c>
      <c r="AX154" s="11" t="s">
        <v>73</v>
      </c>
      <c r="AY154" s="201" t="s">
        <v>113</v>
      </c>
    </row>
    <row r="155" spans="2:65" s="11" customFormat="1">
      <c r="B155" s="190"/>
      <c r="C155" s="191"/>
      <c r="D155" s="192" t="s">
        <v>149</v>
      </c>
      <c r="E155" s="193" t="s">
        <v>1</v>
      </c>
      <c r="F155" s="194" t="s">
        <v>272</v>
      </c>
      <c r="G155" s="191"/>
      <c r="H155" s="195">
        <v>5.25</v>
      </c>
      <c r="I155" s="196"/>
      <c r="J155" s="191"/>
      <c r="K155" s="191"/>
      <c r="L155" s="197"/>
      <c r="M155" s="198"/>
      <c r="N155" s="199"/>
      <c r="O155" s="199"/>
      <c r="P155" s="199"/>
      <c r="Q155" s="199"/>
      <c r="R155" s="199"/>
      <c r="S155" s="199"/>
      <c r="T155" s="200"/>
      <c r="AT155" s="201" t="s">
        <v>149</v>
      </c>
      <c r="AU155" s="201" t="s">
        <v>83</v>
      </c>
      <c r="AV155" s="11" t="s">
        <v>83</v>
      </c>
      <c r="AW155" s="11" t="s">
        <v>34</v>
      </c>
      <c r="AX155" s="11" t="s">
        <v>73</v>
      </c>
      <c r="AY155" s="201" t="s">
        <v>113</v>
      </c>
    </row>
    <row r="156" spans="2:65" s="14" customFormat="1">
      <c r="B156" s="225"/>
      <c r="C156" s="226"/>
      <c r="D156" s="192" t="s">
        <v>149</v>
      </c>
      <c r="E156" s="227" t="s">
        <v>1</v>
      </c>
      <c r="F156" s="228" t="s">
        <v>273</v>
      </c>
      <c r="G156" s="226"/>
      <c r="H156" s="229">
        <v>8.625</v>
      </c>
      <c r="I156" s="230"/>
      <c r="J156" s="226"/>
      <c r="K156" s="226"/>
      <c r="L156" s="231"/>
      <c r="M156" s="232"/>
      <c r="N156" s="233"/>
      <c r="O156" s="233"/>
      <c r="P156" s="233"/>
      <c r="Q156" s="233"/>
      <c r="R156" s="233"/>
      <c r="S156" s="233"/>
      <c r="T156" s="234"/>
      <c r="AT156" s="235" t="s">
        <v>149</v>
      </c>
      <c r="AU156" s="235" t="s">
        <v>83</v>
      </c>
      <c r="AV156" s="14" t="s">
        <v>138</v>
      </c>
      <c r="AW156" s="14" t="s">
        <v>34</v>
      </c>
      <c r="AX156" s="14" t="s">
        <v>73</v>
      </c>
      <c r="AY156" s="235" t="s">
        <v>113</v>
      </c>
    </row>
    <row r="157" spans="2:65" s="13" customFormat="1">
      <c r="B157" s="215"/>
      <c r="C157" s="216"/>
      <c r="D157" s="192" t="s">
        <v>149</v>
      </c>
      <c r="E157" s="217" t="s">
        <v>1</v>
      </c>
      <c r="F157" s="218" t="s">
        <v>274</v>
      </c>
      <c r="G157" s="216"/>
      <c r="H157" s="217" t="s">
        <v>1</v>
      </c>
      <c r="I157" s="219"/>
      <c r="J157" s="216"/>
      <c r="K157" s="216"/>
      <c r="L157" s="220"/>
      <c r="M157" s="221"/>
      <c r="N157" s="222"/>
      <c r="O157" s="222"/>
      <c r="P157" s="222"/>
      <c r="Q157" s="222"/>
      <c r="R157" s="222"/>
      <c r="S157" s="222"/>
      <c r="T157" s="223"/>
      <c r="AT157" s="224" t="s">
        <v>149</v>
      </c>
      <c r="AU157" s="224" t="s">
        <v>83</v>
      </c>
      <c r="AV157" s="13" t="s">
        <v>81</v>
      </c>
      <c r="AW157" s="13" t="s">
        <v>34</v>
      </c>
      <c r="AX157" s="13" t="s">
        <v>73</v>
      </c>
      <c r="AY157" s="224" t="s">
        <v>113</v>
      </c>
    </row>
    <row r="158" spans="2:65" s="11" customFormat="1">
      <c r="B158" s="190"/>
      <c r="C158" s="191"/>
      <c r="D158" s="192" t="s">
        <v>149</v>
      </c>
      <c r="E158" s="193" t="s">
        <v>1</v>
      </c>
      <c r="F158" s="194" t="s">
        <v>275</v>
      </c>
      <c r="G158" s="191"/>
      <c r="H158" s="195">
        <v>16.824999999999999</v>
      </c>
      <c r="I158" s="196"/>
      <c r="J158" s="191"/>
      <c r="K158" s="191"/>
      <c r="L158" s="197"/>
      <c r="M158" s="198"/>
      <c r="N158" s="199"/>
      <c r="O158" s="199"/>
      <c r="P158" s="199"/>
      <c r="Q158" s="199"/>
      <c r="R158" s="199"/>
      <c r="S158" s="199"/>
      <c r="T158" s="200"/>
      <c r="AT158" s="201" t="s">
        <v>149</v>
      </c>
      <c r="AU158" s="201" t="s">
        <v>83</v>
      </c>
      <c r="AV158" s="11" t="s">
        <v>83</v>
      </c>
      <c r="AW158" s="11" t="s">
        <v>34</v>
      </c>
      <c r="AX158" s="11" t="s">
        <v>73</v>
      </c>
      <c r="AY158" s="201" t="s">
        <v>113</v>
      </c>
    </row>
    <row r="159" spans="2:65" s="11" customFormat="1">
      <c r="B159" s="190"/>
      <c r="C159" s="191"/>
      <c r="D159" s="192" t="s">
        <v>149</v>
      </c>
      <c r="E159" s="193" t="s">
        <v>1</v>
      </c>
      <c r="F159" s="194" t="s">
        <v>276</v>
      </c>
      <c r="G159" s="191"/>
      <c r="H159" s="195">
        <v>13.46</v>
      </c>
      <c r="I159" s="196"/>
      <c r="J159" s="191"/>
      <c r="K159" s="191"/>
      <c r="L159" s="197"/>
      <c r="M159" s="198"/>
      <c r="N159" s="199"/>
      <c r="O159" s="199"/>
      <c r="P159" s="199"/>
      <c r="Q159" s="199"/>
      <c r="R159" s="199"/>
      <c r="S159" s="199"/>
      <c r="T159" s="200"/>
      <c r="AT159" s="201" t="s">
        <v>149</v>
      </c>
      <c r="AU159" s="201" t="s">
        <v>83</v>
      </c>
      <c r="AV159" s="11" t="s">
        <v>83</v>
      </c>
      <c r="AW159" s="11" t="s">
        <v>34</v>
      </c>
      <c r="AX159" s="11" t="s">
        <v>73</v>
      </c>
      <c r="AY159" s="201" t="s">
        <v>113</v>
      </c>
    </row>
    <row r="160" spans="2:65" s="11" customFormat="1">
      <c r="B160" s="190"/>
      <c r="C160" s="191"/>
      <c r="D160" s="192" t="s">
        <v>149</v>
      </c>
      <c r="E160" s="193" t="s">
        <v>1</v>
      </c>
      <c r="F160" s="194" t="s">
        <v>277</v>
      </c>
      <c r="G160" s="191"/>
      <c r="H160" s="195">
        <v>19.600000000000001</v>
      </c>
      <c r="I160" s="196"/>
      <c r="J160" s="191"/>
      <c r="K160" s="191"/>
      <c r="L160" s="197"/>
      <c r="M160" s="198"/>
      <c r="N160" s="199"/>
      <c r="O160" s="199"/>
      <c r="P160" s="199"/>
      <c r="Q160" s="199"/>
      <c r="R160" s="199"/>
      <c r="S160" s="199"/>
      <c r="T160" s="200"/>
      <c r="AT160" s="201" t="s">
        <v>149</v>
      </c>
      <c r="AU160" s="201" t="s">
        <v>83</v>
      </c>
      <c r="AV160" s="11" t="s">
        <v>83</v>
      </c>
      <c r="AW160" s="11" t="s">
        <v>34</v>
      </c>
      <c r="AX160" s="11" t="s">
        <v>73</v>
      </c>
      <c r="AY160" s="201" t="s">
        <v>113</v>
      </c>
    </row>
    <row r="161" spans="2:65" s="11" customFormat="1">
      <c r="B161" s="190"/>
      <c r="C161" s="191"/>
      <c r="D161" s="192" t="s">
        <v>149</v>
      </c>
      <c r="E161" s="193" t="s">
        <v>1</v>
      </c>
      <c r="F161" s="194" t="s">
        <v>278</v>
      </c>
      <c r="G161" s="191"/>
      <c r="H161" s="195">
        <v>0.92800000000000005</v>
      </c>
      <c r="I161" s="196"/>
      <c r="J161" s="191"/>
      <c r="K161" s="191"/>
      <c r="L161" s="197"/>
      <c r="M161" s="198"/>
      <c r="N161" s="199"/>
      <c r="O161" s="199"/>
      <c r="P161" s="199"/>
      <c r="Q161" s="199"/>
      <c r="R161" s="199"/>
      <c r="S161" s="199"/>
      <c r="T161" s="200"/>
      <c r="AT161" s="201" t="s">
        <v>149</v>
      </c>
      <c r="AU161" s="201" t="s">
        <v>83</v>
      </c>
      <c r="AV161" s="11" t="s">
        <v>83</v>
      </c>
      <c r="AW161" s="11" t="s">
        <v>34</v>
      </c>
      <c r="AX161" s="11" t="s">
        <v>73</v>
      </c>
      <c r="AY161" s="201" t="s">
        <v>113</v>
      </c>
    </row>
    <row r="162" spans="2:65" s="14" customFormat="1">
      <c r="B162" s="225"/>
      <c r="C162" s="226"/>
      <c r="D162" s="192" t="s">
        <v>149</v>
      </c>
      <c r="E162" s="227" t="s">
        <v>1</v>
      </c>
      <c r="F162" s="228" t="s">
        <v>273</v>
      </c>
      <c r="G162" s="226"/>
      <c r="H162" s="229">
        <v>50.813000000000002</v>
      </c>
      <c r="I162" s="230"/>
      <c r="J162" s="226"/>
      <c r="K162" s="226"/>
      <c r="L162" s="231"/>
      <c r="M162" s="232"/>
      <c r="N162" s="233"/>
      <c r="O162" s="233"/>
      <c r="P162" s="233"/>
      <c r="Q162" s="233"/>
      <c r="R162" s="233"/>
      <c r="S162" s="233"/>
      <c r="T162" s="234"/>
      <c r="AT162" s="235" t="s">
        <v>149</v>
      </c>
      <c r="AU162" s="235" t="s">
        <v>83</v>
      </c>
      <c r="AV162" s="14" t="s">
        <v>138</v>
      </c>
      <c r="AW162" s="14" t="s">
        <v>34</v>
      </c>
      <c r="AX162" s="14" t="s">
        <v>73</v>
      </c>
      <c r="AY162" s="235" t="s">
        <v>113</v>
      </c>
    </row>
    <row r="163" spans="2:65" s="13" customFormat="1">
      <c r="B163" s="215"/>
      <c r="C163" s="216"/>
      <c r="D163" s="192" t="s">
        <v>149</v>
      </c>
      <c r="E163" s="217" t="s">
        <v>1</v>
      </c>
      <c r="F163" s="218" t="s">
        <v>274</v>
      </c>
      <c r="G163" s="216"/>
      <c r="H163" s="217" t="s">
        <v>1</v>
      </c>
      <c r="I163" s="219"/>
      <c r="J163" s="216"/>
      <c r="K163" s="216"/>
      <c r="L163" s="220"/>
      <c r="M163" s="221"/>
      <c r="N163" s="222"/>
      <c r="O163" s="222"/>
      <c r="P163" s="222"/>
      <c r="Q163" s="222"/>
      <c r="R163" s="222"/>
      <c r="S163" s="222"/>
      <c r="T163" s="223"/>
      <c r="AT163" s="224" t="s">
        <v>149</v>
      </c>
      <c r="AU163" s="224" t="s">
        <v>83</v>
      </c>
      <c r="AV163" s="13" t="s">
        <v>81</v>
      </c>
      <c r="AW163" s="13" t="s">
        <v>34</v>
      </c>
      <c r="AX163" s="13" t="s">
        <v>73</v>
      </c>
      <c r="AY163" s="224" t="s">
        <v>113</v>
      </c>
    </row>
    <row r="164" spans="2:65" s="11" customFormat="1">
      <c r="B164" s="190"/>
      <c r="C164" s="191"/>
      <c r="D164" s="192" t="s">
        <v>149</v>
      </c>
      <c r="E164" s="193" t="s">
        <v>1</v>
      </c>
      <c r="F164" s="194" t="s">
        <v>279</v>
      </c>
      <c r="G164" s="191"/>
      <c r="H164" s="195">
        <v>2.875</v>
      </c>
      <c r="I164" s="196"/>
      <c r="J164" s="191"/>
      <c r="K164" s="191"/>
      <c r="L164" s="197"/>
      <c r="M164" s="198"/>
      <c r="N164" s="199"/>
      <c r="O164" s="199"/>
      <c r="P164" s="199"/>
      <c r="Q164" s="199"/>
      <c r="R164" s="199"/>
      <c r="S164" s="199"/>
      <c r="T164" s="200"/>
      <c r="AT164" s="201" t="s">
        <v>149</v>
      </c>
      <c r="AU164" s="201" t="s">
        <v>83</v>
      </c>
      <c r="AV164" s="11" t="s">
        <v>83</v>
      </c>
      <c r="AW164" s="11" t="s">
        <v>34</v>
      </c>
      <c r="AX164" s="11" t="s">
        <v>73</v>
      </c>
      <c r="AY164" s="201" t="s">
        <v>113</v>
      </c>
    </row>
    <row r="165" spans="2:65" s="11" customFormat="1">
      <c r="B165" s="190"/>
      <c r="C165" s="191"/>
      <c r="D165" s="192" t="s">
        <v>149</v>
      </c>
      <c r="E165" s="193" t="s">
        <v>1</v>
      </c>
      <c r="F165" s="194" t="s">
        <v>280</v>
      </c>
      <c r="G165" s="191"/>
      <c r="H165" s="195">
        <v>2.2999999999999998</v>
      </c>
      <c r="I165" s="196"/>
      <c r="J165" s="191"/>
      <c r="K165" s="191"/>
      <c r="L165" s="197"/>
      <c r="M165" s="198"/>
      <c r="N165" s="199"/>
      <c r="O165" s="199"/>
      <c r="P165" s="199"/>
      <c r="Q165" s="199"/>
      <c r="R165" s="199"/>
      <c r="S165" s="199"/>
      <c r="T165" s="200"/>
      <c r="AT165" s="201" t="s">
        <v>149</v>
      </c>
      <c r="AU165" s="201" t="s">
        <v>83</v>
      </c>
      <c r="AV165" s="11" t="s">
        <v>83</v>
      </c>
      <c r="AW165" s="11" t="s">
        <v>34</v>
      </c>
      <c r="AX165" s="11" t="s">
        <v>73</v>
      </c>
      <c r="AY165" s="201" t="s">
        <v>113</v>
      </c>
    </row>
    <row r="166" spans="2:65" s="11" customFormat="1">
      <c r="B166" s="190"/>
      <c r="C166" s="191"/>
      <c r="D166" s="192" t="s">
        <v>149</v>
      </c>
      <c r="E166" s="193" t="s">
        <v>1</v>
      </c>
      <c r="F166" s="194" t="s">
        <v>281</v>
      </c>
      <c r="G166" s="191"/>
      <c r="H166" s="195">
        <v>5.6950000000000003</v>
      </c>
      <c r="I166" s="196"/>
      <c r="J166" s="191"/>
      <c r="K166" s="191"/>
      <c r="L166" s="197"/>
      <c r="M166" s="198"/>
      <c r="N166" s="199"/>
      <c r="O166" s="199"/>
      <c r="P166" s="199"/>
      <c r="Q166" s="199"/>
      <c r="R166" s="199"/>
      <c r="S166" s="199"/>
      <c r="T166" s="200"/>
      <c r="AT166" s="201" t="s">
        <v>149</v>
      </c>
      <c r="AU166" s="201" t="s">
        <v>83</v>
      </c>
      <c r="AV166" s="11" t="s">
        <v>83</v>
      </c>
      <c r="AW166" s="11" t="s">
        <v>34</v>
      </c>
      <c r="AX166" s="11" t="s">
        <v>73</v>
      </c>
      <c r="AY166" s="201" t="s">
        <v>113</v>
      </c>
    </row>
    <row r="167" spans="2:65" s="14" customFormat="1">
      <c r="B167" s="225"/>
      <c r="C167" s="226"/>
      <c r="D167" s="192" t="s">
        <v>149</v>
      </c>
      <c r="E167" s="227" t="s">
        <v>1</v>
      </c>
      <c r="F167" s="228" t="s">
        <v>273</v>
      </c>
      <c r="G167" s="226"/>
      <c r="H167" s="229">
        <v>10.87</v>
      </c>
      <c r="I167" s="230"/>
      <c r="J167" s="226"/>
      <c r="K167" s="226"/>
      <c r="L167" s="231"/>
      <c r="M167" s="232"/>
      <c r="N167" s="233"/>
      <c r="O167" s="233"/>
      <c r="P167" s="233"/>
      <c r="Q167" s="233"/>
      <c r="R167" s="233"/>
      <c r="S167" s="233"/>
      <c r="T167" s="234"/>
      <c r="AT167" s="235" t="s">
        <v>149</v>
      </c>
      <c r="AU167" s="235" t="s">
        <v>83</v>
      </c>
      <c r="AV167" s="14" t="s">
        <v>138</v>
      </c>
      <c r="AW167" s="14" t="s">
        <v>34</v>
      </c>
      <c r="AX167" s="14" t="s">
        <v>73</v>
      </c>
      <c r="AY167" s="235" t="s">
        <v>113</v>
      </c>
    </row>
    <row r="168" spans="2:65" s="12" customFormat="1">
      <c r="B168" s="202"/>
      <c r="C168" s="203"/>
      <c r="D168" s="192" t="s">
        <v>149</v>
      </c>
      <c r="E168" s="204" t="s">
        <v>1</v>
      </c>
      <c r="F168" s="205" t="s">
        <v>157</v>
      </c>
      <c r="G168" s="203"/>
      <c r="H168" s="206">
        <v>70.308000000000007</v>
      </c>
      <c r="I168" s="207"/>
      <c r="J168" s="203"/>
      <c r="K168" s="203"/>
      <c r="L168" s="208"/>
      <c r="M168" s="209"/>
      <c r="N168" s="210"/>
      <c r="O168" s="210"/>
      <c r="P168" s="210"/>
      <c r="Q168" s="210"/>
      <c r="R168" s="210"/>
      <c r="S168" s="210"/>
      <c r="T168" s="211"/>
      <c r="AT168" s="212" t="s">
        <v>149</v>
      </c>
      <c r="AU168" s="212" t="s">
        <v>83</v>
      </c>
      <c r="AV168" s="12" t="s">
        <v>133</v>
      </c>
      <c r="AW168" s="12" t="s">
        <v>34</v>
      </c>
      <c r="AX168" s="12" t="s">
        <v>81</v>
      </c>
      <c r="AY168" s="212" t="s">
        <v>113</v>
      </c>
    </row>
    <row r="169" spans="2:65" s="10" customFormat="1" ht="22.9" customHeight="1">
      <c r="B169" s="157"/>
      <c r="C169" s="158"/>
      <c r="D169" s="159" t="s">
        <v>72</v>
      </c>
      <c r="E169" s="171" t="s">
        <v>282</v>
      </c>
      <c r="F169" s="171" t="s">
        <v>283</v>
      </c>
      <c r="G169" s="158"/>
      <c r="H169" s="158"/>
      <c r="I169" s="161"/>
      <c r="J169" s="172">
        <f>BK169</f>
        <v>0</v>
      </c>
      <c r="K169" s="158"/>
      <c r="L169" s="163"/>
      <c r="M169" s="164"/>
      <c r="N169" s="165"/>
      <c r="O169" s="165"/>
      <c r="P169" s="166">
        <f>SUM(P170:P177)</f>
        <v>0</v>
      </c>
      <c r="Q169" s="165"/>
      <c r="R169" s="166">
        <f>SUM(R170:R177)</f>
        <v>0</v>
      </c>
      <c r="S169" s="165"/>
      <c r="T169" s="167">
        <f>SUM(T170:T177)</f>
        <v>0</v>
      </c>
      <c r="AR169" s="168" t="s">
        <v>81</v>
      </c>
      <c r="AT169" s="169" t="s">
        <v>72</v>
      </c>
      <c r="AU169" s="169" t="s">
        <v>81</v>
      </c>
      <c r="AY169" s="168" t="s">
        <v>113</v>
      </c>
      <c r="BK169" s="170">
        <f>SUM(BK170:BK177)</f>
        <v>0</v>
      </c>
    </row>
    <row r="170" spans="2:65" s="1" customFormat="1" ht="16.5" customHeight="1">
      <c r="B170" s="33"/>
      <c r="C170" s="173" t="s">
        <v>284</v>
      </c>
      <c r="D170" s="173" t="s">
        <v>116</v>
      </c>
      <c r="E170" s="174" t="s">
        <v>285</v>
      </c>
      <c r="F170" s="175" t="s">
        <v>286</v>
      </c>
      <c r="G170" s="176" t="s">
        <v>186</v>
      </c>
      <c r="H170" s="177">
        <v>1408.443</v>
      </c>
      <c r="I170" s="178"/>
      <c r="J170" s="179">
        <f>ROUND(I170*H170,2)</f>
        <v>0</v>
      </c>
      <c r="K170" s="175" t="s">
        <v>119</v>
      </c>
      <c r="L170" s="37"/>
      <c r="M170" s="186" t="s">
        <v>1</v>
      </c>
      <c r="N170" s="187" t="s">
        <v>44</v>
      </c>
      <c r="O170" s="59"/>
      <c r="P170" s="188">
        <f>O170*H170</f>
        <v>0</v>
      </c>
      <c r="Q170" s="188">
        <v>0</v>
      </c>
      <c r="R170" s="188">
        <f>Q170*H170</f>
        <v>0</v>
      </c>
      <c r="S170" s="188">
        <v>0</v>
      </c>
      <c r="T170" s="189">
        <f>S170*H170</f>
        <v>0</v>
      </c>
      <c r="AR170" s="16" t="s">
        <v>133</v>
      </c>
      <c r="AT170" s="16" t="s">
        <v>116</v>
      </c>
      <c r="AU170" s="16" t="s">
        <v>83</v>
      </c>
      <c r="AY170" s="16" t="s">
        <v>113</v>
      </c>
      <c r="BE170" s="185">
        <f>IF(N170="základní",J170,0)</f>
        <v>0</v>
      </c>
      <c r="BF170" s="185">
        <f>IF(N170="snížená",J170,0)</f>
        <v>0</v>
      </c>
      <c r="BG170" s="185">
        <f>IF(N170="zákl. přenesená",J170,0)</f>
        <v>0</v>
      </c>
      <c r="BH170" s="185">
        <f>IF(N170="sníž. přenesená",J170,0)</f>
        <v>0</v>
      </c>
      <c r="BI170" s="185">
        <f>IF(N170="nulová",J170,0)</f>
        <v>0</v>
      </c>
      <c r="BJ170" s="16" t="s">
        <v>81</v>
      </c>
      <c r="BK170" s="185">
        <f>ROUND(I170*H170,2)</f>
        <v>0</v>
      </c>
      <c r="BL170" s="16" t="s">
        <v>133</v>
      </c>
      <c r="BM170" s="16" t="s">
        <v>287</v>
      </c>
    </row>
    <row r="171" spans="2:65" s="1" customFormat="1" ht="16.5" customHeight="1">
      <c r="B171" s="33"/>
      <c r="C171" s="173" t="s">
        <v>288</v>
      </c>
      <c r="D171" s="173" t="s">
        <v>116</v>
      </c>
      <c r="E171" s="174" t="s">
        <v>289</v>
      </c>
      <c r="F171" s="175" t="s">
        <v>290</v>
      </c>
      <c r="G171" s="176" t="s">
        <v>186</v>
      </c>
      <c r="H171" s="177">
        <v>1408.443</v>
      </c>
      <c r="I171" s="178"/>
      <c r="J171" s="179">
        <f>ROUND(I171*H171,2)</f>
        <v>0</v>
      </c>
      <c r="K171" s="175" t="s">
        <v>119</v>
      </c>
      <c r="L171" s="37"/>
      <c r="M171" s="186" t="s">
        <v>1</v>
      </c>
      <c r="N171" s="187" t="s">
        <v>44</v>
      </c>
      <c r="O171" s="59"/>
      <c r="P171" s="188">
        <f>O171*H171</f>
        <v>0</v>
      </c>
      <c r="Q171" s="188">
        <v>0</v>
      </c>
      <c r="R171" s="188">
        <f>Q171*H171</f>
        <v>0</v>
      </c>
      <c r="S171" s="188">
        <v>0</v>
      </c>
      <c r="T171" s="189">
        <f>S171*H171</f>
        <v>0</v>
      </c>
      <c r="AR171" s="16" t="s">
        <v>133</v>
      </c>
      <c r="AT171" s="16" t="s">
        <v>116</v>
      </c>
      <c r="AU171" s="16" t="s">
        <v>83</v>
      </c>
      <c r="AY171" s="16" t="s">
        <v>113</v>
      </c>
      <c r="BE171" s="185">
        <f>IF(N171="základní",J171,0)</f>
        <v>0</v>
      </c>
      <c r="BF171" s="185">
        <f>IF(N171="snížená",J171,0)</f>
        <v>0</v>
      </c>
      <c r="BG171" s="185">
        <f>IF(N171="zákl. přenesená",J171,0)</f>
        <v>0</v>
      </c>
      <c r="BH171" s="185">
        <f>IF(N171="sníž. přenesená",J171,0)</f>
        <v>0</v>
      </c>
      <c r="BI171" s="185">
        <f>IF(N171="nulová",J171,0)</f>
        <v>0</v>
      </c>
      <c r="BJ171" s="16" t="s">
        <v>81</v>
      </c>
      <c r="BK171" s="185">
        <f>ROUND(I171*H171,2)</f>
        <v>0</v>
      </c>
      <c r="BL171" s="16" t="s">
        <v>133</v>
      </c>
      <c r="BM171" s="16" t="s">
        <v>291</v>
      </c>
    </row>
    <row r="172" spans="2:65" s="1" customFormat="1" ht="19.5">
      <c r="B172" s="33"/>
      <c r="C172" s="34"/>
      <c r="D172" s="192" t="s">
        <v>193</v>
      </c>
      <c r="E172" s="34"/>
      <c r="F172" s="213" t="s">
        <v>292</v>
      </c>
      <c r="G172" s="34"/>
      <c r="H172" s="34"/>
      <c r="I172" s="102"/>
      <c r="J172" s="34"/>
      <c r="K172" s="34"/>
      <c r="L172" s="37"/>
      <c r="M172" s="214"/>
      <c r="N172" s="59"/>
      <c r="O172" s="59"/>
      <c r="P172" s="59"/>
      <c r="Q172" s="59"/>
      <c r="R172" s="59"/>
      <c r="S172" s="59"/>
      <c r="T172" s="60"/>
      <c r="AT172" s="16" t="s">
        <v>193</v>
      </c>
      <c r="AU172" s="16" t="s">
        <v>83</v>
      </c>
    </row>
    <row r="173" spans="2:65" s="1" customFormat="1" ht="16.5" customHeight="1">
      <c r="B173" s="33"/>
      <c r="C173" s="173" t="s">
        <v>293</v>
      </c>
      <c r="D173" s="173" t="s">
        <v>116</v>
      </c>
      <c r="E173" s="174" t="s">
        <v>294</v>
      </c>
      <c r="F173" s="175" t="s">
        <v>295</v>
      </c>
      <c r="G173" s="176" t="s">
        <v>186</v>
      </c>
      <c r="H173" s="177">
        <v>1225.2929999999999</v>
      </c>
      <c r="I173" s="178"/>
      <c r="J173" s="179">
        <f>ROUND(I173*H173,2)</f>
        <v>0</v>
      </c>
      <c r="K173" s="175" t="s">
        <v>1</v>
      </c>
      <c r="L173" s="37"/>
      <c r="M173" s="186" t="s">
        <v>1</v>
      </c>
      <c r="N173" s="187" t="s">
        <v>44</v>
      </c>
      <c r="O173" s="59"/>
      <c r="P173" s="188">
        <f>O173*H173</f>
        <v>0</v>
      </c>
      <c r="Q173" s="188">
        <v>0</v>
      </c>
      <c r="R173" s="188">
        <f>Q173*H173</f>
        <v>0</v>
      </c>
      <c r="S173" s="188">
        <v>0</v>
      </c>
      <c r="T173" s="189">
        <f>S173*H173</f>
        <v>0</v>
      </c>
      <c r="AR173" s="16" t="s">
        <v>133</v>
      </c>
      <c r="AT173" s="16" t="s">
        <v>116</v>
      </c>
      <c r="AU173" s="16" t="s">
        <v>83</v>
      </c>
      <c r="AY173" s="16" t="s">
        <v>113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6" t="s">
        <v>81</v>
      </c>
      <c r="BK173" s="185">
        <f>ROUND(I173*H173,2)</f>
        <v>0</v>
      </c>
      <c r="BL173" s="16" t="s">
        <v>133</v>
      </c>
      <c r="BM173" s="16" t="s">
        <v>296</v>
      </c>
    </row>
    <row r="174" spans="2:65" s="11" customFormat="1">
      <c r="B174" s="190"/>
      <c r="C174" s="191"/>
      <c r="D174" s="192" t="s">
        <v>149</v>
      </c>
      <c r="E174" s="193" t="s">
        <v>1</v>
      </c>
      <c r="F174" s="194" t="s">
        <v>297</v>
      </c>
      <c r="G174" s="191"/>
      <c r="H174" s="195">
        <v>1225.2929999999999</v>
      </c>
      <c r="I174" s="196"/>
      <c r="J174" s="191"/>
      <c r="K174" s="191"/>
      <c r="L174" s="197"/>
      <c r="M174" s="198"/>
      <c r="N174" s="199"/>
      <c r="O174" s="199"/>
      <c r="P174" s="199"/>
      <c r="Q174" s="199"/>
      <c r="R174" s="199"/>
      <c r="S174" s="199"/>
      <c r="T174" s="200"/>
      <c r="AT174" s="201" t="s">
        <v>149</v>
      </c>
      <c r="AU174" s="201" t="s">
        <v>83</v>
      </c>
      <c r="AV174" s="11" t="s">
        <v>83</v>
      </c>
      <c r="AW174" s="11" t="s">
        <v>34</v>
      </c>
      <c r="AX174" s="11" t="s">
        <v>81</v>
      </c>
      <c r="AY174" s="201" t="s">
        <v>113</v>
      </c>
    </row>
    <row r="175" spans="2:65" s="1" customFormat="1" ht="16.5" customHeight="1">
      <c r="B175" s="33"/>
      <c r="C175" s="173" t="s">
        <v>298</v>
      </c>
      <c r="D175" s="173" t="s">
        <v>116</v>
      </c>
      <c r="E175" s="174" t="s">
        <v>299</v>
      </c>
      <c r="F175" s="175" t="s">
        <v>300</v>
      </c>
      <c r="G175" s="176" t="s">
        <v>186</v>
      </c>
      <c r="H175" s="177">
        <v>130</v>
      </c>
      <c r="I175" s="178"/>
      <c r="J175" s="179">
        <f>ROUND(I175*H175,2)</f>
        <v>0</v>
      </c>
      <c r="K175" s="175" t="s">
        <v>1</v>
      </c>
      <c r="L175" s="37"/>
      <c r="M175" s="186" t="s">
        <v>1</v>
      </c>
      <c r="N175" s="187" t="s">
        <v>44</v>
      </c>
      <c r="O175" s="59"/>
      <c r="P175" s="188">
        <f>O175*H175</f>
        <v>0</v>
      </c>
      <c r="Q175" s="188">
        <v>0</v>
      </c>
      <c r="R175" s="188">
        <f>Q175*H175</f>
        <v>0</v>
      </c>
      <c r="S175" s="188">
        <v>0</v>
      </c>
      <c r="T175" s="189">
        <f>S175*H175</f>
        <v>0</v>
      </c>
      <c r="AR175" s="16" t="s">
        <v>133</v>
      </c>
      <c r="AT175" s="16" t="s">
        <v>116</v>
      </c>
      <c r="AU175" s="16" t="s">
        <v>83</v>
      </c>
      <c r="AY175" s="16" t="s">
        <v>113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16" t="s">
        <v>81</v>
      </c>
      <c r="BK175" s="185">
        <f>ROUND(I175*H175,2)</f>
        <v>0</v>
      </c>
      <c r="BL175" s="16" t="s">
        <v>133</v>
      </c>
      <c r="BM175" s="16" t="s">
        <v>301</v>
      </c>
    </row>
    <row r="176" spans="2:65" s="1" customFormat="1" ht="16.5" customHeight="1">
      <c r="B176" s="33"/>
      <c r="C176" s="173" t="s">
        <v>302</v>
      </c>
      <c r="D176" s="173" t="s">
        <v>116</v>
      </c>
      <c r="E176" s="174" t="s">
        <v>303</v>
      </c>
      <c r="F176" s="175" t="s">
        <v>304</v>
      </c>
      <c r="G176" s="176" t="s">
        <v>186</v>
      </c>
      <c r="H176" s="177">
        <v>0.5</v>
      </c>
      <c r="I176" s="178"/>
      <c r="J176" s="179">
        <f>ROUND(I176*H176,2)</f>
        <v>0</v>
      </c>
      <c r="K176" s="175" t="s">
        <v>1</v>
      </c>
      <c r="L176" s="37"/>
      <c r="M176" s="186" t="s">
        <v>1</v>
      </c>
      <c r="N176" s="187" t="s">
        <v>44</v>
      </c>
      <c r="O176" s="59"/>
      <c r="P176" s="188">
        <f>O176*H176</f>
        <v>0</v>
      </c>
      <c r="Q176" s="188">
        <v>0</v>
      </c>
      <c r="R176" s="188">
        <f>Q176*H176</f>
        <v>0</v>
      </c>
      <c r="S176" s="188">
        <v>0</v>
      </c>
      <c r="T176" s="189">
        <f>S176*H176</f>
        <v>0</v>
      </c>
      <c r="AR176" s="16" t="s">
        <v>133</v>
      </c>
      <c r="AT176" s="16" t="s">
        <v>116</v>
      </c>
      <c r="AU176" s="16" t="s">
        <v>83</v>
      </c>
      <c r="AY176" s="16" t="s">
        <v>113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6" t="s">
        <v>81</v>
      </c>
      <c r="BK176" s="185">
        <f>ROUND(I176*H176,2)</f>
        <v>0</v>
      </c>
      <c r="BL176" s="16" t="s">
        <v>133</v>
      </c>
      <c r="BM176" s="16" t="s">
        <v>305</v>
      </c>
    </row>
    <row r="177" spans="2:65" s="1" customFormat="1" ht="16.5" customHeight="1">
      <c r="B177" s="33"/>
      <c r="C177" s="173" t="s">
        <v>306</v>
      </c>
      <c r="D177" s="173" t="s">
        <v>116</v>
      </c>
      <c r="E177" s="174" t="s">
        <v>307</v>
      </c>
      <c r="F177" s="175" t="s">
        <v>308</v>
      </c>
      <c r="G177" s="176" t="s">
        <v>186</v>
      </c>
      <c r="H177" s="177">
        <v>52.65</v>
      </c>
      <c r="I177" s="178"/>
      <c r="J177" s="179">
        <f>ROUND(I177*H177,2)</f>
        <v>0</v>
      </c>
      <c r="K177" s="175" t="s">
        <v>119</v>
      </c>
      <c r="L177" s="37"/>
      <c r="M177" s="180" t="s">
        <v>1</v>
      </c>
      <c r="N177" s="181" t="s">
        <v>44</v>
      </c>
      <c r="O177" s="182"/>
      <c r="P177" s="183">
        <f>O177*H177</f>
        <v>0</v>
      </c>
      <c r="Q177" s="183">
        <v>0</v>
      </c>
      <c r="R177" s="183">
        <f>Q177*H177</f>
        <v>0</v>
      </c>
      <c r="S177" s="183">
        <v>0</v>
      </c>
      <c r="T177" s="184">
        <f>S177*H177</f>
        <v>0</v>
      </c>
      <c r="AR177" s="16" t="s">
        <v>133</v>
      </c>
      <c r="AT177" s="16" t="s">
        <v>116</v>
      </c>
      <c r="AU177" s="16" t="s">
        <v>83</v>
      </c>
      <c r="AY177" s="16" t="s">
        <v>113</v>
      </c>
      <c r="BE177" s="185">
        <f>IF(N177="základní",J177,0)</f>
        <v>0</v>
      </c>
      <c r="BF177" s="185">
        <f>IF(N177="snížená",J177,0)</f>
        <v>0</v>
      </c>
      <c r="BG177" s="185">
        <f>IF(N177="zákl. přenesená",J177,0)</f>
        <v>0</v>
      </c>
      <c r="BH177" s="185">
        <f>IF(N177="sníž. přenesená",J177,0)</f>
        <v>0</v>
      </c>
      <c r="BI177" s="185">
        <f>IF(N177="nulová",J177,0)</f>
        <v>0</v>
      </c>
      <c r="BJ177" s="16" t="s">
        <v>81</v>
      </c>
      <c r="BK177" s="185">
        <f>ROUND(I177*H177,2)</f>
        <v>0</v>
      </c>
      <c r="BL177" s="16" t="s">
        <v>133</v>
      </c>
      <c r="BM177" s="16" t="s">
        <v>309</v>
      </c>
    </row>
    <row r="178" spans="2:65" s="1" customFormat="1" ht="6.95" customHeight="1">
      <c r="B178" s="45"/>
      <c r="C178" s="46"/>
      <c r="D178" s="46"/>
      <c r="E178" s="46"/>
      <c r="F178" s="46"/>
      <c r="G178" s="46"/>
      <c r="H178" s="46"/>
      <c r="I178" s="124"/>
      <c r="J178" s="46"/>
      <c r="K178" s="46"/>
      <c r="L178" s="37"/>
    </row>
  </sheetData>
  <sheetProtection algorithmName="SHA-512" hashValue="pZfRbCH8exunOLiT4x/zj4+e1gNH4un2cxTLSFw52DTqhnRWYf/2LdZGgey5bnHBCnbBu477Mvv2Gwc1o7XNkg==" saltValue="ZrA4eTBJP3bjad1Mhs/geuQgRnQx/GyLAzvpX2Xf7Cy+aLSHFVPGv1mEErRYZubNgaau1AOyBQW7D9f93dGi2g==" spinCount="100000" sheet="1" objects="1" scenarios="1" formatColumns="0" formatRows="0" autoFilter="0"/>
  <autoFilter ref="C82:K177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rintOptions horizontalCentered="1"/>
  <pageMargins left="0.39370078740157483" right="0.39370078740157483" top="0.39370078740157483" bottom="0.39370078740157483" header="0" footer="0"/>
  <pageSetup paperSize="9" scale="88" fitToHeight="100" orientation="landscape" blackAndWhite="1" r:id="rId1"/>
  <headerFooter>
    <oddFooter>&amp;CStrana &amp;P z &amp;N</oddFooter>
  </headerFooter>
  <rowBreaks count="1" manualBreakCount="1">
    <brk id="114" min="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VEDLEJŠÍ A OSTATNÍ N...</vt:lpstr>
      <vt:lpstr>02 - BOURACÍ PRÁCE</vt:lpstr>
      <vt:lpstr>'01 - VEDLEJŠÍ A OSTATNÍ N...'!Názvy_tisku</vt:lpstr>
      <vt:lpstr>'02 - BOURACÍ PRÁCE'!Názvy_tisku</vt:lpstr>
      <vt:lpstr>'Rekapitulace stavby'!Názvy_tisku</vt:lpstr>
      <vt:lpstr>'01 - VEDLEJŠÍ A OSTATNÍ N...'!Oblast_tisku</vt:lpstr>
      <vt:lpstr>'02 - BOURACÍ PRÁCE'!Oblast_tisku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VM\Vladimír</dc:creator>
  <cp:lastModifiedBy>Vladimír</cp:lastModifiedBy>
  <dcterms:created xsi:type="dcterms:W3CDTF">2019-09-16T08:22:56Z</dcterms:created>
  <dcterms:modified xsi:type="dcterms:W3CDTF">2019-09-16T08:24:25Z</dcterms:modified>
</cp:coreProperties>
</file>