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ikutaP\OneDrive - Lasselsberger GMBH\Plocha\dotace\projekt - kompresory\revize 2\Příloha č. 4.2_ZD_PD_kompresorovna_vč_pol_rozpočtu_část 2\Položkový rozpočet\"/>
    </mc:Choice>
  </mc:AlternateContent>
  <xr:revisionPtr revIDLastSave="0" documentId="13_ncr:1_{956DD083-E2BE-4F12-AFD9-CB0D274DFB0A}" xr6:coauthVersionLast="45" xr6:coauthVersionMax="46" xr10:uidLastSave="{00000000-0000-0000-0000-000000000000}"/>
  <workbookProtection workbookAlgorithmName="SHA-512" workbookHashValue="6qe1UsJmF1gEeFPXFUN450t3U55aWusMSb6g3gLX/7MbRqANG7bcL1qK25ozOgh15tqYnVxzX0w87Kr+9W5MWw==" workbookSaltValue="8YAN6Xev3iO1Qb8VvhMRxg==" workbookSpinCount="100000" lockStructure="1"/>
  <bookViews>
    <workbookView xWindow="28680" yWindow="-2070" windowWidth="29040" windowHeight="17640" activeTab="1" xr2:uid="{00000000-000D-0000-FFFF-FFFF00000000}"/>
  </bookViews>
  <sheets>
    <sheet name="Rekapitulace stavby" sheetId="1" r:id="rId1"/>
    <sheet name="1102.1 - Kompresorovna st..." sheetId="2" r:id="rId2"/>
    <sheet name="1102.2 - Kompresorovna - ..." sheetId="3" r:id="rId3"/>
    <sheet name="1102.3 - Kompresorovna - MaR" sheetId="4" r:id="rId4"/>
    <sheet name="1102.4 - Kompresorovna - VZT" sheetId="5" r:id="rId5"/>
  </sheets>
  <definedNames>
    <definedName name="_xlnm._FilterDatabase" localSheetId="1" hidden="1">'1102.1 - Kompresorovna st...'!$C$125:$K$244</definedName>
    <definedName name="_xlnm._FilterDatabase" localSheetId="2" hidden="1">'1102.2 - Kompresorovna - ...'!$C$117:$K$182</definedName>
    <definedName name="_xlnm._FilterDatabase" localSheetId="3" hidden="1">'1102.3 - Kompresorovna - MaR'!$C$117:$K$147</definedName>
    <definedName name="_xlnm._FilterDatabase" localSheetId="4" hidden="1">'1102.4 - Kompresorovna - VZT'!$C$120:$K$184</definedName>
    <definedName name="_xlnm.Print_Titles" localSheetId="1">'1102.1 - Kompresorovna st...'!$125:$125</definedName>
    <definedName name="_xlnm.Print_Titles" localSheetId="2">'1102.2 - Kompresorovna - ...'!$117:$117</definedName>
    <definedName name="_xlnm.Print_Titles" localSheetId="3">'1102.3 - Kompresorovna - MaR'!$117:$117</definedName>
    <definedName name="_xlnm.Print_Titles" localSheetId="4">'1102.4 - Kompresorovna - VZT'!$120:$120</definedName>
    <definedName name="_xlnm.Print_Titles" localSheetId="0">'Rekapitulace stavby'!$92:$92</definedName>
    <definedName name="_xlnm.Print_Area" localSheetId="1">'1102.1 - Kompresorovna st...'!$C$4:$J$39,'1102.1 - Kompresorovna st...'!$C$50:$J$76,'1102.1 - Kompresorovna st...'!$C$82:$J$107,'1102.1 - Kompresorovna st...'!$C$113:$J$244</definedName>
    <definedName name="_xlnm.Print_Area" localSheetId="2">'1102.2 - Kompresorovna - ...'!$C$4:$J$39,'1102.2 - Kompresorovna - ...'!$C$50:$J$76,'1102.2 - Kompresorovna - ...'!$C$82:$J$99,'1102.2 - Kompresorovna - ...'!$C$105:$J$182</definedName>
    <definedName name="_xlnm.Print_Area" localSheetId="3">'1102.3 - Kompresorovna - MaR'!$C$4:$J$39,'1102.3 - Kompresorovna - MaR'!$C$50:$J$76,'1102.3 - Kompresorovna - MaR'!$C$82:$J$99,'1102.3 - Kompresorovna - MaR'!$C$105:$J$147</definedName>
    <definedName name="_xlnm.Print_Area" localSheetId="4">'1102.4 - Kompresorovna - VZT'!$C$4:$J$39,'1102.4 - Kompresorovna - VZT'!$C$50:$J$76,'1102.4 - Kompresorovna - VZT'!$C$82:$J$102,'1102.4 - Kompresorovna - VZT'!$C$108:$J$184</definedName>
    <definedName name="_xlnm.Print_Area" localSheetId="0">'Rekapitulace stavby'!$D$4:$AO$76,'Rekapitulace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5" l="1"/>
  <c r="J37" i="5"/>
  <c r="J36" i="5"/>
  <c r="AY98" i="1" s="1"/>
  <c r="J35" i="5"/>
  <c r="AX98" i="1" s="1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J118" i="5"/>
  <c r="J117" i="5"/>
  <c r="F117" i="5"/>
  <c r="F115" i="5"/>
  <c r="E113" i="5"/>
  <c r="J92" i="5"/>
  <c r="J91" i="5"/>
  <c r="F91" i="5"/>
  <c r="F89" i="5"/>
  <c r="E87" i="5"/>
  <c r="J18" i="5"/>
  <c r="E18" i="5"/>
  <c r="F118" i="5" s="1"/>
  <c r="J12" i="5"/>
  <c r="J115" i="5" s="1"/>
  <c r="E7" i="5"/>
  <c r="E111" i="5" s="1"/>
  <c r="J37" i="4"/>
  <c r="J36" i="4"/>
  <c r="AY97" i="1"/>
  <c r="J35" i="4"/>
  <c r="AX97" i="1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J115" i="4"/>
  <c r="J114" i="4"/>
  <c r="F114" i="4"/>
  <c r="F112" i="4"/>
  <c r="E110" i="4"/>
  <c r="J92" i="4"/>
  <c r="J91" i="4"/>
  <c r="F91" i="4"/>
  <c r="F89" i="4"/>
  <c r="E87" i="4"/>
  <c r="J18" i="4"/>
  <c r="E18" i="4"/>
  <c r="F92" i="4"/>
  <c r="J17" i="4"/>
  <c r="J12" i="4"/>
  <c r="J89" i="4" s="1"/>
  <c r="E7" i="4"/>
  <c r="E108" i="4" s="1"/>
  <c r="J37" i="3"/>
  <c r="J36" i="3"/>
  <c r="AY96" i="1" s="1"/>
  <c r="J35" i="3"/>
  <c r="AX96" i="1" s="1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 s="1"/>
  <c r="J17" i="3"/>
  <c r="J12" i="3"/>
  <c r="J112" i="3" s="1"/>
  <c r="E7" i="3"/>
  <c r="E85" i="3" s="1"/>
  <c r="J37" i="2"/>
  <c r="J36" i="2"/>
  <c r="AY95" i="1" s="1"/>
  <c r="J35" i="2"/>
  <c r="AX95" i="1" s="1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T234" i="2" s="1"/>
  <c r="R235" i="2"/>
  <c r="R234" i="2" s="1"/>
  <c r="P235" i="2"/>
  <c r="P234" i="2" s="1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J123" i="2"/>
  <c r="J122" i="2"/>
  <c r="F122" i="2"/>
  <c r="F120" i="2"/>
  <c r="E118" i="2"/>
  <c r="J92" i="2"/>
  <c r="J91" i="2"/>
  <c r="F91" i="2"/>
  <c r="F89" i="2"/>
  <c r="E87" i="2"/>
  <c r="J18" i="2"/>
  <c r="E18" i="2"/>
  <c r="F123" i="2" s="1"/>
  <c r="J17" i="2"/>
  <c r="J12" i="2"/>
  <c r="J120" i="2" s="1"/>
  <c r="E7" i="2"/>
  <c r="E85" i="2" s="1"/>
  <c r="L90" i="1"/>
  <c r="AM90" i="1"/>
  <c r="AM89" i="1"/>
  <c r="L89" i="1"/>
  <c r="AM87" i="1"/>
  <c r="L87" i="1"/>
  <c r="L85" i="1"/>
  <c r="L84" i="1"/>
  <c r="BK184" i="5"/>
  <c r="J184" i="5"/>
  <c r="BK183" i="5"/>
  <c r="J183" i="5"/>
  <c r="BK182" i="5"/>
  <c r="J182" i="5"/>
  <c r="BK181" i="5"/>
  <c r="J181" i="5"/>
  <c r="BK180" i="5"/>
  <c r="J180" i="5"/>
  <c r="BK179" i="5"/>
  <c r="J179" i="5"/>
  <c r="BK178" i="5"/>
  <c r="J176" i="5"/>
  <c r="BK175" i="5"/>
  <c r="BK173" i="5"/>
  <c r="J167" i="5"/>
  <c r="BK164" i="5"/>
  <c r="J163" i="5"/>
  <c r="BK162" i="5"/>
  <c r="J156" i="5"/>
  <c r="BK137" i="5"/>
  <c r="BK134" i="5"/>
  <c r="BK126" i="5"/>
  <c r="BK123" i="5"/>
  <c r="BK147" i="4"/>
  <c r="BK139" i="4"/>
  <c r="BK130" i="4"/>
  <c r="BK126" i="4"/>
  <c r="BK121" i="4"/>
  <c r="J180" i="3"/>
  <c r="J179" i="3"/>
  <c r="BK173" i="3"/>
  <c r="BK168" i="3"/>
  <c r="BK164" i="3"/>
  <c r="J161" i="3"/>
  <c r="BK154" i="3"/>
  <c r="J151" i="3"/>
  <c r="BK150" i="3"/>
  <c r="J148" i="3"/>
  <c r="J143" i="3"/>
  <c r="J140" i="3"/>
  <c r="BK138" i="3"/>
  <c r="BK132" i="3"/>
  <c r="J131" i="3"/>
  <c r="BK130" i="3"/>
  <c r="J127" i="3"/>
  <c r="J126" i="3"/>
  <c r="BK125" i="3"/>
  <c r="BK123" i="3"/>
  <c r="J122" i="3"/>
  <c r="J121" i="3"/>
  <c r="BK243" i="2"/>
  <c r="J230" i="2"/>
  <c r="J222" i="2"/>
  <c r="BK220" i="2"/>
  <c r="BK219" i="2"/>
  <c r="J213" i="2"/>
  <c r="BK210" i="2"/>
  <c r="BK208" i="2"/>
  <c r="J200" i="2"/>
  <c r="J196" i="2"/>
  <c r="BK195" i="2"/>
  <c r="J193" i="2"/>
  <c r="BK186" i="2"/>
  <c r="J184" i="2"/>
  <c r="J182" i="2"/>
  <c r="BK176" i="2"/>
  <c r="J175" i="2"/>
  <c r="BK173" i="2"/>
  <c r="J167" i="2"/>
  <c r="BK165" i="2"/>
  <c r="BK157" i="2"/>
  <c r="J156" i="2"/>
  <c r="BK155" i="2"/>
  <c r="J152" i="2"/>
  <c r="BK139" i="2"/>
  <c r="J136" i="2"/>
  <c r="J129" i="2"/>
  <c r="BK159" i="5"/>
  <c r="J154" i="5"/>
  <c r="BK152" i="5"/>
  <c r="J149" i="5"/>
  <c r="J147" i="5"/>
  <c r="J141" i="5"/>
  <c r="J138" i="5"/>
  <c r="J136" i="5"/>
  <c r="J135" i="5"/>
  <c r="J133" i="5"/>
  <c r="BK128" i="5"/>
  <c r="J124" i="5"/>
  <c r="J123" i="5"/>
  <c r="BK144" i="4"/>
  <c r="BK142" i="4"/>
  <c r="J136" i="4"/>
  <c r="BK132" i="4"/>
  <c r="BK129" i="4"/>
  <c r="BK125" i="4"/>
  <c r="J123" i="4"/>
  <c r="J181" i="3"/>
  <c r="J172" i="3"/>
  <c r="J169" i="3"/>
  <c r="J164" i="3"/>
  <c r="J159" i="3"/>
  <c r="BK157" i="3"/>
  <c r="BK148" i="3"/>
  <c r="BK146" i="3"/>
  <c r="J144" i="3"/>
  <c r="BK139" i="3"/>
  <c r="J136" i="3"/>
  <c r="J129" i="3"/>
  <c r="BK128" i="3"/>
  <c r="BK127" i="3"/>
  <c r="BK233" i="2"/>
  <c r="J231" i="2"/>
  <c r="BK230" i="2"/>
  <c r="J226" i="2"/>
  <c r="J219" i="2"/>
  <c r="J216" i="2"/>
  <c r="BK214" i="2"/>
  <c r="BK213" i="2"/>
  <c r="J209" i="2"/>
  <c r="BK207" i="2"/>
  <c r="BK204" i="2"/>
  <c r="BK202" i="2"/>
  <c r="BK198" i="2"/>
  <c r="BK192" i="2"/>
  <c r="BK190" i="2"/>
  <c r="BK187" i="2"/>
  <c r="J185" i="2"/>
  <c r="BK182" i="2"/>
  <c r="J179" i="2"/>
  <c r="BK177" i="2"/>
  <c r="J174" i="2"/>
  <c r="BK171" i="2"/>
  <c r="BK167" i="2"/>
  <c r="J155" i="2"/>
  <c r="J143" i="2"/>
  <c r="BK142" i="2"/>
  <c r="J137" i="2"/>
  <c r="J135" i="2"/>
  <c r="J133" i="2"/>
  <c r="BK129" i="2"/>
  <c r="J162" i="5"/>
  <c r="BK158" i="5"/>
  <c r="BK153" i="5"/>
  <c r="J150" i="5"/>
  <c r="BK146" i="5"/>
  <c r="BK144" i="5"/>
  <c r="BK140" i="5"/>
  <c r="BK139" i="5"/>
  <c r="BK136" i="5"/>
  <c r="BK135" i="5"/>
  <c r="J131" i="5"/>
  <c r="BK129" i="5"/>
  <c r="BK127" i="5"/>
  <c r="J126" i="5"/>
  <c r="J147" i="4"/>
  <c r="J146" i="4"/>
  <c r="J144" i="4"/>
  <c r="BK143" i="4"/>
  <c r="J142" i="4"/>
  <c r="J141" i="4"/>
  <c r="BK131" i="4"/>
  <c r="J129" i="4"/>
  <c r="BK127" i="4"/>
  <c r="BK123" i="4"/>
  <c r="J122" i="4"/>
  <c r="BK175" i="3"/>
  <c r="BK174" i="3"/>
  <c r="J170" i="3"/>
  <c r="J167" i="3"/>
  <c r="BK163" i="3"/>
  <c r="J160" i="3"/>
  <c r="J154" i="3"/>
  <c r="BK153" i="3"/>
  <c r="J150" i="3"/>
  <c r="BK147" i="3"/>
  <c r="BK142" i="3"/>
  <c r="J141" i="3"/>
  <c r="BK140" i="3"/>
  <c r="BK136" i="3"/>
  <c r="BK242" i="2"/>
  <c r="BK235" i="2"/>
  <c r="BK232" i="2"/>
  <c r="BK231" i="2"/>
  <c r="BK227" i="2"/>
  <c r="J217" i="2"/>
  <c r="J215" i="2"/>
  <c r="J205" i="2"/>
  <c r="BK203" i="2"/>
  <c r="J199" i="2"/>
  <c r="J195" i="2"/>
  <c r="J192" i="2"/>
  <c r="BK188" i="2"/>
  <c r="BK185" i="2"/>
  <c r="BK175" i="2"/>
  <c r="BK174" i="2"/>
  <c r="BK168" i="2"/>
  <c r="BK166" i="2"/>
  <c r="BK159" i="2"/>
  <c r="J154" i="2"/>
  <c r="J153" i="2"/>
  <c r="BK150" i="2"/>
  <c r="BK146" i="2"/>
  <c r="J141" i="2"/>
  <c r="J139" i="2"/>
  <c r="BK135" i="2"/>
  <c r="BK133" i="2"/>
  <c r="J132" i="2"/>
  <c r="BK128" i="2"/>
  <c r="J173" i="5"/>
  <c r="J172" i="5"/>
  <c r="BK171" i="5"/>
  <c r="BK166" i="5"/>
  <c r="BK163" i="5"/>
  <c r="BK161" i="5"/>
  <c r="BK160" i="5"/>
  <c r="BK155" i="5"/>
  <c r="J143" i="4"/>
  <c r="BK135" i="4"/>
  <c r="J134" i="4"/>
  <c r="J133" i="4"/>
  <c r="J130" i="4"/>
  <c r="J182" i="3"/>
  <c r="BK180" i="3"/>
  <c r="J178" i="3"/>
  <c r="J177" i="3"/>
  <c r="BK172" i="3"/>
  <c r="BK167" i="3"/>
  <c r="BK166" i="3"/>
  <c r="J165" i="3"/>
  <c r="BK159" i="3"/>
  <c r="BK156" i="3"/>
  <c r="BK155" i="3"/>
  <c r="BK152" i="3"/>
  <c r="BK149" i="3"/>
  <c r="J147" i="3"/>
  <c r="BK144" i="3"/>
  <c r="BK143" i="3"/>
  <c r="J132" i="3"/>
  <c r="BK126" i="3"/>
  <c r="J244" i="2"/>
  <c r="J242" i="2"/>
  <c r="BK229" i="2"/>
  <c r="BK228" i="2"/>
  <c r="J224" i="2"/>
  <c r="BK221" i="2"/>
  <c r="BK218" i="2"/>
  <c r="BK217" i="2"/>
  <c r="J208" i="2"/>
  <c r="J201" i="2"/>
  <c r="BK197" i="2"/>
  <c r="BK196" i="2"/>
  <c r="BK191" i="2"/>
  <c r="J188" i="2"/>
  <c r="J183" i="2"/>
  <c r="BK180" i="2"/>
  <c r="J178" i="2"/>
  <c r="J173" i="2"/>
  <c r="J172" i="2"/>
  <c r="BK169" i="2"/>
  <c r="J160" i="2"/>
  <c r="BK158" i="2"/>
  <c r="BK153" i="2"/>
  <c r="BK152" i="2"/>
  <c r="J148" i="2"/>
  <c r="J147" i="2"/>
  <c r="BK141" i="2"/>
  <c r="BK140" i="2"/>
  <c r="BK137" i="2"/>
  <c r="BK134" i="2"/>
  <c r="BK174" i="5"/>
  <c r="BK170" i="5"/>
  <c r="BK165" i="5"/>
  <c r="J161" i="5"/>
  <c r="J158" i="5"/>
  <c r="BK154" i="5"/>
  <c r="J152" i="5"/>
  <c r="BK149" i="5"/>
  <c r="BK145" i="5"/>
  <c r="BK143" i="5"/>
  <c r="BK142" i="5"/>
  <c r="J139" i="5"/>
  <c r="BK130" i="5"/>
  <c r="BK138" i="4"/>
  <c r="BK137" i="4"/>
  <c r="BK133" i="4"/>
  <c r="J132" i="4"/>
  <c r="J127" i="4"/>
  <c r="BK124" i="4"/>
  <c r="BK122" i="4"/>
  <c r="J171" i="3"/>
  <c r="J168" i="3"/>
  <c r="BK165" i="3"/>
  <c r="J163" i="3"/>
  <c r="BK162" i="3"/>
  <c r="J156" i="3"/>
  <c r="J153" i="3"/>
  <c r="BK145" i="3"/>
  <c r="J139" i="3"/>
  <c r="J137" i="3"/>
  <c r="J134" i="3"/>
  <c r="J128" i="3"/>
  <c r="J125" i="3"/>
  <c r="J124" i="3"/>
  <c r="BK122" i="3"/>
  <c r="J241" i="2"/>
  <c r="J239" i="2"/>
  <c r="J238" i="2"/>
  <c r="J235" i="2"/>
  <c r="J233" i="2"/>
  <c r="J232" i="2"/>
  <c r="J228" i="2"/>
  <c r="J225" i="2"/>
  <c r="BK223" i="2"/>
  <c r="BK222" i="2"/>
  <c r="J220" i="2"/>
  <c r="J218" i="2"/>
  <c r="BK216" i="2"/>
  <c r="BK212" i="2"/>
  <c r="BK206" i="2"/>
  <c r="BK200" i="2"/>
  <c r="J194" i="2"/>
  <c r="BK184" i="2"/>
  <c r="BK179" i="2"/>
  <c r="J176" i="2"/>
  <c r="J166" i="2"/>
  <c r="BK162" i="2"/>
  <c r="BK160" i="2"/>
  <c r="J158" i="2"/>
  <c r="BK145" i="2"/>
  <c r="J144" i="2"/>
  <c r="BK136" i="2"/>
  <c r="BK132" i="2"/>
  <c r="BK131" i="2"/>
  <c r="J178" i="5"/>
  <c r="J175" i="5"/>
  <c r="J171" i="5"/>
  <c r="J170" i="5"/>
  <c r="BK169" i="5"/>
  <c r="J160" i="5"/>
  <c r="J159" i="5"/>
  <c r="BK151" i="5"/>
  <c r="BK150" i="5"/>
  <c r="BK141" i="5"/>
  <c r="J137" i="5"/>
  <c r="BK131" i="5"/>
  <c r="J130" i="5"/>
  <c r="J129" i="5"/>
  <c r="J127" i="5"/>
  <c r="J138" i="4"/>
  <c r="BK134" i="4"/>
  <c r="BK128" i="4"/>
  <c r="J121" i="4"/>
  <c r="BK182" i="3"/>
  <c r="BK177" i="3"/>
  <c r="BK176" i="3"/>
  <c r="J174" i="3"/>
  <c r="BK171" i="3"/>
  <c r="BK161" i="3"/>
  <c r="BK160" i="3"/>
  <c r="J157" i="3"/>
  <c r="J155" i="3"/>
  <c r="J149" i="3"/>
  <c r="J146" i="3"/>
  <c r="BK137" i="3"/>
  <c r="BK135" i="3"/>
  <c r="J133" i="3"/>
  <c r="BK124" i="3"/>
  <c r="J123" i="3"/>
  <c r="BK121" i="3"/>
  <c r="J243" i="2"/>
  <c r="BK241" i="2"/>
  <c r="BK238" i="2"/>
  <c r="J227" i="2"/>
  <c r="J223" i="2"/>
  <c r="BK215" i="2"/>
  <c r="J212" i="2"/>
  <c r="BK209" i="2"/>
  <c r="J207" i="2"/>
  <c r="BK205" i="2"/>
  <c r="J202" i="2"/>
  <c r="J198" i="2"/>
  <c r="BK194" i="2"/>
  <c r="J190" i="2"/>
  <c r="J187" i="2"/>
  <c r="BK183" i="2"/>
  <c r="J180" i="2"/>
  <c r="J170" i="2"/>
  <c r="J168" i="2"/>
  <c r="J165" i="2"/>
  <c r="BK164" i="2"/>
  <c r="J162" i="2"/>
  <c r="BK161" i="2"/>
  <c r="BK154" i="2"/>
  <c r="BK149" i="2"/>
  <c r="BK147" i="2"/>
  <c r="BK144" i="2"/>
  <c r="BK130" i="2"/>
  <c r="AS94" i="1"/>
  <c r="BK176" i="5"/>
  <c r="J174" i="5"/>
  <c r="J169" i="5"/>
  <c r="J166" i="5"/>
  <c r="J164" i="5"/>
  <c r="J155" i="5"/>
  <c r="J151" i="5"/>
  <c r="BK148" i="5"/>
  <c r="BK147" i="5"/>
  <c r="J145" i="5"/>
  <c r="J140" i="5"/>
  <c r="J134" i="5"/>
  <c r="J125" i="5"/>
  <c r="BK146" i="4"/>
  <c r="BK145" i="4"/>
  <c r="J140" i="4"/>
  <c r="BK136" i="4"/>
  <c r="J126" i="4"/>
  <c r="J124" i="4"/>
  <c r="BK181" i="3"/>
  <c r="BK179" i="3"/>
  <c r="BK178" i="3"/>
  <c r="BK169" i="3"/>
  <c r="J166" i="3"/>
  <c r="BK158" i="3"/>
  <c r="J152" i="3"/>
  <c r="BK151" i="3"/>
  <c r="BK141" i="3"/>
  <c r="BK131" i="3"/>
  <c r="J130" i="3"/>
  <c r="BK129" i="3"/>
  <c r="BK244" i="2"/>
  <c r="BK239" i="2"/>
  <c r="BK226" i="2"/>
  <c r="BK225" i="2"/>
  <c r="J221" i="2"/>
  <c r="J214" i="2"/>
  <c r="J203" i="2"/>
  <c r="BK199" i="2"/>
  <c r="J197" i="2"/>
  <c r="BK172" i="2"/>
  <c r="J171" i="2"/>
  <c r="BK170" i="2"/>
  <c r="J169" i="2"/>
  <c r="J159" i="2"/>
  <c r="J157" i="2"/>
  <c r="BK151" i="2"/>
  <c r="J150" i="2"/>
  <c r="J149" i="2"/>
  <c r="J146" i="2"/>
  <c r="J140" i="2"/>
  <c r="J134" i="2"/>
  <c r="J130" i="2"/>
  <c r="J128" i="2"/>
  <c r="BK172" i="5"/>
  <c r="BK167" i="5"/>
  <c r="J165" i="5"/>
  <c r="BK156" i="5"/>
  <c r="J153" i="5"/>
  <c r="J148" i="5"/>
  <c r="J146" i="5"/>
  <c r="J144" i="5"/>
  <c r="J143" i="5"/>
  <c r="J142" i="5"/>
  <c r="BK138" i="5"/>
  <c r="BK133" i="5"/>
  <c r="J128" i="5"/>
  <c r="BK125" i="5"/>
  <c r="BK124" i="5"/>
  <c r="J145" i="4"/>
  <c r="BK141" i="4"/>
  <c r="BK140" i="4"/>
  <c r="J139" i="4"/>
  <c r="J137" i="4"/>
  <c r="J135" i="4"/>
  <c r="J131" i="4"/>
  <c r="J128" i="4"/>
  <c r="J125" i="4"/>
  <c r="J176" i="3"/>
  <c r="J175" i="3"/>
  <c r="J173" i="3"/>
  <c r="BK170" i="3"/>
  <c r="J162" i="3"/>
  <c r="J158" i="3"/>
  <c r="J145" i="3"/>
  <c r="J142" i="3"/>
  <c r="J138" i="3"/>
  <c r="J135" i="3"/>
  <c r="BK134" i="3"/>
  <c r="BK133" i="3"/>
  <c r="J229" i="2"/>
  <c r="BK224" i="2"/>
  <c r="J210" i="2"/>
  <c r="J206" i="2"/>
  <c r="J204" i="2"/>
  <c r="BK201" i="2"/>
  <c r="BK193" i="2"/>
  <c r="J191" i="2"/>
  <c r="J186" i="2"/>
  <c r="BK178" i="2"/>
  <c r="J177" i="2"/>
  <c r="J164" i="2"/>
  <c r="J161" i="2"/>
  <c r="BK156" i="2"/>
  <c r="J151" i="2"/>
  <c r="BK148" i="2"/>
  <c r="J145" i="2"/>
  <c r="BK143" i="2"/>
  <c r="J142" i="2"/>
  <c r="J131" i="2"/>
  <c r="BK163" i="2" l="1"/>
  <c r="J163" i="2" s="1"/>
  <c r="J99" i="2" s="1"/>
  <c r="BK181" i="2"/>
  <c r="J181" i="2" s="1"/>
  <c r="J100" i="2" s="1"/>
  <c r="BK211" i="2"/>
  <c r="J211" i="2" s="1"/>
  <c r="J102" i="2" s="1"/>
  <c r="BK240" i="2"/>
  <c r="J240" i="2" s="1"/>
  <c r="J106" i="2" s="1"/>
  <c r="P120" i="3"/>
  <c r="P119" i="3" s="1"/>
  <c r="P118" i="3" s="1"/>
  <c r="AU96" i="1" s="1"/>
  <c r="P120" i="4"/>
  <c r="P119" i="4" s="1"/>
  <c r="P118" i="4" s="1"/>
  <c r="AU97" i="1" s="1"/>
  <c r="P122" i="5"/>
  <c r="P168" i="5"/>
  <c r="BK138" i="2"/>
  <c r="J138" i="2" s="1"/>
  <c r="J98" i="2" s="1"/>
  <c r="R163" i="2"/>
  <c r="R189" i="2"/>
  <c r="P240" i="2"/>
  <c r="BK120" i="4"/>
  <c r="J120" i="4" s="1"/>
  <c r="J98" i="4" s="1"/>
  <c r="BK122" i="5"/>
  <c r="R122" i="5"/>
  <c r="R168" i="5"/>
  <c r="P138" i="2"/>
  <c r="BK189" i="2"/>
  <c r="J189" i="2" s="1"/>
  <c r="J101" i="2" s="1"/>
  <c r="R211" i="2"/>
  <c r="BK237" i="2"/>
  <c r="J237" i="2" s="1"/>
  <c r="J105" i="2" s="1"/>
  <c r="T240" i="2"/>
  <c r="T168" i="5"/>
  <c r="T138" i="2"/>
  <c r="T181" i="2"/>
  <c r="P211" i="2"/>
  <c r="T237" i="2"/>
  <c r="T120" i="3"/>
  <c r="T119" i="3" s="1"/>
  <c r="T118" i="3" s="1"/>
  <c r="T120" i="4"/>
  <c r="T119" i="4"/>
  <c r="T118" i="4" s="1"/>
  <c r="BK177" i="5"/>
  <c r="J177" i="5" s="1"/>
  <c r="J101" i="5" s="1"/>
  <c r="P163" i="2"/>
  <c r="P127" i="2" s="1"/>
  <c r="P126" i="2" s="1"/>
  <c r="AU95" i="1" s="1"/>
  <c r="R181" i="2"/>
  <c r="T211" i="2"/>
  <c r="P237" i="2"/>
  <c r="P236" i="2" s="1"/>
  <c r="BK120" i="3"/>
  <c r="BK119" i="3" s="1"/>
  <c r="BK118" i="3" s="1"/>
  <c r="J118" i="3" s="1"/>
  <c r="J30" i="3" s="1"/>
  <c r="AG96" i="1" s="1"/>
  <c r="BK168" i="5"/>
  <c r="J168" i="5" s="1"/>
  <c r="J100" i="5" s="1"/>
  <c r="R120" i="3"/>
  <c r="R119" i="3" s="1"/>
  <c r="R118" i="3" s="1"/>
  <c r="P177" i="5"/>
  <c r="T163" i="2"/>
  <c r="T189" i="2"/>
  <c r="R240" i="2"/>
  <c r="R120" i="4"/>
  <c r="R119" i="4"/>
  <c r="R118" i="4" s="1"/>
  <c r="R177" i="5"/>
  <c r="R138" i="2"/>
  <c r="R127" i="2" s="1"/>
  <c r="R126" i="2" s="1"/>
  <c r="P181" i="2"/>
  <c r="P189" i="2"/>
  <c r="R237" i="2"/>
  <c r="R236" i="2"/>
  <c r="T122" i="5"/>
  <c r="BK132" i="5"/>
  <c r="J132" i="5" s="1"/>
  <c r="J98" i="5" s="1"/>
  <c r="P132" i="5"/>
  <c r="R132" i="5"/>
  <c r="T132" i="5"/>
  <c r="BK157" i="5"/>
  <c r="J157" i="5"/>
  <c r="J99" i="5"/>
  <c r="P157" i="5"/>
  <c r="R157" i="5"/>
  <c r="T157" i="5"/>
  <c r="T177" i="5"/>
  <c r="J89" i="2"/>
  <c r="BE135" i="2"/>
  <c r="BE139" i="2"/>
  <c r="BE147" i="2"/>
  <c r="BE154" i="2"/>
  <c r="BE175" i="2"/>
  <c r="BE182" i="2"/>
  <c r="BE199" i="2"/>
  <c r="BE213" i="2"/>
  <c r="BE216" i="2"/>
  <c r="BE226" i="2"/>
  <c r="BE230" i="2"/>
  <c r="BE232" i="2"/>
  <c r="BE239" i="2"/>
  <c r="BE242" i="2"/>
  <c r="E108" i="3"/>
  <c r="BE130" i="3"/>
  <c r="BE132" i="3"/>
  <c r="BE137" i="3"/>
  <c r="BE146" i="3"/>
  <c r="BE147" i="3"/>
  <c r="BE154" i="3"/>
  <c r="BE155" i="3"/>
  <c r="BE156" i="3"/>
  <c r="BE165" i="3"/>
  <c r="BE166" i="3"/>
  <c r="BE168" i="3"/>
  <c r="BE178" i="3"/>
  <c r="BE144" i="4"/>
  <c r="E85" i="5"/>
  <c r="BE123" i="5"/>
  <c r="BE129" i="5"/>
  <c r="BE130" i="5"/>
  <c r="BE131" i="5"/>
  <c r="BE140" i="5"/>
  <c r="BE152" i="5"/>
  <c r="BE163" i="5"/>
  <c r="F92" i="2"/>
  <c r="BE132" i="2"/>
  <c r="BE136" i="2"/>
  <c r="BE160" i="2"/>
  <c r="BE164" i="2"/>
  <c r="BE166" i="2"/>
  <c r="BE167" i="2"/>
  <c r="BE173" i="2"/>
  <c r="BE178" i="2"/>
  <c r="BE183" i="2"/>
  <c r="BE186" i="2"/>
  <c r="BE187" i="2"/>
  <c r="BE188" i="2"/>
  <c r="BE192" i="2"/>
  <c r="BE193" i="2"/>
  <c r="BE194" i="2"/>
  <c r="BE200" i="2"/>
  <c r="BE209" i="2"/>
  <c r="BE212" i="2"/>
  <c r="BE215" i="2"/>
  <c r="BE222" i="2"/>
  <c r="BE233" i="2"/>
  <c r="BK234" i="2"/>
  <c r="J234" i="2"/>
  <c r="J103" i="2" s="1"/>
  <c r="F92" i="3"/>
  <c r="BE122" i="3"/>
  <c r="BE126" i="3"/>
  <c r="BE127" i="3"/>
  <c r="BE135" i="3"/>
  <c r="BE140" i="3"/>
  <c r="BE144" i="3"/>
  <c r="BE148" i="3"/>
  <c r="BE160" i="3"/>
  <c r="BE164" i="3"/>
  <c r="BE171" i="3"/>
  <c r="BE172" i="3"/>
  <c r="BE180" i="3"/>
  <c r="BE182" i="3"/>
  <c r="E85" i="4"/>
  <c r="J112" i="4"/>
  <c r="BE121" i="4"/>
  <c r="BE141" i="5"/>
  <c r="BE145" i="5"/>
  <c r="BE146" i="5"/>
  <c r="BE159" i="5"/>
  <c r="BE161" i="5"/>
  <c r="BE162" i="5"/>
  <c r="BE173" i="5"/>
  <c r="BE175" i="5"/>
  <c r="BE133" i="2"/>
  <c r="BE140" i="2"/>
  <c r="BE146" i="2"/>
  <c r="BE159" i="2"/>
  <c r="BE171" i="2"/>
  <c r="BE172" i="2"/>
  <c r="BE174" i="2"/>
  <c r="BE176" i="2"/>
  <c r="BE217" i="2"/>
  <c r="BE218" i="2"/>
  <c r="BE219" i="2"/>
  <c r="BE220" i="2"/>
  <c r="BE228" i="2"/>
  <c r="BE244" i="2"/>
  <c r="J89" i="3"/>
  <c r="BE133" i="3"/>
  <c r="BE134" i="3"/>
  <c r="BE150" i="3"/>
  <c r="BE153" i="3"/>
  <c r="BE158" i="3"/>
  <c r="BE162" i="3"/>
  <c r="BE122" i="4"/>
  <c r="BE126" i="4"/>
  <c r="BE129" i="4"/>
  <c r="BE130" i="4"/>
  <c r="BE133" i="4"/>
  <c r="BE142" i="4"/>
  <c r="BE145" i="4"/>
  <c r="BE125" i="5"/>
  <c r="BE126" i="5"/>
  <c r="BE136" i="5"/>
  <c r="BE139" i="5"/>
  <c r="BE144" i="5"/>
  <c r="BE147" i="5"/>
  <c r="BE153" i="5"/>
  <c r="BE167" i="5"/>
  <c r="BE174" i="5"/>
  <c r="BE176" i="5"/>
  <c r="BE184" i="5"/>
  <c r="BE128" i="2"/>
  <c r="BE129" i="2"/>
  <c r="BE141" i="2"/>
  <c r="BE155" i="2"/>
  <c r="BE190" i="2"/>
  <c r="BE196" i="2"/>
  <c r="BE197" i="2"/>
  <c r="BE204" i="2"/>
  <c r="BE207" i="2"/>
  <c r="BE208" i="2"/>
  <c r="BE121" i="3"/>
  <c r="BE123" i="3"/>
  <c r="BE142" i="3"/>
  <c r="BE157" i="3"/>
  <c r="F115" i="4"/>
  <c r="BE134" i="4"/>
  <c r="BE143" i="4"/>
  <c r="F92" i="5"/>
  <c r="BE124" i="5"/>
  <c r="BE128" i="5"/>
  <c r="BE133" i="5"/>
  <c r="BE134" i="5"/>
  <c r="BE135" i="5"/>
  <c r="BE169" i="5"/>
  <c r="BE172" i="5"/>
  <c r="BE161" i="2"/>
  <c r="BE162" i="2"/>
  <c r="BE185" i="2"/>
  <c r="BE235" i="2"/>
  <c r="BE125" i="3"/>
  <c r="BE151" i="3"/>
  <c r="BE163" i="3"/>
  <c r="BE169" i="3"/>
  <c r="BE174" i="3"/>
  <c r="BE176" i="3"/>
  <c r="BE179" i="3"/>
  <c r="BE181" i="3"/>
  <c r="BE125" i="4"/>
  <c r="BE128" i="4"/>
  <c r="BE131" i="4"/>
  <c r="BE141" i="4"/>
  <c r="BE146" i="4"/>
  <c r="BE147" i="4"/>
  <c r="BE156" i="5"/>
  <c r="BE158" i="5"/>
  <c r="BE170" i="5"/>
  <c r="E116" i="2"/>
  <c r="BE130" i="2"/>
  <c r="BE137" i="2"/>
  <c r="BE142" i="2"/>
  <c r="BE143" i="2"/>
  <c r="BE157" i="2"/>
  <c r="BE177" i="2"/>
  <c r="BE180" i="2"/>
  <c r="BE201" i="2"/>
  <c r="BE210" i="2"/>
  <c r="BE223" i="2"/>
  <c r="BE229" i="2"/>
  <c r="BE139" i="3"/>
  <c r="BE143" i="3"/>
  <c r="BE145" i="3"/>
  <c r="BE173" i="3"/>
  <c r="BE124" i="4"/>
  <c r="BE137" i="5"/>
  <c r="BE138" i="5"/>
  <c r="BE154" i="5"/>
  <c r="BE155" i="5"/>
  <c r="BE160" i="5"/>
  <c r="BE131" i="2"/>
  <c r="BE150" i="2"/>
  <c r="BE151" i="2"/>
  <c r="BE152" i="2"/>
  <c r="BE156" i="2"/>
  <c r="BE158" i="2"/>
  <c r="BE165" i="2"/>
  <c r="BE168" i="2"/>
  <c r="BE169" i="2"/>
  <c r="BE184" i="2"/>
  <c r="BE191" i="2"/>
  <c r="BE195" i="2"/>
  <c r="BE221" i="2"/>
  <c r="BE224" i="2"/>
  <c r="BE227" i="2"/>
  <c r="BE238" i="2"/>
  <c r="BE241" i="2"/>
  <c r="BE243" i="2"/>
  <c r="BE131" i="3"/>
  <c r="BE138" i="3"/>
  <c r="BE141" i="3"/>
  <c r="BE149" i="3"/>
  <c r="BE152" i="3"/>
  <c r="BE161" i="3"/>
  <c r="BE167" i="3"/>
  <c r="BE170" i="3"/>
  <c r="BE175" i="3"/>
  <c r="BE138" i="4"/>
  <c r="BE139" i="4"/>
  <c r="J89" i="5"/>
  <c r="BE127" i="5"/>
  <c r="BE134" i="2"/>
  <c r="BE144" i="2"/>
  <c r="BE145" i="2"/>
  <c r="BE148" i="2"/>
  <c r="BE149" i="2"/>
  <c r="BE153" i="2"/>
  <c r="BE170" i="2"/>
  <c r="BE179" i="2"/>
  <c r="BE198" i="2"/>
  <c r="BE202" i="2"/>
  <c r="BE203" i="2"/>
  <c r="BE205" i="2"/>
  <c r="BE206" i="2"/>
  <c r="BE214" i="2"/>
  <c r="BE225" i="2"/>
  <c r="BE231" i="2"/>
  <c r="BE124" i="3"/>
  <c r="BE128" i="3"/>
  <c r="BE129" i="3"/>
  <c r="BE136" i="3"/>
  <c r="BE159" i="3"/>
  <c r="BE177" i="3"/>
  <c r="BE123" i="4"/>
  <c r="BE127" i="4"/>
  <c r="BE132" i="4"/>
  <c r="BE135" i="4"/>
  <c r="BE136" i="4"/>
  <c r="BE137" i="4"/>
  <c r="BE140" i="4"/>
  <c r="BE142" i="5"/>
  <c r="BE143" i="5"/>
  <c r="BE148" i="5"/>
  <c r="BE149" i="5"/>
  <c r="BE150" i="5"/>
  <c r="BE151" i="5"/>
  <c r="BE164" i="5"/>
  <c r="BE165" i="5"/>
  <c r="BE166" i="5"/>
  <c r="BE171" i="5"/>
  <c r="BE178" i="5"/>
  <c r="BE179" i="5"/>
  <c r="BE180" i="5"/>
  <c r="BE181" i="5"/>
  <c r="BE182" i="5"/>
  <c r="BE183" i="5"/>
  <c r="F35" i="4"/>
  <c r="BB97" i="1" s="1"/>
  <c r="F37" i="5"/>
  <c r="BD98" i="1" s="1"/>
  <c r="F37" i="2"/>
  <c r="BD95" i="1" s="1"/>
  <c r="J34" i="2"/>
  <c r="AW95" i="1" s="1"/>
  <c r="F37" i="3"/>
  <c r="BD96" i="1"/>
  <c r="F36" i="3"/>
  <c r="BC96" i="1" s="1"/>
  <c r="F35" i="2"/>
  <c r="BB95" i="1" s="1"/>
  <c r="F34" i="3"/>
  <c r="BA96" i="1" s="1"/>
  <c r="F34" i="4"/>
  <c r="BA97" i="1" s="1"/>
  <c r="F36" i="4"/>
  <c r="BC97" i="1" s="1"/>
  <c r="F34" i="5"/>
  <c r="BA98" i="1" s="1"/>
  <c r="F35" i="5"/>
  <c r="BB98" i="1" s="1"/>
  <c r="F36" i="5"/>
  <c r="BC98" i="1" s="1"/>
  <c r="J34" i="3"/>
  <c r="AW96" i="1" s="1"/>
  <c r="J34" i="4"/>
  <c r="AW97" i="1" s="1"/>
  <c r="J34" i="5"/>
  <c r="AW98" i="1" s="1"/>
  <c r="F34" i="2"/>
  <c r="BA95" i="1" s="1"/>
  <c r="F35" i="3"/>
  <c r="BB96" i="1" s="1"/>
  <c r="F37" i="4"/>
  <c r="BD97" i="1" s="1"/>
  <c r="F36" i="2"/>
  <c r="BC95" i="1" s="1"/>
  <c r="T236" i="2" l="1"/>
  <c r="T127" i="2"/>
  <c r="T126" i="2" s="1"/>
  <c r="R121" i="5"/>
  <c r="BK121" i="5"/>
  <c r="J121" i="5"/>
  <c r="J96" i="5" s="1"/>
  <c r="T121" i="5"/>
  <c r="P121" i="5"/>
  <c r="AU98" i="1" s="1"/>
  <c r="AU94" i="1" s="1"/>
  <c r="BK127" i="2"/>
  <c r="J127" i="2" s="1"/>
  <c r="J97" i="2" s="1"/>
  <c r="BK236" i="2"/>
  <c r="J236" i="2" s="1"/>
  <c r="J104" i="2" s="1"/>
  <c r="J119" i="3"/>
  <c r="J97" i="3" s="1"/>
  <c r="J122" i="5"/>
  <c r="J97" i="5" s="1"/>
  <c r="J96" i="3"/>
  <c r="J120" i="3"/>
  <c r="J98" i="3" s="1"/>
  <c r="BK119" i="4"/>
  <c r="BK118" i="4" s="1"/>
  <c r="J118" i="4" s="1"/>
  <c r="J30" i="4" s="1"/>
  <c r="AG97" i="1" s="1"/>
  <c r="J33" i="4"/>
  <c r="AV97" i="1" s="1"/>
  <c r="AT97" i="1" s="1"/>
  <c r="J33" i="3"/>
  <c r="AV96" i="1" s="1"/>
  <c r="AT96" i="1" s="1"/>
  <c r="BA94" i="1"/>
  <c r="AW94" i="1" s="1"/>
  <c r="AK30" i="1" s="1"/>
  <c r="F33" i="4"/>
  <c r="AZ97" i="1" s="1"/>
  <c r="BC94" i="1"/>
  <c r="W32" i="1" s="1"/>
  <c r="J33" i="2"/>
  <c r="AV95" i="1" s="1"/>
  <c r="AT95" i="1" s="1"/>
  <c r="BD94" i="1"/>
  <c r="W33" i="1" s="1"/>
  <c r="BB94" i="1"/>
  <c r="W31" i="1" s="1"/>
  <c r="F33" i="2"/>
  <c r="AZ95" i="1" s="1"/>
  <c r="F33" i="3"/>
  <c r="AZ96" i="1" s="1"/>
  <c r="J33" i="5"/>
  <c r="AV98" i="1" s="1"/>
  <c r="AT98" i="1" s="1"/>
  <c r="F33" i="5"/>
  <c r="AZ98" i="1" s="1"/>
  <c r="AN97" i="1" l="1"/>
  <c r="J39" i="4"/>
  <c r="BK126" i="2"/>
  <c r="J126" i="2"/>
  <c r="J96" i="2"/>
  <c r="J96" i="4"/>
  <c r="J39" i="3"/>
  <c r="J119" i="4"/>
  <c r="J97" i="4" s="1"/>
  <c r="AN96" i="1"/>
  <c r="AZ94" i="1"/>
  <c r="AV94" i="1" s="1"/>
  <c r="AK29" i="1" s="1"/>
  <c r="W30" i="1"/>
  <c r="J30" i="5"/>
  <c r="AG98" i="1" s="1"/>
  <c r="AN98" i="1" s="1"/>
  <c r="AY94" i="1"/>
  <c r="AX94" i="1"/>
  <c r="J39" i="5" l="1"/>
  <c r="J30" i="2"/>
  <c r="AG95" i="1" s="1"/>
  <c r="AN95" i="1" s="1"/>
  <c r="W29" i="1"/>
  <c r="AT94" i="1"/>
  <c r="J39" i="2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<sst xmlns="http://schemas.openxmlformats.org/spreadsheetml/2006/main" count="4318" uniqueCount="1028">
  <si>
    <t>Export Komplet</t>
  </si>
  <si>
    <t/>
  </si>
  <si>
    <t>2.0</t>
  </si>
  <si>
    <t>False</t>
  </si>
  <si>
    <t>{b3a57a8f-8b52-4941-9db7-b8376ebb727f}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</si>
  <si>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</si>
  <si>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</si>
  <si>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</si>
  <si>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</si>
  <si>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</si>
  <si>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</si>
  <si>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</si>
  <si>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</si>
  <si>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</si>
  <si>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1102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</si>
  <si>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</si>
  <si>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</si>
  <si>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Lasselsberger Lubná - úprava stávající kompresorovny</t>
  </si>
  <si>
    <t>KSO:</t>
  </si>
  <si>
    <t>CC-CZ:</t>
  </si>
  <si>
    <t>Místo:</t>
  </si>
  <si>
    <t xml:space="preserve"> </t>
  </si>
  <si>
    <t>Datum:</t>
  </si>
  <si>
    <t>24. 3. 2021</t>
  </si>
  <si>
    <t>Zadavatel:</t>
  </si>
  <si>
    <t>IČ:</t>
  </si>
  <si>
    <t>Lasselsberger s.r.o.</t>
  </si>
  <si>
    <t>DIČ:</t>
  </si>
  <si>
    <t>Uchazeč:</t>
  </si>
  <si>
    <t>Vyplň údaj</t>
  </si>
  <si>
    <t>Projektant:</t>
  </si>
  <si>
    <t>Matěj Linhart</t>
  </si>
  <si>
    <t>True</t>
  </si>
  <si>
    <t>Zpracovatel:</t>
  </si>
  <si>
    <t>Ing. František Žežule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</si>
  <si>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</si>
  <si>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</si>
  <si>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</si>
  <si>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</si>
  <si>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</si>
  <si>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</si>
  <si>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</si>
  <si>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</si>
  <si>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</si>
  <si>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</si>
  <si>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</si>
  <si>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</si>
  <si>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</si>
  <si>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</si>
  <si>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</si>
  <si>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</si>
  <si>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</si>
  <si>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</si>
  <si>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</si>
  <si>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</si>
  <si>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</si>
  <si>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</si>
  <si>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</si>
  <si>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</si>
  <si>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</si>
  <si>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</si>
  <si>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</si>
  <si>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</si>
  <si>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</si>
  <si>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</si>
  <si>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</si>
  <si>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</si>
  <si>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</si>
  <si>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</si>
  <si>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</si>
  <si>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</si>
  <si>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</si>
  <si>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</si>
  <si>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</si>
  <si>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</si>
  <si>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</si>
  <si>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</si>
  <si>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</si>
  <si>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</si>
  <si>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</si>
  <si>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</si>
  <si>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1102.1</t>
  </si>
  <si>
    <t>Kompresorovna strojní část</t>
  </si>
  <si>
    <t>STA</t>
  </si>
  <si>
    <t>1</t>
  </si>
  <si>
    <t>{b4f10098-779a-41b1-bdb9-4598804ed1c3}</t>
  </si>
  <si>
    <t>2</t>
  </si>
  <si>
    <t>1102.2</t>
  </si>
  <si>
    <t>Kompresorovna - elektro</t>
  </si>
  <si>
    <t>{1339ae41-5e66-4990-a62e-f131ddff5f28}</t>
  </si>
  <si>
    <t>1102.3</t>
  </si>
  <si>
    <t>Kompresorovna - MaR</t>
  </si>
  <si>
    <t>{5d8a2d14-ed3f-43a9-a555-d844515446d5}</t>
  </si>
  <si>
    <t>1102.4</t>
  </si>
  <si>
    <t>Kompresorovna - VZT</t>
  </si>
  <si>
    <t>{12a593c9-3a98-4d96-b1b9-e2146334042d}</t>
  </si>
  <si>
    <t>KRYCÍ LIST SOUPISU PRACÍ</t>
  </si>
  <si>
    <t>Objekt:</t>
  </si>
  <si>
    <t>1102.1 - Kompresorovna strojní část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</si>
  <si>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</si>
  <si>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</si>
  <si>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</si>
  <si>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</si>
  <si>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</si>
  <si>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</si>
  <si>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723 - Rozvod stlačeného vzduchu</t>
  </si>
  <si>
    <t xml:space="preserve">    724 - Stlačený vzduch - strojní vybavení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</si>
  <si>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</si>
  <si>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</si>
  <si>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</si>
  <si>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</si>
  <si>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VRN - Vedlejší rozpočtové náklady   </t>
  </si>
  <si>
    <t xml:space="preserve">    VRN4 - Inženýrská činnost   </t>
  </si>
  <si>
    <t xml:space="preserve">    VRN9 - Ostatní náklady   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</si>
  <si>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</si>
  <si>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</si>
  <si>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</si>
  <si>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</si>
  <si>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</si>
  <si>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</si>
  <si>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</si>
  <si>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</si>
  <si>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</si>
  <si>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</si>
  <si>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</si>
  <si>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</si>
  <si>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</si>
  <si>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</si>
  <si>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</si>
  <si>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</si>
  <si>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M</t>
  </si>
  <si>
    <t>M001</t>
  </si>
  <si>
    <t>Výkaz-výměr a rozpočet byl zpracován podle dokymentace pro povolení stavby a byde upřesněn v dalším stupni zpracování projektové dokumentace</t>
  </si>
  <si>
    <t>32</t>
  </si>
  <si>
    <t>16</t>
  </si>
  <si>
    <t>1014296659</t>
  </si>
  <si>
    <t>M002</t>
  </si>
  <si>
    <t>a) veškeré položky na přípomoce, lešení, přesuny hmot a suti, uložení suti na skládku, dopravu, montáž, zpevněné montážní plochy, atd... jsou zahrnuty v jednotlivých jednotkových cenách</t>
  </si>
  <si>
    <t>-333033173</t>
  </si>
  <si>
    <t>3</t>
  </si>
  <si>
    <t>M003</t>
  </si>
  <si>
    <t>b) součásti prací jsou veškeré zkoušky, potřebná měření, inspekce, uvedení zařízení do provozu, zaškolení obsluhy, provozní řády, manuály a revize v českém jazyce. Za komplexní vyzkoušení se považuje bezporuchový provoz po dobu minimálně 96 hod</t>
  </si>
  <si>
    <t>-2056144503</t>
  </si>
  <si>
    <t>4</t>
  </si>
  <si>
    <t>M004</t>
  </si>
  <si>
    <t>c) součástí dodávky je zpracování veškeré dílenské dokumentace a podkladů pro dokumentaci skutečného provedení</t>
  </si>
  <si>
    <t>-223095250</t>
  </si>
  <si>
    <t>5</t>
  </si>
  <si>
    <t>M005</t>
  </si>
  <si>
    <t>d) součástí dodávky je kompletní dokladová část díla nutná k získání kolaudačního souhlasu stavby</t>
  </si>
  <si>
    <t>-1022404256</t>
  </si>
  <si>
    <t>6</t>
  </si>
  <si>
    <t>M006</t>
  </si>
  <si>
    <t>e) v rozsahu prací zhotovitele jsou rovněž jakékoliv prvky, zařízení, práce a pomocné materiály, neuvedené v tomto soupisu výkonů, které jsou ale nezbytně nutné k dodání, instalaci, dokončení a provozování díla (např. požární ucpávky, štítky pro řádné</t>
  </si>
  <si>
    <t>2103268942</t>
  </si>
  <si>
    <t>7</t>
  </si>
  <si>
    <t>M007</t>
  </si>
  <si>
    <t>a trvalé značení komponent, zařízení a potrubní  závěsy, nátěry, pomocné konstrukce, montážní materiály, materiály a práce nezbytné z důvodu koordinace s ostatními profesemi, speciální nářadí a nástroje, speciální opatření při provádění prací,</t>
  </si>
  <si>
    <t>469192530</t>
  </si>
  <si>
    <t>8</t>
  </si>
  <si>
    <t>M008</t>
  </si>
  <si>
    <t>první náplně atd.) které je provedeno řádně a je plně funkční a je v souladu se zákony a předpisy platnými v České republice.</t>
  </si>
  <si>
    <t>1329577432</t>
  </si>
  <si>
    <t>9</t>
  </si>
  <si>
    <t>M009</t>
  </si>
  <si>
    <t>f) součástí dodávky jsou veškerá geodetická měření jako například vytyčení konstrukcí, kontrolní měření, zaměření skutečného stavu apod.</t>
  </si>
  <si>
    <t>2069671592</t>
  </si>
  <si>
    <t>10</t>
  </si>
  <si>
    <t>M010</t>
  </si>
  <si>
    <t>g) součástí dodávky jsou i náklady na případně  opatření související s ochranou stávajících sítí, komunikací či staveb</t>
  </si>
  <si>
    <t>1054575251</t>
  </si>
  <si>
    <t>723</t>
  </si>
  <si>
    <t>Rozvod stlačeného vzduchu</t>
  </si>
  <si>
    <t>25</t>
  </si>
  <si>
    <t>K</t>
  </si>
  <si>
    <t>230050013</t>
  </si>
  <si>
    <t>Montáž uložení DN přes 50 do 150 mm</t>
  </si>
  <si>
    <t>kg</t>
  </si>
  <si>
    <t>-1240941194</t>
  </si>
  <si>
    <t>26</t>
  </si>
  <si>
    <t>230050033</t>
  </si>
  <si>
    <t>Systémové uložení a konstrukce</t>
  </si>
  <si>
    <t>-992917635</t>
  </si>
  <si>
    <t>31</t>
  </si>
  <si>
    <t>230120045</t>
  </si>
  <si>
    <t>Čištění potrubí profukováním nebo proplachováním DN 80</t>
  </si>
  <si>
    <t>m</t>
  </si>
  <si>
    <t>64</t>
  </si>
  <si>
    <t>-1144536620</t>
  </si>
  <si>
    <t>230120046</t>
  </si>
  <si>
    <t>Čištění potrubí profukováním nebo proplachováním DN 100</t>
  </si>
  <si>
    <t>-1649675194</t>
  </si>
  <si>
    <t>27</t>
  </si>
  <si>
    <t>230170002</t>
  </si>
  <si>
    <t>Tlakové zkoušky těsnosti potrubí - příprava DN do 80</t>
  </si>
  <si>
    <t>sada</t>
  </si>
  <si>
    <t>-1016164700</t>
  </si>
  <si>
    <t>28</t>
  </si>
  <si>
    <t>230170003</t>
  </si>
  <si>
    <t>Tlakové zkoušky těsnosti potrubí - příprava DN do 125</t>
  </si>
  <si>
    <t>1900436620</t>
  </si>
  <si>
    <t>29</t>
  </si>
  <si>
    <t>230170012</t>
  </si>
  <si>
    <t>Tlakové zkoušky těsnosti potrubí - zkouška DN do 80</t>
  </si>
  <si>
    <t>-292271592</t>
  </si>
  <si>
    <t>30</t>
  </si>
  <si>
    <t>230170013</t>
  </si>
  <si>
    <t>Tlakové zkoušky těsnosti potrubí - zkouška DN do 125</t>
  </si>
  <si>
    <t>-1512540332</t>
  </si>
  <si>
    <t>722130231</t>
  </si>
  <si>
    <t>503623238</t>
  </si>
  <si>
    <t>22</t>
  </si>
  <si>
    <t>722130233</t>
  </si>
  <si>
    <t>-1554292988</t>
  </si>
  <si>
    <t>11</t>
  </si>
  <si>
    <t>722150104</t>
  </si>
  <si>
    <t>385001098</t>
  </si>
  <si>
    <t>12</t>
  </si>
  <si>
    <t>722150108</t>
  </si>
  <si>
    <t>-1842413687</t>
  </si>
  <si>
    <t>13</t>
  </si>
  <si>
    <t>722150109</t>
  </si>
  <si>
    <t>-1744336993</t>
  </si>
  <si>
    <t>14</t>
  </si>
  <si>
    <t>722150110</t>
  </si>
  <si>
    <t>-561881483</t>
  </si>
  <si>
    <t>23</t>
  </si>
  <si>
    <t>722232043</t>
  </si>
  <si>
    <t>Kohout kulový přímý G 1/2" PN 42 do 185°C vnitřní závit</t>
  </si>
  <si>
    <t>kus</t>
  </si>
  <si>
    <t>-593935652</t>
  </si>
  <si>
    <t>24</t>
  </si>
  <si>
    <t>722232045</t>
  </si>
  <si>
    <t>Kohout kulový přímý G 1" PN 42 do 185°C vnitřní závit</t>
  </si>
  <si>
    <t>-1440730321</t>
  </si>
  <si>
    <t>723150346</t>
  </si>
  <si>
    <t>Redukce zhotovená kováním přes 1 DN DN 80/65</t>
  </si>
  <si>
    <t>-1747776258</t>
  </si>
  <si>
    <t>17</t>
  </si>
  <si>
    <t>723150347</t>
  </si>
  <si>
    <t>Redukce zhotovená kováním přes 1 DN DN 100/80</t>
  </si>
  <si>
    <t>1219518967</t>
  </si>
  <si>
    <t>18</t>
  </si>
  <si>
    <t>723212104</t>
  </si>
  <si>
    <t>Mezipřírubová uzavírací klapka DN 65</t>
  </si>
  <si>
    <t>soubor</t>
  </si>
  <si>
    <t>198853152</t>
  </si>
  <si>
    <t>19</t>
  </si>
  <si>
    <t>723212105</t>
  </si>
  <si>
    <t>Mezipřírubová uzavírací klapka DN 80</t>
  </si>
  <si>
    <t>-1757991997</t>
  </si>
  <si>
    <t>20</t>
  </si>
  <si>
    <t>723212106</t>
  </si>
  <si>
    <t>Mezipřírubová uzavírací klapka DN 100</t>
  </si>
  <si>
    <t>623666029</t>
  </si>
  <si>
    <t>733131108</t>
  </si>
  <si>
    <t>Kompenzátor pro ocelové potrubí pryžový G 2 1/2 PN 16 do 100°C závitový</t>
  </si>
  <si>
    <t>1922988936</t>
  </si>
  <si>
    <t>33</t>
  </si>
  <si>
    <t>998723202</t>
  </si>
  <si>
    <t>Přesun hmot procentní pro vnitřní plynovod v objektech v do 12 m</t>
  </si>
  <si>
    <t>%</t>
  </si>
  <si>
    <t>-21742800</t>
  </si>
  <si>
    <t>34</t>
  </si>
  <si>
    <t>998723293</t>
  </si>
  <si>
    <t>Příplatek k přesunu hmot procentní 723 za zvětšený přesun do 500 m</t>
  </si>
  <si>
    <t>-1430382287</t>
  </si>
  <si>
    <t>724</t>
  </si>
  <si>
    <t>Stlačený vzduch - strojní vybavení</t>
  </si>
  <si>
    <t>35</t>
  </si>
  <si>
    <t>42723500</t>
  </si>
  <si>
    <t>-1735831847</t>
  </si>
  <si>
    <t>48</t>
  </si>
  <si>
    <t>230030005</t>
  </si>
  <si>
    <t>Montáž separátoru vody a oleje přes 50 do 100 kg</t>
  </si>
  <si>
    <t>105532934</t>
  </si>
  <si>
    <t>38</t>
  </si>
  <si>
    <t>230030010</t>
  </si>
  <si>
    <t>Montáž kondenzační sušičky hmotnost přes 300 kg do 400 kg</t>
  </si>
  <si>
    <t>534121116</t>
  </si>
  <si>
    <t>39</t>
  </si>
  <si>
    <t>42723503</t>
  </si>
  <si>
    <t>1932539701</t>
  </si>
  <si>
    <t>42</t>
  </si>
  <si>
    <t>-1614882906</t>
  </si>
  <si>
    <t>43</t>
  </si>
  <si>
    <t>42723505</t>
  </si>
  <si>
    <t>Předfiltr stlačeného vzduchu, 2160 m3/h, 16 barů, DN 80</t>
  </si>
  <si>
    <t>1427072826</t>
  </si>
  <si>
    <t>36</t>
  </si>
  <si>
    <t>230030016</t>
  </si>
  <si>
    <t>Montáž šroubového kompresoru hmotnost přes 2000 kg do 3000 kg</t>
  </si>
  <si>
    <t>1511634512</t>
  </si>
  <si>
    <t>37</t>
  </si>
  <si>
    <t>42723501</t>
  </si>
  <si>
    <t>Kondenzační sušička TRB +3°C, 1800 m3/h, 16 barů</t>
  </si>
  <si>
    <t>-1118450258</t>
  </si>
  <si>
    <t>40</t>
  </si>
  <si>
    <t>-584710267</t>
  </si>
  <si>
    <t>41</t>
  </si>
  <si>
    <t>42723504</t>
  </si>
  <si>
    <t>Kondenzační sušička TRB +3°C, 1500 m3/h, 16 barů</t>
  </si>
  <si>
    <t>2087989168</t>
  </si>
  <si>
    <t>44</t>
  </si>
  <si>
    <t>723219154</t>
  </si>
  <si>
    <t>Montáž předfilltru stlačeného vzduchu DN 80, PN 16</t>
  </si>
  <si>
    <t>1850831074</t>
  </si>
  <si>
    <t>45</t>
  </si>
  <si>
    <t>42723506</t>
  </si>
  <si>
    <t>Předfiltr stlačeného vzduchu, 3500 m3/h, 16 barů, DN 100</t>
  </si>
  <si>
    <t>179140283</t>
  </si>
  <si>
    <t>46</t>
  </si>
  <si>
    <t>723219505</t>
  </si>
  <si>
    <t>Montáž mikrofiltru stlačeného vzduchu DN 100, PN 16</t>
  </si>
  <si>
    <t>-1958057915</t>
  </si>
  <si>
    <t>47</t>
  </si>
  <si>
    <t>42723507</t>
  </si>
  <si>
    <t>Separátor vody a oleje pro kompresor o výkonu 3510 m3/h, PN 16</t>
  </si>
  <si>
    <t>1530493928</t>
  </si>
  <si>
    <t>49</t>
  </si>
  <si>
    <t>724500000</t>
  </si>
  <si>
    <t>Regulace kompresorové stanice s přenosem na nadřazný řídicí systém</t>
  </si>
  <si>
    <t>29283315</t>
  </si>
  <si>
    <t>50</t>
  </si>
  <si>
    <t>998724202</t>
  </si>
  <si>
    <t>Přesun hmot procentní pro strojní vybavení v objektech v do 12 m</t>
  </si>
  <si>
    <t>526334469</t>
  </si>
  <si>
    <t>51</t>
  </si>
  <si>
    <t>998724293</t>
  </si>
  <si>
    <t>Příplatek k přesunu hmot procentní 724 za zvětšený přesun do 500 m</t>
  </si>
  <si>
    <t>-719886750</t>
  </si>
  <si>
    <t>732</t>
  </si>
  <si>
    <t>Ústřední vytápění - strojovny</t>
  </si>
  <si>
    <t>52</t>
  </si>
  <si>
    <t>732331619.RFX</t>
  </si>
  <si>
    <t>Nádoba tlaková expanzní s membránou závitové připojení PN 0,6 o objemu 140 l</t>
  </si>
  <si>
    <t>265856231</t>
  </si>
  <si>
    <t>53</t>
  </si>
  <si>
    <t>732331778</t>
  </si>
  <si>
    <t>Příslušenství k expanzním nádobám bezpečnostní uzávěr G 1 k měření tlaku</t>
  </si>
  <si>
    <t>25114136</t>
  </si>
  <si>
    <t>54</t>
  </si>
  <si>
    <t>732344229</t>
  </si>
  <si>
    <t>Nádoba akumulační PN 0,6 o obsahu 2000 l</t>
  </si>
  <si>
    <t>-605732909</t>
  </si>
  <si>
    <t>55</t>
  </si>
  <si>
    <t>732421414.WLO</t>
  </si>
  <si>
    <t>Čerpadlo teplovodní mokroběžné závitové oběhové DN 25 výtlak do 6,0 m průtok 4,0 m3/h pro vytápění</t>
  </si>
  <si>
    <t>2113058538</t>
  </si>
  <si>
    <t>56</t>
  </si>
  <si>
    <t>732421421</t>
  </si>
  <si>
    <t>Čerpadlo teplovodní mokroběžné závitové oběhové DN 25 výtlak do 10,0 m průtok 4,3 m3/h pro vytápění</t>
  </si>
  <si>
    <t>-1048857316</t>
  </si>
  <si>
    <t>57</t>
  </si>
  <si>
    <t>998732202</t>
  </si>
  <si>
    <t>Přesun hmot procentní pro strojovny v objektech v do 12 m</t>
  </si>
  <si>
    <t>867459269</t>
  </si>
  <si>
    <t>58</t>
  </si>
  <si>
    <t>998732293</t>
  </si>
  <si>
    <t>Příplatek k přesunu hmot procentní 732 za zvětšený přesun do 500 m</t>
  </si>
  <si>
    <t>1606581820</t>
  </si>
  <si>
    <t>733</t>
  </si>
  <si>
    <t>Ústřední vytápění - rozvodné potrubí</t>
  </si>
  <si>
    <t>76</t>
  </si>
  <si>
    <t>-219416577</t>
  </si>
  <si>
    <t>77</t>
  </si>
  <si>
    <t>565307528</t>
  </si>
  <si>
    <t>59</t>
  </si>
  <si>
    <t>733111113</t>
  </si>
  <si>
    <t>Potrubí ocelové závitové bezešvé běžné v kotelnách nebo strojovnách DN 15</t>
  </si>
  <si>
    <t>-953423088</t>
  </si>
  <si>
    <t>60</t>
  </si>
  <si>
    <t>733111115</t>
  </si>
  <si>
    <t>Potrubí ocelové závitové bezešvé běžné v kotelnách nebo strojovnách DN 25</t>
  </si>
  <si>
    <t>-2101884389</t>
  </si>
  <si>
    <t>61</t>
  </si>
  <si>
    <t>733113113</t>
  </si>
  <si>
    <t>Příplatek k potrubí z trubek ocelových závitových za zhotovení závitové ocelové přípojky DN 15</t>
  </si>
  <si>
    <t>132353223</t>
  </si>
  <si>
    <t>62</t>
  </si>
  <si>
    <t>733113115</t>
  </si>
  <si>
    <t>Příplatek k potrubí z trubek ocelových závitových za zhotovení závitové ocelové přípojky DN 25</t>
  </si>
  <si>
    <t>-1268951905</t>
  </si>
  <si>
    <t>63</t>
  </si>
  <si>
    <t>733113118</t>
  </si>
  <si>
    <t>Příplatek k potrubí z trubek ocelových závitových za zhotovení závitové ocelové přípojky DN 50</t>
  </si>
  <si>
    <t>-1532718554</t>
  </si>
  <si>
    <t>733121122</t>
  </si>
  <si>
    <t>Potrubí ocelové hladké bezešvé běžné nízkotlaké D 76x3,2</t>
  </si>
  <si>
    <t>-284968407</t>
  </si>
  <si>
    <t>65</t>
  </si>
  <si>
    <t>733121219</t>
  </si>
  <si>
    <t>Potrubí ocelové hladké bezešvé v kotelnách nebo strojovnách D 60,3x2,9</t>
  </si>
  <si>
    <t>459616822</t>
  </si>
  <si>
    <t>66</t>
  </si>
  <si>
    <t>733122203.GBT</t>
  </si>
  <si>
    <t>Potrubí z uhlíkové oceli hladké spojované lisováním DN 15</t>
  </si>
  <si>
    <t>273575634</t>
  </si>
  <si>
    <t>67</t>
  </si>
  <si>
    <t>733122205.GBT</t>
  </si>
  <si>
    <t>Potrubí z uhlíkové oceli hladké spojované lisováním DN 25</t>
  </si>
  <si>
    <t>42404861</t>
  </si>
  <si>
    <t>68</t>
  </si>
  <si>
    <t>733122208.GBT</t>
  </si>
  <si>
    <t>Potrubí z uhlíkové oceli hladké spojované lisováním DN 50</t>
  </si>
  <si>
    <t>1833069279</t>
  </si>
  <si>
    <t>69</t>
  </si>
  <si>
    <t>733141103</t>
  </si>
  <si>
    <t>Odvzdušňovací nádoba z trubek ocelových DN 65</t>
  </si>
  <si>
    <t>-23667630</t>
  </si>
  <si>
    <t>70</t>
  </si>
  <si>
    <t>733141412</t>
  </si>
  <si>
    <t>Odkalovač DN 50 přivařovací PN 10 do 120°C</t>
  </si>
  <si>
    <t>-1956532964</t>
  </si>
  <si>
    <t>71</t>
  </si>
  <si>
    <t>733190108</t>
  </si>
  <si>
    <t>Zkouška těsnosti potrubí ocelové závitové do DN 50</t>
  </si>
  <si>
    <t>1191240480</t>
  </si>
  <si>
    <t>72</t>
  </si>
  <si>
    <t>733190225</t>
  </si>
  <si>
    <t>Zkouška těsnosti potrubí ocelové hladké přes D 60,3x2,9 do D 89x5,0</t>
  </si>
  <si>
    <t>1779142173</t>
  </si>
  <si>
    <t>73</t>
  </si>
  <si>
    <t>733811283</t>
  </si>
  <si>
    <t>Izolace potrubí ústředního vytápění termoizolačními trubicemi z minerální vlny a Al foliíl do 40 mm DN do 35 mm</t>
  </si>
  <si>
    <t>1753424260</t>
  </si>
  <si>
    <t>74</t>
  </si>
  <si>
    <t>733811285</t>
  </si>
  <si>
    <t>Izolace potrubí ústředního vytápění termoizolačními trubicemi z minerální vlny a Al foliíl do 50 mm DN do 60 mm</t>
  </si>
  <si>
    <t>-1668057632</t>
  </si>
  <si>
    <t>75</t>
  </si>
  <si>
    <t>733811286</t>
  </si>
  <si>
    <t>Izolace potrubí ústředního vytápění termoizolačními trubicemi z minerální vlny a Al foliíl do 60 mm DN do 76 mm</t>
  </si>
  <si>
    <t>1922039715</t>
  </si>
  <si>
    <t>78</t>
  </si>
  <si>
    <t>998733202</t>
  </si>
  <si>
    <t>Přesun hmot procentní pro rozvody potrubí v objektech v do 12 m</t>
  </si>
  <si>
    <t>236345073</t>
  </si>
  <si>
    <t>79</t>
  </si>
  <si>
    <t>998733293</t>
  </si>
  <si>
    <t>Příplatek k přesunu hmot procentní 733 za zvětšený přesun do 500 m</t>
  </si>
  <si>
    <t>-65729003</t>
  </si>
  <si>
    <t>734</t>
  </si>
  <si>
    <t>Ústřední vytápění - armatury</t>
  </si>
  <si>
    <t>80</t>
  </si>
  <si>
    <t>734211115</t>
  </si>
  <si>
    <t>Ventil závitový odvzdušňovací G 1/2 PN 10 do 120°C otopných těles</t>
  </si>
  <si>
    <t>-1216330713</t>
  </si>
  <si>
    <t>81</t>
  </si>
  <si>
    <t>734211127.GCM</t>
  </si>
  <si>
    <t>Ventil závitový odvzdušňovací G 1/2 PN 14 do 120°C automatický se zpětnou klapkou otopných těles</t>
  </si>
  <si>
    <t>614318017</t>
  </si>
  <si>
    <t>82</t>
  </si>
  <si>
    <t>734220102</t>
  </si>
  <si>
    <t>Ventil závitový regulační přímý G 1 PN 20 do 100°C vyvažovací</t>
  </si>
  <si>
    <t>-626358965</t>
  </si>
  <si>
    <t>83</t>
  </si>
  <si>
    <t>734242412.GCM</t>
  </si>
  <si>
    <t>Ventil závitový zpětný přímý G 1/2 PN 16 do 110°C</t>
  </si>
  <si>
    <t>1862050530</t>
  </si>
  <si>
    <t>84</t>
  </si>
  <si>
    <t>734242417</t>
  </si>
  <si>
    <t>Ventil závitový zpětný přímý G 2 PN 16 do 110°C</t>
  </si>
  <si>
    <t>1960437618</t>
  </si>
  <si>
    <t>85</t>
  </si>
  <si>
    <t>734251211.GCM</t>
  </si>
  <si>
    <t>Ventil závitový pojistný rohový G 1/2 otevírací přtlak 6 barů</t>
  </si>
  <si>
    <t>-1182747618</t>
  </si>
  <si>
    <t>86</t>
  </si>
  <si>
    <t>734251212.GCM</t>
  </si>
  <si>
    <t>Ventil závitový pojistný rohový G 3/4 otevírací přetlak 3 bary</t>
  </si>
  <si>
    <t>-1978259630</t>
  </si>
  <si>
    <t>87</t>
  </si>
  <si>
    <t>734261235</t>
  </si>
  <si>
    <t>Šroubení topenářské přímé G 1 PN 16 do 120°C</t>
  </si>
  <si>
    <t>-876628460</t>
  </si>
  <si>
    <t>88</t>
  </si>
  <si>
    <t>734261238</t>
  </si>
  <si>
    <t>Šroubení topenářské přímé G 2 PN 16 do 120°C</t>
  </si>
  <si>
    <t>796974109</t>
  </si>
  <si>
    <t>89</t>
  </si>
  <si>
    <t>734291123.GCM</t>
  </si>
  <si>
    <t>Kohout plnící a vypouštěcí G 1/2 PN 10 do 90°C závitový</t>
  </si>
  <si>
    <t>-450066304</t>
  </si>
  <si>
    <t>90</t>
  </si>
  <si>
    <t>734291272.GCM</t>
  </si>
  <si>
    <t>Filtr závitový přímý G 1/2 PN 30 do 110°C s vnitřními závity a integrovaným magnetem</t>
  </si>
  <si>
    <t>1568287080</t>
  </si>
  <si>
    <t>91</t>
  </si>
  <si>
    <t>734291277</t>
  </si>
  <si>
    <t>Filtr závitový přímý G 2 PN 30 do 110°C s vnitřními závity a integrovaným magnetem</t>
  </si>
  <si>
    <t>757496605</t>
  </si>
  <si>
    <t>92</t>
  </si>
  <si>
    <t>734292713.GCM</t>
  </si>
  <si>
    <t>Kohout kulový přímý G 1/2 PN 42 do 185°C vnitřní závit</t>
  </si>
  <si>
    <t>1640415233</t>
  </si>
  <si>
    <t>93</t>
  </si>
  <si>
    <t>734292715</t>
  </si>
  <si>
    <t>Kohout kulový přímý G 1 PN 42 do 185°C vnitřní závit</t>
  </si>
  <si>
    <t>-1343991259</t>
  </si>
  <si>
    <t>94</t>
  </si>
  <si>
    <t>734292718.GCM</t>
  </si>
  <si>
    <t>Kohout kulový přímý G 2 PN 42 do 185°C vnitřní závit</t>
  </si>
  <si>
    <t>-530658187</t>
  </si>
  <si>
    <t>95</t>
  </si>
  <si>
    <t>734411124</t>
  </si>
  <si>
    <t>Teploměr technický s pevným stonkem a jímkou zadní připojení průměr 100 mm délky 75 mm</t>
  </si>
  <si>
    <t>-563907243</t>
  </si>
  <si>
    <t>96</t>
  </si>
  <si>
    <t>734421103</t>
  </si>
  <si>
    <t>Tlakoměr s pevným stonkem a zpětnou klapkou tlak 0-4 bary průměr 100 mm spodní připojení</t>
  </si>
  <si>
    <t>417081811</t>
  </si>
  <si>
    <t>97</t>
  </si>
  <si>
    <t>734441115</t>
  </si>
  <si>
    <t>Regulátor tlaku vlnovcový tlak 40 až 400 kPa s jednoobvodovým mikrospínačem</t>
  </si>
  <si>
    <t>523966850</t>
  </si>
  <si>
    <t>98</t>
  </si>
  <si>
    <t>734494121</t>
  </si>
  <si>
    <t>Návarek s metrickým závitem M 20x1,5 délky do 220 mm</t>
  </si>
  <si>
    <t>-1839420191</t>
  </si>
  <si>
    <t>99</t>
  </si>
  <si>
    <t>734494213</t>
  </si>
  <si>
    <t>Návarek s trubkovým závitem G 1/2</t>
  </si>
  <si>
    <t>1272885861</t>
  </si>
  <si>
    <t>100</t>
  </si>
  <si>
    <t>998734202</t>
  </si>
  <si>
    <t>Přesun hmot procentní pro armatury v objektech v do 12 m</t>
  </si>
  <si>
    <t>1063290270</t>
  </si>
  <si>
    <t>101</t>
  </si>
  <si>
    <t>998734293</t>
  </si>
  <si>
    <t>Příplatek k přesunu hmot procentní 734 za zvětšený přesun do 500 m</t>
  </si>
  <si>
    <t>-1603690099</t>
  </si>
  <si>
    <t>735</t>
  </si>
  <si>
    <t>Ústřední vytápění - otopná tělesa</t>
  </si>
  <si>
    <t>102</t>
  </si>
  <si>
    <t>735411102</t>
  </si>
  <si>
    <t>Montáž a připojení stávajících teplovzdušných jednotek</t>
  </si>
  <si>
    <t>-681029656</t>
  </si>
  <si>
    <t>VRN</t>
  </si>
  <si>
    <t xml:space="preserve">Vedlejší rozpočtové náklady   </t>
  </si>
  <si>
    <t>VRN4</t>
  </si>
  <si>
    <t xml:space="preserve">Inženýrská činnost   </t>
  </si>
  <si>
    <t>103</t>
  </si>
  <si>
    <t>013254000</t>
  </si>
  <si>
    <t>Dokumentace skutečného provedení stavby</t>
  </si>
  <si>
    <t>…</t>
  </si>
  <si>
    <t>1269631175</t>
  </si>
  <si>
    <t>104</t>
  </si>
  <si>
    <t>049303000</t>
  </si>
  <si>
    <t>Předávací dokumentce stavby</t>
  </si>
  <si>
    <t>-215799091</t>
  </si>
  <si>
    <t>VRN9</t>
  </si>
  <si>
    <t xml:space="preserve">Ostatní náklady   </t>
  </si>
  <si>
    <t>105</t>
  </si>
  <si>
    <t>071103000</t>
  </si>
  <si>
    <t>Provoz investora</t>
  </si>
  <si>
    <t>1679836335</t>
  </si>
  <si>
    <t>106</t>
  </si>
  <si>
    <t>092103001</t>
  </si>
  <si>
    <t>Hydraulické vyvážení, seřízení a nastavení regulačních prvků</t>
  </si>
  <si>
    <t>soub</t>
  </si>
  <si>
    <t>-114658664</t>
  </si>
  <si>
    <t>107</t>
  </si>
  <si>
    <t>092103004</t>
  </si>
  <si>
    <t>Jeřáb mobilní na automobilovém podvozku nosnost 28 t klopný moment 0,84 kNm</t>
  </si>
  <si>
    <t>Sh</t>
  </si>
  <si>
    <t>-1783335706</t>
  </si>
  <si>
    <t>108</t>
  </si>
  <si>
    <t>092103005</t>
  </si>
  <si>
    <t>Montážní nůžková plošina 30 kW nosnost 680 kg dosah 10,3 m</t>
  </si>
  <si>
    <t>573017022</t>
  </si>
  <si>
    <t>1102.2 - Kompresorovna - elektro</t>
  </si>
  <si>
    <t>M - Práce a dodávky M</t>
  </si>
  <si>
    <t xml:space="preserve">    21-M - Elektromontáže</t>
  </si>
  <si>
    <t>Práce a dodávky M</t>
  </si>
  <si>
    <t>21-M</t>
  </si>
  <si>
    <t>Elektromontáže</t>
  </si>
  <si>
    <t>341416039</t>
  </si>
  <si>
    <t>Kabel  3x240+120 - silový instalační kabel s hliníkovým jádrem a PVC izolací</t>
  </si>
  <si>
    <t>-953539944</t>
  </si>
  <si>
    <t>341581128</t>
  </si>
  <si>
    <t>Kabel silový Cu, PVC izolace 450V/2,5kV, -40ºC - +70ºC, CYKY-3x95+50 mm2 odolnost proti šíření plamene dle ČSN EN 60332-1</t>
  </si>
  <si>
    <t>1695571531</t>
  </si>
  <si>
    <t>341581125</t>
  </si>
  <si>
    <t>Kabel silový Cu, PVC izolace 450V/2,5kV, -40ºC - +70ºC, CYKY-3x50+35 mm2 odolnost proti šíření plamene dle ČSN EN 60332-1</t>
  </si>
  <si>
    <t>1622017565</t>
  </si>
  <si>
    <t>341581090</t>
  </si>
  <si>
    <t>Kabel silový Cu,PVC izolace 450V/2,5kV, -40ºC - +70ºC,J 5x16mm2 odolnost proti šíření plamene dle ČSN EN 60332-1 /CYKY/</t>
  </si>
  <si>
    <t>-1830408459</t>
  </si>
  <si>
    <t>341581089</t>
  </si>
  <si>
    <t>Kabel silový Cu,PVC izolace 450V/2,5kV, -40ºC - +70ºC,J 5x10mm2 odolnost proti šíření plamene dle ČSN EN 60332-1 /CYKY/</t>
  </si>
  <si>
    <t>1862476388</t>
  </si>
  <si>
    <t>341581087</t>
  </si>
  <si>
    <t>Kabel silový Cu,PVC izolace 450V/2,5kV, -40ºC - +70ºC,J 5x4mm2 odolnost proti šíření plamene dle ČSN EN 60332-1 /CYKY/</t>
  </si>
  <si>
    <t>680463099</t>
  </si>
  <si>
    <t>341581094</t>
  </si>
  <si>
    <t>Kabel silový Cu,PVC izolace 450V/2,5kV, -40ºC - +70ºC,J 3x2,5mm2 odolnost proti šíření plamene dle ČSN EN 60332-1 /CYKY/</t>
  </si>
  <si>
    <t>2135218492</t>
  </si>
  <si>
    <t>345212136</t>
  </si>
  <si>
    <t>Vodič 70 zž - PVC izolovaný jednožilový vodič pro vnitřní vedení  ( CYA 70 zž)</t>
  </si>
  <si>
    <t>-1007527576</t>
  </si>
  <si>
    <t>345212128</t>
  </si>
  <si>
    <t>Vodič 10 zž - PVC izolovaný jednožilový vodič pro vnitřní vedení  ( CYA 10 zž)</t>
  </si>
  <si>
    <t>-1286305110</t>
  </si>
  <si>
    <t>358111314</t>
  </si>
  <si>
    <t>Zásuvka 230V/16A, nástěnná, IP44</t>
  </si>
  <si>
    <t>208994463</t>
  </si>
  <si>
    <t>358111412</t>
  </si>
  <si>
    <t>Zásuvka 400V/16A, nástěnná, IP44</t>
  </si>
  <si>
    <t>-1036906789</t>
  </si>
  <si>
    <t>345711502</t>
  </si>
  <si>
    <t>486909380</t>
  </si>
  <si>
    <t>202851198</t>
  </si>
  <si>
    <t>617478261</t>
  </si>
  <si>
    <t>202851192</t>
  </si>
  <si>
    <t>-1280815316</t>
  </si>
  <si>
    <t>314324131</t>
  </si>
  <si>
    <t>Upevňovací bod hmoždinkou kovovou</t>
  </si>
  <si>
    <t>252962037</t>
  </si>
  <si>
    <t>345124000</t>
  </si>
  <si>
    <t>Rozvaděč skříňový 800x500x2000 mm</t>
  </si>
  <si>
    <t>18883792</t>
  </si>
  <si>
    <t>345124001</t>
  </si>
  <si>
    <t>Rozvaděč skříňový 600x500x2000 mm</t>
  </si>
  <si>
    <t>1787604089</t>
  </si>
  <si>
    <t>344136454</t>
  </si>
  <si>
    <t>Pojistkový odpojovač NH00, do 160A</t>
  </si>
  <si>
    <t>1055587432</t>
  </si>
  <si>
    <t>344135741</t>
  </si>
  <si>
    <t>Pojistka nožová 125A</t>
  </si>
  <si>
    <t>-1986884069</t>
  </si>
  <si>
    <t>343128232</t>
  </si>
  <si>
    <t>Přepěťová ochrana  1+2</t>
  </si>
  <si>
    <t>947311454</t>
  </si>
  <si>
    <t>345355333</t>
  </si>
  <si>
    <t>Hlavní vypínač technologie C, TS</t>
  </si>
  <si>
    <t>1276844822</t>
  </si>
  <si>
    <t>344137223</t>
  </si>
  <si>
    <t>-364704375</t>
  </si>
  <si>
    <t>344137221</t>
  </si>
  <si>
    <t>-740307108</t>
  </si>
  <si>
    <t>344137164</t>
  </si>
  <si>
    <t>-85154034</t>
  </si>
  <si>
    <t>344136221</t>
  </si>
  <si>
    <t>Jistič B32/3</t>
  </si>
  <si>
    <t>-560517412</t>
  </si>
  <si>
    <t>344136218</t>
  </si>
  <si>
    <t>Jistič B16/3</t>
  </si>
  <si>
    <t>210830507</t>
  </si>
  <si>
    <t>344136142</t>
  </si>
  <si>
    <t>Jistič B6/1</t>
  </si>
  <si>
    <t>-433416976</t>
  </si>
  <si>
    <t>345000000</t>
  </si>
  <si>
    <t>Materiál nutný ke kompletaci rozvaděčů 10% z ceny rozvaděčů</t>
  </si>
  <si>
    <t>35345528</t>
  </si>
  <si>
    <t>341000000</t>
  </si>
  <si>
    <t xml:space="preserve">Drobný jednicový materiál, jehož podíl na celkových materiálových nákladech je malý, a proto se nespecifikuje, jako: vývodky spojky vodičové do průžezu 16 mm2. sponky, příchytky, drát vázací a svařovací, spojovací materiál,nýty, elektrody…   5% z nosného </t>
  </si>
  <si>
    <t>1338598605</t>
  </si>
  <si>
    <t>741123318</t>
  </si>
  <si>
    <t>Montáž kabelů hliníkových uložených pevně, plných nebo laněnýchkulatých (AYKY) počtu a průřezů žil 3x150+70 až 240+120 mm2</t>
  </si>
  <si>
    <t>-327993392</t>
  </si>
  <si>
    <t>741122632</t>
  </si>
  <si>
    <t>Montáž kabelů měděných bez ukončení uložených pevně plných kulatých nebo bezhalogenových (CYKY) počtu a průřezu žil 3x50+35 až 95+50  mm2</t>
  </si>
  <si>
    <t>1327540164</t>
  </si>
  <si>
    <t>741122643</t>
  </si>
  <si>
    <t>Montáž kabelů měděných bez ukončení uložených pevně plných kulatých nebo bezhalogenových (CYKY) počtu a průřezu žil 5x16 mm2</t>
  </si>
  <si>
    <t>1713369893</t>
  </si>
  <si>
    <t>741122643.1</t>
  </si>
  <si>
    <t>Montáž kabelů měděných bez ukončení uložených pevně plných kulatých nebo bezhalogenových (CYKY) počtu a průřezu žil 5x10 mm2</t>
  </si>
  <si>
    <t>-1938672074</t>
  </si>
  <si>
    <t>741122642</t>
  </si>
  <si>
    <t>Montáž kabelů měděných bez ukončení uložených pevně plných kulatých nebo bezhalogenových (CYKY) počtu a průřezu žil 5x4 až 6  mm2</t>
  </si>
  <si>
    <t>1162012739</t>
  </si>
  <si>
    <t>741122611</t>
  </si>
  <si>
    <t>Montáž kabelů měděných bez ukončení uložených pevně plných kulatých nebo bezhalogenových (CYKY) počtu a průřezu žil 3x1,5 až 6  mm2</t>
  </si>
  <si>
    <t>-1918808533</t>
  </si>
  <si>
    <t>741120305</t>
  </si>
  <si>
    <t>Montáž vodič Cu izolovaný plný a laněný s PVC pláštěm žíla 50-70 mm2 pevně (CY, CHAH-R(V))</t>
  </si>
  <si>
    <t>1769757692</t>
  </si>
  <si>
    <t>741120301</t>
  </si>
  <si>
    <t>Montáž vodič Cu izolovaný plný a laněný s PVC pláštěm žíla 0,55-16 mm2 pevně (CY, CHAH-R(V))</t>
  </si>
  <si>
    <t>1795323434</t>
  </si>
  <si>
    <t>741313082</t>
  </si>
  <si>
    <t>Montáž zásuvek domovních se zapojením vodičů, šroubové připojení, chráněných v krabici 10/16A, venkovní nebo mokré provedení 2P+PE</t>
  </si>
  <si>
    <t>-448035650</t>
  </si>
  <si>
    <t>741313241</t>
  </si>
  <si>
    <t>montáž zásuvek průmyslových se zapojením vodičů, nástěnných, provedení IP44, 3P+PE 16A</t>
  </si>
  <si>
    <t>-2131650138</t>
  </si>
  <si>
    <t>HZS</t>
  </si>
  <si>
    <t>Montáž krabicové rozvodky se svorkovnici 16-150 mm2 (např. Hensel K1204) bez zapojením vodičů    11 ks</t>
  </si>
  <si>
    <t>hod</t>
  </si>
  <si>
    <t>517942227</t>
  </si>
  <si>
    <t>741910415</t>
  </si>
  <si>
    <t>Montáž žlabů kovových s podpěrkami a příslušenstvím, bez víka, šířky do 500mm</t>
  </si>
  <si>
    <t>784446998</t>
  </si>
  <si>
    <t>741910414</t>
  </si>
  <si>
    <t>Montáž žlabů kovových s podpěrkami a příslušenstvím, bez víka, šířky do 250mm</t>
  </si>
  <si>
    <t>1757602326</t>
  </si>
  <si>
    <t>460932121</t>
  </si>
  <si>
    <t>Osazení kotevních prvků  hmoždinek včetně vyvrtání otvorů, pro upevnění elektroinstalací ve stěnách betonových nebo železobetonových, vnějšího průměru do 8 mm</t>
  </si>
  <si>
    <t>-945287817</t>
  </si>
  <si>
    <t>741210202</t>
  </si>
  <si>
    <t>Montáž rozvaděčů skříňových nebo panelových  bez zapojení vodičů, dělitelných, hmotnosti jednoho pole 300kg</t>
  </si>
  <si>
    <t>1788944253</t>
  </si>
  <si>
    <t>741312501</t>
  </si>
  <si>
    <t>Montáž pojistkových odpínačů bez zapojení vodičů do 500V výkonových pojistkových do 160A</t>
  </si>
  <si>
    <t>373149448</t>
  </si>
  <si>
    <t>741320042</t>
  </si>
  <si>
    <t>Montáž pojistek se zapojením vodičů, pojistkových patron nožových</t>
  </si>
  <si>
    <t>2051388621</t>
  </si>
  <si>
    <t>741322111</t>
  </si>
  <si>
    <t>Montáž přepěťových ochran nn  se zapojením vodičů, čtyřpólových jednodílných</t>
  </si>
  <si>
    <t>1528962501</t>
  </si>
  <si>
    <t>HZS.1</t>
  </si>
  <si>
    <t>Montáž - tlačítkového ovladače s omezeným přístupem   2  ks</t>
  </si>
  <si>
    <t>1160311575</t>
  </si>
  <si>
    <t>HZS.2</t>
  </si>
  <si>
    <t>Montáž deonu 1000A, spoušť DTV3 (400-1000A) (např. OEZ BL1000S)  2ks</t>
  </si>
  <si>
    <t>1069049396</t>
  </si>
  <si>
    <t>HZS.3</t>
  </si>
  <si>
    <t>Montáž deonu 250A, spoušť DTV3 (100-250A) (např. OEZ BD250NE405) 3 ks</t>
  </si>
  <si>
    <t>-1314896920</t>
  </si>
  <si>
    <t>HZS.4</t>
  </si>
  <si>
    <t>Montáž deonu 80A (např. BC160NT305-80-L)   1 ks</t>
  </si>
  <si>
    <t>1374388713</t>
  </si>
  <si>
    <t>741320173</t>
  </si>
  <si>
    <t>Montáž jističů se zapojením vodičů třípólových nn do 63 A s krytem</t>
  </si>
  <si>
    <t>732626854</t>
  </si>
  <si>
    <t>741320163</t>
  </si>
  <si>
    <t>Montáž jističů se zapojením vodičů třípólových nn do 25 A s krytem</t>
  </si>
  <si>
    <t>765216685</t>
  </si>
  <si>
    <t>741320101</t>
  </si>
  <si>
    <t>Montáž jističů se zapojením vodičů jednopólových nn do 25 A s krytem</t>
  </si>
  <si>
    <t>1213362738</t>
  </si>
  <si>
    <t>HZS.5</t>
  </si>
  <si>
    <t>Montáž materiálu nutného ke kompletaci rozvaděčů</t>
  </si>
  <si>
    <t>1585224946</t>
  </si>
  <si>
    <t>HZS.6</t>
  </si>
  <si>
    <t>Ukončení celoplastových kabelů</t>
  </si>
  <si>
    <t>-1725411600</t>
  </si>
  <si>
    <t>HZS.7</t>
  </si>
  <si>
    <t>Práce nezahrnuté v cenících 21M.46M,800-741, zapsané do montážního deníku a potvrzené investorem</t>
  </si>
  <si>
    <t>157462837</t>
  </si>
  <si>
    <t>HZS.8</t>
  </si>
  <si>
    <t>Zakreslení skutečného stavu</t>
  </si>
  <si>
    <t>-53120125</t>
  </si>
  <si>
    <t>HZS.9</t>
  </si>
  <si>
    <t>Podíl prací jiných profesí než elektro /zednické výpomoce, zámečnické práce/</t>
  </si>
  <si>
    <t>1679616905</t>
  </si>
  <si>
    <t>HZS.10</t>
  </si>
  <si>
    <t>Koordinace profesí</t>
  </si>
  <si>
    <t>1834678806</t>
  </si>
  <si>
    <t>HZS.11</t>
  </si>
  <si>
    <t>Vyzkoušení a uvedení do provozu, zaškolení obsluhy</t>
  </si>
  <si>
    <t>169226186</t>
  </si>
  <si>
    <t>741810002</t>
  </si>
  <si>
    <t>Zkoušky a prohlídky elektrických rozvodů a zařízení celková prohlídka a vyhotovení revizní zprávy pro objem montážních prací přes 100 do 500 tis. Kč</t>
  </si>
  <si>
    <t>-834549865</t>
  </si>
  <si>
    <t>1102.3 - Kompresorovna - MaR</t>
  </si>
  <si>
    <t xml:space="preserve">    36-M - Měření a regulace</t>
  </si>
  <si>
    <t>36-M</t>
  </si>
  <si>
    <t>Měření a regulace</t>
  </si>
  <si>
    <t>Pol1</t>
  </si>
  <si>
    <t>IP regulátor: 10UI, 6BI, 6BO a 6AO, 24 Vac, SA Bus, Ethernet (BACnet IP)</t>
  </si>
  <si>
    <t>ks</t>
  </si>
  <si>
    <t>-742604556</t>
  </si>
  <si>
    <t>Pol2</t>
  </si>
  <si>
    <t>16-bodový IOM: 8DI, 8CO, 3DO (triak); FC Bus a SA Bus</t>
  </si>
  <si>
    <t>2000629349</t>
  </si>
  <si>
    <t>Pol3</t>
  </si>
  <si>
    <t>7" 16:9 Dotykový displej, BACnet, web server</t>
  </si>
  <si>
    <t>-1870103412</t>
  </si>
  <si>
    <t>Pol4</t>
  </si>
  <si>
    <t>Software (řídící jednotky) I/O</t>
  </si>
  <si>
    <t>260430340</t>
  </si>
  <si>
    <t>Pol5</t>
  </si>
  <si>
    <t>Snímač teploty; Pt1000, venkovní, šedivá barva</t>
  </si>
  <si>
    <t>-677658470</t>
  </si>
  <si>
    <t>Pol6</t>
  </si>
  <si>
    <t>Snímač teploty; Pt1000, příložný</t>
  </si>
  <si>
    <t>1308993932</t>
  </si>
  <si>
    <t>Pol7</t>
  </si>
  <si>
    <t>Snímač teploty; Pt1000, 192 mm tyčový</t>
  </si>
  <si>
    <t>1947769411</t>
  </si>
  <si>
    <t>Pol8</t>
  </si>
  <si>
    <t>Tlakový převodník; rozsah -1..8bar; 0..10Vdc; tlak. připojení 1/4 SAE, vnější závit; el. připojení DIN 43650-C</t>
  </si>
  <si>
    <t>1303112403</t>
  </si>
  <si>
    <t>Pol9</t>
  </si>
  <si>
    <t>Servopohon 24V AC/DC, 16Nm, spojitý, 0-10 VDC</t>
  </si>
  <si>
    <t>-579952035</t>
  </si>
  <si>
    <t>Pol10</t>
  </si>
  <si>
    <t>Servopohon 24V AC/DC, 16Nm, 3 bodový nebo on/off</t>
  </si>
  <si>
    <t>-1636681065</t>
  </si>
  <si>
    <t>Pol11</t>
  </si>
  <si>
    <t>Diferenční tlakový spínač, 50 až 400 Pa  vč. montážní konzole a 2m PVC trubičky 4/7mm</t>
  </si>
  <si>
    <t>-259093269</t>
  </si>
  <si>
    <t>Pol12</t>
  </si>
  <si>
    <t>Frekvenční měnič 4kW IP42</t>
  </si>
  <si>
    <t>1580063790</t>
  </si>
  <si>
    <t>Pol13</t>
  </si>
  <si>
    <t>Diferenciální snímač tlaku vzduchu, konfigurace rozsahu od 0..100Pa do 0..2500Pa , výstup 0-10V nebo 0-24mA, 24VAC, IP54</t>
  </si>
  <si>
    <t>-936157459</t>
  </si>
  <si>
    <t>Pol14</t>
  </si>
  <si>
    <t>Skříňový rozvaděč viz projekt</t>
  </si>
  <si>
    <t>-1928960321</t>
  </si>
  <si>
    <t>Pol15</t>
  </si>
  <si>
    <t>JYTY 2x1</t>
  </si>
  <si>
    <t>1972621540</t>
  </si>
  <si>
    <t>Pol16</t>
  </si>
  <si>
    <t>JYTY 4x1</t>
  </si>
  <si>
    <t>834020101</t>
  </si>
  <si>
    <t>Pol17</t>
  </si>
  <si>
    <t>Kabel CYKY-J 3x1,5</t>
  </si>
  <si>
    <t>-1380314856</t>
  </si>
  <si>
    <t>Pol18</t>
  </si>
  <si>
    <t>Trubka pevná bezhalogenová včetně příchytek</t>
  </si>
  <si>
    <t>-2117280302</t>
  </si>
  <si>
    <t>Pol19</t>
  </si>
  <si>
    <t>Trubka ohebná bezhalogenová včetně příchytek</t>
  </si>
  <si>
    <t>-998366646</t>
  </si>
  <si>
    <t>Pol20</t>
  </si>
  <si>
    <t>-69048776</t>
  </si>
  <si>
    <t>Pol21</t>
  </si>
  <si>
    <t>Montážní, instalační a nosný materiál, ukončení kabelů, ochranné trubky, ochranné pospojení, požární ucpávky, nátěry, drobné zednické práce, průrazy a průchody zdivem a stropy, měření kabeláže........</t>
  </si>
  <si>
    <t>kpl</t>
  </si>
  <si>
    <t>1552930453</t>
  </si>
  <si>
    <t>Pol22</t>
  </si>
  <si>
    <t>SW pro grafický displej</t>
  </si>
  <si>
    <t>545717024</t>
  </si>
  <si>
    <t>Pol23</t>
  </si>
  <si>
    <t>Nastavení zařízení, zaregulování a uvedení do provozu</t>
  </si>
  <si>
    <t>-243246261</t>
  </si>
  <si>
    <t>Pol24</t>
  </si>
  <si>
    <t>Revize</t>
  </si>
  <si>
    <t>1087766366</t>
  </si>
  <si>
    <t>Pol25</t>
  </si>
  <si>
    <t>Zaškolení obsluhy</t>
  </si>
  <si>
    <t>-786095115</t>
  </si>
  <si>
    <t>Pol26</t>
  </si>
  <si>
    <t>Dokumentace  skutečný stav</t>
  </si>
  <si>
    <t>1017306104</t>
  </si>
  <si>
    <t>Pol27</t>
  </si>
  <si>
    <t>Všechny ostatní dodávky a práce nutné pro dokončení díla</t>
  </si>
  <si>
    <t>1912814201</t>
  </si>
  <si>
    <t>1102.4 - Kompresorovna - VZT</t>
  </si>
  <si>
    <t>D0 - Demontáže</t>
  </si>
  <si>
    <t>D1 - NÁVRH VĚTRÁNÍ - etapa I.</t>
  </si>
  <si>
    <t>D2 - OSTATNÍ SPOLEČNÉ pro I. etapu</t>
  </si>
  <si>
    <t>D3 - NÁVRH VĚTRÁNÍ - etapa II.</t>
  </si>
  <si>
    <t>D4 - OSTATNÍ SPOLEČNÉ pro II. etapu</t>
  </si>
  <si>
    <t>D0</t>
  </si>
  <si>
    <t>Demontáže</t>
  </si>
  <si>
    <t>Pol28</t>
  </si>
  <si>
    <t>-513751837</t>
  </si>
  <si>
    <t>Pol29</t>
  </si>
  <si>
    <t>demontáž ventilátoru do D900mm</t>
  </si>
  <si>
    <t>-1750043048</t>
  </si>
  <si>
    <t>Pol30</t>
  </si>
  <si>
    <t>demontáž uzavíracích klapek se servopohonem do plochy 6,5m2</t>
  </si>
  <si>
    <t>686734409</t>
  </si>
  <si>
    <t>Pol31</t>
  </si>
  <si>
    <t>demontáž filtračních komor, komora do plochy 6,5m2</t>
  </si>
  <si>
    <t>359382530</t>
  </si>
  <si>
    <t>Pol32</t>
  </si>
  <si>
    <t>rozřezání filtračních komor</t>
  </si>
  <si>
    <t>-942879507</t>
  </si>
  <si>
    <t>Pol33</t>
  </si>
  <si>
    <t>rozřezání uzavíracích klapek</t>
  </si>
  <si>
    <t>42148732</t>
  </si>
  <si>
    <t>Pol34</t>
  </si>
  <si>
    <t>demontáž VZT potrubí do obvodu 10m</t>
  </si>
  <si>
    <t>1627124638</t>
  </si>
  <si>
    <t>Pol35</t>
  </si>
  <si>
    <t>jeřáb do výšky min.15m vč. dopravy</t>
  </si>
  <si>
    <t>718218099</t>
  </si>
  <si>
    <t>Pol36</t>
  </si>
  <si>
    <t>ekologické likvidace zdemontovaného materiálu/odvoz</t>
  </si>
  <si>
    <t>228731498</t>
  </si>
  <si>
    <t>D1</t>
  </si>
  <si>
    <t>NÁVRH VĚTRÁNÍ - etapa I.</t>
  </si>
  <si>
    <t>Pol37</t>
  </si>
  <si>
    <t>axiální ventilátor D900mm, 15.000m3/h, celk. tlak 361Pa</t>
  </si>
  <si>
    <t>-1610540404</t>
  </si>
  <si>
    <t>Pol38</t>
  </si>
  <si>
    <t>axiální ventilátor D900mm, 17.000m3/h, celk. tlak 341Pa</t>
  </si>
  <si>
    <t>-482250325</t>
  </si>
  <si>
    <t>Pol39</t>
  </si>
  <si>
    <t>pružná manžeta d900</t>
  </si>
  <si>
    <t>707258251</t>
  </si>
  <si>
    <t>Pol40</t>
  </si>
  <si>
    <t>montážní patka</t>
  </si>
  <si>
    <t>-1390943583</t>
  </si>
  <si>
    <t>Pol41</t>
  </si>
  <si>
    <t>revizní vypínač (7,5kW/60°C R/Y)</t>
  </si>
  <si>
    <t>-994011714</t>
  </si>
  <si>
    <t>Pol42</t>
  </si>
  <si>
    <t>tlumič chvění</t>
  </si>
  <si>
    <t>-431340692</t>
  </si>
  <si>
    <t>Pol43</t>
  </si>
  <si>
    <t>filtrační komora 2555x2555x650mm, 16x filtrační kazeta G4 592x592mm, manometr na zanesení filtrů</t>
  </si>
  <si>
    <t>1930210676</t>
  </si>
  <si>
    <t>Pol44</t>
  </si>
  <si>
    <t>těsná klapka 1220x2510mm, příprava pro servo</t>
  </si>
  <si>
    <t>236135755</t>
  </si>
  <si>
    <t>Pol45</t>
  </si>
  <si>
    <t>těsná klapka 1000x2510mm, příprava pro servo</t>
  </si>
  <si>
    <t>-1269959025</t>
  </si>
  <si>
    <t>Pol46</t>
  </si>
  <si>
    <t>těsná klapka 1600x1000mm, příprava pro servo</t>
  </si>
  <si>
    <t>1926721467</t>
  </si>
  <si>
    <t>Pol47</t>
  </si>
  <si>
    <t>těsná klapka 1220x1220mm, příprava pro servo</t>
  </si>
  <si>
    <t>71683913</t>
  </si>
  <si>
    <t>Pol48</t>
  </si>
  <si>
    <t>těsná klapka 2000x800mm, příprava pro servo</t>
  </si>
  <si>
    <t>366730036</t>
  </si>
  <si>
    <t>Pol49</t>
  </si>
  <si>
    <t>těsná klapka 2000x1250mm, příprava pro servo</t>
  </si>
  <si>
    <t>-1441402324</t>
  </si>
  <si>
    <t>Pol50</t>
  </si>
  <si>
    <t>těsná klapka 1000x630mm, příprava pro servo</t>
  </si>
  <si>
    <t>1035160219</t>
  </si>
  <si>
    <t>Pol51</t>
  </si>
  <si>
    <t>těsná klapka 1400x1250mm, příprava pro servo</t>
  </si>
  <si>
    <t>574355392</t>
  </si>
  <si>
    <t>Pol52</t>
  </si>
  <si>
    <t>těsná klapka 1400x1250mm, ruční</t>
  </si>
  <si>
    <t>-317678173</t>
  </si>
  <si>
    <t>Pol53</t>
  </si>
  <si>
    <t>síto z řídkého tahokovu 1300x1300mm, vč. rámečku</t>
  </si>
  <si>
    <t>338726797</t>
  </si>
  <si>
    <t>Pol54</t>
  </si>
  <si>
    <t>síto z řídkého tahokovu 1700x1100mm, vč. rámečku</t>
  </si>
  <si>
    <t>756089867</t>
  </si>
  <si>
    <t>Pol55</t>
  </si>
  <si>
    <t>síto z řídkého tahokovu 2100x1350mm, vč. rámečku</t>
  </si>
  <si>
    <t>759349456</t>
  </si>
  <si>
    <t>Pol56</t>
  </si>
  <si>
    <t>síto z řídkého tahokovu 1100x730mm, vč. rámečku</t>
  </si>
  <si>
    <t>367128528</t>
  </si>
  <si>
    <t>Pol57</t>
  </si>
  <si>
    <t>šikmý výfuk kus 2000x800mm, síto</t>
  </si>
  <si>
    <t>-1099460519</t>
  </si>
  <si>
    <t>Pol58</t>
  </si>
  <si>
    <t>protidešťová žaluzie pevné lamely 2000x1250mm, síto, bez RAL</t>
  </si>
  <si>
    <t>-1211003519</t>
  </si>
  <si>
    <t>Pol59</t>
  </si>
  <si>
    <t>1023429884</t>
  </si>
  <si>
    <t>Pol60</t>
  </si>
  <si>
    <t>444749601</t>
  </si>
  <si>
    <t>D2</t>
  </si>
  <si>
    <t>OSTATNÍ SPOLEČNÉ pro I. etapu</t>
  </si>
  <si>
    <t>Pol61</t>
  </si>
  <si>
    <t>doprava a přesun hmot</t>
  </si>
  <si>
    <t>-905939044</t>
  </si>
  <si>
    <t>Pol62</t>
  </si>
  <si>
    <t>jeřáb do výšky min.15m vč. dopravy, plošiny</t>
  </si>
  <si>
    <t>1843922718</t>
  </si>
  <si>
    <t>Pol63</t>
  </si>
  <si>
    <t>pomocná kce pod ventilátory</t>
  </si>
  <si>
    <t>-1015760841</t>
  </si>
  <si>
    <t>Pol64</t>
  </si>
  <si>
    <t>montážní a těsnící materiál</t>
  </si>
  <si>
    <t>-1592297438</t>
  </si>
  <si>
    <t>Pol65</t>
  </si>
  <si>
    <t>pomocné ocel.kce</t>
  </si>
  <si>
    <t>296491911</t>
  </si>
  <si>
    <t>Pol66</t>
  </si>
  <si>
    <t>zprovoznění a uvedení do provozu</t>
  </si>
  <si>
    <t>-1782258571</t>
  </si>
  <si>
    <t>Pol67</t>
  </si>
  <si>
    <t>zaškolení obsluhy</t>
  </si>
  <si>
    <t>2056254636</t>
  </si>
  <si>
    <t>Pol68</t>
  </si>
  <si>
    <t>syntetický kaučuk tl.20mm</t>
  </si>
  <si>
    <t>m2</t>
  </si>
  <si>
    <t>1392294013</t>
  </si>
  <si>
    <t>Pol69</t>
  </si>
  <si>
    <t>projekt skutečného provedení</t>
  </si>
  <si>
    <t>261781639</t>
  </si>
  <si>
    <t>Pol70</t>
  </si>
  <si>
    <t>koordinační činnost</t>
  </si>
  <si>
    <t>1224508</t>
  </si>
  <si>
    <t>D3</t>
  </si>
  <si>
    <t>NÁVRH VĚTRÁNÍ - etapa II.</t>
  </si>
  <si>
    <t>942273645</t>
  </si>
  <si>
    <t>1764981528</t>
  </si>
  <si>
    <t>-2004682341</t>
  </si>
  <si>
    <t>-2019141923</t>
  </si>
  <si>
    <t>-1752870873</t>
  </si>
  <si>
    <t>-1701109543</t>
  </si>
  <si>
    <t>974583606</t>
  </si>
  <si>
    <t>Pol71</t>
  </si>
  <si>
    <t>-1520286346</t>
  </si>
  <si>
    <t>D4</t>
  </si>
  <si>
    <t>OSTATNÍ SPOLEČNÉ pro II. etapu</t>
  </si>
  <si>
    <t>Pol72</t>
  </si>
  <si>
    <t>4314065</t>
  </si>
  <si>
    <t>Pol73</t>
  </si>
  <si>
    <t>778754019</t>
  </si>
  <si>
    <t>Pol74</t>
  </si>
  <si>
    <t>227181421</t>
  </si>
  <si>
    <t>Pol75</t>
  </si>
  <si>
    <t>881843633</t>
  </si>
  <si>
    <t>Pol76</t>
  </si>
  <si>
    <t>-381872130</t>
  </si>
  <si>
    <t>Pol77</t>
  </si>
  <si>
    <t>-1256830593</t>
  </si>
  <si>
    <t>Pol78</t>
  </si>
  <si>
    <t>751687577</t>
  </si>
  <si>
    <t>Krabicová rozvodka se svorkovnici 16-150 mm2</t>
  </si>
  <si>
    <t>Drátěný žlab 500/110 vč. úchytů do stropu, na stěnu</t>
  </si>
  <si>
    <t>Drátěný žlab 200/110 vč. úchytů do stropu, na stěnu</t>
  </si>
  <si>
    <t>Deon 1000A, spoušť DTV3 (400-1000A)</t>
  </si>
  <si>
    <t>Deon 250A, spoušť DTV3 (100-250A)</t>
  </si>
  <si>
    <t>Deon 80A</t>
  </si>
  <si>
    <t>Plechový kabelový žlab v rozměru 62/50, včetně příslušenství</t>
  </si>
  <si>
    <t xml:space="preserve">Potrubí nerezové nebo vodovodní ocelové závitové pozinkované svařované běžné DN 15 </t>
  </si>
  <si>
    <t>Potrubí nerezové nebo vodovodní ocelové závitové pozinkované svařované běžné DN 25</t>
  </si>
  <si>
    <t>Potrubí nerezové nebo ocelové pozinkované spojované lisováním DN 25</t>
  </si>
  <si>
    <t>Potrubí nerezové nebo ocelové pozinkované spojované lisováním DN 65</t>
  </si>
  <si>
    <t>Potrubí nerezové nebo ocelové pozinkovanéi spojované lisováním DN 80</t>
  </si>
  <si>
    <t>Potrubí nerezové nebo ocelové pozinkované spojované lisováním DN 100</t>
  </si>
  <si>
    <t xml:space="preserve">hranaté potrubí do obvodu 6400mm, 80%tvarovek </t>
  </si>
  <si>
    <t xml:space="preserve">hranaté potrubí do obvodu 10000mm, 100%tvarovek </t>
  </si>
  <si>
    <t xml:space="preserve">hranaté potrubí do obvodu 6400mm, 30%tvarovek </t>
  </si>
  <si>
    <t>Kompresor šroubový 132 kW včetně rekuperačního výměníku  s frekvenčním měničem.</t>
  </si>
  <si>
    <t>Kompresor šroubový 110W včetně rekuperačního výměníku.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</si>
</sst>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21" fillId="0" borderId="0" xfId="0" applyNumberFormat="1" applyFont="1" applyAlignment="1" applyProtection="1"/>
    <xf numFmtId="4" fontId="6" fillId="0" borderId="0" xfId="0" applyNumberFormat="1" applyFont="1" applyAlignment="1" applyProtection="1"/>
    <xf numFmtId="4" fontId="7" fillId="0" borderId="0" xfId="0" applyNumberFormat="1" applyFont="1" applyAlignment="1" applyProtection="1"/>
    <xf numFmtId="4" fontId="19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workbookViewId="0"/>
  </sheetViews>
  <sheetFormatPr defaultRowHeight="10.199999999999999" x14ac:dyDescent="0.2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 x14ac:dyDescent="0.2">
      <c r="AR2" s="177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4" t="s">
        <v>6</v>
      </c>
      <c r="BT2" s="14" t="s">
        <v>7</v>
      </c>
    </row>
    <row r="3" spans="1:74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" customHeight="1" x14ac:dyDescent="0.2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 x14ac:dyDescent="0.2">
      <c r="B5" s="17"/>
      <c r="D5" s="21" t="s">
        <v>13</v>
      </c>
      <c r="K5" s="189" t="s">
        <v>14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17"/>
      <c r="BE5" s="186" t="s">
        <v>15</v>
      </c>
      <c r="BS5" s="14" t="s">
        <v>6</v>
      </c>
    </row>
    <row r="6" spans="1:74" s="1" customFormat="1" ht="36.9" customHeight="1" x14ac:dyDescent="0.2">
      <c r="B6" s="17"/>
      <c r="D6" s="23" t="s">
        <v>16</v>
      </c>
      <c r="K6" s="190" t="s">
        <v>17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17"/>
      <c r="BE6" s="187"/>
      <c r="BS6" s="14" t="s">
        <v>6</v>
      </c>
    </row>
    <row r="7" spans="1:74" s="1" customFormat="1" ht="12" customHeight="1" x14ac:dyDescent="0.2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187"/>
      <c r="BS7" s="14" t="s">
        <v>6</v>
      </c>
    </row>
    <row r="8" spans="1:74" s="1" customFormat="1" ht="12" customHeight="1" x14ac:dyDescent="0.2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187"/>
      <c r="BS8" s="14" t="s">
        <v>6</v>
      </c>
    </row>
    <row r="9" spans="1:74" s="1" customFormat="1" ht="14.4" customHeight="1" x14ac:dyDescent="0.2">
      <c r="B9" s="17"/>
      <c r="AR9" s="17"/>
      <c r="BE9" s="187"/>
      <c r="BS9" s="14" t="s">
        <v>6</v>
      </c>
    </row>
    <row r="10" spans="1:74" s="1" customFormat="1" ht="12" customHeight="1" x14ac:dyDescent="0.2">
      <c r="B10" s="17"/>
      <c r="D10" s="24" t="s">
        <v>24</v>
      </c>
      <c r="AK10" s="24" t="s">
        <v>25</v>
      </c>
      <c r="AN10" s="22" t="s">
        <v>1</v>
      </c>
      <c r="AR10" s="17"/>
      <c r="BE10" s="187"/>
      <c r="BS10" s="14" t="s">
        <v>6</v>
      </c>
    </row>
    <row r="11" spans="1:74" s="1" customFormat="1" ht="18.45" customHeight="1" x14ac:dyDescent="0.2">
      <c r="B11" s="17"/>
      <c r="E11" s="22" t="s">
        <v>26</v>
      </c>
      <c r="AK11" s="24" t="s">
        <v>27</v>
      </c>
      <c r="AN11" s="22" t="s">
        <v>1</v>
      </c>
      <c r="AR11" s="17"/>
      <c r="BE11" s="187"/>
      <c r="BS11" s="14" t="s">
        <v>6</v>
      </c>
    </row>
    <row r="12" spans="1:74" s="1" customFormat="1" ht="6.9" customHeight="1" x14ac:dyDescent="0.2">
      <c r="B12" s="17"/>
      <c r="AR12" s="17"/>
      <c r="BE12" s="187"/>
      <c r="BS12" s="14" t="s">
        <v>6</v>
      </c>
    </row>
    <row r="13" spans="1:74" s="1" customFormat="1" ht="12" customHeight="1" x14ac:dyDescent="0.2">
      <c r="B13" s="17"/>
      <c r="D13" s="24" t="s">
        <v>28</v>
      </c>
      <c r="AK13" s="24" t="s">
        <v>25</v>
      </c>
      <c r="AN13" s="26" t="s">
        <v>29</v>
      </c>
      <c r="AR13" s="17"/>
      <c r="BE13" s="187"/>
      <c r="BS13" s="14" t="s">
        <v>6</v>
      </c>
    </row>
    <row r="14" spans="1:74" ht="13.2" x14ac:dyDescent="0.2">
      <c r="B14" s="17"/>
      <c r="E14" s="191" t="s">
        <v>29</v>
      </c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24" t="s">
        <v>27</v>
      </c>
      <c r="AN14" s="26" t="s">
        <v>29</v>
      </c>
      <c r="AR14" s="17"/>
      <c r="BE14" s="187"/>
      <c r="BS14" s="14" t="s">
        <v>6</v>
      </c>
    </row>
    <row r="15" spans="1:74" s="1" customFormat="1" ht="6.9" customHeight="1" x14ac:dyDescent="0.2">
      <c r="B15" s="17"/>
      <c r="AR15" s="17"/>
      <c r="BE15" s="187"/>
      <c r="BS15" s="14" t="s">
        <v>3</v>
      </c>
    </row>
    <row r="16" spans="1:74" s="1" customFormat="1" ht="12" customHeight="1" x14ac:dyDescent="0.2">
      <c r="B16" s="17"/>
      <c r="D16" s="24" t="s">
        <v>30</v>
      </c>
      <c r="AK16" s="24" t="s">
        <v>25</v>
      </c>
      <c r="AN16" s="22" t="s">
        <v>1</v>
      </c>
      <c r="AR16" s="17"/>
      <c r="BE16" s="187"/>
      <c r="BS16" s="14" t="s">
        <v>3</v>
      </c>
    </row>
    <row r="17" spans="1:71" s="1" customFormat="1" ht="18.45" customHeight="1" x14ac:dyDescent="0.2">
      <c r="B17" s="17"/>
      <c r="E17" s="22" t="s">
        <v>31</v>
      </c>
      <c r="AK17" s="24" t="s">
        <v>27</v>
      </c>
      <c r="AN17" s="22" t="s">
        <v>1</v>
      </c>
      <c r="AR17" s="17"/>
      <c r="BE17" s="187"/>
      <c r="BS17" s="14" t="s">
        <v>32</v>
      </c>
    </row>
    <row r="18" spans="1:71" s="1" customFormat="1" ht="6.9" customHeight="1" x14ac:dyDescent="0.2">
      <c r="B18" s="17"/>
      <c r="AR18" s="17"/>
      <c r="BE18" s="187"/>
      <c r="BS18" s="14" t="s">
        <v>6</v>
      </c>
    </row>
    <row r="19" spans="1:71" s="1" customFormat="1" ht="12" customHeight="1" x14ac:dyDescent="0.2">
      <c r="B19" s="17"/>
      <c r="D19" s="24" t="s">
        <v>33</v>
      </c>
      <c r="AK19" s="24" t="s">
        <v>25</v>
      </c>
      <c r="AN19" s="22" t="s">
        <v>1</v>
      </c>
      <c r="AR19" s="17"/>
      <c r="BE19" s="187"/>
      <c r="BS19" s="14" t="s">
        <v>6</v>
      </c>
    </row>
    <row r="20" spans="1:71" s="1" customFormat="1" ht="18.45" customHeight="1" x14ac:dyDescent="0.2">
      <c r="B20" s="17"/>
      <c r="E20" s="22" t="s">
        <v>34</v>
      </c>
      <c r="AK20" s="24" t="s">
        <v>27</v>
      </c>
      <c r="AN20" s="22" t="s">
        <v>1</v>
      </c>
      <c r="AR20" s="17"/>
      <c r="BE20" s="187"/>
      <c r="BS20" s="14" t="s">
        <v>32</v>
      </c>
    </row>
    <row r="21" spans="1:71" s="1" customFormat="1" ht="6.9" customHeight="1" x14ac:dyDescent="0.2">
      <c r="B21" s="17"/>
      <c r="AR21" s="17"/>
      <c r="BE21" s="187"/>
    </row>
    <row r="22" spans="1:71" s="1" customFormat="1" ht="12" customHeight="1" x14ac:dyDescent="0.2">
      <c r="B22" s="17"/>
      <c r="D22" s="24" t="s">
        <v>35</v>
      </c>
      <c r="AR22" s="17"/>
      <c r="BE22" s="187"/>
    </row>
    <row r="23" spans="1:71" s="1" customFormat="1" ht="16.5" customHeight="1" x14ac:dyDescent="0.2">
      <c r="B23" s="17"/>
      <c r="E23" s="193" t="s">
        <v>1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R23" s="17"/>
      <c r="BE23" s="187"/>
    </row>
    <row r="24" spans="1:71" s="1" customFormat="1" ht="6.9" customHeight="1" x14ac:dyDescent="0.2">
      <c r="B24" s="17"/>
      <c r="AR24" s="17"/>
      <c r="BE24" s="187"/>
    </row>
    <row r="25" spans="1:71" s="1" customFormat="1" ht="6.9" customHeight="1" x14ac:dyDescent="0.2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87"/>
    </row>
    <row r="26" spans="1:71" s="2" customFormat="1" ht="25.95" customHeight="1" x14ac:dyDescent="0.2">
      <c r="A26" s="29"/>
      <c r="B26" s="30"/>
      <c r="C26" s="29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4">
        <f>ROUND(AG94,2)</f>
        <v>0</v>
      </c>
      <c r="AL26" s="195"/>
      <c r="AM26" s="195"/>
      <c r="AN26" s="195"/>
      <c r="AO26" s="195"/>
      <c r="AP26" s="29"/>
      <c r="AQ26" s="29"/>
      <c r="AR26" s="30"/>
      <c r="BE26" s="187"/>
    </row>
    <row r="27" spans="1:71" s="2" customFormat="1" ht="6.9" customHeight="1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87"/>
    </row>
    <row r="28" spans="1:71" s="2" customFormat="1" ht="13.2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96" t="s">
        <v>37</v>
      </c>
      <c r="M28" s="196"/>
      <c r="N28" s="196"/>
      <c r="O28" s="196"/>
      <c r="P28" s="196"/>
      <c r="Q28" s="29"/>
      <c r="R28" s="29"/>
      <c r="S28" s="29"/>
      <c r="T28" s="29"/>
      <c r="U28" s="29"/>
      <c r="V28" s="29"/>
      <c r="W28" s="196" t="s">
        <v>38</v>
      </c>
      <c r="X28" s="196"/>
      <c r="Y28" s="196"/>
      <c r="Z28" s="196"/>
      <c r="AA28" s="196"/>
      <c r="AB28" s="196"/>
      <c r="AC28" s="196"/>
      <c r="AD28" s="196"/>
      <c r="AE28" s="196"/>
      <c r="AF28" s="29"/>
      <c r="AG28" s="29"/>
      <c r="AH28" s="29"/>
      <c r="AI28" s="29"/>
      <c r="AJ28" s="29"/>
      <c r="AK28" s="196" t="s">
        <v>39</v>
      </c>
      <c r="AL28" s="196"/>
      <c r="AM28" s="196"/>
      <c r="AN28" s="196"/>
      <c r="AO28" s="196"/>
      <c r="AP28" s="29"/>
      <c r="AQ28" s="29"/>
      <c r="AR28" s="30"/>
      <c r="BE28" s="187"/>
    </row>
    <row r="29" spans="1:71" s="3" customFormat="1" ht="14.4" customHeight="1" x14ac:dyDescent="0.2">
      <c r="B29" s="34"/>
      <c r="D29" s="24" t="s">
        <v>40</v>
      </c>
      <c r="F29" s="24" t="s">
        <v>41</v>
      </c>
      <c r="L29" s="181">
        <v>0.21</v>
      </c>
      <c r="M29" s="180"/>
      <c r="N29" s="180"/>
      <c r="O29" s="180"/>
      <c r="P29" s="180"/>
      <c r="W29" s="179">
        <f>ROUND(AZ94, 2)</f>
        <v>0</v>
      </c>
      <c r="X29" s="180"/>
      <c r="Y29" s="180"/>
      <c r="Z29" s="180"/>
      <c r="AA29" s="180"/>
      <c r="AB29" s="180"/>
      <c r="AC29" s="180"/>
      <c r="AD29" s="180"/>
      <c r="AE29" s="180"/>
      <c r="AK29" s="179">
        <f>ROUND(AV94, 2)</f>
        <v>0</v>
      </c>
      <c r="AL29" s="180"/>
      <c r="AM29" s="180"/>
      <c r="AN29" s="180"/>
      <c r="AO29" s="180"/>
      <c r="AR29" s="34"/>
      <c r="BE29" s="188"/>
    </row>
    <row r="30" spans="1:71" s="3" customFormat="1" ht="14.4" customHeight="1" x14ac:dyDescent="0.2">
      <c r="B30" s="34"/>
      <c r="F30" s="24" t="s">
        <v>42</v>
      </c>
      <c r="L30" s="181">
        <v>0.15</v>
      </c>
      <c r="M30" s="180"/>
      <c r="N30" s="180"/>
      <c r="O30" s="180"/>
      <c r="P30" s="180"/>
      <c r="W30" s="179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79">
        <f>ROUND(AW94, 2)</f>
        <v>0</v>
      </c>
      <c r="AL30" s="180"/>
      <c r="AM30" s="180"/>
      <c r="AN30" s="180"/>
      <c r="AO30" s="180"/>
      <c r="AR30" s="34"/>
      <c r="BE30" s="188"/>
    </row>
    <row r="31" spans="1:71" s="3" customFormat="1" ht="14.4" hidden="1" customHeight="1" x14ac:dyDescent="0.2">
      <c r="B31" s="34"/>
      <c r="F31" s="24" t="s">
        <v>43</v>
      </c>
      <c r="L31" s="181">
        <v>0.21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4"/>
      <c r="BE31" s="188"/>
    </row>
    <row r="32" spans="1:71" s="3" customFormat="1" ht="14.4" hidden="1" customHeight="1" x14ac:dyDescent="0.2">
      <c r="B32" s="34"/>
      <c r="F32" s="24" t="s">
        <v>44</v>
      </c>
      <c r="L32" s="181">
        <v>0.15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4"/>
      <c r="BE32" s="188"/>
    </row>
    <row r="33" spans="1:57" s="3" customFormat="1" ht="14.4" hidden="1" customHeight="1" x14ac:dyDescent="0.2">
      <c r="B33" s="34"/>
      <c r="F33" s="24" t="s">
        <v>45</v>
      </c>
      <c r="L33" s="181">
        <v>0</v>
      </c>
      <c r="M33" s="180"/>
      <c r="N33" s="180"/>
      <c r="O33" s="180"/>
      <c r="P33" s="180"/>
      <c r="W33" s="179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79">
        <v>0</v>
      </c>
      <c r="AL33" s="180"/>
      <c r="AM33" s="180"/>
      <c r="AN33" s="180"/>
      <c r="AO33" s="180"/>
      <c r="AR33" s="34"/>
      <c r="BE33" s="188"/>
    </row>
    <row r="34" spans="1:57" s="2" customFormat="1" ht="6.9" customHeight="1" x14ac:dyDescent="0.2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87"/>
    </row>
    <row r="35" spans="1:57" s="2" customFormat="1" ht="25.95" customHeight="1" x14ac:dyDescent="0.2">
      <c r="A35" s="29"/>
      <c r="B35" s="30"/>
      <c r="C35" s="35"/>
      <c r="D35" s="36" t="s">
        <v>46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47</v>
      </c>
      <c r="U35" s="37"/>
      <c r="V35" s="37"/>
      <c r="W35" s="37"/>
      <c r="X35" s="185" t="s">
        <v>48</v>
      </c>
      <c r="Y35" s="183"/>
      <c r="Z35" s="183"/>
      <c r="AA35" s="183"/>
      <c r="AB35" s="183"/>
      <c r="AC35" s="37"/>
      <c r="AD35" s="37"/>
      <c r="AE35" s="37"/>
      <c r="AF35" s="37"/>
      <c r="AG35" s="37"/>
      <c r="AH35" s="37"/>
      <c r="AI35" s="37"/>
      <c r="AJ35" s="37"/>
      <c r="AK35" s="182">
        <f>SUM(AK26:AK33)</f>
        <v>0</v>
      </c>
      <c r="AL35" s="183"/>
      <c r="AM35" s="183"/>
      <c r="AN35" s="183"/>
      <c r="AO35" s="184"/>
      <c r="AP35" s="35"/>
      <c r="AQ35" s="35"/>
      <c r="AR35" s="30"/>
      <c r="BE35" s="29"/>
    </row>
    <row r="36" spans="1:57" s="2" customFormat="1" ht="6.9" customHeight="1" x14ac:dyDescent="0.2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 x14ac:dyDescent="0.2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 x14ac:dyDescent="0.2">
      <c r="B38" s="17"/>
      <c r="AR38" s="17"/>
    </row>
    <row r="39" spans="1:57" s="1" customFormat="1" ht="14.4" customHeight="1" x14ac:dyDescent="0.2">
      <c r="B39" s="17"/>
      <c r="AR39" s="17"/>
    </row>
    <row r="40" spans="1:57" s="1" customFormat="1" ht="14.4" customHeight="1" x14ac:dyDescent="0.2">
      <c r="B40" s="17"/>
      <c r="AR40" s="17"/>
    </row>
    <row r="41" spans="1:57" s="1" customFormat="1" ht="14.4" customHeight="1" x14ac:dyDescent="0.2">
      <c r="B41" s="17"/>
      <c r="AR41" s="17"/>
    </row>
    <row r="42" spans="1:57" s="1" customFormat="1" ht="14.4" customHeight="1" x14ac:dyDescent="0.2">
      <c r="B42" s="17"/>
      <c r="AR42" s="17"/>
    </row>
    <row r="43" spans="1:57" s="1" customFormat="1" ht="14.4" customHeight="1" x14ac:dyDescent="0.2">
      <c r="B43" s="17"/>
      <c r="AR43" s="17"/>
    </row>
    <row r="44" spans="1:57" s="1" customFormat="1" ht="14.4" customHeight="1" x14ac:dyDescent="0.2">
      <c r="B44" s="17"/>
      <c r="AR44" s="17"/>
    </row>
    <row r="45" spans="1:57" s="1" customFormat="1" ht="14.4" customHeight="1" x14ac:dyDescent="0.2">
      <c r="B45" s="17"/>
      <c r="AR45" s="17"/>
    </row>
    <row r="46" spans="1:57" s="1" customFormat="1" ht="14.4" customHeight="1" x14ac:dyDescent="0.2">
      <c r="B46" s="17"/>
      <c r="AR46" s="17"/>
    </row>
    <row r="47" spans="1:57" s="1" customFormat="1" ht="14.4" customHeight="1" x14ac:dyDescent="0.2">
      <c r="B47" s="17"/>
      <c r="AR47" s="17"/>
    </row>
    <row r="48" spans="1:57" s="1" customFormat="1" ht="14.4" customHeight="1" x14ac:dyDescent="0.2">
      <c r="B48" s="17"/>
      <c r="AR48" s="17"/>
    </row>
    <row r="49" spans="1:57" s="2" customFormat="1" ht="14.4" customHeight="1" x14ac:dyDescent="0.2">
      <c r="B49" s="39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9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3.2" x14ac:dyDescent="0.2">
      <c r="A60" s="29"/>
      <c r="B60" s="30"/>
      <c r="C60" s="29"/>
      <c r="D60" s="42" t="s">
        <v>51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52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51</v>
      </c>
      <c r="AI60" s="32"/>
      <c r="AJ60" s="32"/>
      <c r="AK60" s="32"/>
      <c r="AL60" s="32"/>
      <c r="AM60" s="42" t="s">
        <v>52</v>
      </c>
      <c r="AN60" s="32"/>
      <c r="AO60" s="32"/>
      <c r="AP60" s="29"/>
      <c r="AQ60" s="29"/>
      <c r="AR60" s="30"/>
      <c r="BE60" s="29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3.2" x14ac:dyDescent="0.2">
      <c r="A64" s="29"/>
      <c r="B64" s="30"/>
      <c r="C64" s="29"/>
      <c r="D64" s="40" t="s">
        <v>53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54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3.2" x14ac:dyDescent="0.2">
      <c r="A75" s="29"/>
      <c r="B75" s="30"/>
      <c r="C75" s="29"/>
      <c r="D75" s="42" t="s">
        <v>51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52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51</v>
      </c>
      <c r="AI75" s="32"/>
      <c r="AJ75" s="32"/>
      <c r="AK75" s="32"/>
      <c r="AL75" s="32"/>
      <c r="AM75" s="42" t="s">
        <v>52</v>
      </c>
      <c r="AN75" s="32"/>
      <c r="AO75" s="32"/>
      <c r="AP75" s="29"/>
      <c r="AQ75" s="29"/>
      <c r="AR75" s="30"/>
      <c r="BE75" s="29"/>
    </row>
    <row r="76" spans="1:57" s="2" customFormat="1" x14ac:dyDescent="0.2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" customHeight="1" x14ac:dyDescent="0.2">
      <c r="A82" s="29"/>
      <c r="B82" s="30"/>
      <c r="C82" s="18" t="s">
        <v>55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 x14ac:dyDescent="0.2">
      <c r="B84" s="48"/>
      <c r="C84" s="24" t="s">
        <v>13</v>
      </c>
      <c r="L84" s="4" t="str">
        <f>K5</f>
        <v>1102</v>
      </c>
      <c r="AR84" s="48"/>
    </row>
    <row r="85" spans="1:91" s="5" customFormat="1" ht="36.9" customHeight="1" x14ac:dyDescent="0.2">
      <c r="B85" s="49"/>
      <c r="C85" s="50" t="s">
        <v>16</v>
      </c>
      <c r="L85" s="199" t="str">
        <f>K6</f>
        <v>Lasselsberger Lubná - úprava stávající kompresorovny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R85" s="49"/>
    </row>
    <row r="86" spans="1:91" s="2" customFormat="1" ht="6.9" customHeight="1" x14ac:dyDescent="0.2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 x14ac:dyDescent="0.2">
      <c r="A87" s="29"/>
      <c r="B87" s="30"/>
      <c r="C87" s="24" t="s">
        <v>20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22</v>
      </c>
      <c r="AJ87" s="29"/>
      <c r="AK87" s="29"/>
      <c r="AL87" s="29"/>
      <c r="AM87" s="201" t="str">
        <f>IF(AN8= "","",AN8)</f>
        <v>24. 3. 2021</v>
      </c>
      <c r="AN87" s="201"/>
      <c r="AO87" s="29"/>
      <c r="AP87" s="29"/>
      <c r="AQ87" s="29"/>
      <c r="AR87" s="30"/>
      <c r="BE87" s="29"/>
    </row>
    <row r="88" spans="1:91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 x14ac:dyDescent="0.2">
      <c r="A89" s="29"/>
      <c r="B89" s="30"/>
      <c r="C89" s="24" t="s">
        <v>24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Lasselsberger s.r.o.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30</v>
      </c>
      <c r="AJ89" s="29"/>
      <c r="AK89" s="29"/>
      <c r="AL89" s="29"/>
      <c r="AM89" s="202" t="str">
        <f>IF(E17="","",E17)</f>
        <v>Matěj Linhart</v>
      </c>
      <c r="AN89" s="203"/>
      <c r="AO89" s="203"/>
      <c r="AP89" s="203"/>
      <c r="AQ89" s="29"/>
      <c r="AR89" s="30"/>
      <c r="AS89" s="207" t="s">
        <v>56</v>
      </c>
      <c r="AT89" s="208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15" customHeight="1" x14ac:dyDescent="0.2">
      <c r="A90" s="29"/>
      <c r="B90" s="30"/>
      <c r="C90" s="24" t="s">
        <v>28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33</v>
      </c>
      <c r="AJ90" s="29"/>
      <c r="AK90" s="29"/>
      <c r="AL90" s="29"/>
      <c r="AM90" s="202" t="str">
        <f>IF(E20="","",E20)</f>
        <v>Ing. František Žežule</v>
      </c>
      <c r="AN90" s="203"/>
      <c r="AO90" s="203"/>
      <c r="AP90" s="203"/>
      <c r="AQ90" s="29"/>
      <c r="AR90" s="30"/>
      <c r="AS90" s="209"/>
      <c r="AT90" s="210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5" customHeight="1" x14ac:dyDescent="0.2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9"/>
      <c r="AT91" s="210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 x14ac:dyDescent="0.2">
      <c r="A92" s="29"/>
      <c r="B92" s="30"/>
      <c r="C92" s="211" t="s">
        <v>57</v>
      </c>
      <c r="D92" s="212"/>
      <c r="E92" s="212"/>
      <c r="F92" s="212"/>
      <c r="G92" s="212"/>
      <c r="H92" s="57"/>
      <c r="I92" s="214" t="s">
        <v>58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3" t="s">
        <v>59</v>
      </c>
      <c r="AH92" s="212"/>
      <c r="AI92" s="212"/>
      <c r="AJ92" s="212"/>
      <c r="AK92" s="212"/>
      <c r="AL92" s="212"/>
      <c r="AM92" s="212"/>
      <c r="AN92" s="214" t="s">
        <v>60</v>
      </c>
      <c r="AO92" s="212"/>
      <c r="AP92" s="215"/>
      <c r="AQ92" s="58" t="s">
        <v>61</v>
      </c>
      <c r="AR92" s="30"/>
      <c r="AS92" s="59" t="s">
        <v>62</v>
      </c>
      <c r="AT92" s="60" t="s">
        <v>63</v>
      </c>
      <c r="AU92" s="60" t="s">
        <v>64</v>
      </c>
      <c r="AV92" s="60" t="s">
        <v>65</v>
      </c>
      <c r="AW92" s="60" t="s">
        <v>66</v>
      </c>
      <c r="AX92" s="60" t="s">
        <v>67</v>
      </c>
      <c r="AY92" s="60" t="s">
        <v>68</v>
      </c>
      <c r="AZ92" s="60" t="s">
        <v>69</v>
      </c>
      <c r="BA92" s="60" t="s">
        <v>70</v>
      </c>
      <c r="BB92" s="60" t="s">
        <v>71</v>
      </c>
      <c r="BC92" s="60" t="s">
        <v>72</v>
      </c>
      <c r="BD92" s="61" t="s">
        <v>73</v>
      </c>
      <c r="BE92" s="29"/>
    </row>
    <row r="93" spans="1:91" s="2" customFormat="1" ht="10.9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" customHeight="1" x14ac:dyDescent="0.2">
      <c r="B94" s="65"/>
      <c r="C94" s="66" t="s">
        <v>74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4">
        <f>ROUND(SUM(AG95:AG98),2)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69" t="s">
        <v>1</v>
      </c>
      <c r="AR94" s="65"/>
      <c r="AS94" s="70">
        <f>ROUND(SUM(AS95:AS98),2)</f>
        <v>0</v>
      </c>
      <c r="AT94" s="71">
        <f>ROUND(SUM(AV94:AW94),2)</f>
        <v>0</v>
      </c>
      <c r="AU94" s="72">
        <f>ROUND(SUM(AU95:AU98),5)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ROUND(SUM(AZ95:AZ98),2)</f>
        <v>0</v>
      </c>
      <c r="BA94" s="71">
        <f>ROUND(SUM(BA95:BA98),2)</f>
        <v>0</v>
      </c>
      <c r="BB94" s="71">
        <f>ROUND(SUM(BB95:BB98),2)</f>
        <v>0</v>
      </c>
      <c r="BC94" s="71">
        <f>ROUND(SUM(BC95:BC98),2)</f>
        <v>0</v>
      </c>
      <c r="BD94" s="73">
        <f>ROUND(SUM(BD95:BD98),2)</f>
        <v>0</v>
      </c>
      <c r="BS94" s="74" t="s">
        <v>75</v>
      </c>
      <c r="BT94" s="74" t="s">
        <v>76</v>
      </c>
      <c r="BU94" s="75" t="s">
        <v>77</v>
      </c>
      <c r="BV94" s="74" t="s">
        <v>78</v>
      </c>
      <c r="BW94" s="74" t="s">
        <v>4</v>
      </c>
      <c r="BX94" s="74" t="s">
        <v>79</v>
      </c>
      <c r="CL94" s="74" t="s">
        <v>1</v>
      </c>
    </row>
    <row r="95" spans="1:91" s="7" customFormat="1" ht="16.5" customHeight="1" x14ac:dyDescent="0.2">
      <c r="A95" s="76" t="s">
        <v>80</v>
      </c>
      <c r="B95" s="77"/>
      <c r="C95" s="78"/>
      <c r="D95" s="206" t="s">
        <v>81</v>
      </c>
      <c r="E95" s="206"/>
      <c r="F95" s="206"/>
      <c r="G95" s="206"/>
      <c r="H95" s="206"/>
      <c r="I95" s="79"/>
      <c r="J95" s="206" t="s">
        <v>82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197">
        <f>'1102.1 - Kompresorovna st...'!J30</f>
        <v>0</v>
      </c>
      <c r="AH95" s="198"/>
      <c r="AI95" s="198"/>
      <c r="AJ95" s="198"/>
      <c r="AK95" s="198"/>
      <c r="AL95" s="198"/>
      <c r="AM95" s="198"/>
      <c r="AN95" s="197">
        <f>SUM(AG95,AT95)</f>
        <v>0</v>
      </c>
      <c r="AO95" s="198"/>
      <c r="AP95" s="198"/>
      <c r="AQ95" s="80" t="s">
        <v>83</v>
      </c>
      <c r="AR95" s="77"/>
      <c r="AS95" s="81">
        <v>0</v>
      </c>
      <c r="AT95" s="82">
        <f>ROUND(SUM(AV95:AW95),2)</f>
        <v>0</v>
      </c>
      <c r="AU95" s="83">
        <f>'1102.1 - Kompresorovna st...'!P126</f>
        <v>0</v>
      </c>
      <c r="AV95" s="82">
        <f>'1102.1 - Kompresorovna st...'!J33</f>
        <v>0</v>
      </c>
      <c r="AW95" s="82">
        <f>'1102.1 - Kompresorovna st...'!J34</f>
        <v>0</v>
      </c>
      <c r="AX95" s="82">
        <f>'1102.1 - Kompresorovna st...'!J35</f>
        <v>0</v>
      </c>
      <c r="AY95" s="82">
        <f>'1102.1 - Kompresorovna st...'!J36</f>
        <v>0</v>
      </c>
      <c r="AZ95" s="82">
        <f>'1102.1 - Kompresorovna st...'!F33</f>
        <v>0</v>
      </c>
      <c r="BA95" s="82">
        <f>'1102.1 - Kompresorovna st...'!F34</f>
        <v>0</v>
      </c>
      <c r="BB95" s="82">
        <f>'1102.1 - Kompresorovna st...'!F35</f>
        <v>0</v>
      </c>
      <c r="BC95" s="82">
        <f>'1102.1 - Kompresorovna st...'!F36</f>
        <v>0</v>
      </c>
      <c r="BD95" s="84">
        <f>'1102.1 - Kompresorovna st...'!F37</f>
        <v>0</v>
      </c>
      <c r="BT95" s="85" t="s">
        <v>84</v>
      </c>
      <c r="BV95" s="85" t="s">
        <v>78</v>
      </c>
      <c r="BW95" s="85" t="s">
        <v>85</v>
      </c>
      <c r="BX95" s="85" t="s">
        <v>4</v>
      </c>
      <c r="CL95" s="85" t="s">
        <v>1</v>
      </c>
      <c r="CM95" s="85" t="s">
        <v>86</v>
      </c>
    </row>
    <row r="96" spans="1:91" s="7" customFormat="1" ht="16.5" customHeight="1" x14ac:dyDescent="0.2">
      <c r="A96" s="76" t="s">
        <v>80</v>
      </c>
      <c r="B96" s="77"/>
      <c r="C96" s="78"/>
      <c r="D96" s="206" t="s">
        <v>87</v>
      </c>
      <c r="E96" s="206"/>
      <c r="F96" s="206"/>
      <c r="G96" s="206"/>
      <c r="H96" s="206"/>
      <c r="I96" s="79"/>
      <c r="J96" s="206" t="s">
        <v>88</v>
      </c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197">
        <f>'1102.2 - Kompresorovna - ...'!J30</f>
        <v>0</v>
      </c>
      <c r="AH96" s="198"/>
      <c r="AI96" s="198"/>
      <c r="AJ96" s="198"/>
      <c r="AK96" s="198"/>
      <c r="AL96" s="198"/>
      <c r="AM96" s="198"/>
      <c r="AN96" s="197">
        <f>SUM(AG96,AT96)</f>
        <v>0</v>
      </c>
      <c r="AO96" s="198"/>
      <c r="AP96" s="198"/>
      <c r="AQ96" s="80" t="s">
        <v>83</v>
      </c>
      <c r="AR96" s="77"/>
      <c r="AS96" s="81">
        <v>0</v>
      </c>
      <c r="AT96" s="82">
        <f>ROUND(SUM(AV96:AW96),2)</f>
        <v>0</v>
      </c>
      <c r="AU96" s="83">
        <f>'1102.2 - Kompresorovna - ...'!P118</f>
        <v>0</v>
      </c>
      <c r="AV96" s="82">
        <f>'1102.2 - Kompresorovna - ...'!J33</f>
        <v>0</v>
      </c>
      <c r="AW96" s="82">
        <f>'1102.2 - Kompresorovna - ...'!J34</f>
        <v>0</v>
      </c>
      <c r="AX96" s="82">
        <f>'1102.2 - Kompresorovna - ...'!J35</f>
        <v>0</v>
      </c>
      <c r="AY96" s="82">
        <f>'1102.2 - Kompresorovna - ...'!J36</f>
        <v>0</v>
      </c>
      <c r="AZ96" s="82">
        <f>'1102.2 - Kompresorovna - ...'!F33</f>
        <v>0</v>
      </c>
      <c r="BA96" s="82">
        <f>'1102.2 - Kompresorovna - ...'!F34</f>
        <v>0</v>
      </c>
      <c r="BB96" s="82">
        <f>'1102.2 - Kompresorovna - ...'!F35</f>
        <v>0</v>
      </c>
      <c r="BC96" s="82">
        <f>'1102.2 - Kompresorovna - ...'!F36</f>
        <v>0</v>
      </c>
      <c r="BD96" s="84">
        <f>'1102.2 - Kompresorovna - ...'!F37</f>
        <v>0</v>
      </c>
      <c r="BT96" s="85" t="s">
        <v>84</v>
      </c>
      <c r="BV96" s="85" t="s">
        <v>78</v>
      </c>
      <c r="BW96" s="85" t="s">
        <v>89</v>
      </c>
      <c r="BX96" s="85" t="s">
        <v>4</v>
      </c>
      <c r="CL96" s="85" t="s">
        <v>1</v>
      </c>
      <c r="CM96" s="85" t="s">
        <v>86</v>
      </c>
    </row>
    <row r="97" spans="1:91" s="7" customFormat="1" ht="16.5" customHeight="1" x14ac:dyDescent="0.2">
      <c r="A97" s="76" t="s">
        <v>80</v>
      </c>
      <c r="B97" s="77"/>
      <c r="C97" s="78"/>
      <c r="D97" s="206" t="s">
        <v>90</v>
      </c>
      <c r="E97" s="206"/>
      <c r="F97" s="206"/>
      <c r="G97" s="206"/>
      <c r="H97" s="206"/>
      <c r="I97" s="79"/>
      <c r="J97" s="206" t="s">
        <v>91</v>
      </c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197">
        <f>'1102.3 - Kompresorovna - MaR'!J30</f>
        <v>0</v>
      </c>
      <c r="AH97" s="198"/>
      <c r="AI97" s="198"/>
      <c r="AJ97" s="198"/>
      <c r="AK97" s="198"/>
      <c r="AL97" s="198"/>
      <c r="AM97" s="198"/>
      <c r="AN97" s="197">
        <f>SUM(AG97,AT97)</f>
        <v>0</v>
      </c>
      <c r="AO97" s="198"/>
      <c r="AP97" s="198"/>
      <c r="AQ97" s="80" t="s">
        <v>83</v>
      </c>
      <c r="AR97" s="77"/>
      <c r="AS97" s="81">
        <v>0</v>
      </c>
      <c r="AT97" s="82">
        <f>ROUND(SUM(AV97:AW97),2)</f>
        <v>0</v>
      </c>
      <c r="AU97" s="83">
        <f>'1102.3 - Kompresorovna - MaR'!P118</f>
        <v>0</v>
      </c>
      <c r="AV97" s="82">
        <f>'1102.3 - Kompresorovna - MaR'!J33</f>
        <v>0</v>
      </c>
      <c r="AW97" s="82">
        <f>'1102.3 - Kompresorovna - MaR'!J34</f>
        <v>0</v>
      </c>
      <c r="AX97" s="82">
        <f>'1102.3 - Kompresorovna - MaR'!J35</f>
        <v>0</v>
      </c>
      <c r="AY97" s="82">
        <f>'1102.3 - Kompresorovna - MaR'!J36</f>
        <v>0</v>
      </c>
      <c r="AZ97" s="82">
        <f>'1102.3 - Kompresorovna - MaR'!F33</f>
        <v>0</v>
      </c>
      <c r="BA97" s="82">
        <f>'1102.3 - Kompresorovna - MaR'!F34</f>
        <v>0</v>
      </c>
      <c r="BB97" s="82">
        <f>'1102.3 - Kompresorovna - MaR'!F35</f>
        <v>0</v>
      </c>
      <c r="BC97" s="82">
        <f>'1102.3 - Kompresorovna - MaR'!F36</f>
        <v>0</v>
      </c>
      <c r="BD97" s="84">
        <f>'1102.3 - Kompresorovna - MaR'!F37</f>
        <v>0</v>
      </c>
      <c r="BT97" s="85" t="s">
        <v>84</v>
      </c>
      <c r="BV97" s="85" t="s">
        <v>78</v>
      </c>
      <c r="BW97" s="85" t="s">
        <v>92</v>
      </c>
      <c r="BX97" s="85" t="s">
        <v>4</v>
      </c>
      <c r="CL97" s="85" t="s">
        <v>1</v>
      </c>
      <c r="CM97" s="85" t="s">
        <v>86</v>
      </c>
    </row>
    <row r="98" spans="1:91" s="7" customFormat="1" ht="16.5" customHeight="1" x14ac:dyDescent="0.2">
      <c r="A98" s="76" t="s">
        <v>80</v>
      </c>
      <c r="B98" s="77"/>
      <c r="C98" s="78"/>
      <c r="D98" s="206" t="s">
        <v>93</v>
      </c>
      <c r="E98" s="206"/>
      <c r="F98" s="206"/>
      <c r="G98" s="206"/>
      <c r="H98" s="206"/>
      <c r="I98" s="79"/>
      <c r="J98" s="206" t="s">
        <v>94</v>
      </c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197">
        <f>'1102.4 - Kompresorovna - VZT'!J30</f>
        <v>0</v>
      </c>
      <c r="AH98" s="198"/>
      <c r="AI98" s="198"/>
      <c r="AJ98" s="198"/>
      <c r="AK98" s="198"/>
      <c r="AL98" s="198"/>
      <c r="AM98" s="198"/>
      <c r="AN98" s="197">
        <f>SUM(AG98,AT98)</f>
        <v>0</v>
      </c>
      <c r="AO98" s="198"/>
      <c r="AP98" s="198"/>
      <c r="AQ98" s="80" t="s">
        <v>83</v>
      </c>
      <c r="AR98" s="77"/>
      <c r="AS98" s="86">
        <v>0</v>
      </c>
      <c r="AT98" s="87">
        <f>ROUND(SUM(AV98:AW98),2)</f>
        <v>0</v>
      </c>
      <c r="AU98" s="88">
        <f>'1102.4 - Kompresorovna - VZT'!P121</f>
        <v>0</v>
      </c>
      <c r="AV98" s="87">
        <f>'1102.4 - Kompresorovna - VZT'!J33</f>
        <v>0</v>
      </c>
      <c r="AW98" s="87">
        <f>'1102.4 - Kompresorovna - VZT'!J34</f>
        <v>0</v>
      </c>
      <c r="AX98" s="87">
        <f>'1102.4 - Kompresorovna - VZT'!J35</f>
        <v>0</v>
      </c>
      <c r="AY98" s="87">
        <f>'1102.4 - Kompresorovna - VZT'!J36</f>
        <v>0</v>
      </c>
      <c r="AZ98" s="87">
        <f>'1102.4 - Kompresorovna - VZT'!F33</f>
        <v>0</v>
      </c>
      <c r="BA98" s="87">
        <f>'1102.4 - Kompresorovna - VZT'!F34</f>
        <v>0</v>
      </c>
      <c r="BB98" s="87">
        <f>'1102.4 - Kompresorovna - VZT'!F35</f>
        <v>0</v>
      </c>
      <c r="BC98" s="87">
        <f>'1102.4 - Kompresorovna - VZT'!F36</f>
        <v>0</v>
      </c>
      <c r="BD98" s="89">
        <f>'1102.4 - Kompresorovna - VZT'!F37</f>
        <v>0</v>
      </c>
      <c r="BT98" s="85" t="s">
        <v>84</v>
      </c>
      <c r="BV98" s="85" t="s">
        <v>78</v>
      </c>
      <c r="BW98" s="85" t="s">
        <v>95</v>
      </c>
      <c r="BX98" s="85" t="s">
        <v>4</v>
      </c>
      <c r="CL98" s="85" t="s">
        <v>1</v>
      </c>
      <c r="CM98" s="85" t="s">
        <v>86</v>
      </c>
    </row>
    <row r="99" spans="1:91" s="2" customFormat="1" ht="30" customHeight="1" x14ac:dyDescent="0.2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  <row r="100" spans="1:91" s="2" customFormat="1" ht="6.9" customHeight="1" x14ac:dyDescent="0.2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</sheetData>
  <mergeCells count="54">
    <mergeCell ref="AS89:AT91"/>
    <mergeCell ref="AM90:AP90"/>
    <mergeCell ref="C92:G92"/>
    <mergeCell ref="AG92:AM92"/>
    <mergeCell ref="I92:AF92"/>
    <mergeCell ref="AN92:AP92"/>
    <mergeCell ref="D98:H98"/>
    <mergeCell ref="J98:AF98"/>
    <mergeCell ref="AN97:AP97"/>
    <mergeCell ref="D97:H97"/>
    <mergeCell ref="J97:AF97"/>
    <mergeCell ref="AG97:AM97"/>
    <mergeCell ref="D96:H96"/>
    <mergeCell ref="AG96:AM96"/>
    <mergeCell ref="AN96:AP96"/>
    <mergeCell ref="D95:H95"/>
    <mergeCell ref="AG95:AM95"/>
    <mergeCell ref="J95:AF95"/>
    <mergeCell ref="AN95:AP95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1102.1 - Kompresorovna st...'!C2" display="/" xr:uid="{00000000-0004-0000-0000-000000000000}"/>
    <hyperlink ref="A96" location="'1102.2 - Kompresorovna - ...'!C2" display="/" xr:uid="{00000000-0004-0000-0000-000001000000}"/>
    <hyperlink ref="A97" location="'1102.3 - Kompresorovna - MaR'!C2" display="/" xr:uid="{00000000-0004-0000-0000-000002000000}"/>
    <hyperlink ref="A98" location="'1102.4 - Kompresorovna - VZT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45"/>
  <sheetViews>
    <sheetView showGridLines="0" tabSelected="1" topLeftCell="A149" workbookViewId="0">
      <selection activeCell="F170" sqref="F170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7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4" t="s">
        <v>85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86</v>
      </c>
    </row>
    <row r="4" spans="1:46" s="1" customFormat="1" ht="24.9" customHeight="1" x14ac:dyDescent="0.2">
      <c r="B4" s="17"/>
      <c r="D4" s="18" t="s">
        <v>96</v>
      </c>
      <c r="L4" s="17"/>
      <c r="M4" s="90" t="s">
        <v>10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16</v>
      </c>
      <c r="L6" s="17"/>
    </row>
    <row r="7" spans="1:46" s="1" customFormat="1" ht="16.5" customHeight="1" x14ac:dyDescent="0.2">
      <c r="B7" s="17"/>
      <c r="E7" s="217" t="str">
        <f>'Rekapitulace stavby'!K6</f>
        <v>Lasselsberger Lubná - úprava stávající kompresorovny</v>
      </c>
      <c r="F7" s="218"/>
      <c r="G7" s="218"/>
      <c r="H7" s="218"/>
      <c r="L7" s="17"/>
    </row>
    <row r="8" spans="1:46" s="2" customFormat="1" ht="12" customHeight="1" x14ac:dyDescent="0.2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199" t="s">
        <v>98</v>
      </c>
      <c r="F9" s="216"/>
      <c r="G9" s="216"/>
      <c r="H9" s="216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24. 3. 2021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28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19" t="str">
        <f>'Rekapitulace stavby'!E14</f>
        <v>Vyplň údaj</v>
      </c>
      <c r="F18" s="189"/>
      <c r="G18" s="189"/>
      <c r="H18" s="189"/>
      <c r="I18" s="24" t="s">
        <v>27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30</v>
      </c>
      <c r="E20" s="29"/>
      <c r="F20" s="29"/>
      <c r="G20" s="29"/>
      <c r="H20" s="29"/>
      <c r="I20" s="24" t="s">
        <v>25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">
        <v>31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33</v>
      </c>
      <c r="E23" s="29"/>
      <c r="F23" s="29"/>
      <c r="G23" s="29"/>
      <c r="H23" s="29"/>
      <c r="I23" s="24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27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1"/>
      <c r="B27" s="92"/>
      <c r="C27" s="91"/>
      <c r="D27" s="91"/>
      <c r="E27" s="193" t="s">
        <v>1</v>
      </c>
      <c r="F27" s="193"/>
      <c r="G27" s="193"/>
      <c r="H27" s="19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4" t="s">
        <v>36</v>
      </c>
      <c r="E30" s="29"/>
      <c r="F30" s="29"/>
      <c r="G30" s="29"/>
      <c r="H30" s="29"/>
      <c r="I30" s="29"/>
      <c r="J30" s="68">
        <f>ROUND(J126,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5" t="s">
        <v>40</v>
      </c>
      <c r="E33" s="24" t="s">
        <v>41</v>
      </c>
      <c r="F33" s="96">
        <f>ROUND((SUM(BE126:BE244)),  2)</f>
        <v>0</v>
      </c>
      <c r="G33" s="29"/>
      <c r="H33" s="29"/>
      <c r="I33" s="97">
        <v>0.21</v>
      </c>
      <c r="J33" s="96">
        <f>ROUND(((SUM(BE126:BE244))*I33),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24" t="s">
        <v>42</v>
      </c>
      <c r="F34" s="96">
        <f>ROUND((SUM(BF126:BF244)),  2)</f>
        <v>0</v>
      </c>
      <c r="G34" s="29"/>
      <c r="H34" s="29"/>
      <c r="I34" s="97">
        <v>0.15</v>
      </c>
      <c r="J34" s="96">
        <f>ROUND(((SUM(BF126:BF244))*I34),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43</v>
      </c>
      <c r="F35" s="96">
        <f>ROUND((SUM(BG126:BG244)),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44</v>
      </c>
      <c r="F36" s="96">
        <f>ROUND((SUM(BH126:BH244)),  2)</f>
        <v>0</v>
      </c>
      <c r="G36" s="29"/>
      <c r="H36" s="29"/>
      <c r="I36" s="97">
        <v>0.15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24" t="s">
        <v>45</v>
      </c>
      <c r="F37" s="96">
        <f>ROUND((SUM(BI126:BI244)),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8"/>
      <c r="D39" s="99" t="s">
        <v>46</v>
      </c>
      <c r="E39" s="57"/>
      <c r="F39" s="57"/>
      <c r="G39" s="100" t="s">
        <v>47</v>
      </c>
      <c r="H39" s="101" t="s">
        <v>48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39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2" t="s">
        <v>51</v>
      </c>
      <c r="E61" s="32"/>
      <c r="F61" s="104" t="s">
        <v>52</v>
      </c>
      <c r="G61" s="42" t="s">
        <v>51</v>
      </c>
      <c r="H61" s="32"/>
      <c r="I61" s="32"/>
      <c r="J61" s="105" t="s">
        <v>52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0" t="s">
        <v>53</v>
      </c>
      <c r="E65" s="43"/>
      <c r="F65" s="43"/>
      <c r="G65" s="40" t="s">
        <v>54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2" t="s">
        <v>51</v>
      </c>
      <c r="E76" s="32"/>
      <c r="F76" s="104" t="s">
        <v>52</v>
      </c>
      <c r="G76" s="42" t="s">
        <v>51</v>
      </c>
      <c r="H76" s="32"/>
      <c r="I76" s="32"/>
      <c r="J76" s="105" t="s">
        <v>52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99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17" t="str">
        <f>E7</f>
        <v>Lasselsberger Lubná - úprava stávající kompresorovny</v>
      </c>
      <c r="F85" s="218"/>
      <c r="G85" s="218"/>
      <c r="H85" s="218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199" t="str">
        <f>E9</f>
        <v>1102.1 - Kompresorovna strojní část</v>
      </c>
      <c r="F87" s="216"/>
      <c r="G87" s="216"/>
      <c r="H87" s="216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24. 3. 2021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24</v>
      </c>
      <c r="D91" s="29"/>
      <c r="E91" s="29"/>
      <c r="F91" s="22" t="str">
        <f>E15</f>
        <v>Lasselsberger s.r.o.</v>
      </c>
      <c r="G91" s="29"/>
      <c r="H91" s="29"/>
      <c r="I91" s="24" t="s">
        <v>30</v>
      </c>
      <c r="J91" s="27" t="str">
        <f>E21</f>
        <v>Matěj Linhart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65" customHeight="1" x14ac:dyDescent="0.2">
      <c r="A92" s="29"/>
      <c r="B92" s="30"/>
      <c r="C92" s="24" t="s">
        <v>28</v>
      </c>
      <c r="D92" s="29"/>
      <c r="E92" s="29"/>
      <c r="F92" s="22" t="str">
        <f>IF(E18="","",E18)</f>
        <v>Vyplň údaj</v>
      </c>
      <c r="G92" s="29"/>
      <c r="H92" s="29"/>
      <c r="I92" s="24" t="s">
        <v>33</v>
      </c>
      <c r="J92" s="27" t="str">
        <f>E24</f>
        <v>Ing. František Žežule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customHeight="1" x14ac:dyDescent="0.2">
      <c r="A96" s="29"/>
      <c r="B96" s="30"/>
      <c r="C96" s="108" t="s">
        <v>102</v>
      </c>
      <c r="D96" s="29"/>
      <c r="E96" s="29"/>
      <c r="F96" s="29"/>
      <c r="G96" s="29"/>
      <c r="H96" s="29"/>
      <c r="I96" s="29"/>
      <c r="J96" s="68">
        <f>J126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103</v>
      </c>
    </row>
    <row r="97" spans="1:31" s="9" customFormat="1" ht="24.9" customHeight="1" x14ac:dyDescent="0.2">
      <c r="B97" s="109"/>
      <c r="D97" s="110" t="s">
        <v>104</v>
      </c>
      <c r="E97" s="111"/>
      <c r="F97" s="111"/>
      <c r="G97" s="111"/>
      <c r="H97" s="111"/>
      <c r="I97" s="111"/>
      <c r="J97" s="112">
        <f>J127</f>
        <v>0</v>
      </c>
      <c r="L97" s="109"/>
    </row>
    <row r="98" spans="1:31" s="10" customFormat="1" ht="19.95" customHeight="1" x14ac:dyDescent="0.2">
      <c r="B98" s="113"/>
      <c r="D98" s="114" t="s">
        <v>105</v>
      </c>
      <c r="E98" s="115"/>
      <c r="F98" s="115"/>
      <c r="G98" s="115"/>
      <c r="H98" s="115"/>
      <c r="I98" s="115"/>
      <c r="J98" s="116">
        <f>J138</f>
        <v>0</v>
      </c>
      <c r="L98" s="113"/>
    </row>
    <row r="99" spans="1:31" s="10" customFormat="1" ht="19.95" customHeight="1" x14ac:dyDescent="0.2">
      <c r="B99" s="113"/>
      <c r="D99" s="114" t="s">
        <v>106</v>
      </c>
      <c r="E99" s="115"/>
      <c r="F99" s="115"/>
      <c r="G99" s="115"/>
      <c r="H99" s="115"/>
      <c r="I99" s="115"/>
      <c r="J99" s="116">
        <f>J163</f>
        <v>0</v>
      </c>
      <c r="L99" s="113"/>
    </row>
    <row r="100" spans="1:31" s="10" customFormat="1" ht="19.95" customHeight="1" x14ac:dyDescent="0.2">
      <c r="B100" s="113"/>
      <c r="D100" s="114" t="s">
        <v>107</v>
      </c>
      <c r="E100" s="115"/>
      <c r="F100" s="115"/>
      <c r="G100" s="115"/>
      <c r="H100" s="115"/>
      <c r="I100" s="115"/>
      <c r="J100" s="116">
        <f>J181</f>
        <v>0</v>
      </c>
      <c r="L100" s="113"/>
    </row>
    <row r="101" spans="1:31" s="10" customFormat="1" ht="19.95" customHeight="1" x14ac:dyDescent="0.2">
      <c r="B101" s="113"/>
      <c r="D101" s="114" t="s">
        <v>108</v>
      </c>
      <c r="E101" s="115"/>
      <c r="F101" s="115"/>
      <c r="G101" s="115"/>
      <c r="H101" s="115"/>
      <c r="I101" s="115"/>
      <c r="J101" s="116">
        <f>J189</f>
        <v>0</v>
      </c>
      <c r="L101" s="113"/>
    </row>
    <row r="102" spans="1:31" s="10" customFormat="1" ht="19.95" customHeight="1" x14ac:dyDescent="0.2">
      <c r="B102" s="113"/>
      <c r="D102" s="114" t="s">
        <v>109</v>
      </c>
      <c r="E102" s="115"/>
      <c r="F102" s="115"/>
      <c r="G102" s="115"/>
      <c r="H102" s="115"/>
      <c r="I102" s="115"/>
      <c r="J102" s="116">
        <f>J211</f>
        <v>0</v>
      </c>
      <c r="L102" s="113"/>
    </row>
    <row r="103" spans="1:31" s="10" customFormat="1" ht="19.95" customHeight="1" x14ac:dyDescent="0.2">
      <c r="B103" s="113"/>
      <c r="D103" s="114" t="s">
        <v>110</v>
      </c>
      <c r="E103" s="115"/>
      <c r="F103" s="115"/>
      <c r="G103" s="115"/>
      <c r="H103" s="115"/>
      <c r="I103" s="115"/>
      <c r="J103" s="116">
        <f>J234</f>
        <v>0</v>
      </c>
      <c r="L103" s="113"/>
    </row>
    <row r="104" spans="1:31" s="9" customFormat="1" ht="24.9" customHeight="1" x14ac:dyDescent="0.2">
      <c r="B104" s="109"/>
      <c r="D104" s="110" t="s">
        <v>111</v>
      </c>
      <c r="E104" s="111"/>
      <c r="F104" s="111"/>
      <c r="G104" s="111"/>
      <c r="H104" s="111"/>
      <c r="I104" s="111"/>
      <c r="J104" s="112">
        <f>J236</f>
        <v>0</v>
      </c>
      <c r="L104" s="109"/>
    </row>
    <row r="105" spans="1:31" s="10" customFormat="1" ht="19.95" customHeight="1" x14ac:dyDescent="0.2">
      <c r="B105" s="113"/>
      <c r="D105" s="114" t="s">
        <v>112</v>
      </c>
      <c r="E105" s="115"/>
      <c r="F105" s="115"/>
      <c r="G105" s="115"/>
      <c r="H105" s="115"/>
      <c r="I105" s="115"/>
      <c r="J105" s="116">
        <f>J237</f>
        <v>0</v>
      </c>
      <c r="L105" s="113"/>
    </row>
    <row r="106" spans="1:31" s="10" customFormat="1" ht="19.95" customHeight="1" x14ac:dyDescent="0.2">
      <c r="B106" s="113"/>
      <c r="D106" s="114" t="s">
        <v>113</v>
      </c>
      <c r="E106" s="115"/>
      <c r="F106" s="115"/>
      <c r="G106" s="115"/>
      <c r="H106" s="115"/>
      <c r="I106" s="115"/>
      <c r="J106" s="116">
        <f>J240</f>
        <v>0</v>
      </c>
      <c r="L106" s="113"/>
    </row>
    <row r="107" spans="1:31" s="2" customFormat="1" ht="21.75" customHeight="1" x14ac:dyDescent="0.2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" customHeight="1" x14ac:dyDescent="0.2">
      <c r="A108" s="29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" customHeight="1" x14ac:dyDescent="0.2">
      <c r="A112" s="29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24.9" customHeight="1" x14ac:dyDescent="0.2">
      <c r="A113" s="29"/>
      <c r="B113" s="30"/>
      <c r="C113" s="18" t="s">
        <v>114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" customHeight="1" x14ac:dyDescent="0.2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 x14ac:dyDescent="0.2">
      <c r="A115" s="29"/>
      <c r="B115" s="30"/>
      <c r="C115" s="24" t="s">
        <v>16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 x14ac:dyDescent="0.2">
      <c r="A116" s="29"/>
      <c r="B116" s="30"/>
      <c r="C116" s="29"/>
      <c r="D116" s="29"/>
      <c r="E116" s="217" t="str">
        <f>E7</f>
        <v>Lasselsberger Lubná - úprava stávající kompresorovny</v>
      </c>
      <c r="F116" s="218"/>
      <c r="G116" s="218"/>
      <c r="H116" s="218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 x14ac:dyDescent="0.2">
      <c r="A117" s="29"/>
      <c r="B117" s="30"/>
      <c r="C117" s="24" t="s">
        <v>97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6.5" customHeight="1" x14ac:dyDescent="0.2">
      <c r="A118" s="29"/>
      <c r="B118" s="30"/>
      <c r="C118" s="29"/>
      <c r="D118" s="29"/>
      <c r="E118" s="199" t="str">
        <f>E9</f>
        <v>1102.1 - Kompresorovna strojní část</v>
      </c>
      <c r="F118" s="216"/>
      <c r="G118" s="216"/>
      <c r="H118" s="216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" customHeight="1" x14ac:dyDescent="0.2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2" customHeight="1" x14ac:dyDescent="0.2">
      <c r="A120" s="29"/>
      <c r="B120" s="30"/>
      <c r="C120" s="24" t="s">
        <v>20</v>
      </c>
      <c r="D120" s="29"/>
      <c r="E120" s="29"/>
      <c r="F120" s="22" t="str">
        <f>F12</f>
        <v xml:space="preserve"> </v>
      </c>
      <c r="G120" s="29"/>
      <c r="H120" s="29"/>
      <c r="I120" s="24" t="s">
        <v>22</v>
      </c>
      <c r="J120" s="52" t="str">
        <f>IF(J12="","",J12)</f>
        <v>24. 3. 2021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6.9" customHeight="1" x14ac:dyDescent="0.2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5.15" customHeight="1" x14ac:dyDescent="0.2">
      <c r="A122" s="29"/>
      <c r="B122" s="30"/>
      <c r="C122" s="24" t="s">
        <v>24</v>
      </c>
      <c r="D122" s="29"/>
      <c r="E122" s="29"/>
      <c r="F122" s="22" t="str">
        <f>E15</f>
        <v>Lasselsberger s.r.o.</v>
      </c>
      <c r="G122" s="29"/>
      <c r="H122" s="29"/>
      <c r="I122" s="24" t="s">
        <v>30</v>
      </c>
      <c r="J122" s="27" t="str">
        <f>E21</f>
        <v>Matěj Linhart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25.65" customHeight="1" x14ac:dyDescent="0.2">
      <c r="A123" s="29"/>
      <c r="B123" s="30"/>
      <c r="C123" s="24" t="s">
        <v>28</v>
      </c>
      <c r="D123" s="29"/>
      <c r="E123" s="29"/>
      <c r="F123" s="22" t="str">
        <f>IF(E18="","",E18)</f>
        <v>Vyplň údaj</v>
      </c>
      <c r="G123" s="29"/>
      <c r="H123" s="29"/>
      <c r="I123" s="24" t="s">
        <v>33</v>
      </c>
      <c r="J123" s="27" t="str">
        <f>E24</f>
        <v>Ing. František Žežule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2" customFormat="1" ht="10.35" customHeight="1" x14ac:dyDescent="0.2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5" s="11" customFormat="1" ht="29.25" customHeight="1" x14ac:dyDescent="0.2">
      <c r="A125" s="117"/>
      <c r="B125" s="118"/>
      <c r="C125" s="119" t="s">
        <v>115</v>
      </c>
      <c r="D125" s="120" t="s">
        <v>61</v>
      </c>
      <c r="E125" s="120" t="s">
        <v>57</v>
      </c>
      <c r="F125" s="120" t="s">
        <v>58</v>
      </c>
      <c r="G125" s="120" t="s">
        <v>116</v>
      </c>
      <c r="H125" s="120" t="s">
        <v>117</v>
      </c>
      <c r="I125" s="120" t="s">
        <v>118</v>
      </c>
      <c r="J125" s="121" t="s">
        <v>101</v>
      </c>
      <c r="K125" s="122" t="s">
        <v>119</v>
      </c>
      <c r="L125" s="123"/>
      <c r="M125" s="59" t="s">
        <v>1</v>
      </c>
      <c r="N125" s="60" t="s">
        <v>40</v>
      </c>
      <c r="O125" s="60" t="s">
        <v>120</v>
      </c>
      <c r="P125" s="60" t="s">
        <v>121</v>
      </c>
      <c r="Q125" s="60" t="s">
        <v>122</v>
      </c>
      <c r="R125" s="60" t="s">
        <v>123</v>
      </c>
      <c r="S125" s="60" t="s">
        <v>124</v>
      </c>
      <c r="T125" s="61" t="s">
        <v>125</v>
      </c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</row>
    <row r="126" spans="1:65" s="2" customFormat="1" ht="22.95" customHeight="1" x14ac:dyDescent="0.3">
      <c r="A126" s="29"/>
      <c r="B126" s="30"/>
      <c r="C126" s="156" t="s">
        <v>126</v>
      </c>
      <c r="D126" s="157"/>
      <c r="E126" s="157"/>
      <c r="F126" s="157"/>
      <c r="G126" s="157"/>
      <c r="H126" s="157"/>
      <c r="I126" s="29"/>
      <c r="J126" s="167">
        <f>BK126</f>
        <v>0</v>
      </c>
      <c r="K126" s="29"/>
      <c r="L126" s="30"/>
      <c r="M126" s="62"/>
      <c r="N126" s="53"/>
      <c r="O126" s="63"/>
      <c r="P126" s="124">
        <f>P127+P236</f>
        <v>0</v>
      </c>
      <c r="Q126" s="63"/>
      <c r="R126" s="124">
        <f>R127+R236</f>
        <v>7.7132000000000005</v>
      </c>
      <c r="S126" s="63"/>
      <c r="T126" s="125">
        <f>T127+T236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75</v>
      </c>
      <c r="AU126" s="14" t="s">
        <v>103</v>
      </c>
      <c r="BK126" s="126">
        <f>BK127+BK236</f>
        <v>0</v>
      </c>
    </row>
    <row r="127" spans="1:65" s="12" customFormat="1" ht="25.95" customHeight="1" x14ac:dyDescent="0.25">
      <c r="B127" s="127"/>
      <c r="C127" s="158"/>
      <c r="D127" s="159" t="s">
        <v>75</v>
      </c>
      <c r="E127" s="160" t="s">
        <v>127</v>
      </c>
      <c r="F127" s="160" t="s">
        <v>128</v>
      </c>
      <c r="G127" s="158"/>
      <c r="H127" s="158"/>
      <c r="I127" s="129"/>
      <c r="J127" s="168">
        <f>BK127</f>
        <v>0</v>
      </c>
      <c r="L127" s="127"/>
      <c r="M127" s="130"/>
      <c r="N127" s="131"/>
      <c r="O127" s="131"/>
      <c r="P127" s="132">
        <f>P128+SUM(P129:P138)+P163+P181+P189+P211+P234</f>
        <v>0</v>
      </c>
      <c r="Q127" s="131"/>
      <c r="R127" s="132">
        <f>R128+SUM(R129:R138)+R163+R181+R189+R211+R234</f>
        <v>7.7132000000000005</v>
      </c>
      <c r="S127" s="131"/>
      <c r="T127" s="133">
        <f>T128+SUM(T129:T138)+T163+T181+T189+T211+T234</f>
        <v>0</v>
      </c>
      <c r="AR127" s="128" t="s">
        <v>86</v>
      </c>
      <c r="AT127" s="134" t="s">
        <v>75</v>
      </c>
      <c r="AU127" s="134" t="s">
        <v>76</v>
      </c>
      <c r="AY127" s="128" t="s">
        <v>129</v>
      </c>
      <c r="BK127" s="135">
        <f>BK128+SUM(BK129:BK138)+BK163+BK181+BK189+BK211+BK234</f>
        <v>0</v>
      </c>
    </row>
    <row r="128" spans="1:65" s="2" customFormat="1" ht="24.15" customHeight="1" x14ac:dyDescent="0.2">
      <c r="A128" s="29"/>
      <c r="B128" s="136"/>
      <c r="C128" s="171" t="s">
        <v>84</v>
      </c>
      <c r="D128" s="171" t="s">
        <v>130</v>
      </c>
      <c r="E128" s="172" t="s">
        <v>131</v>
      </c>
      <c r="F128" s="173" t="s">
        <v>132</v>
      </c>
      <c r="G128" s="174" t="s">
        <v>1</v>
      </c>
      <c r="H128" s="175">
        <v>1</v>
      </c>
      <c r="I128" s="137"/>
      <c r="J128" s="176">
        <f t="shared" ref="J128:J137" si="0">ROUND(I128*H128,2)</f>
        <v>0</v>
      </c>
      <c r="K128" s="138"/>
      <c r="L128" s="139"/>
      <c r="M128" s="140" t="s">
        <v>1</v>
      </c>
      <c r="N128" s="141" t="s">
        <v>41</v>
      </c>
      <c r="O128" s="55"/>
      <c r="P128" s="142">
        <f t="shared" ref="P128:P137" si="1">O128*H128</f>
        <v>0</v>
      </c>
      <c r="Q128" s="142">
        <v>0</v>
      </c>
      <c r="R128" s="142">
        <f t="shared" ref="R128:R137" si="2">Q128*H128</f>
        <v>0</v>
      </c>
      <c r="S128" s="142">
        <v>0</v>
      </c>
      <c r="T128" s="143">
        <f t="shared" ref="T128:T137" si="3"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4" t="s">
        <v>133</v>
      </c>
      <c r="AT128" s="144" t="s">
        <v>130</v>
      </c>
      <c r="AU128" s="144" t="s">
        <v>84</v>
      </c>
      <c r="AY128" s="14" t="s">
        <v>129</v>
      </c>
      <c r="BE128" s="145">
        <f t="shared" ref="BE128:BE137" si="4">IF(N128="základní",J128,0)</f>
        <v>0</v>
      </c>
      <c r="BF128" s="145">
        <f t="shared" ref="BF128:BF137" si="5">IF(N128="snížená",J128,0)</f>
        <v>0</v>
      </c>
      <c r="BG128" s="145">
        <f t="shared" ref="BG128:BG137" si="6">IF(N128="zákl. přenesená",J128,0)</f>
        <v>0</v>
      </c>
      <c r="BH128" s="145">
        <f t="shared" ref="BH128:BH137" si="7">IF(N128="sníž. přenesená",J128,0)</f>
        <v>0</v>
      </c>
      <c r="BI128" s="145">
        <f t="shared" ref="BI128:BI137" si="8">IF(N128="nulová",J128,0)</f>
        <v>0</v>
      </c>
      <c r="BJ128" s="14" t="s">
        <v>84</v>
      </c>
      <c r="BK128" s="145">
        <f t="shared" ref="BK128:BK137" si="9">ROUND(I128*H128,2)</f>
        <v>0</v>
      </c>
      <c r="BL128" s="14" t="s">
        <v>134</v>
      </c>
      <c r="BM128" s="144" t="s">
        <v>135</v>
      </c>
    </row>
    <row r="129" spans="1:65" s="2" customFormat="1" ht="24.15" customHeight="1" x14ac:dyDescent="0.2">
      <c r="A129" s="29"/>
      <c r="B129" s="136"/>
      <c r="C129" s="171" t="s">
        <v>86</v>
      </c>
      <c r="D129" s="171" t="s">
        <v>130</v>
      </c>
      <c r="E129" s="172" t="s">
        <v>136</v>
      </c>
      <c r="F129" s="173" t="s">
        <v>137</v>
      </c>
      <c r="G129" s="174" t="s">
        <v>1</v>
      </c>
      <c r="H129" s="175">
        <v>1</v>
      </c>
      <c r="I129" s="137"/>
      <c r="J129" s="176">
        <f t="shared" si="0"/>
        <v>0</v>
      </c>
      <c r="K129" s="138"/>
      <c r="L129" s="139"/>
      <c r="M129" s="140" t="s">
        <v>1</v>
      </c>
      <c r="N129" s="141" t="s">
        <v>41</v>
      </c>
      <c r="O129" s="55"/>
      <c r="P129" s="142">
        <f t="shared" si="1"/>
        <v>0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4" t="s">
        <v>133</v>
      </c>
      <c r="AT129" s="144" t="s">
        <v>130</v>
      </c>
      <c r="AU129" s="144" t="s">
        <v>84</v>
      </c>
      <c r="AY129" s="14" t="s">
        <v>129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4" t="s">
        <v>84</v>
      </c>
      <c r="BK129" s="145">
        <f t="shared" si="9"/>
        <v>0</v>
      </c>
      <c r="BL129" s="14" t="s">
        <v>134</v>
      </c>
      <c r="BM129" s="144" t="s">
        <v>138</v>
      </c>
    </row>
    <row r="130" spans="1:65" s="2" customFormat="1" ht="37.950000000000003" customHeight="1" x14ac:dyDescent="0.2">
      <c r="A130" s="29"/>
      <c r="B130" s="136"/>
      <c r="C130" s="171" t="s">
        <v>139</v>
      </c>
      <c r="D130" s="171" t="s">
        <v>130</v>
      </c>
      <c r="E130" s="172" t="s">
        <v>140</v>
      </c>
      <c r="F130" s="173" t="s">
        <v>141</v>
      </c>
      <c r="G130" s="174" t="s">
        <v>1</v>
      </c>
      <c r="H130" s="175">
        <v>1</v>
      </c>
      <c r="I130" s="137"/>
      <c r="J130" s="176">
        <f t="shared" si="0"/>
        <v>0</v>
      </c>
      <c r="K130" s="138"/>
      <c r="L130" s="139"/>
      <c r="M130" s="140" t="s">
        <v>1</v>
      </c>
      <c r="N130" s="141" t="s">
        <v>41</v>
      </c>
      <c r="O130" s="55"/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4" t="s">
        <v>133</v>
      </c>
      <c r="AT130" s="144" t="s">
        <v>130</v>
      </c>
      <c r="AU130" s="144" t="s">
        <v>84</v>
      </c>
      <c r="AY130" s="14" t="s">
        <v>129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4" t="s">
        <v>84</v>
      </c>
      <c r="BK130" s="145">
        <f t="shared" si="9"/>
        <v>0</v>
      </c>
      <c r="BL130" s="14" t="s">
        <v>134</v>
      </c>
      <c r="BM130" s="144" t="s">
        <v>142</v>
      </c>
    </row>
    <row r="131" spans="1:65" s="2" customFormat="1" ht="24.15" customHeight="1" x14ac:dyDescent="0.2">
      <c r="A131" s="29"/>
      <c r="B131" s="136"/>
      <c r="C131" s="171" t="s">
        <v>143</v>
      </c>
      <c r="D131" s="171" t="s">
        <v>130</v>
      </c>
      <c r="E131" s="172" t="s">
        <v>144</v>
      </c>
      <c r="F131" s="173" t="s">
        <v>145</v>
      </c>
      <c r="G131" s="174" t="s">
        <v>1</v>
      </c>
      <c r="H131" s="175">
        <v>1</v>
      </c>
      <c r="I131" s="137"/>
      <c r="J131" s="176">
        <f t="shared" si="0"/>
        <v>0</v>
      </c>
      <c r="K131" s="138"/>
      <c r="L131" s="139"/>
      <c r="M131" s="140" t="s">
        <v>1</v>
      </c>
      <c r="N131" s="141" t="s">
        <v>41</v>
      </c>
      <c r="O131" s="55"/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4" t="s">
        <v>133</v>
      </c>
      <c r="AT131" s="144" t="s">
        <v>130</v>
      </c>
      <c r="AU131" s="144" t="s">
        <v>84</v>
      </c>
      <c r="AY131" s="14" t="s">
        <v>129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4" t="s">
        <v>84</v>
      </c>
      <c r="BK131" s="145">
        <f t="shared" si="9"/>
        <v>0</v>
      </c>
      <c r="BL131" s="14" t="s">
        <v>134</v>
      </c>
      <c r="BM131" s="144" t="s">
        <v>146</v>
      </c>
    </row>
    <row r="132" spans="1:65" s="2" customFormat="1" ht="14.4" customHeight="1" x14ac:dyDescent="0.2">
      <c r="A132" s="29"/>
      <c r="B132" s="136"/>
      <c r="C132" s="171" t="s">
        <v>147</v>
      </c>
      <c r="D132" s="171" t="s">
        <v>130</v>
      </c>
      <c r="E132" s="172" t="s">
        <v>148</v>
      </c>
      <c r="F132" s="173" t="s">
        <v>149</v>
      </c>
      <c r="G132" s="174" t="s">
        <v>1</v>
      </c>
      <c r="H132" s="175">
        <v>1</v>
      </c>
      <c r="I132" s="137"/>
      <c r="J132" s="176">
        <f t="shared" si="0"/>
        <v>0</v>
      </c>
      <c r="K132" s="138"/>
      <c r="L132" s="139"/>
      <c r="M132" s="140" t="s">
        <v>1</v>
      </c>
      <c r="N132" s="141" t="s">
        <v>41</v>
      </c>
      <c r="O132" s="55"/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4" t="s">
        <v>133</v>
      </c>
      <c r="AT132" s="144" t="s">
        <v>130</v>
      </c>
      <c r="AU132" s="144" t="s">
        <v>84</v>
      </c>
      <c r="AY132" s="14" t="s">
        <v>129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4" t="s">
        <v>84</v>
      </c>
      <c r="BK132" s="145">
        <f t="shared" si="9"/>
        <v>0</v>
      </c>
      <c r="BL132" s="14" t="s">
        <v>134</v>
      </c>
      <c r="BM132" s="144" t="s">
        <v>150</v>
      </c>
    </row>
    <row r="133" spans="1:65" s="2" customFormat="1" ht="37.950000000000003" customHeight="1" x14ac:dyDescent="0.2">
      <c r="A133" s="29"/>
      <c r="B133" s="136"/>
      <c r="C133" s="171" t="s">
        <v>151</v>
      </c>
      <c r="D133" s="171" t="s">
        <v>130</v>
      </c>
      <c r="E133" s="172" t="s">
        <v>152</v>
      </c>
      <c r="F133" s="173" t="s">
        <v>153</v>
      </c>
      <c r="G133" s="174" t="s">
        <v>1</v>
      </c>
      <c r="H133" s="175">
        <v>1</v>
      </c>
      <c r="I133" s="137"/>
      <c r="J133" s="176">
        <f t="shared" si="0"/>
        <v>0</v>
      </c>
      <c r="K133" s="138"/>
      <c r="L133" s="139"/>
      <c r="M133" s="140" t="s">
        <v>1</v>
      </c>
      <c r="N133" s="141" t="s">
        <v>41</v>
      </c>
      <c r="O133" s="55"/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4" t="s">
        <v>133</v>
      </c>
      <c r="AT133" s="144" t="s">
        <v>130</v>
      </c>
      <c r="AU133" s="144" t="s">
        <v>84</v>
      </c>
      <c r="AY133" s="14" t="s">
        <v>129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4" t="s">
        <v>84</v>
      </c>
      <c r="BK133" s="145">
        <f t="shared" si="9"/>
        <v>0</v>
      </c>
      <c r="BL133" s="14" t="s">
        <v>134</v>
      </c>
      <c r="BM133" s="144" t="s">
        <v>154</v>
      </c>
    </row>
    <row r="134" spans="1:65" s="2" customFormat="1" ht="37.950000000000003" customHeight="1" x14ac:dyDescent="0.2">
      <c r="A134" s="29"/>
      <c r="B134" s="136"/>
      <c r="C134" s="171" t="s">
        <v>155</v>
      </c>
      <c r="D134" s="171" t="s">
        <v>130</v>
      </c>
      <c r="E134" s="172" t="s">
        <v>156</v>
      </c>
      <c r="F134" s="173" t="s">
        <v>157</v>
      </c>
      <c r="G134" s="174" t="s">
        <v>1</v>
      </c>
      <c r="H134" s="175">
        <v>1</v>
      </c>
      <c r="I134" s="137"/>
      <c r="J134" s="176">
        <f t="shared" si="0"/>
        <v>0</v>
      </c>
      <c r="K134" s="138"/>
      <c r="L134" s="139"/>
      <c r="M134" s="140" t="s">
        <v>1</v>
      </c>
      <c r="N134" s="141" t="s">
        <v>41</v>
      </c>
      <c r="O134" s="55"/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4" t="s">
        <v>133</v>
      </c>
      <c r="AT134" s="144" t="s">
        <v>130</v>
      </c>
      <c r="AU134" s="144" t="s">
        <v>84</v>
      </c>
      <c r="AY134" s="14" t="s">
        <v>129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4" t="s">
        <v>84</v>
      </c>
      <c r="BK134" s="145">
        <f t="shared" si="9"/>
        <v>0</v>
      </c>
      <c r="BL134" s="14" t="s">
        <v>134</v>
      </c>
      <c r="BM134" s="144" t="s">
        <v>158</v>
      </c>
    </row>
    <row r="135" spans="1:65" s="2" customFormat="1" ht="24.15" customHeight="1" x14ac:dyDescent="0.2">
      <c r="A135" s="29"/>
      <c r="B135" s="136"/>
      <c r="C135" s="171" t="s">
        <v>159</v>
      </c>
      <c r="D135" s="171" t="s">
        <v>130</v>
      </c>
      <c r="E135" s="172" t="s">
        <v>160</v>
      </c>
      <c r="F135" s="173" t="s">
        <v>161</v>
      </c>
      <c r="G135" s="174" t="s">
        <v>1</v>
      </c>
      <c r="H135" s="175">
        <v>1</v>
      </c>
      <c r="I135" s="137"/>
      <c r="J135" s="176">
        <f t="shared" si="0"/>
        <v>0</v>
      </c>
      <c r="K135" s="138"/>
      <c r="L135" s="139"/>
      <c r="M135" s="140" t="s">
        <v>1</v>
      </c>
      <c r="N135" s="141" t="s">
        <v>41</v>
      </c>
      <c r="O135" s="55"/>
      <c r="P135" s="142">
        <f t="shared" si="1"/>
        <v>0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4" t="s">
        <v>133</v>
      </c>
      <c r="AT135" s="144" t="s">
        <v>130</v>
      </c>
      <c r="AU135" s="144" t="s">
        <v>84</v>
      </c>
      <c r="AY135" s="14" t="s">
        <v>129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4" t="s">
        <v>84</v>
      </c>
      <c r="BK135" s="145">
        <f t="shared" si="9"/>
        <v>0</v>
      </c>
      <c r="BL135" s="14" t="s">
        <v>134</v>
      </c>
      <c r="BM135" s="144" t="s">
        <v>162</v>
      </c>
    </row>
    <row r="136" spans="1:65" s="2" customFormat="1" ht="24.15" customHeight="1" x14ac:dyDescent="0.2">
      <c r="A136" s="29"/>
      <c r="B136" s="136"/>
      <c r="C136" s="171" t="s">
        <v>163</v>
      </c>
      <c r="D136" s="171" t="s">
        <v>130</v>
      </c>
      <c r="E136" s="172" t="s">
        <v>164</v>
      </c>
      <c r="F136" s="173" t="s">
        <v>165</v>
      </c>
      <c r="G136" s="174" t="s">
        <v>1</v>
      </c>
      <c r="H136" s="175">
        <v>1</v>
      </c>
      <c r="I136" s="137"/>
      <c r="J136" s="176">
        <f t="shared" si="0"/>
        <v>0</v>
      </c>
      <c r="K136" s="138"/>
      <c r="L136" s="139"/>
      <c r="M136" s="140" t="s">
        <v>1</v>
      </c>
      <c r="N136" s="141" t="s">
        <v>41</v>
      </c>
      <c r="O136" s="55"/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4" t="s">
        <v>133</v>
      </c>
      <c r="AT136" s="144" t="s">
        <v>130</v>
      </c>
      <c r="AU136" s="144" t="s">
        <v>84</v>
      </c>
      <c r="AY136" s="14" t="s">
        <v>129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4" t="s">
        <v>84</v>
      </c>
      <c r="BK136" s="145">
        <f t="shared" si="9"/>
        <v>0</v>
      </c>
      <c r="BL136" s="14" t="s">
        <v>134</v>
      </c>
      <c r="BM136" s="144" t="s">
        <v>166</v>
      </c>
    </row>
    <row r="137" spans="1:65" s="2" customFormat="1" ht="24.15" customHeight="1" x14ac:dyDescent="0.2">
      <c r="A137" s="29"/>
      <c r="B137" s="136"/>
      <c r="C137" s="171" t="s">
        <v>167</v>
      </c>
      <c r="D137" s="171" t="s">
        <v>130</v>
      </c>
      <c r="E137" s="172" t="s">
        <v>168</v>
      </c>
      <c r="F137" s="173" t="s">
        <v>169</v>
      </c>
      <c r="G137" s="174" t="s">
        <v>1</v>
      </c>
      <c r="H137" s="175">
        <v>1</v>
      </c>
      <c r="I137" s="137"/>
      <c r="J137" s="176">
        <f t="shared" si="0"/>
        <v>0</v>
      </c>
      <c r="K137" s="138"/>
      <c r="L137" s="139"/>
      <c r="M137" s="140" t="s">
        <v>1</v>
      </c>
      <c r="N137" s="141" t="s">
        <v>41</v>
      </c>
      <c r="O137" s="55"/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4" t="s">
        <v>133</v>
      </c>
      <c r="AT137" s="144" t="s">
        <v>130</v>
      </c>
      <c r="AU137" s="144" t="s">
        <v>84</v>
      </c>
      <c r="AY137" s="14" t="s">
        <v>129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4" t="s">
        <v>84</v>
      </c>
      <c r="BK137" s="145">
        <f t="shared" si="9"/>
        <v>0</v>
      </c>
      <c r="BL137" s="14" t="s">
        <v>134</v>
      </c>
      <c r="BM137" s="144" t="s">
        <v>170</v>
      </c>
    </row>
    <row r="138" spans="1:65" s="12" customFormat="1" ht="22.95" customHeight="1" x14ac:dyDescent="0.25">
      <c r="B138" s="127"/>
      <c r="C138" s="158"/>
      <c r="D138" s="159" t="s">
        <v>75</v>
      </c>
      <c r="E138" s="161" t="s">
        <v>171</v>
      </c>
      <c r="F138" s="161" t="s">
        <v>172</v>
      </c>
      <c r="G138" s="158"/>
      <c r="H138" s="158"/>
      <c r="I138" s="129"/>
      <c r="J138" s="169">
        <f>BK138</f>
        <v>0</v>
      </c>
      <c r="L138" s="127"/>
      <c r="M138" s="130"/>
      <c r="N138" s="131"/>
      <c r="O138" s="131"/>
      <c r="P138" s="132">
        <f>SUM(P139:P162)</f>
        <v>0</v>
      </c>
      <c r="Q138" s="131"/>
      <c r="R138" s="132">
        <f>SUM(R139:R162)</f>
        <v>0.42476999999999998</v>
      </c>
      <c r="S138" s="131"/>
      <c r="T138" s="133">
        <f>SUM(T139:T162)</f>
        <v>0</v>
      </c>
      <c r="AR138" s="128" t="s">
        <v>86</v>
      </c>
      <c r="AT138" s="134" t="s">
        <v>75</v>
      </c>
      <c r="AU138" s="134" t="s">
        <v>84</v>
      </c>
      <c r="AY138" s="128" t="s">
        <v>129</v>
      </c>
      <c r="BK138" s="135">
        <f>SUM(BK139:BK162)</f>
        <v>0</v>
      </c>
    </row>
    <row r="139" spans="1:65" s="2" customFormat="1" ht="14.4" customHeight="1" x14ac:dyDescent="0.2">
      <c r="A139" s="29"/>
      <c r="B139" s="136"/>
      <c r="C139" s="162" t="s">
        <v>173</v>
      </c>
      <c r="D139" s="162" t="s">
        <v>174</v>
      </c>
      <c r="E139" s="163" t="s">
        <v>175</v>
      </c>
      <c r="F139" s="164" t="s">
        <v>176</v>
      </c>
      <c r="G139" s="165" t="s">
        <v>177</v>
      </c>
      <c r="H139" s="166">
        <v>100</v>
      </c>
      <c r="I139" s="146"/>
      <c r="J139" s="170">
        <f t="shared" ref="J139:J162" si="10">ROUND(I139*H139,2)</f>
        <v>0</v>
      </c>
      <c r="K139" s="147"/>
      <c r="L139" s="30"/>
      <c r="M139" s="148" t="s">
        <v>1</v>
      </c>
      <c r="N139" s="149" t="s">
        <v>41</v>
      </c>
      <c r="O139" s="55"/>
      <c r="P139" s="142">
        <f t="shared" ref="P139:P162" si="11">O139*H139</f>
        <v>0</v>
      </c>
      <c r="Q139" s="142">
        <v>1.4999999999999999E-4</v>
      </c>
      <c r="R139" s="142">
        <f t="shared" ref="R139:R162" si="12">Q139*H139</f>
        <v>1.4999999999999999E-2</v>
      </c>
      <c r="S139" s="142">
        <v>0</v>
      </c>
      <c r="T139" s="143">
        <f t="shared" ref="T139:T162" si="13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4" t="s">
        <v>134</v>
      </c>
      <c r="AT139" s="144" t="s">
        <v>174</v>
      </c>
      <c r="AU139" s="144" t="s">
        <v>86</v>
      </c>
      <c r="AY139" s="14" t="s">
        <v>129</v>
      </c>
      <c r="BE139" s="145">
        <f t="shared" ref="BE139:BE162" si="14">IF(N139="základní",J139,0)</f>
        <v>0</v>
      </c>
      <c r="BF139" s="145">
        <f t="shared" ref="BF139:BF162" si="15">IF(N139="snížená",J139,0)</f>
        <v>0</v>
      </c>
      <c r="BG139" s="145">
        <f t="shared" ref="BG139:BG162" si="16">IF(N139="zákl. přenesená",J139,0)</f>
        <v>0</v>
      </c>
      <c r="BH139" s="145">
        <f t="shared" ref="BH139:BH162" si="17">IF(N139="sníž. přenesená",J139,0)</f>
        <v>0</v>
      </c>
      <c r="BI139" s="145">
        <f t="shared" ref="BI139:BI162" si="18">IF(N139="nulová",J139,0)</f>
        <v>0</v>
      </c>
      <c r="BJ139" s="14" t="s">
        <v>84</v>
      </c>
      <c r="BK139" s="145">
        <f t="shared" ref="BK139:BK162" si="19">ROUND(I139*H139,2)</f>
        <v>0</v>
      </c>
      <c r="BL139" s="14" t="s">
        <v>134</v>
      </c>
      <c r="BM139" s="144" t="s">
        <v>178</v>
      </c>
    </row>
    <row r="140" spans="1:65" s="2" customFormat="1" ht="14.4" customHeight="1" x14ac:dyDescent="0.2">
      <c r="A140" s="29"/>
      <c r="B140" s="136"/>
      <c r="C140" s="162" t="s">
        <v>179</v>
      </c>
      <c r="D140" s="162" t="s">
        <v>174</v>
      </c>
      <c r="E140" s="163" t="s">
        <v>180</v>
      </c>
      <c r="F140" s="164" t="s">
        <v>181</v>
      </c>
      <c r="G140" s="165" t="s">
        <v>177</v>
      </c>
      <c r="H140" s="166">
        <v>100</v>
      </c>
      <c r="I140" s="146"/>
      <c r="J140" s="170">
        <f t="shared" si="10"/>
        <v>0</v>
      </c>
      <c r="K140" s="147"/>
      <c r="L140" s="30"/>
      <c r="M140" s="148" t="s">
        <v>1</v>
      </c>
      <c r="N140" s="149" t="s">
        <v>41</v>
      </c>
      <c r="O140" s="55"/>
      <c r="P140" s="142">
        <f t="shared" si="11"/>
        <v>0</v>
      </c>
      <c r="Q140" s="142">
        <v>8.0000000000000007E-5</v>
      </c>
      <c r="R140" s="142">
        <f t="shared" si="12"/>
        <v>8.0000000000000002E-3</v>
      </c>
      <c r="S140" s="142">
        <v>0</v>
      </c>
      <c r="T140" s="143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4" t="s">
        <v>134</v>
      </c>
      <c r="AT140" s="144" t="s">
        <v>174</v>
      </c>
      <c r="AU140" s="144" t="s">
        <v>86</v>
      </c>
      <c r="AY140" s="14" t="s">
        <v>129</v>
      </c>
      <c r="BE140" s="145">
        <f t="shared" si="14"/>
        <v>0</v>
      </c>
      <c r="BF140" s="145">
        <f t="shared" si="15"/>
        <v>0</v>
      </c>
      <c r="BG140" s="145">
        <f t="shared" si="16"/>
        <v>0</v>
      </c>
      <c r="BH140" s="145">
        <f t="shared" si="17"/>
        <v>0</v>
      </c>
      <c r="BI140" s="145">
        <f t="shared" si="18"/>
        <v>0</v>
      </c>
      <c r="BJ140" s="14" t="s">
        <v>84</v>
      </c>
      <c r="BK140" s="145">
        <f t="shared" si="19"/>
        <v>0</v>
      </c>
      <c r="BL140" s="14" t="s">
        <v>134</v>
      </c>
      <c r="BM140" s="144" t="s">
        <v>182</v>
      </c>
    </row>
    <row r="141" spans="1:65" s="2" customFormat="1" ht="14.4" customHeight="1" x14ac:dyDescent="0.2">
      <c r="A141" s="29"/>
      <c r="B141" s="136"/>
      <c r="C141" s="162" t="s">
        <v>183</v>
      </c>
      <c r="D141" s="162" t="s">
        <v>174</v>
      </c>
      <c r="E141" s="163" t="s">
        <v>184</v>
      </c>
      <c r="F141" s="164" t="s">
        <v>185</v>
      </c>
      <c r="G141" s="165" t="s">
        <v>186</v>
      </c>
      <c r="H141" s="166">
        <v>32</v>
      </c>
      <c r="I141" s="146"/>
      <c r="J141" s="170">
        <f t="shared" si="10"/>
        <v>0</v>
      </c>
      <c r="K141" s="147"/>
      <c r="L141" s="30"/>
      <c r="M141" s="148" t="s">
        <v>1</v>
      </c>
      <c r="N141" s="149" t="s">
        <v>41</v>
      </c>
      <c r="O141" s="55"/>
      <c r="P141" s="142">
        <f t="shared" si="11"/>
        <v>0</v>
      </c>
      <c r="Q141" s="142">
        <v>0</v>
      </c>
      <c r="R141" s="142">
        <f t="shared" si="12"/>
        <v>0</v>
      </c>
      <c r="S141" s="142">
        <v>0</v>
      </c>
      <c r="T141" s="143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4" t="s">
        <v>187</v>
      </c>
      <c r="AT141" s="144" t="s">
        <v>174</v>
      </c>
      <c r="AU141" s="144" t="s">
        <v>86</v>
      </c>
      <c r="AY141" s="14" t="s">
        <v>129</v>
      </c>
      <c r="BE141" s="145">
        <f t="shared" si="14"/>
        <v>0</v>
      </c>
      <c r="BF141" s="145">
        <f t="shared" si="15"/>
        <v>0</v>
      </c>
      <c r="BG141" s="145">
        <f t="shared" si="16"/>
        <v>0</v>
      </c>
      <c r="BH141" s="145">
        <f t="shared" si="17"/>
        <v>0</v>
      </c>
      <c r="BI141" s="145">
        <f t="shared" si="18"/>
        <v>0</v>
      </c>
      <c r="BJ141" s="14" t="s">
        <v>84</v>
      </c>
      <c r="BK141" s="145">
        <f t="shared" si="19"/>
        <v>0</v>
      </c>
      <c r="BL141" s="14" t="s">
        <v>187</v>
      </c>
      <c r="BM141" s="144" t="s">
        <v>188</v>
      </c>
    </row>
    <row r="142" spans="1:65" s="2" customFormat="1" ht="14.4" customHeight="1" x14ac:dyDescent="0.2">
      <c r="A142" s="29"/>
      <c r="B142" s="136"/>
      <c r="C142" s="162" t="s">
        <v>133</v>
      </c>
      <c r="D142" s="162" t="s">
        <v>174</v>
      </c>
      <c r="E142" s="163" t="s">
        <v>189</v>
      </c>
      <c r="F142" s="164" t="s">
        <v>190</v>
      </c>
      <c r="G142" s="165" t="s">
        <v>186</v>
      </c>
      <c r="H142" s="166">
        <v>8</v>
      </c>
      <c r="I142" s="146"/>
      <c r="J142" s="170">
        <f t="shared" si="10"/>
        <v>0</v>
      </c>
      <c r="K142" s="147"/>
      <c r="L142" s="30"/>
      <c r="M142" s="148" t="s">
        <v>1</v>
      </c>
      <c r="N142" s="149" t="s">
        <v>41</v>
      </c>
      <c r="O142" s="55"/>
      <c r="P142" s="142">
        <f t="shared" si="11"/>
        <v>0</v>
      </c>
      <c r="Q142" s="142">
        <v>0</v>
      </c>
      <c r="R142" s="142">
        <f t="shared" si="12"/>
        <v>0</v>
      </c>
      <c r="S142" s="142">
        <v>0</v>
      </c>
      <c r="T142" s="143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4" t="s">
        <v>187</v>
      </c>
      <c r="AT142" s="144" t="s">
        <v>174</v>
      </c>
      <c r="AU142" s="144" t="s">
        <v>86</v>
      </c>
      <c r="AY142" s="14" t="s">
        <v>129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4" t="s">
        <v>84</v>
      </c>
      <c r="BK142" s="145">
        <f t="shared" si="19"/>
        <v>0</v>
      </c>
      <c r="BL142" s="14" t="s">
        <v>187</v>
      </c>
      <c r="BM142" s="144" t="s">
        <v>191</v>
      </c>
    </row>
    <row r="143" spans="1:65" s="2" customFormat="1" ht="14.4" customHeight="1" x14ac:dyDescent="0.2">
      <c r="A143" s="29"/>
      <c r="B143" s="136"/>
      <c r="C143" s="162" t="s">
        <v>192</v>
      </c>
      <c r="D143" s="162" t="s">
        <v>174</v>
      </c>
      <c r="E143" s="163" t="s">
        <v>193</v>
      </c>
      <c r="F143" s="164" t="s">
        <v>194</v>
      </c>
      <c r="G143" s="165" t="s">
        <v>195</v>
      </c>
      <c r="H143" s="166">
        <v>2</v>
      </c>
      <c r="I143" s="146"/>
      <c r="J143" s="170">
        <f t="shared" si="10"/>
        <v>0</v>
      </c>
      <c r="K143" s="147"/>
      <c r="L143" s="30"/>
      <c r="M143" s="148" t="s">
        <v>1</v>
      </c>
      <c r="N143" s="149" t="s">
        <v>41</v>
      </c>
      <c r="O143" s="55"/>
      <c r="P143" s="142">
        <f t="shared" si="11"/>
        <v>0</v>
      </c>
      <c r="Q143" s="142">
        <v>0</v>
      </c>
      <c r="R143" s="142">
        <f t="shared" si="12"/>
        <v>0</v>
      </c>
      <c r="S143" s="142">
        <v>0</v>
      </c>
      <c r="T143" s="143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4" t="s">
        <v>134</v>
      </c>
      <c r="AT143" s="144" t="s">
        <v>174</v>
      </c>
      <c r="AU143" s="144" t="s">
        <v>86</v>
      </c>
      <c r="AY143" s="14" t="s">
        <v>129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4" t="s">
        <v>84</v>
      </c>
      <c r="BK143" s="145">
        <f t="shared" si="19"/>
        <v>0</v>
      </c>
      <c r="BL143" s="14" t="s">
        <v>134</v>
      </c>
      <c r="BM143" s="144" t="s">
        <v>196</v>
      </c>
    </row>
    <row r="144" spans="1:65" s="2" customFormat="1" ht="14.4" customHeight="1" x14ac:dyDescent="0.2">
      <c r="A144" s="29"/>
      <c r="B144" s="136"/>
      <c r="C144" s="162" t="s">
        <v>197</v>
      </c>
      <c r="D144" s="162" t="s">
        <v>174</v>
      </c>
      <c r="E144" s="163" t="s">
        <v>198</v>
      </c>
      <c r="F144" s="164" t="s">
        <v>199</v>
      </c>
      <c r="G144" s="165" t="s">
        <v>195</v>
      </c>
      <c r="H144" s="166">
        <v>1</v>
      </c>
      <c r="I144" s="146"/>
      <c r="J144" s="170">
        <f t="shared" si="10"/>
        <v>0</v>
      </c>
      <c r="K144" s="147"/>
      <c r="L144" s="30"/>
      <c r="M144" s="148" t="s">
        <v>1</v>
      </c>
      <c r="N144" s="149" t="s">
        <v>41</v>
      </c>
      <c r="O144" s="55"/>
      <c r="P144" s="142">
        <f t="shared" si="11"/>
        <v>0</v>
      </c>
      <c r="Q144" s="142">
        <v>0</v>
      </c>
      <c r="R144" s="142">
        <f t="shared" si="12"/>
        <v>0</v>
      </c>
      <c r="S144" s="142">
        <v>0</v>
      </c>
      <c r="T144" s="143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4" t="s">
        <v>134</v>
      </c>
      <c r="AT144" s="144" t="s">
        <v>174</v>
      </c>
      <c r="AU144" s="144" t="s">
        <v>86</v>
      </c>
      <c r="AY144" s="14" t="s">
        <v>129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4" t="s">
        <v>84</v>
      </c>
      <c r="BK144" s="145">
        <f t="shared" si="19"/>
        <v>0</v>
      </c>
      <c r="BL144" s="14" t="s">
        <v>134</v>
      </c>
      <c r="BM144" s="144" t="s">
        <v>200</v>
      </c>
    </row>
    <row r="145" spans="1:65" s="2" customFormat="1" ht="14.4" customHeight="1" x14ac:dyDescent="0.2">
      <c r="A145" s="29"/>
      <c r="B145" s="136"/>
      <c r="C145" s="162" t="s">
        <v>201</v>
      </c>
      <c r="D145" s="162" t="s">
        <v>174</v>
      </c>
      <c r="E145" s="163" t="s">
        <v>202</v>
      </c>
      <c r="F145" s="164" t="s">
        <v>203</v>
      </c>
      <c r="G145" s="165" t="s">
        <v>186</v>
      </c>
      <c r="H145" s="166">
        <v>32</v>
      </c>
      <c r="I145" s="146"/>
      <c r="J145" s="170">
        <f t="shared" si="10"/>
        <v>0</v>
      </c>
      <c r="K145" s="147"/>
      <c r="L145" s="30"/>
      <c r="M145" s="148" t="s">
        <v>1</v>
      </c>
      <c r="N145" s="149" t="s">
        <v>41</v>
      </c>
      <c r="O145" s="55"/>
      <c r="P145" s="142">
        <f t="shared" si="11"/>
        <v>0</v>
      </c>
      <c r="Q145" s="142">
        <v>0</v>
      </c>
      <c r="R145" s="142">
        <f t="shared" si="12"/>
        <v>0</v>
      </c>
      <c r="S145" s="142">
        <v>0</v>
      </c>
      <c r="T145" s="143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4" t="s">
        <v>134</v>
      </c>
      <c r="AT145" s="144" t="s">
        <v>174</v>
      </c>
      <c r="AU145" s="144" t="s">
        <v>86</v>
      </c>
      <c r="AY145" s="14" t="s">
        <v>129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4" t="s">
        <v>84</v>
      </c>
      <c r="BK145" s="145">
        <f t="shared" si="19"/>
        <v>0</v>
      </c>
      <c r="BL145" s="14" t="s">
        <v>134</v>
      </c>
      <c r="BM145" s="144" t="s">
        <v>204</v>
      </c>
    </row>
    <row r="146" spans="1:65" s="2" customFormat="1" ht="14.4" customHeight="1" x14ac:dyDescent="0.2">
      <c r="A146" s="29"/>
      <c r="B146" s="136"/>
      <c r="C146" s="162" t="s">
        <v>205</v>
      </c>
      <c r="D146" s="162" t="s">
        <v>174</v>
      </c>
      <c r="E146" s="163" t="s">
        <v>206</v>
      </c>
      <c r="F146" s="164" t="s">
        <v>207</v>
      </c>
      <c r="G146" s="165" t="s">
        <v>186</v>
      </c>
      <c r="H146" s="166">
        <v>8</v>
      </c>
      <c r="I146" s="146"/>
      <c r="J146" s="170">
        <f t="shared" si="10"/>
        <v>0</v>
      </c>
      <c r="K146" s="147"/>
      <c r="L146" s="30"/>
      <c r="M146" s="148" t="s">
        <v>1</v>
      </c>
      <c r="N146" s="149" t="s">
        <v>41</v>
      </c>
      <c r="O146" s="55"/>
      <c r="P146" s="142">
        <f t="shared" si="11"/>
        <v>0</v>
      </c>
      <c r="Q146" s="142">
        <v>0</v>
      </c>
      <c r="R146" s="142">
        <f t="shared" si="12"/>
        <v>0</v>
      </c>
      <c r="S146" s="142">
        <v>0</v>
      </c>
      <c r="T146" s="143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4" t="s">
        <v>134</v>
      </c>
      <c r="AT146" s="144" t="s">
        <v>174</v>
      </c>
      <c r="AU146" s="144" t="s">
        <v>86</v>
      </c>
      <c r="AY146" s="14" t="s">
        <v>129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4" t="s">
        <v>84</v>
      </c>
      <c r="BK146" s="145">
        <f t="shared" si="19"/>
        <v>0</v>
      </c>
      <c r="BL146" s="14" t="s">
        <v>134</v>
      </c>
      <c r="BM146" s="144" t="s">
        <v>208</v>
      </c>
    </row>
    <row r="147" spans="1:65" s="2" customFormat="1" ht="14.4" customHeight="1" x14ac:dyDescent="0.2">
      <c r="A147" s="29"/>
      <c r="B147" s="136"/>
      <c r="C147" s="162" t="s">
        <v>7</v>
      </c>
      <c r="D147" s="162" t="s">
        <v>174</v>
      </c>
      <c r="E147" s="163" t="s">
        <v>209</v>
      </c>
      <c r="F147" s="164" t="s">
        <v>1017</v>
      </c>
      <c r="G147" s="165" t="s">
        <v>186</v>
      </c>
      <c r="H147" s="166">
        <v>6</v>
      </c>
      <c r="I147" s="146"/>
      <c r="J147" s="170">
        <f t="shared" si="10"/>
        <v>0</v>
      </c>
      <c r="K147" s="147"/>
      <c r="L147" s="30"/>
      <c r="M147" s="148" t="s">
        <v>1</v>
      </c>
      <c r="N147" s="149" t="s">
        <v>41</v>
      </c>
      <c r="O147" s="55"/>
      <c r="P147" s="142">
        <f t="shared" si="11"/>
        <v>0</v>
      </c>
      <c r="Q147" s="142">
        <v>1.57E-3</v>
      </c>
      <c r="R147" s="142">
        <f t="shared" si="12"/>
        <v>9.4199999999999996E-3</v>
      </c>
      <c r="S147" s="142">
        <v>0</v>
      </c>
      <c r="T147" s="143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4" t="s">
        <v>134</v>
      </c>
      <c r="AT147" s="144" t="s">
        <v>174</v>
      </c>
      <c r="AU147" s="144" t="s">
        <v>86</v>
      </c>
      <c r="AY147" s="14" t="s">
        <v>129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4" t="s">
        <v>84</v>
      </c>
      <c r="BK147" s="145">
        <f t="shared" si="19"/>
        <v>0</v>
      </c>
      <c r="BL147" s="14" t="s">
        <v>134</v>
      </c>
      <c r="BM147" s="144" t="s">
        <v>210</v>
      </c>
    </row>
    <row r="148" spans="1:65" s="2" customFormat="1" ht="14.4" customHeight="1" x14ac:dyDescent="0.2">
      <c r="A148" s="29"/>
      <c r="B148" s="136"/>
      <c r="C148" s="162" t="s">
        <v>211</v>
      </c>
      <c r="D148" s="162" t="s">
        <v>174</v>
      </c>
      <c r="E148" s="163" t="s">
        <v>212</v>
      </c>
      <c r="F148" s="164" t="s">
        <v>1018</v>
      </c>
      <c r="G148" s="165" t="s">
        <v>186</v>
      </c>
      <c r="H148" s="166">
        <v>12</v>
      </c>
      <c r="I148" s="146"/>
      <c r="J148" s="170">
        <f t="shared" si="10"/>
        <v>0</v>
      </c>
      <c r="K148" s="147"/>
      <c r="L148" s="30"/>
      <c r="M148" s="148" t="s">
        <v>1</v>
      </c>
      <c r="N148" s="149" t="s">
        <v>41</v>
      </c>
      <c r="O148" s="55"/>
      <c r="P148" s="142">
        <f t="shared" si="11"/>
        <v>0</v>
      </c>
      <c r="Q148" s="142">
        <v>3.0899999999999999E-3</v>
      </c>
      <c r="R148" s="142">
        <f t="shared" si="12"/>
        <v>3.7080000000000002E-2</v>
      </c>
      <c r="S148" s="142">
        <v>0</v>
      </c>
      <c r="T148" s="143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4" t="s">
        <v>134</v>
      </c>
      <c r="AT148" s="144" t="s">
        <v>174</v>
      </c>
      <c r="AU148" s="144" t="s">
        <v>86</v>
      </c>
      <c r="AY148" s="14" t="s">
        <v>129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4" t="s">
        <v>84</v>
      </c>
      <c r="BK148" s="145">
        <f t="shared" si="19"/>
        <v>0</v>
      </c>
      <c r="BL148" s="14" t="s">
        <v>134</v>
      </c>
      <c r="BM148" s="144" t="s">
        <v>213</v>
      </c>
    </row>
    <row r="149" spans="1:65" s="2" customFormat="1" ht="14.4" customHeight="1" x14ac:dyDescent="0.2">
      <c r="A149" s="29"/>
      <c r="B149" s="136"/>
      <c r="C149" s="162" t="s">
        <v>214</v>
      </c>
      <c r="D149" s="162" t="s">
        <v>174</v>
      </c>
      <c r="E149" s="163" t="s">
        <v>215</v>
      </c>
      <c r="F149" s="164" t="s">
        <v>1019</v>
      </c>
      <c r="G149" s="165" t="s">
        <v>186</v>
      </c>
      <c r="H149" s="166">
        <v>1</v>
      </c>
      <c r="I149" s="146"/>
      <c r="J149" s="170">
        <f t="shared" si="10"/>
        <v>0</v>
      </c>
      <c r="K149" s="147"/>
      <c r="L149" s="30"/>
      <c r="M149" s="148" t="s">
        <v>1</v>
      </c>
      <c r="N149" s="149" t="s">
        <v>41</v>
      </c>
      <c r="O149" s="55"/>
      <c r="P149" s="142">
        <f t="shared" si="11"/>
        <v>0</v>
      </c>
      <c r="Q149" s="142">
        <v>1.1900000000000001E-3</v>
      </c>
      <c r="R149" s="142">
        <f t="shared" si="12"/>
        <v>1.1900000000000001E-3</v>
      </c>
      <c r="S149" s="142">
        <v>0</v>
      </c>
      <c r="T149" s="143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4" t="s">
        <v>134</v>
      </c>
      <c r="AT149" s="144" t="s">
        <v>174</v>
      </c>
      <c r="AU149" s="144" t="s">
        <v>86</v>
      </c>
      <c r="AY149" s="14" t="s">
        <v>129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4" t="s">
        <v>84</v>
      </c>
      <c r="BK149" s="145">
        <f t="shared" si="19"/>
        <v>0</v>
      </c>
      <c r="BL149" s="14" t="s">
        <v>134</v>
      </c>
      <c r="BM149" s="144" t="s">
        <v>216</v>
      </c>
    </row>
    <row r="150" spans="1:65" s="2" customFormat="1" ht="14.4" customHeight="1" x14ac:dyDescent="0.2">
      <c r="A150" s="29"/>
      <c r="B150" s="136"/>
      <c r="C150" s="162" t="s">
        <v>217</v>
      </c>
      <c r="D150" s="162" t="s">
        <v>174</v>
      </c>
      <c r="E150" s="163" t="s">
        <v>218</v>
      </c>
      <c r="F150" s="164" t="s">
        <v>1020</v>
      </c>
      <c r="G150" s="165" t="s">
        <v>186</v>
      </c>
      <c r="H150" s="166">
        <v>4</v>
      </c>
      <c r="I150" s="146"/>
      <c r="J150" s="170">
        <f t="shared" si="10"/>
        <v>0</v>
      </c>
      <c r="K150" s="147"/>
      <c r="L150" s="30"/>
      <c r="M150" s="148" t="s">
        <v>1</v>
      </c>
      <c r="N150" s="149" t="s">
        <v>41</v>
      </c>
      <c r="O150" s="55"/>
      <c r="P150" s="142">
        <f t="shared" si="11"/>
        <v>0</v>
      </c>
      <c r="Q150" s="142">
        <v>3.5300000000000002E-3</v>
      </c>
      <c r="R150" s="142">
        <f t="shared" si="12"/>
        <v>1.4120000000000001E-2</v>
      </c>
      <c r="S150" s="142">
        <v>0</v>
      </c>
      <c r="T150" s="143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4" t="s">
        <v>134</v>
      </c>
      <c r="AT150" s="144" t="s">
        <v>174</v>
      </c>
      <c r="AU150" s="144" t="s">
        <v>86</v>
      </c>
      <c r="AY150" s="14" t="s">
        <v>129</v>
      </c>
      <c r="BE150" s="145">
        <f t="shared" si="14"/>
        <v>0</v>
      </c>
      <c r="BF150" s="145">
        <f t="shared" si="15"/>
        <v>0</v>
      </c>
      <c r="BG150" s="145">
        <f t="shared" si="16"/>
        <v>0</v>
      </c>
      <c r="BH150" s="145">
        <f t="shared" si="17"/>
        <v>0</v>
      </c>
      <c r="BI150" s="145">
        <f t="shared" si="18"/>
        <v>0</v>
      </c>
      <c r="BJ150" s="14" t="s">
        <v>84</v>
      </c>
      <c r="BK150" s="145">
        <f t="shared" si="19"/>
        <v>0</v>
      </c>
      <c r="BL150" s="14" t="s">
        <v>134</v>
      </c>
      <c r="BM150" s="144" t="s">
        <v>219</v>
      </c>
    </row>
    <row r="151" spans="1:65" s="2" customFormat="1" ht="14.4" customHeight="1" x14ac:dyDescent="0.2">
      <c r="A151" s="29"/>
      <c r="B151" s="136"/>
      <c r="C151" s="162" t="s">
        <v>220</v>
      </c>
      <c r="D151" s="162" t="s">
        <v>174</v>
      </c>
      <c r="E151" s="163" t="s">
        <v>221</v>
      </c>
      <c r="F151" s="164" t="s">
        <v>1021</v>
      </c>
      <c r="G151" s="165" t="s">
        <v>186</v>
      </c>
      <c r="H151" s="166">
        <v>27</v>
      </c>
      <c r="I151" s="146"/>
      <c r="J151" s="170">
        <f t="shared" si="10"/>
        <v>0</v>
      </c>
      <c r="K151" s="147"/>
      <c r="L151" s="30"/>
      <c r="M151" s="148" t="s">
        <v>1</v>
      </c>
      <c r="N151" s="149" t="s">
        <v>41</v>
      </c>
      <c r="O151" s="55"/>
      <c r="P151" s="142">
        <f t="shared" si="11"/>
        <v>0</v>
      </c>
      <c r="Q151" s="142">
        <v>4.4799999999999996E-3</v>
      </c>
      <c r="R151" s="142">
        <f t="shared" si="12"/>
        <v>0.12095999999999998</v>
      </c>
      <c r="S151" s="142">
        <v>0</v>
      </c>
      <c r="T151" s="143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4" t="s">
        <v>134</v>
      </c>
      <c r="AT151" s="144" t="s">
        <v>174</v>
      </c>
      <c r="AU151" s="144" t="s">
        <v>86</v>
      </c>
      <c r="AY151" s="14" t="s">
        <v>129</v>
      </c>
      <c r="BE151" s="145">
        <f t="shared" si="14"/>
        <v>0</v>
      </c>
      <c r="BF151" s="145">
        <f t="shared" si="15"/>
        <v>0</v>
      </c>
      <c r="BG151" s="145">
        <f t="shared" si="16"/>
        <v>0</v>
      </c>
      <c r="BH151" s="145">
        <f t="shared" si="17"/>
        <v>0</v>
      </c>
      <c r="BI151" s="145">
        <f t="shared" si="18"/>
        <v>0</v>
      </c>
      <c r="BJ151" s="14" t="s">
        <v>84</v>
      </c>
      <c r="BK151" s="145">
        <f t="shared" si="19"/>
        <v>0</v>
      </c>
      <c r="BL151" s="14" t="s">
        <v>134</v>
      </c>
      <c r="BM151" s="144" t="s">
        <v>222</v>
      </c>
    </row>
    <row r="152" spans="1:65" s="2" customFormat="1" ht="14.4" customHeight="1" x14ac:dyDescent="0.2">
      <c r="A152" s="29"/>
      <c r="B152" s="136"/>
      <c r="C152" s="162" t="s">
        <v>223</v>
      </c>
      <c r="D152" s="162" t="s">
        <v>174</v>
      </c>
      <c r="E152" s="163" t="s">
        <v>224</v>
      </c>
      <c r="F152" s="164" t="s">
        <v>1022</v>
      </c>
      <c r="G152" s="165" t="s">
        <v>186</v>
      </c>
      <c r="H152" s="166">
        <v>8</v>
      </c>
      <c r="I152" s="146"/>
      <c r="J152" s="170">
        <f t="shared" si="10"/>
        <v>0</v>
      </c>
      <c r="K152" s="147"/>
      <c r="L152" s="30"/>
      <c r="M152" s="148" t="s">
        <v>1</v>
      </c>
      <c r="N152" s="149" t="s">
        <v>41</v>
      </c>
      <c r="O152" s="55"/>
      <c r="P152" s="142">
        <f t="shared" si="11"/>
        <v>0</v>
      </c>
      <c r="Q152" s="142">
        <v>6.0800000000000003E-3</v>
      </c>
      <c r="R152" s="142">
        <f t="shared" si="12"/>
        <v>4.8640000000000003E-2</v>
      </c>
      <c r="S152" s="142">
        <v>0</v>
      </c>
      <c r="T152" s="143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4" t="s">
        <v>134</v>
      </c>
      <c r="AT152" s="144" t="s">
        <v>174</v>
      </c>
      <c r="AU152" s="144" t="s">
        <v>86</v>
      </c>
      <c r="AY152" s="14" t="s">
        <v>129</v>
      </c>
      <c r="BE152" s="145">
        <f t="shared" si="14"/>
        <v>0</v>
      </c>
      <c r="BF152" s="145">
        <f t="shared" si="15"/>
        <v>0</v>
      </c>
      <c r="BG152" s="145">
        <f t="shared" si="16"/>
        <v>0</v>
      </c>
      <c r="BH152" s="145">
        <f t="shared" si="17"/>
        <v>0</v>
      </c>
      <c r="BI152" s="145">
        <f t="shared" si="18"/>
        <v>0</v>
      </c>
      <c r="BJ152" s="14" t="s">
        <v>84</v>
      </c>
      <c r="BK152" s="145">
        <f t="shared" si="19"/>
        <v>0</v>
      </c>
      <c r="BL152" s="14" t="s">
        <v>134</v>
      </c>
      <c r="BM152" s="144" t="s">
        <v>225</v>
      </c>
    </row>
    <row r="153" spans="1:65" s="2" customFormat="1" ht="14.4" customHeight="1" x14ac:dyDescent="0.2">
      <c r="A153" s="29"/>
      <c r="B153" s="136"/>
      <c r="C153" s="162" t="s">
        <v>226</v>
      </c>
      <c r="D153" s="162" t="s">
        <v>174</v>
      </c>
      <c r="E153" s="163" t="s">
        <v>227</v>
      </c>
      <c r="F153" s="164" t="s">
        <v>228</v>
      </c>
      <c r="G153" s="165" t="s">
        <v>229</v>
      </c>
      <c r="H153" s="166">
        <v>3</v>
      </c>
      <c r="I153" s="146"/>
      <c r="J153" s="170">
        <f t="shared" si="10"/>
        <v>0</v>
      </c>
      <c r="K153" s="147"/>
      <c r="L153" s="30"/>
      <c r="M153" s="148" t="s">
        <v>1</v>
      </c>
      <c r="N153" s="149" t="s">
        <v>41</v>
      </c>
      <c r="O153" s="55"/>
      <c r="P153" s="142">
        <f t="shared" si="11"/>
        <v>0</v>
      </c>
      <c r="Q153" s="142">
        <v>2.1000000000000001E-4</v>
      </c>
      <c r="R153" s="142">
        <f t="shared" si="12"/>
        <v>6.3000000000000003E-4</v>
      </c>
      <c r="S153" s="142">
        <v>0</v>
      </c>
      <c r="T153" s="143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4" t="s">
        <v>134</v>
      </c>
      <c r="AT153" s="144" t="s">
        <v>174</v>
      </c>
      <c r="AU153" s="144" t="s">
        <v>86</v>
      </c>
      <c r="AY153" s="14" t="s">
        <v>129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4" t="s">
        <v>84</v>
      </c>
      <c r="BK153" s="145">
        <f t="shared" si="19"/>
        <v>0</v>
      </c>
      <c r="BL153" s="14" t="s">
        <v>134</v>
      </c>
      <c r="BM153" s="144" t="s">
        <v>230</v>
      </c>
    </row>
    <row r="154" spans="1:65" s="2" customFormat="1" ht="14.4" customHeight="1" x14ac:dyDescent="0.2">
      <c r="A154" s="29"/>
      <c r="B154" s="136"/>
      <c r="C154" s="162" t="s">
        <v>231</v>
      </c>
      <c r="D154" s="162" t="s">
        <v>174</v>
      </c>
      <c r="E154" s="163" t="s">
        <v>232</v>
      </c>
      <c r="F154" s="164" t="s">
        <v>233</v>
      </c>
      <c r="G154" s="165" t="s">
        <v>229</v>
      </c>
      <c r="H154" s="166">
        <v>4</v>
      </c>
      <c r="I154" s="146"/>
      <c r="J154" s="170">
        <f t="shared" si="10"/>
        <v>0</v>
      </c>
      <c r="K154" s="147"/>
      <c r="L154" s="30"/>
      <c r="M154" s="148" t="s">
        <v>1</v>
      </c>
      <c r="N154" s="149" t="s">
        <v>41</v>
      </c>
      <c r="O154" s="55"/>
      <c r="P154" s="142">
        <f t="shared" si="11"/>
        <v>0</v>
      </c>
      <c r="Q154" s="142">
        <v>5.0000000000000001E-4</v>
      </c>
      <c r="R154" s="142">
        <f t="shared" si="12"/>
        <v>2E-3</v>
      </c>
      <c r="S154" s="142">
        <v>0</v>
      </c>
      <c r="T154" s="143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4" t="s">
        <v>134</v>
      </c>
      <c r="AT154" s="144" t="s">
        <v>174</v>
      </c>
      <c r="AU154" s="144" t="s">
        <v>86</v>
      </c>
      <c r="AY154" s="14" t="s">
        <v>129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4" t="s">
        <v>84</v>
      </c>
      <c r="BK154" s="145">
        <f t="shared" si="19"/>
        <v>0</v>
      </c>
      <c r="BL154" s="14" t="s">
        <v>134</v>
      </c>
      <c r="BM154" s="144" t="s">
        <v>234</v>
      </c>
    </row>
    <row r="155" spans="1:65" s="2" customFormat="1" ht="14.4" customHeight="1" x14ac:dyDescent="0.2">
      <c r="A155" s="29"/>
      <c r="B155" s="136"/>
      <c r="C155" s="162" t="s">
        <v>134</v>
      </c>
      <c r="D155" s="162" t="s">
        <v>174</v>
      </c>
      <c r="E155" s="163" t="s">
        <v>235</v>
      </c>
      <c r="F155" s="164" t="s">
        <v>236</v>
      </c>
      <c r="G155" s="165" t="s">
        <v>229</v>
      </c>
      <c r="H155" s="166">
        <v>2</v>
      </c>
      <c r="I155" s="146"/>
      <c r="J155" s="170">
        <f t="shared" si="10"/>
        <v>0</v>
      </c>
      <c r="K155" s="147"/>
      <c r="L155" s="30"/>
      <c r="M155" s="148" t="s">
        <v>1</v>
      </c>
      <c r="N155" s="149" t="s">
        <v>41</v>
      </c>
      <c r="O155" s="55"/>
      <c r="P155" s="142">
        <f t="shared" si="11"/>
        <v>0</v>
      </c>
      <c r="Q155" s="142">
        <v>3.0400000000000002E-3</v>
      </c>
      <c r="R155" s="142">
        <f t="shared" si="12"/>
        <v>6.0800000000000003E-3</v>
      </c>
      <c r="S155" s="142">
        <v>0</v>
      </c>
      <c r="T155" s="143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4" t="s">
        <v>134</v>
      </c>
      <c r="AT155" s="144" t="s">
        <v>174</v>
      </c>
      <c r="AU155" s="144" t="s">
        <v>86</v>
      </c>
      <c r="AY155" s="14" t="s">
        <v>129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4" t="s">
        <v>84</v>
      </c>
      <c r="BK155" s="145">
        <f t="shared" si="19"/>
        <v>0</v>
      </c>
      <c r="BL155" s="14" t="s">
        <v>134</v>
      </c>
      <c r="BM155" s="144" t="s">
        <v>237</v>
      </c>
    </row>
    <row r="156" spans="1:65" s="2" customFormat="1" ht="14.4" customHeight="1" x14ac:dyDescent="0.2">
      <c r="A156" s="29"/>
      <c r="B156" s="136"/>
      <c r="C156" s="162" t="s">
        <v>238</v>
      </c>
      <c r="D156" s="162" t="s">
        <v>174</v>
      </c>
      <c r="E156" s="163" t="s">
        <v>239</v>
      </c>
      <c r="F156" s="164" t="s">
        <v>240</v>
      </c>
      <c r="G156" s="165" t="s">
        <v>229</v>
      </c>
      <c r="H156" s="166">
        <v>3</v>
      </c>
      <c r="I156" s="146"/>
      <c r="J156" s="170">
        <f t="shared" si="10"/>
        <v>0</v>
      </c>
      <c r="K156" s="147"/>
      <c r="L156" s="30"/>
      <c r="M156" s="148" t="s">
        <v>1</v>
      </c>
      <c r="N156" s="149" t="s">
        <v>41</v>
      </c>
      <c r="O156" s="55"/>
      <c r="P156" s="142">
        <f t="shared" si="11"/>
        <v>0</v>
      </c>
      <c r="Q156" s="142">
        <v>4.4600000000000004E-3</v>
      </c>
      <c r="R156" s="142">
        <f t="shared" si="12"/>
        <v>1.3380000000000001E-2</v>
      </c>
      <c r="S156" s="142">
        <v>0</v>
      </c>
      <c r="T156" s="143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4" t="s">
        <v>134</v>
      </c>
      <c r="AT156" s="144" t="s">
        <v>174</v>
      </c>
      <c r="AU156" s="144" t="s">
        <v>86</v>
      </c>
      <c r="AY156" s="14" t="s">
        <v>129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4" t="s">
        <v>84</v>
      </c>
      <c r="BK156" s="145">
        <f t="shared" si="19"/>
        <v>0</v>
      </c>
      <c r="BL156" s="14" t="s">
        <v>134</v>
      </c>
      <c r="BM156" s="144" t="s">
        <v>241</v>
      </c>
    </row>
    <row r="157" spans="1:65" s="2" customFormat="1" ht="14.4" customHeight="1" x14ac:dyDescent="0.2">
      <c r="A157" s="29"/>
      <c r="B157" s="136"/>
      <c r="C157" s="162" t="s">
        <v>242</v>
      </c>
      <c r="D157" s="162" t="s">
        <v>174</v>
      </c>
      <c r="E157" s="163" t="s">
        <v>243</v>
      </c>
      <c r="F157" s="164" t="s">
        <v>244</v>
      </c>
      <c r="G157" s="165" t="s">
        <v>245</v>
      </c>
      <c r="H157" s="166">
        <v>2</v>
      </c>
      <c r="I157" s="146"/>
      <c r="J157" s="170">
        <f t="shared" si="10"/>
        <v>0</v>
      </c>
      <c r="K157" s="147"/>
      <c r="L157" s="30"/>
      <c r="M157" s="148" t="s">
        <v>1</v>
      </c>
      <c r="N157" s="149" t="s">
        <v>41</v>
      </c>
      <c r="O157" s="55"/>
      <c r="P157" s="142">
        <f t="shared" si="11"/>
        <v>0</v>
      </c>
      <c r="Q157" s="142">
        <v>7.4400000000000004E-3</v>
      </c>
      <c r="R157" s="142">
        <f t="shared" si="12"/>
        <v>1.4880000000000001E-2</v>
      </c>
      <c r="S157" s="142">
        <v>0</v>
      </c>
      <c r="T157" s="143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4" t="s">
        <v>134</v>
      </c>
      <c r="AT157" s="144" t="s">
        <v>174</v>
      </c>
      <c r="AU157" s="144" t="s">
        <v>86</v>
      </c>
      <c r="AY157" s="14" t="s">
        <v>129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4" t="s">
        <v>84</v>
      </c>
      <c r="BK157" s="145">
        <f t="shared" si="19"/>
        <v>0</v>
      </c>
      <c r="BL157" s="14" t="s">
        <v>134</v>
      </c>
      <c r="BM157" s="144" t="s">
        <v>246</v>
      </c>
    </row>
    <row r="158" spans="1:65" s="2" customFormat="1" ht="14.4" customHeight="1" x14ac:dyDescent="0.2">
      <c r="A158" s="29"/>
      <c r="B158" s="136"/>
      <c r="C158" s="162" t="s">
        <v>247</v>
      </c>
      <c r="D158" s="162" t="s">
        <v>174</v>
      </c>
      <c r="E158" s="163" t="s">
        <v>248</v>
      </c>
      <c r="F158" s="164" t="s">
        <v>249</v>
      </c>
      <c r="G158" s="165" t="s">
        <v>245</v>
      </c>
      <c r="H158" s="166">
        <v>7</v>
      </c>
      <c r="I158" s="146"/>
      <c r="J158" s="170">
        <f t="shared" si="10"/>
        <v>0</v>
      </c>
      <c r="K158" s="147"/>
      <c r="L158" s="30"/>
      <c r="M158" s="148" t="s">
        <v>1</v>
      </c>
      <c r="N158" s="149" t="s">
        <v>41</v>
      </c>
      <c r="O158" s="55"/>
      <c r="P158" s="142">
        <f t="shared" si="11"/>
        <v>0</v>
      </c>
      <c r="Q158" s="142">
        <v>1.188E-2</v>
      </c>
      <c r="R158" s="142">
        <f t="shared" si="12"/>
        <v>8.3159999999999998E-2</v>
      </c>
      <c r="S158" s="142">
        <v>0</v>
      </c>
      <c r="T158" s="143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4" t="s">
        <v>134</v>
      </c>
      <c r="AT158" s="144" t="s">
        <v>174</v>
      </c>
      <c r="AU158" s="144" t="s">
        <v>86</v>
      </c>
      <c r="AY158" s="14" t="s">
        <v>129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4" t="s">
        <v>84</v>
      </c>
      <c r="BK158" s="145">
        <f t="shared" si="19"/>
        <v>0</v>
      </c>
      <c r="BL158" s="14" t="s">
        <v>134</v>
      </c>
      <c r="BM158" s="144" t="s">
        <v>250</v>
      </c>
    </row>
    <row r="159" spans="1:65" s="2" customFormat="1" ht="14.4" customHeight="1" x14ac:dyDescent="0.2">
      <c r="A159" s="29"/>
      <c r="B159" s="136"/>
      <c r="C159" s="162" t="s">
        <v>251</v>
      </c>
      <c r="D159" s="162" t="s">
        <v>174</v>
      </c>
      <c r="E159" s="163" t="s">
        <v>252</v>
      </c>
      <c r="F159" s="164" t="s">
        <v>253</v>
      </c>
      <c r="G159" s="165" t="s">
        <v>245</v>
      </c>
      <c r="H159" s="166">
        <v>3</v>
      </c>
      <c r="I159" s="146"/>
      <c r="J159" s="170">
        <f t="shared" si="10"/>
        <v>0</v>
      </c>
      <c r="K159" s="147"/>
      <c r="L159" s="30"/>
      <c r="M159" s="148" t="s">
        <v>1</v>
      </c>
      <c r="N159" s="149" t="s">
        <v>41</v>
      </c>
      <c r="O159" s="55"/>
      <c r="P159" s="142">
        <f t="shared" si="11"/>
        <v>0</v>
      </c>
      <c r="Q159" s="142">
        <v>1.3169999999999999E-2</v>
      </c>
      <c r="R159" s="142">
        <f t="shared" si="12"/>
        <v>3.9509999999999997E-2</v>
      </c>
      <c r="S159" s="142">
        <v>0</v>
      </c>
      <c r="T159" s="143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4" t="s">
        <v>134</v>
      </c>
      <c r="AT159" s="144" t="s">
        <v>174</v>
      </c>
      <c r="AU159" s="144" t="s">
        <v>86</v>
      </c>
      <c r="AY159" s="14" t="s">
        <v>129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4" t="s">
        <v>84</v>
      </c>
      <c r="BK159" s="145">
        <f t="shared" si="19"/>
        <v>0</v>
      </c>
      <c r="BL159" s="14" t="s">
        <v>134</v>
      </c>
      <c r="BM159" s="144" t="s">
        <v>254</v>
      </c>
    </row>
    <row r="160" spans="1:65" s="2" customFormat="1" ht="14.4" customHeight="1" x14ac:dyDescent="0.2">
      <c r="A160" s="29"/>
      <c r="B160" s="136"/>
      <c r="C160" s="162" t="s">
        <v>8</v>
      </c>
      <c r="D160" s="162" t="s">
        <v>174</v>
      </c>
      <c r="E160" s="163" t="s">
        <v>255</v>
      </c>
      <c r="F160" s="164" t="s">
        <v>256</v>
      </c>
      <c r="G160" s="165" t="s">
        <v>229</v>
      </c>
      <c r="H160" s="166">
        <v>2</v>
      </c>
      <c r="I160" s="146"/>
      <c r="J160" s="170">
        <f t="shared" si="10"/>
        <v>0</v>
      </c>
      <c r="K160" s="147"/>
      <c r="L160" s="30"/>
      <c r="M160" s="148" t="s">
        <v>1</v>
      </c>
      <c r="N160" s="149" t="s">
        <v>41</v>
      </c>
      <c r="O160" s="55"/>
      <c r="P160" s="142">
        <f t="shared" si="11"/>
        <v>0</v>
      </c>
      <c r="Q160" s="142">
        <v>5.3600000000000002E-3</v>
      </c>
      <c r="R160" s="142">
        <f t="shared" si="12"/>
        <v>1.072E-2</v>
      </c>
      <c r="S160" s="142">
        <v>0</v>
      </c>
      <c r="T160" s="143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4" t="s">
        <v>134</v>
      </c>
      <c r="AT160" s="144" t="s">
        <v>174</v>
      </c>
      <c r="AU160" s="144" t="s">
        <v>86</v>
      </c>
      <c r="AY160" s="14" t="s">
        <v>129</v>
      </c>
      <c r="BE160" s="145">
        <f t="shared" si="14"/>
        <v>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4" t="s">
        <v>84</v>
      </c>
      <c r="BK160" s="145">
        <f t="shared" si="19"/>
        <v>0</v>
      </c>
      <c r="BL160" s="14" t="s">
        <v>134</v>
      </c>
      <c r="BM160" s="144" t="s">
        <v>257</v>
      </c>
    </row>
    <row r="161" spans="1:65" s="2" customFormat="1" ht="14.4" customHeight="1" x14ac:dyDescent="0.2">
      <c r="A161" s="29"/>
      <c r="B161" s="136"/>
      <c r="C161" s="162" t="s">
        <v>258</v>
      </c>
      <c r="D161" s="162" t="s">
        <v>174</v>
      </c>
      <c r="E161" s="163" t="s">
        <v>259</v>
      </c>
      <c r="F161" s="164" t="s">
        <v>260</v>
      </c>
      <c r="G161" s="165" t="s">
        <v>261</v>
      </c>
      <c r="H161" s="150"/>
      <c r="I161" s="146"/>
      <c r="J161" s="170">
        <f t="shared" si="10"/>
        <v>0</v>
      </c>
      <c r="K161" s="147"/>
      <c r="L161" s="30"/>
      <c r="M161" s="148" t="s">
        <v>1</v>
      </c>
      <c r="N161" s="149" t="s">
        <v>41</v>
      </c>
      <c r="O161" s="55"/>
      <c r="P161" s="142">
        <f t="shared" si="11"/>
        <v>0</v>
      </c>
      <c r="Q161" s="142">
        <v>0</v>
      </c>
      <c r="R161" s="142">
        <f t="shared" si="12"/>
        <v>0</v>
      </c>
      <c r="S161" s="142">
        <v>0</v>
      </c>
      <c r="T161" s="143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4" t="s">
        <v>134</v>
      </c>
      <c r="AT161" s="144" t="s">
        <v>174</v>
      </c>
      <c r="AU161" s="144" t="s">
        <v>86</v>
      </c>
      <c r="AY161" s="14" t="s">
        <v>129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4" t="s">
        <v>84</v>
      </c>
      <c r="BK161" s="145">
        <f t="shared" si="19"/>
        <v>0</v>
      </c>
      <c r="BL161" s="14" t="s">
        <v>134</v>
      </c>
      <c r="BM161" s="144" t="s">
        <v>262</v>
      </c>
    </row>
    <row r="162" spans="1:65" s="2" customFormat="1" ht="14.4" customHeight="1" x14ac:dyDescent="0.2">
      <c r="A162" s="29"/>
      <c r="B162" s="136"/>
      <c r="C162" s="162" t="s">
        <v>263</v>
      </c>
      <c r="D162" s="162" t="s">
        <v>174</v>
      </c>
      <c r="E162" s="163" t="s">
        <v>264</v>
      </c>
      <c r="F162" s="164" t="s">
        <v>265</v>
      </c>
      <c r="G162" s="165" t="s">
        <v>261</v>
      </c>
      <c r="H162" s="150"/>
      <c r="I162" s="146"/>
      <c r="J162" s="170">
        <f t="shared" si="10"/>
        <v>0</v>
      </c>
      <c r="K162" s="147"/>
      <c r="L162" s="30"/>
      <c r="M162" s="148" t="s">
        <v>1</v>
      </c>
      <c r="N162" s="149" t="s">
        <v>41</v>
      </c>
      <c r="O162" s="55"/>
      <c r="P162" s="142">
        <f t="shared" si="11"/>
        <v>0</v>
      </c>
      <c r="Q162" s="142">
        <v>0</v>
      </c>
      <c r="R162" s="142">
        <f t="shared" si="12"/>
        <v>0</v>
      </c>
      <c r="S162" s="142">
        <v>0</v>
      </c>
      <c r="T162" s="143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4" t="s">
        <v>134</v>
      </c>
      <c r="AT162" s="144" t="s">
        <v>174</v>
      </c>
      <c r="AU162" s="144" t="s">
        <v>86</v>
      </c>
      <c r="AY162" s="14" t="s">
        <v>129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4" t="s">
        <v>84</v>
      </c>
      <c r="BK162" s="145">
        <f t="shared" si="19"/>
        <v>0</v>
      </c>
      <c r="BL162" s="14" t="s">
        <v>134</v>
      </c>
      <c r="BM162" s="144" t="s">
        <v>266</v>
      </c>
    </row>
    <row r="163" spans="1:65" s="12" customFormat="1" ht="22.95" customHeight="1" x14ac:dyDescent="0.25">
      <c r="B163" s="127"/>
      <c r="C163" s="158"/>
      <c r="D163" s="159" t="s">
        <v>75</v>
      </c>
      <c r="E163" s="161" t="s">
        <v>267</v>
      </c>
      <c r="F163" s="161" t="s">
        <v>268</v>
      </c>
      <c r="G163" s="158"/>
      <c r="H163" s="158"/>
      <c r="I163" s="129"/>
      <c r="J163" s="169">
        <f>BK163</f>
        <v>0</v>
      </c>
      <c r="L163" s="127"/>
      <c r="M163" s="130"/>
      <c r="N163" s="131"/>
      <c r="O163" s="131"/>
      <c r="P163" s="132">
        <f>SUM(P164:P180)</f>
        <v>0</v>
      </c>
      <c r="Q163" s="131"/>
      <c r="R163" s="132">
        <f>SUM(R164:R180)</f>
        <v>5.8916800000000009</v>
      </c>
      <c r="S163" s="131"/>
      <c r="T163" s="133">
        <f>SUM(T164:T180)</f>
        <v>0</v>
      </c>
      <c r="AR163" s="128" t="s">
        <v>86</v>
      </c>
      <c r="AT163" s="134" t="s">
        <v>75</v>
      </c>
      <c r="AU163" s="134" t="s">
        <v>84</v>
      </c>
      <c r="AY163" s="128" t="s">
        <v>129</v>
      </c>
      <c r="BK163" s="135">
        <f>SUM(BK164:BK180)</f>
        <v>0</v>
      </c>
    </row>
    <row r="164" spans="1:65" s="2" customFormat="1" ht="24" customHeight="1" x14ac:dyDescent="0.2">
      <c r="A164" s="29"/>
      <c r="B164" s="136"/>
      <c r="C164" s="171" t="s">
        <v>269</v>
      </c>
      <c r="D164" s="171" t="s">
        <v>130</v>
      </c>
      <c r="E164" s="172" t="s">
        <v>270</v>
      </c>
      <c r="F164" s="173" t="s">
        <v>1026</v>
      </c>
      <c r="G164" s="174" t="s">
        <v>229</v>
      </c>
      <c r="H164" s="175">
        <v>1</v>
      </c>
      <c r="I164" s="137"/>
      <c r="J164" s="176">
        <f t="shared" ref="J164:J180" si="20">ROUND(I164*H164,2)</f>
        <v>0</v>
      </c>
      <c r="K164" s="138"/>
      <c r="L164" s="139"/>
      <c r="M164" s="140" t="s">
        <v>1</v>
      </c>
      <c r="N164" s="141" t="s">
        <v>41</v>
      </c>
      <c r="O164" s="55"/>
      <c r="P164" s="142">
        <f t="shared" ref="P164:P180" si="21">O164*H164</f>
        <v>0</v>
      </c>
      <c r="Q164" s="142">
        <v>2.532</v>
      </c>
      <c r="R164" s="142">
        <f t="shared" ref="R164:R180" si="22">Q164*H164</f>
        <v>2.532</v>
      </c>
      <c r="S164" s="142">
        <v>0</v>
      </c>
      <c r="T164" s="143">
        <f t="shared" ref="T164:T180" si="2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4" t="s">
        <v>133</v>
      </c>
      <c r="AT164" s="144" t="s">
        <v>130</v>
      </c>
      <c r="AU164" s="144" t="s">
        <v>86</v>
      </c>
      <c r="AY164" s="14" t="s">
        <v>129</v>
      </c>
      <c r="BE164" s="145">
        <f t="shared" ref="BE164:BE180" si="24">IF(N164="základní",J164,0)</f>
        <v>0</v>
      </c>
      <c r="BF164" s="145">
        <f t="shared" ref="BF164:BF180" si="25">IF(N164="snížená",J164,0)</f>
        <v>0</v>
      </c>
      <c r="BG164" s="145">
        <f t="shared" ref="BG164:BG180" si="26">IF(N164="zákl. přenesená",J164,0)</f>
        <v>0</v>
      </c>
      <c r="BH164" s="145">
        <f t="shared" ref="BH164:BH180" si="27">IF(N164="sníž. přenesená",J164,0)</f>
        <v>0</v>
      </c>
      <c r="BI164" s="145">
        <f t="shared" ref="BI164:BI180" si="28">IF(N164="nulová",J164,0)</f>
        <v>0</v>
      </c>
      <c r="BJ164" s="14" t="s">
        <v>84</v>
      </c>
      <c r="BK164" s="145">
        <f t="shared" ref="BK164:BK180" si="29">ROUND(I164*H164,2)</f>
        <v>0</v>
      </c>
      <c r="BL164" s="14" t="s">
        <v>134</v>
      </c>
      <c r="BM164" s="144" t="s">
        <v>271</v>
      </c>
    </row>
    <row r="165" spans="1:65" s="2" customFormat="1" ht="14.4" customHeight="1" x14ac:dyDescent="0.2">
      <c r="A165" s="29"/>
      <c r="B165" s="136"/>
      <c r="C165" s="162" t="s">
        <v>272</v>
      </c>
      <c r="D165" s="162" t="s">
        <v>174</v>
      </c>
      <c r="E165" s="163" t="s">
        <v>273</v>
      </c>
      <c r="F165" s="164" t="s">
        <v>274</v>
      </c>
      <c r="G165" s="165" t="s">
        <v>229</v>
      </c>
      <c r="H165" s="166">
        <v>2</v>
      </c>
      <c r="I165" s="146"/>
      <c r="J165" s="170">
        <f t="shared" si="20"/>
        <v>0</v>
      </c>
      <c r="K165" s="147"/>
      <c r="L165" s="30"/>
      <c r="M165" s="148" t="s">
        <v>1</v>
      </c>
      <c r="N165" s="149" t="s">
        <v>41</v>
      </c>
      <c r="O165" s="55"/>
      <c r="P165" s="142">
        <f t="shared" si="21"/>
        <v>0</v>
      </c>
      <c r="Q165" s="142">
        <v>0</v>
      </c>
      <c r="R165" s="142">
        <f t="shared" si="22"/>
        <v>0</v>
      </c>
      <c r="S165" s="142">
        <v>0</v>
      </c>
      <c r="T165" s="143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4" t="s">
        <v>187</v>
      </c>
      <c r="AT165" s="144" t="s">
        <v>174</v>
      </c>
      <c r="AU165" s="144" t="s">
        <v>86</v>
      </c>
      <c r="AY165" s="14" t="s">
        <v>129</v>
      </c>
      <c r="BE165" s="145">
        <f t="shared" si="24"/>
        <v>0</v>
      </c>
      <c r="BF165" s="145">
        <f t="shared" si="25"/>
        <v>0</v>
      </c>
      <c r="BG165" s="145">
        <f t="shared" si="26"/>
        <v>0</v>
      </c>
      <c r="BH165" s="145">
        <f t="shared" si="27"/>
        <v>0</v>
      </c>
      <c r="BI165" s="145">
        <f t="shared" si="28"/>
        <v>0</v>
      </c>
      <c r="BJ165" s="14" t="s">
        <v>84</v>
      </c>
      <c r="BK165" s="145">
        <f t="shared" si="29"/>
        <v>0</v>
      </c>
      <c r="BL165" s="14" t="s">
        <v>187</v>
      </c>
      <c r="BM165" s="144" t="s">
        <v>275</v>
      </c>
    </row>
    <row r="166" spans="1:65" s="2" customFormat="1" ht="14.4" customHeight="1" x14ac:dyDescent="0.2">
      <c r="A166" s="29"/>
      <c r="B166" s="136"/>
      <c r="C166" s="162" t="s">
        <v>276</v>
      </c>
      <c r="D166" s="162" t="s">
        <v>174</v>
      </c>
      <c r="E166" s="163" t="s">
        <v>277</v>
      </c>
      <c r="F166" s="164" t="s">
        <v>278</v>
      </c>
      <c r="G166" s="165" t="s">
        <v>229</v>
      </c>
      <c r="H166" s="166">
        <v>1</v>
      </c>
      <c r="I166" s="146"/>
      <c r="J166" s="170">
        <f t="shared" si="20"/>
        <v>0</v>
      </c>
      <c r="K166" s="147"/>
      <c r="L166" s="30"/>
      <c r="M166" s="148" t="s">
        <v>1</v>
      </c>
      <c r="N166" s="149" t="s">
        <v>41</v>
      </c>
      <c r="O166" s="55"/>
      <c r="P166" s="142">
        <f t="shared" si="21"/>
        <v>0</v>
      </c>
      <c r="Q166" s="142">
        <v>0</v>
      </c>
      <c r="R166" s="142">
        <f t="shared" si="22"/>
        <v>0</v>
      </c>
      <c r="S166" s="142">
        <v>0</v>
      </c>
      <c r="T166" s="143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4" t="s">
        <v>134</v>
      </c>
      <c r="AT166" s="144" t="s">
        <v>174</v>
      </c>
      <c r="AU166" s="144" t="s">
        <v>86</v>
      </c>
      <c r="AY166" s="14" t="s">
        <v>129</v>
      </c>
      <c r="BE166" s="145">
        <f t="shared" si="24"/>
        <v>0</v>
      </c>
      <c r="BF166" s="145">
        <f t="shared" si="25"/>
        <v>0</v>
      </c>
      <c r="BG166" s="145">
        <f t="shared" si="26"/>
        <v>0</v>
      </c>
      <c r="BH166" s="145">
        <f t="shared" si="27"/>
        <v>0</v>
      </c>
      <c r="BI166" s="145">
        <f t="shared" si="28"/>
        <v>0</v>
      </c>
      <c r="BJ166" s="14" t="s">
        <v>84</v>
      </c>
      <c r="BK166" s="145">
        <f t="shared" si="29"/>
        <v>0</v>
      </c>
      <c r="BL166" s="14" t="s">
        <v>134</v>
      </c>
      <c r="BM166" s="144" t="s">
        <v>279</v>
      </c>
    </row>
    <row r="167" spans="1:65" s="2" customFormat="1" ht="22.8" customHeight="1" x14ac:dyDescent="0.2">
      <c r="A167" s="29"/>
      <c r="B167" s="136"/>
      <c r="C167" s="171" t="s">
        <v>280</v>
      </c>
      <c r="D167" s="171" t="s">
        <v>130</v>
      </c>
      <c r="E167" s="172" t="s">
        <v>281</v>
      </c>
      <c r="F167" s="173" t="s">
        <v>1027</v>
      </c>
      <c r="G167" s="174" t="s">
        <v>229</v>
      </c>
      <c r="H167" s="175">
        <v>1</v>
      </c>
      <c r="I167" s="137"/>
      <c r="J167" s="176">
        <f t="shared" si="20"/>
        <v>0</v>
      </c>
      <c r="K167" s="138"/>
      <c r="L167" s="139"/>
      <c r="M167" s="140" t="s">
        <v>1</v>
      </c>
      <c r="N167" s="141" t="s">
        <v>41</v>
      </c>
      <c r="O167" s="55"/>
      <c r="P167" s="142">
        <f t="shared" si="21"/>
        <v>0</v>
      </c>
      <c r="Q167" s="142">
        <v>2.532</v>
      </c>
      <c r="R167" s="142">
        <f t="shared" si="22"/>
        <v>2.532</v>
      </c>
      <c r="S167" s="142">
        <v>0</v>
      </c>
      <c r="T167" s="143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4" t="s">
        <v>133</v>
      </c>
      <c r="AT167" s="144" t="s">
        <v>130</v>
      </c>
      <c r="AU167" s="144" t="s">
        <v>86</v>
      </c>
      <c r="AY167" s="14" t="s">
        <v>129</v>
      </c>
      <c r="BE167" s="145">
        <f t="shared" si="24"/>
        <v>0</v>
      </c>
      <c r="BF167" s="145">
        <f t="shared" si="25"/>
        <v>0</v>
      </c>
      <c r="BG167" s="145">
        <f t="shared" si="26"/>
        <v>0</v>
      </c>
      <c r="BH167" s="145">
        <f t="shared" si="27"/>
        <v>0</v>
      </c>
      <c r="BI167" s="145">
        <f t="shared" si="28"/>
        <v>0</v>
      </c>
      <c r="BJ167" s="14" t="s">
        <v>84</v>
      </c>
      <c r="BK167" s="145">
        <f t="shared" si="29"/>
        <v>0</v>
      </c>
      <c r="BL167" s="14" t="s">
        <v>134</v>
      </c>
      <c r="BM167" s="144" t="s">
        <v>282</v>
      </c>
    </row>
    <row r="168" spans="1:65" s="2" customFormat="1" ht="14.4" customHeight="1" x14ac:dyDescent="0.2">
      <c r="A168" s="29"/>
      <c r="B168" s="136"/>
      <c r="C168" s="162" t="s">
        <v>283</v>
      </c>
      <c r="D168" s="162" t="s">
        <v>174</v>
      </c>
      <c r="E168" s="163" t="s">
        <v>277</v>
      </c>
      <c r="F168" s="164" t="s">
        <v>278</v>
      </c>
      <c r="G168" s="165" t="s">
        <v>229</v>
      </c>
      <c r="H168" s="166">
        <v>1</v>
      </c>
      <c r="I168" s="146"/>
      <c r="J168" s="170">
        <f t="shared" si="20"/>
        <v>0</v>
      </c>
      <c r="K168" s="147"/>
      <c r="L168" s="30"/>
      <c r="M168" s="148" t="s">
        <v>1</v>
      </c>
      <c r="N168" s="149" t="s">
        <v>41</v>
      </c>
      <c r="O168" s="55"/>
      <c r="P168" s="142">
        <f t="shared" si="21"/>
        <v>0</v>
      </c>
      <c r="Q168" s="142">
        <v>0</v>
      </c>
      <c r="R168" s="142">
        <f t="shared" si="22"/>
        <v>0</v>
      </c>
      <c r="S168" s="142">
        <v>0</v>
      </c>
      <c r="T168" s="143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4" t="s">
        <v>134</v>
      </c>
      <c r="AT168" s="144" t="s">
        <v>174</v>
      </c>
      <c r="AU168" s="144" t="s">
        <v>86</v>
      </c>
      <c r="AY168" s="14" t="s">
        <v>129</v>
      </c>
      <c r="BE168" s="145">
        <f t="shared" si="24"/>
        <v>0</v>
      </c>
      <c r="BF168" s="145">
        <f t="shared" si="25"/>
        <v>0</v>
      </c>
      <c r="BG168" s="145">
        <f t="shared" si="26"/>
        <v>0</v>
      </c>
      <c r="BH168" s="145">
        <f t="shared" si="27"/>
        <v>0</v>
      </c>
      <c r="BI168" s="145">
        <f t="shared" si="28"/>
        <v>0</v>
      </c>
      <c r="BJ168" s="14" t="s">
        <v>84</v>
      </c>
      <c r="BK168" s="145">
        <f t="shared" si="29"/>
        <v>0</v>
      </c>
      <c r="BL168" s="14" t="s">
        <v>134</v>
      </c>
      <c r="BM168" s="144" t="s">
        <v>284</v>
      </c>
    </row>
    <row r="169" spans="1:65" s="2" customFormat="1" ht="14.4" customHeight="1" x14ac:dyDescent="0.2">
      <c r="A169" s="29"/>
      <c r="B169" s="136"/>
      <c r="C169" s="171" t="s">
        <v>285</v>
      </c>
      <c r="D169" s="171" t="s">
        <v>130</v>
      </c>
      <c r="E169" s="172" t="s">
        <v>286</v>
      </c>
      <c r="F169" s="173" t="s">
        <v>287</v>
      </c>
      <c r="G169" s="174" t="s">
        <v>229</v>
      </c>
      <c r="H169" s="175">
        <v>2</v>
      </c>
      <c r="I169" s="137"/>
      <c r="J169" s="176">
        <f t="shared" si="20"/>
        <v>0</v>
      </c>
      <c r="K169" s="138"/>
      <c r="L169" s="139"/>
      <c r="M169" s="140" t="s">
        <v>1</v>
      </c>
      <c r="N169" s="141" t="s">
        <v>41</v>
      </c>
      <c r="O169" s="55"/>
      <c r="P169" s="142">
        <f t="shared" si="21"/>
        <v>0</v>
      </c>
      <c r="Q169" s="142">
        <v>1.29E-2</v>
      </c>
      <c r="R169" s="142">
        <f t="shared" si="22"/>
        <v>2.58E-2</v>
      </c>
      <c r="S169" s="142">
        <v>0</v>
      </c>
      <c r="T169" s="143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4" t="s">
        <v>133</v>
      </c>
      <c r="AT169" s="144" t="s">
        <v>130</v>
      </c>
      <c r="AU169" s="144" t="s">
        <v>86</v>
      </c>
      <c r="AY169" s="14" t="s">
        <v>129</v>
      </c>
      <c r="BE169" s="145">
        <f t="shared" si="24"/>
        <v>0</v>
      </c>
      <c r="BF169" s="145">
        <f t="shared" si="25"/>
        <v>0</v>
      </c>
      <c r="BG169" s="145">
        <f t="shared" si="26"/>
        <v>0</v>
      </c>
      <c r="BH169" s="145">
        <f t="shared" si="27"/>
        <v>0</v>
      </c>
      <c r="BI169" s="145">
        <f t="shared" si="28"/>
        <v>0</v>
      </c>
      <c r="BJ169" s="14" t="s">
        <v>84</v>
      </c>
      <c r="BK169" s="145">
        <f t="shared" si="29"/>
        <v>0</v>
      </c>
      <c r="BL169" s="14" t="s">
        <v>134</v>
      </c>
      <c r="BM169" s="144" t="s">
        <v>288</v>
      </c>
    </row>
    <row r="170" spans="1:65" s="2" customFormat="1" ht="14.4" customHeight="1" x14ac:dyDescent="0.2">
      <c r="A170" s="29"/>
      <c r="B170" s="136"/>
      <c r="C170" s="162" t="s">
        <v>289</v>
      </c>
      <c r="D170" s="162" t="s">
        <v>174</v>
      </c>
      <c r="E170" s="163" t="s">
        <v>290</v>
      </c>
      <c r="F170" s="164" t="s">
        <v>291</v>
      </c>
      <c r="G170" s="165" t="s">
        <v>229</v>
      </c>
      <c r="H170" s="166">
        <v>1</v>
      </c>
      <c r="I170" s="146"/>
      <c r="J170" s="170">
        <f t="shared" si="20"/>
        <v>0</v>
      </c>
      <c r="K170" s="147"/>
      <c r="L170" s="30"/>
      <c r="M170" s="148" t="s">
        <v>1</v>
      </c>
      <c r="N170" s="149" t="s">
        <v>41</v>
      </c>
      <c r="O170" s="55"/>
      <c r="P170" s="142">
        <f t="shared" si="21"/>
        <v>0</v>
      </c>
      <c r="Q170" s="142">
        <v>0</v>
      </c>
      <c r="R170" s="142">
        <f t="shared" si="22"/>
        <v>0</v>
      </c>
      <c r="S170" s="142">
        <v>0</v>
      </c>
      <c r="T170" s="143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4" t="s">
        <v>134</v>
      </c>
      <c r="AT170" s="144" t="s">
        <v>174</v>
      </c>
      <c r="AU170" s="144" t="s">
        <v>86</v>
      </c>
      <c r="AY170" s="14" t="s">
        <v>129</v>
      </c>
      <c r="BE170" s="145">
        <f t="shared" si="24"/>
        <v>0</v>
      </c>
      <c r="BF170" s="145">
        <f t="shared" si="25"/>
        <v>0</v>
      </c>
      <c r="BG170" s="145">
        <f t="shared" si="26"/>
        <v>0</v>
      </c>
      <c r="BH170" s="145">
        <f t="shared" si="27"/>
        <v>0</v>
      </c>
      <c r="BI170" s="145">
        <f t="shared" si="28"/>
        <v>0</v>
      </c>
      <c r="BJ170" s="14" t="s">
        <v>84</v>
      </c>
      <c r="BK170" s="145">
        <f t="shared" si="29"/>
        <v>0</v>
      </c>
      <c r="BL170" s="14" t="s">
        <v>134</v>
      </c>
      <c r="BM170" s="144" t="s">
        <v>292</v>
      </c>
    </row>
    <row r="171" spans="1:65" s="2" customFormat="1" ht="14.4" customHeight="1" x14ac:dyDescent="0.2">
      <c r="A171" s="29"/>
      <c r="B171" s="136"/>
      <c r="C171" s="171" t="s">
        <v>293</v>
      </c>
      <c r="D171" s="171" t="s">
        <v>130</v>
      </c>
      <c r="E171" s="172" t="s">
        <v>294</v>
      </c>
      <c r="F171" s="173" t="s">
        <v>295</v>
      </c>
      <c r="G171" s="174" t="s">
        <v>229</v>
      </c>
      <c r="H171" s="175">
        <v>1</v>
      </c>
      <c r="I171" s="137"/>
      <c r="J171" s="176">
        <f t="shared" si="20"/>
        <v>0</v>
      </c>
      <c r="K171" s="138"/>
      <c r="L171" s="139"/>
      <c r="M171" s="140" t="s">
        <v>1</v>
      </c>
      <c r="N171" s="141" t="s">
        <v>41</v>
      </c>
      <c r="O171" s="55"/>
      <c r="P171" s="142">
        <f t="shared" si="21"/>
        <v>0</v>
      </c>
      <c r="Q171" s="142">
        <v>0.316</v>
      </c>
      <c r="R171" s="142">
        <f t="shared" si="22"/>
        <v>0.316</v>
      </c>
      <c r="S171" s="142">
        <v>0</v>
      </c>
      <c r="T171" s="143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4" t="s">
        <v>133</v>
      </c>
      <c r="AT171" s="144" t="s">
        <v>130</v>
      </c>
      <c r="AU171" s="144" t="s">
        <v>86</v>
      </c>
      <c r="AY171" s="14" t="s">
        <v>129</v>
      </c>
      <c r="BE171" s="145">
        <f t="shared" si="24"/>
        <v>0</v>
      </c>
      <c r="BF171" s="145">
        <f t="shared" si="25"/>
        <v>0</v>
      </c>
      <c r="BG171" s="145">
        <f t="shared" si="26"/>
        <v>0</v>
      </c>
      <c r="BH171" s="145">
        <f t="shared" si="27"/>
        <v>0</v>
      </c>
      <c r="BI171" s="145">
        <f t="shared" si="28"/>
        <v>0</v>
      </c>
      <c r="BJ171" s="14" t="s">
        <v>84</v>
      </c>
      <c r="BK171" s="145">
        <f t="shared" si="29"/>
        <v>0</v>
      </c>
      <c r="BL171" s="14" t="s">
        <v>134</v>
      </c>
      <c r="BM171" s="144" t="s">
        <v>296</v>
      </c>
    </row>
    <row r="172" spans="1:65" s="2" customFormat="1" ht="14.4" customHeight="1" x14ac:dyDescent="0.2">
      <c r="A172" s="29"/>
      <c r="B172" s="136"/>
      <c r="C172" s="162" t="s">
        <v>297</v>
      </c>
      <c r="D172" s="162" t="s">
        <v>174</v>
      </c>
      <c r="E172" s="163" t="s">
        <v>290</v>
      </c>
      <c r="F172" s="164" t="s">
        <v>291</v>
      </c>
      <c r="G172" s="165" t="s">
        <v>229</v>
      </c>
      <c r="H172" s="166">
        <v>1</v>
      </c>
      <c r="I172" s="146"/>
      <c r="J172" s="170">
        <f t="shared" si="20"/>
        <v>0</v>
      </c>
      <c r="K172" s="147"/>
      <c r="L172" s="30"/>
      <c r="M172" s="148" t="s">
        <v>1</v>
      </c>
      <c r="N172" s="149" t="s">
        <v>41</v>
      </c>
      <c r="O172" s="55"/>
      <c r="P172" s="142">
        <f t="shared" si="21"/>
        <v>0</v>
      </c>
      <c r="Q172" s="142">
        <v>0</v>
      </c>
      <c r="R172" s="142">
        <f t="shared" si="22"/>
        <v>0</v>
      </c>
      <c r="S172" s="142">
        <v>0</v>
      </c>
      <c r="T172" s="143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4" t="s">
        <v>134</v>
      </c>
      <c r="AT172" s="144" t="s">
        <v>174</v>
      </c>
      <c r="AU172" s="144" t="s">
        <v>86</v>
      </c>
      <c r="AY172" s="14" t="s">
        <v>129</v>
      </c>
      <c r="BE172" s="145">
        <f t="shared" si="24"/>
        <v>0</v>
      </c>
      <c r="BF172" s="145">
        <f t="shared" si="25"/>
        <v>0</v>
      </c>
      <c r="BG172" s="145">
        <f t="shared" si="26"/>
        <v>0</v>
      </c>
      <c r="BH172" s="145">
        <f t="shared" si="27"/>
        <v>0</v>
      </c>
      <c r="BI172" s="145">
        <f t="shared" si="28"/>
        <v>0</v>
      </c>
      <c r="BJ172" s="14" t="s">
        <v>84</v>
      </c>
      <c r="BK172" s="145">
        <f t="shared" si="29"/>
        <v>0</v>
      </c>
      <c r="BL172" s="14" t="s">
        <v>134</v>
      </c>
      <c r="BM172" s="144" t="s">
        <v>298</v>
      </c>
    </row>
    <row r="173" spans="1:65" s="2" customFormat="1" ht="14.4" customHeight="1" x14ac:dyDescent="0.2">
      <c r="A173" s="29"/>
      <c r="B173" s="136"/>
      <c r="C173" s="171" t="s">
        <v>299</v>
      </c>
      <c r="D173" s="171" t="s">
        <v>130</v>
      </c>
      <c r="E173" s="172" t="s">
        <v>300</v>
      </c>
      <c r="F173" s="173" t="s">
        <v>301</v>
      </c>
      <c r="G173" s="174" t="s">
        <v>229</v>
      </c>
      <c r="H173" s="175">
        <v>1</v>
      </c>
      <c r="I173" s="137"/>
      <c r="J173" s="176">
        <f t="shared" si="20"/>
        <v>0</v>
      </c>
      <c r="K173" s="138"/>
      <c r="L173" s="139"/>
      <c r="M173" s="140" t="s">
        <v>1</v>
      </c>
      <c r="N173" s="141" t="s">
        <v>41</v>
      </c>
      <c r="O173" s="55"/>
      <c r="P173" s="142">
        <f t="shared" si="21"/>
        <v>0</v>
      </c>
      <c r="Q173" s="142">
        <v>0.316</v>
      </c>
      <c r="R173" s="142">
        <f t="shared" si="22"/>
        <v>0.316</v>
      </c>
      <c r="S173" s="142">
        <v>0</v>
      </c>
      <c r="T173" s="143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4" t="s">
        <v>133</v>
      </c>
      <c r="AT173" s="144" t="s">
        <v>130</v>
      </c>
      <c r="AU173" s="144" t="s">
        <v>86</v>
      </c>
      <c r="AY173" s="14" t="s">
        <v>129</v>
      </c>
      <c r="BE173" s="145">
        <f t="shared" si="24"/>
        <v>0</v>
      </c>
      <c r="BF173" s="145">
        <f t="shared" si="25"/>
        <v>0</v>
      </c>
      <c r="BG173" s="145">
        <f t="shared" si="26"/>
        <v>0</v>
      </c>
      <c r="BH173" s="145">
        <f t="shared" si="27"/>
        <v>0</v>
      </c>
      <c r="BI173" s="145">
        <f t="shared" si="28"/>
        <v>0</v>
      </c>
      <c r="BJ173" s="14" t="s">
        <v>84</v>
      </c>
      <c r="BK173" s="145">
        <f t="shared" si="29"/>
        <v>0</v>
      </c>
      <c r="BL173" s="14" t="s">
        <v>134</v>
      </c>
      <c r="BM173" s="144" t="s">
        <v>302</v>
      </c>
    </row>
    <row r="174" spans="1:65" s="2" customFormat="1" ht="14.4" customHeight="1" x14ac:dyDescent="0.2">
      <c r="A174" s="29"/>
      <c r="B174" s="136"/>
      <c r="C174" s="162" t="s">
        <v>303</v>
      </c>
      <c r="D174" s="162" t="s">
        <v>174</v>
      </c>
      <c r="E174" s="163" t="s">
        <v>304</v>
      </c>
      <c r="F174" s="164" t="s">
        <v>305</v>
      </c>
      <c r="G174" s="165" t="s">
        <v>229</v>
      </c>
      <c r="H174" s="166">
        <v>2</v>
      </c>
      <c r="I174" s="146"/>
      <c r="J174" s="170">
        <f t="shared" si="20"/>
        <v>0</v>
      </c>
      <c r="K174" s="147"/>
      <c r="L174" s="30"/>
      <c r="M174" s="148" t="s">
        <v>1</v>
      </c>
      <c r="N174" s="149" t="s">
        <v>41</v>
      </c>
      <c r="O174" s="55"/>
      <c r="P174" s="142">
        <f t="shared" si="21"/>
        <v>0</v>
      </c>
      <c r="Q174" s="142">
        <v>8.0300000000000007E-3</v>
      </c>
      <c r="R174" s="142">
        <f t="shared" si="22"/>
        <v>1.6060000000000001E-2</v>
      </c>
      <c r="S174" s="142">
        <v>0</v>
      </c>
      <c r="T174" s="143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4" t="s">
        <v>134</v>
      </c>
      <c r="AT174" s="144" t="s">
        <v>174</v>
      </c>
      <c r="AU174" s="144" t="s">
        <v>86</v>
      </c>
      <c r="AY174" s="14" t="s">
        <v>129</v>
      </c>
      <c r="BE174" s="145">
        <f t="shared" si="24"/>
        <v>0</v>
      </c>
      <c r="BF174" s="145">
        <f t="shared" si="25"/>
        <v>0</v>
      </c>
      <c r="BG174" s="145">
        <f t="shared" si="26"/>
        <v>0</v>
      </c>
      <c r="BH174" s="145">
        <f t="shared" si="27"/>
        <v>0</v>
      </c>
      <c r="BI174" s="145">
        <f t="shared" si="28"/>
        <v>0</v>
      </c>
      <c r="BJ174" s="14" t="s">
        <v>84</v>
      </c>
      <c r="BK174" s="145">
        <f t="shared" si="29"/>
        <v>0</v>
      </c>
      <c r="BL174" s="14" t="s">
        <v>134</v>
      </c>
      <c r="BM174" s="144" t="s">
        <v>306</v>
      </c>
    </row>
    <row r="175" spans="1:65" s="2" customFormat="1" ht="14.4" customHeight="1" x14ac:dyDescent="0.2">
      <c r="A175" s="29"/>
      <c r="B175" s="136"/>
      <c r="C175" s="171" t="s">
        <v>307</v>
      </c>
      <c r="D175" s="171" t="s">
        <v>130</v>
      </c>
      <c r="E175" s="172" t="s">
        <v>308</v>
      </c>
      <c r="F175" s="173" t="s">
        <v>309</v>
      </c>
      <c r="G175" s="174" t="s">
        <v>229</v>
      </c>
      <c r="H175" s="175">
        <v>1</v>
      </c>
      <c r="I175" s="137"/>
      <c r="J175" s="176">
        <f t="shared" si="20"/>
        <v>0</v>
      </c>
      <c r="K175" s="138"/>
      <c r="L175" s="139"/>
      <c r="M175" s="140" t="s">
        <v>1</v>
      </c>
      <c r="N175" s="141" t="s">
        <v>41</v>
      </c>
      <c r="O175" s="55"/>
      <c r="P175" s="142">
        <f t="shared" si="21"/>
        <v>0</v>
      </c>
      <c r="Q175" s="142">
        <v>1.29E-2</v>
      </c>
      <c r="R175" s="142">
        <f t="shared" si="22"/>
        <v>1.29E-2</v>
      </c>
      <c r="S175" s="142">
        <v>0</v>
      </c>
      <c r="T175" s="143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4" t="s">
        <v>133</v>
      </c>
      <c r="AT175" s="144" t="s">
        <v>130</v>
      </c>
      <c r="AU175" s="144" t="s">
        <v>86</v>
      </c>
      <c r="AY175" s="14" t="s">
        <v>129</v>
      </c>
      <c r="BE175" s="145">
        <f t="shared" si="24"/>
        <v>0</v>
      </c>
      <c r="BF175" s="145">
        <f t="shared" si="25"/>
        <v>0</v>
      </c>
      <c r="BG175" s="145">
        <f t="shared" si="26"/>
        <v>0</v>
      </c>
      <c r="BH175" s="145">
        <f t="shared" si="27"/>
        <v>0</v>
      </c>
      <c r="BI175" s="145">
        <f t="shared" si="28"/>
        <v>0</v>
      </c>
      <c r="BJ175" s="14" t="s">
        <v>84</v>
      </c>
      <c r="BK175" s="145">
        <f t="shared" si="29"/>
        <v>0</v>
      </c>
      <c r="BL175" s="14" t="s">
        <v>134</v>
      </c>
      <c r="BM175" s="144" t="s">
        <v>310</v>
      </c>
    </row>
    <row r="176" spans="1:65" s="2" customFormat="1" ht="14.4" customHeight="1" x14ac:dyDescent="0.2">
      <c r="A176" s="29"/>
      <c r="B176" s="136"/>
      <c r="C176" s="162" t="s">
        <v>311</v>
      </c>
      <c r="D176" s="162" t="s">
        <v>174</v>
      </c>
      <c r="E176" s="163" t="s">
        <v>312</v>
      </c>
      <c r="F176" s="164" t="s">
        <v>313</v>
      </c>
      <c r="G176" s="165" t="s">
        <v>229</v>
      </c>
      <c r="H176" s="166">
        <v>1</v>
      </c>
      <c r="I176" s="146"/>
      <c r="J176" s="170">
        <f t="shared" si="20"/>
        <v>0</v>
      </c>
      <c r="K176" s="147"/>
      <c r="L176" s="30"/>
      <c r="M176" s="148" t="s">
        <v>1</v>
      </c>
      <c r="N176" s="149" t="s">
        <v>41</v>
      </c>
      <c r="O176" s="55"/>
      <c r="P176" s="142">
        <f t="shared" si="21"/>
        <v>0</v>
      </c>
      <c r="Q176" s="142">
        <v>7.2700000000000004E-3</v>
      </c>
      <c r="R176" s="142">
        <f t="shared" si="22"/>
        <v>7.2700000000000004E-3</v>
      </c>
      <c r="S176" s="142">
        <v>0</v>
      </c>
      <c r="T176" s="143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4" t="s">
        <v>134</v>
      </c>
      <c r="AT176" s="144" t="s">
        <v>174</v>
      </c>
      <c r="AU176" s="144" t="s">
        <v>86</v>
      </c>
      <c r="AY176" s="14" t="s">
        <v>129</v>
      </c>
      <c r="BE176" s="145">
        <f t="shared" si="24"/>
        <v>0</v>
      </c>
      <c r="BF176" s="145">
        <f t="shared" si="25"/>
        <v>0</v>
      </c>
      <c r="BG176" s="145">
        <f t="shared" si="26"/>
        <v>0</v>
      </c>
      <c r="BH176" s="145">
        <f t="shared" si="27"/>
        <v>0</v>
      </c>
      <c r="BI176" s="145">
        <f t="shared" si="28"/>
        <v>0</v>
      </c>
      <c r="BJ176" s="14" t="s">
        <v>84</v>
      </c>
      <c r="BK176" s="145">
        <f t="shared" si="29"/>
        <v>0</v>
      </c>
      <c r="BL176" s="14" t="s">
        <v>134</v>
      </c>
      <c r="BM176" s="144" t="s">
        <v>314</v>
      </c>
    </row>
    <row r="177" spans="1:65" s="2" customFormat="1" ht="14.4" customHeight="1" x14ac:dyDescent="0.2">
      <c r="A177" s="29"/>
      <c r="B177" s="136"/>
      <c r="C177" s="171" t="s">
        <v>315</v>
      </c>
      <c r="D177" s="171" t="s">
        <v>130</v>
      </c>
      <c r="E177" s="172" t="s">
        <v>316</v>
      </c>
      <c r="F177" s="173" t="s">
        <v>317</v>
      </c>
      <c r="G177" s="174" t="s">
        <v>229</v>
      </c>
      <c r="H177" s="175">
        <v>2</v>
      </c>
      <c r="I177" s="137"/>
      <c r="J177" s="176">
        <f t="shared" si="20"/>
        <v>0</v>
      </c>
      <c r="K177" s="138"/>
      <c r="L177" s="139"/>
      <c r="M177" s="140" t="s">
        <v>1</v>
      </c>
      <c r="N177" s="141" t="s">
        <v>41</v>
      </c>
      <c r="O177" s="55"/>
      <c r="P177" s="142">
        <f t="shared" si="21"/>
        <v>0</v>
      </c>
      <c r="Q177" s="142">
        <v>5.2999999999999999E-2</v>
      </c>
      <c r="R177" s="142">
        <f t="shared" si="22"/>
        <v>0.106</v>
      </c>
      <c r="S177" s="142">
        <v>0</v>
      </c>
      <c r="T177" s="143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4" t="s">
        <v>133</v>
      </c>
      <c r="AT177" s="144" t="s">
        <v>130</v>
      </c>
      <c r="AU177" s="144" t="s">
        <v>86</v>
      </c>
      <c r="AY177" s="14" t="s">
        <v>129</v>
      </c>
      <c r="BE177" s="145">
        <f t="shared" si="24"/>
        <v>0</v>
      </c>
      <c r="BF177" s="145">
        <f t="shared" si="25"/>
        <v>0</v>
      </c>
      <c r="BG177" s="145">
        <f t="shared" si="26"/>
        <v>0</v>
      </c>
      <c r="BH177" s="145">
        <f t="shared" si="27"/>
        <v>0</v>
      </c>
      <c r="BI177" s="145">
        <f t="shared" si="28"/>
        <v>0</v>
      </c>
      <c r="BJ177" s="14" t="s">
        <v>84</v>
      </c>
      <c r="BK177" s="145">
        <f t="shared" si="29"/>
        <v>0</v>
      </c>
      <c r="BL177" s="14" t="s">
        <v>134</v>
      </c>
      <c r="BM177" s="144" t="s">
        <v>318</v>
      </c>
    </row>
    <row r="178" spans="1:65" s="2" customFormat="1" ht="14.4" customHeight="1" x14ac:dyDescent="0.2">
      <c r="A178" s="29"/>
      <c r="B178" s="136"/>
      <c r="C178" s="162" t="s">
        <v>319</v>
      </c>
      <c r="D178" s="162" t="s">
        <v>174</v>
      </c>
      <c r="E178" s="163" t="s">
        <v>320</v>
      </c>
      <c r="F178" s="164" t="s">
        <v>321</v>
      </c>
      <c r="G178" s="165" t="s">
        <v>245</v>
      </c>
      <c r="H178" s="166">
        <v>1</v>
      </c>
      <c r="I178" s="146"/>
      <c r="J178" s="170">
        <f t="shared" si="20"/>
        <v>0</v>
      </c>
      <c r="K178" s="147"/>
      <c r="L178" s="30"/>
      <c r="M178" s="148" t="s">
        <v>1</v>
      </c>
      <c r="N178" s="149" t="s">
        <v>41</v>
      </c>
      <c r="O178" s="55"/>
      <c r="P178" s="142">
        <f t="shared" si="21"/>
        <v>0</v>
      </c>
      <c r="Q178" s="142">
        <v>2.7650000000000001E-2</v>
      </c>
      <c r="R178" s="142">
        <f t="shared" si="22"/>
        <v>2.7650000000000001E-2</v>
      </c>
      <c r="S178" s="142">
        <v>0</v>
      </c>
      <c r="T178" s="143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4" t="s">
        <v>187</v>
      </c>
      <c r="AT178" s="144" t="s">
        <v>174</v>
      </c>
      <c r="AU178" s="144" t="s">
        <v>86</v>
      </c>
      <c r="AY178" s="14" t="s">
        <v>129</v>
      </c>
      <c r="BE178" s="145">
        <f t="shared" si="24"/>
        <v>0</v>
      </c>
      <c r="BF178" s="145">
        <f t="shared" si="25"/>
        <v>0</v>
      </c>
      <c r="BG178" s="145">
        <f t="shared" si="26"/>
        <v>0</v>
      </c>
      <c r="BH178" s="145">
        <f t="shared" si="27"/>
        <v>0</v>
      </c>
      <c r="BI178" s="145">
        <f t="shared" si="28"/>
        <v>0</v>
      </c>
      <c r="BJ178" s="14" t="s">
        <v>84</v>
      </c>
      <c r="BK178" s="145">
        <f t="shared" si="29"/>
        <v>0</v>
      </c>
      <c r="BL178" s="14" t="s">
        <v>187</v>
      </c>
      <c r="BM178" s="144" t="s">
        <v>322</v>
      </c>
    </row>
    <row r="179" spans="1:65" s="2" customFormat="1" ht="14.4" customHeight="1" x14ac:dyDescent="0.2">
      <c r="A179" s="29"/>
      <c r="B179" s="136"/>
      <c r="C179" s="162" t="s">
        <v>323</v>
      </c>
      <c r="D179" s="162" t="s">
        <v>174</v>
      </c>
      <c r="E179" s="163" t="s">
        <v>324</v>
      </c>
      <c r="F179" s="164" t="s">
        <v>325</v>
      </c>
      <c r="G179" s="165" t="s">
        <v>261</v>
      </c>
      <c r="H179" s="150"/>
      <c r="I179" s="146"/>
      <c r="J179" s="170">
        <f t="shared" si="20"/>
        <v>0</v>
      </c>
      <c r="K179" s="147"/>
      <c r="L179" s="30"/>
      <c r="M179" s="148" t="s">
        <v>1</v>
      </c>
      <c r="N179" s="149" t="s">
        <v>41</v>
      </c>
      <c r="O179" s="55"/>
      <c r="P179" s="142">
        <f t="shared" si="21"/>
        <v>0</v>
      </c>
      <c r="Q179" s="142">
        <v>0</v>
      </c>
      <c r="R179" s="142">
        <f t="shared" si="22"/>
        <v>0</v>
      </c>
      <c r="S179" s="142">
        <v>0</v>
      </c>
      <c r="T179" s="143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4" t="s">
        <v>134</v>
      </c>
      <c r="AT179" s="144" t="s">
        <v>174</v>
      </c>
      <c r="AU179" s="144" t="s">
        <v>86</v>
      </c>
      <c r="AY179" s="14" t="s">
        <v>129</v>
      </c>
      <c r="BE179" s="145">
        <f t="shared" si="24"/>
        <v>0</v>
      </c>
      <c r="BF179" s="145">
        <f t="shared" si="25"/>
        <v>0</v>
      </c>
      <c r="BG179" s="145">
        <f t="shared" si="26"/>
        <v>0</v>
      </c>
      <c r="BH179" s="145">
        <f t="shared" si="27"/>
        <v>0</v>
      </c>
      <c r="BI179" s="145">
        <f t="shared" si="28"/>
        <v>0</v>
      </c>
      <c r="BJ179" s="14" t="s">
        <v>84</v>
      </c>
      <c r="BK179" s="145">
        <f t="shared" si="29"/>
        <v>0</v>
      </c>
      <c r="BL179" s="14" t="s">
        <v>134</v>
      </c>
      <c r="BM179" s="144" t="s">
        <v>326</v>
      </c>
    </row>
    <row r="180" spans="1:65" s="2" customFormat="1" ht="14.4" customHeight="1" x14ac:dyDescent="0.2">
      <c r="A180" s="29"/>
      <c r="B180" s="136"/>
      <c r="C180" s="162" t="s">
        <v>327</v>
      </c>
      <c r="D180" s="162" t="s">
        <v>174</v>
      </c>
      <c r="E180" s="163" t="s">
        <v>328</v>
      </c>
      <c r="F180" s="164" t="s">
        <v>329</v>
      </c>
      <c r="G180" s="165" t="s">
        <v>261</v>
      </c>
      <c r="H180" s="150"/>
      <c r="I180" s="146"/>
      <c r="J180" s="170">
        <f t="shared" si="20"/>
        <v>0</v>
      </c>
      <c r="K180" s="147"/>
      <c r="L180" s="30"/>
      <c r="M180" s="148" t="s">
        <v>1</v>
      </c>
      <c r="N180" s="149" t="s">
        <v>41</v>
      </c>
      <c r="O180" s="55"/>
      <c r="P180" s="142">
        <f t="shared" si="21"/>
        <v>0</v>
      </c>
      <c r="Q180" s="142">
        <v>0</v>
      </c>
      <c r="R180" s="142">
        <f t="shared" si="22"/>
        <v>0</v>
      </c>
      <c r="S180" s="142">
        <v>0</v>
      </c>
      <c r="T180" s="143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4" t="s">
        <v>134</v>
      </c>
      <c r="AT180" s="144" t="s">
        <v>174</v>
      </c>
      <c r="AU180" s="144" t="s">
        <v>86</v>
      </c>
      <c r="AY180" s="14" t="s">
        <v>129</v>
      </c>
      <c r="BE180" s="145">
        <f t="shared" si="24"/>
        <v>0</v>
      </c>
      <c r="BF180" s="145">
        <f t="shared" si="25"/>
        <v>0</v>
      </c>
      <c r="BG180" s="145">
        <f t="shared" si="26"/>
        <v>0</v>
      </c>
      <c r="BH180" s="145">
        <f t="shared" si="27"/>
        <v>0</v>
      </c>
      <c r="BI180" s="145">
        <f t="shared" si="28"/>
        <v>0</v>
      </c>
      <c r="BJ180" s="14" t="s">
        <v>84</v>
      </c>
      <c r="BK180" s="145">
        <f t="shared" si="29"/>
        <v>0</v>
      </c>
      <c r="BL180" s="14" t="s">
        <v>134</v>
      </c>
      <c r="BM180" s="144" t="s">
        <v>330</v>
      </c>
    </row>
    <row r="181" spans="1:65" s="12" customFormat="1" ht="22.95" customHeight="1" x14ac:dyDescent="0.25">
      <c r="B181" s="127"/>
      <c r="C181" s="158"/>
      <c r="D181" s="159" t="s">
        <v>75</v>
      </c>
      <c r="E181" s="161" t="s">
        <v>331</v>
      </c>
      <c r="F181" s="161" t="s">
        <v>332</v>
      </c>
      <c r="G181" s="158"/>
      <c r="H181" s="158"/>
      <c r="I181" s="129"/>
      <c r="J181" s="169">
        <f>BK181</f>
        <v>0</v>
      </c>
      <c r="L181" s="127"/>
      <c r="M181" s="130"/>
      <c r="N181" s="131"/>
      <c r="O181" s="131"/>
      <c r="P181" s="132">
        <f>SUM(P182:P188)</f>
        <v>0</v>
      </c>
      <c r="Q181" s="131"/>
      <c r="R181" s="132">
        <f>SUM(R182:R188)</f>
        <v>0.50417999999999996</v>
      </c>
      <c r="S181" s="131"/>
      <c r="T181" s="133">
        <f>SUM(T182:T188)</f>
        <v>0</v>
      </c>
      <c r="AR181" s="128" t="s">
        <v>86</v>
      </c>
      <c r="AT181" s="134" t="s">
        <v>75</v>
      </c>
      <c r="AU181" s="134" t="s">
        <v>84</v>
      </c>
      <c r="AY181" s="128" t="s">
        <v>129</v>
      </c>
      <c r="BK181" s="135">
        <f>SUM(BK182:BK188)</f>
        <v>0</v>
      </c>
    </row>
    <row r="182" spans="1:65" s="2" customFormat="1" ht="14.4" customHeight="1" x14ac:dyDescent="0.2">
      <c r="A182" s="29"/>
      <c r="B182" s="136"/>
      <c r="C182" s="162" t="s">
        <v>333</v>
      </c>
      <c r="D182" s="162" t="s">
        <v>174</v>
      </c>
      <c r="E182" s="163" t="s">
        <v>334</v>
      </c>
      <c r="F182" s="164" t="s">
        <v>335</v>
      </c>
      <c r="G182" s="165" t="s">
        <v>245</v>
      </c>
      <c r="H182" s="166">
        <v>1</v>
      </c>
      <c r="I182" s="146"/>
      <c r="J182" s="170">
        <f t="shared" ref="J182:J188" si="30">ROUND(I182*H182,2)</f>
        <v>0</v>
      </c>
      <c r="K182" s="147"/>
      <c r="L182" s="30"/>
      <c r="M182" s="148" t="s">
        <v>1</v>
      </c>
      <c r="N182" s="149" t="s">
        <v>41</v>
      </c>
      <c r="O182" s="55"/>
      <c r="P182" s="142">
        <f t="shared" ref="P182:P188" si="31">O182*H182</f>
        <v>0</v>
      </c>
      <c r="Q182" s="142">
        <v>1.537E-2</v>
      </c>
      <c r="R182" s="142">
        <f t="shared" ref="R182:R188" si="32">Q182*H182</f>
        <v>1.537E-2</v>
      </c>
      <c r="S182" s="142">
        <v>0</v>
      </c>
      <c r="T182" s="143">
        <f t="shared" ref="T182:T188" si="33"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4" t="s">
        <v>134</v>
      </c>
      <c r="AT182" s="144" t="s">
        <v>174</v>
      </c>
      <c r="AU182" s="144" t="s">
        <v>86</v>
      </c>
      <c r="AY182" s="14" t="s">
        <v>129</v>
      </c>
      <c r="BE182" s="145">
        <f t="shared" ref="BE182:BE188" si="34">IF(N182="základní",J182,0)</f>
        <v>0</v>
      </c>
      <c r="BF182" s="145">
        <f t="shared" ref="BF182:BF188" si="35">IF(N182="snížená",J182,0)</f>
        <v>0</v>
      </c>
      <c r="BG182" s="145">
        <f t="shared" ref="BG182:BG188" si="36">IF(N182="zákl. přenesená",J182,0)</f>
        <v>0</v>
      </c>
      <c r="BH182" s="145">
        <f t="shared" ref="BH182:BH188" si="37">IF(N182="sníž. přenesená",J182,0)</f>
        <v>0</v>
      </c>
      <c r="BI182" s="145">
        <f t="shared" ref="BI182:BI188" si="38">IF(N182="nulová",J182,0)</f>
        <v>0</v>
      </c>
      <c r="BJ182" s="14" t="s">
        <v>84</v>
      </c>
      <c r="BK182" s="145">
        <f t="shared" ref="BK182:BK188" si="39">ROUND(I182*H182,2)</f>
        <v>0</v>
      </c>
      <c r="BL182" s="14" t="s">
        <v>134</v>
      </c>
      <c r="BM182" s="144" t="s">
        <v>336</v>
      </c>
    </row>
    <row r="183" spans="1:65" s="2" customFormat="1" ht="14.4" customHeight="1" x14ac:dyDescent="0.2">
      <c r="A183" s="29"/>
      <c r="B183" s="136"/>
      <c r="C183" s="162" t="s">
        <v>337</v>
      </c>
      <c r="D183" s="162" t="s">
        <v>174</v>
      </c>
      <c r="E183" s="163" t="s">
        <v>338</v>
      </c>
      <c r="F183" s="164" t="s">
        <v>339</v>
      </c>
      <c r="G183" s="165" t="s">
        <v>229</v>
      </c>
      <c r="H183" s="166">
        <v>1</v>
      </c>
      <c r="I183" s="146"/>
      <c r="J183" s="170">
        <f t="shared" si="30"/>
        <v>0</v>
      </c>
      <c r="K183" s="147"/>
      <c r="L183" s="30"/>
      <c r="M183" s="148" t="s">
        <v>1</v>
      </c>
      <c r="N183" s="149" t="s">
        <v>41</v>
      </c>
      <c r="O183" s="55"/>
      <c r="P183" s="142">
        <f t="shared" si="31"/>
        <v>0</v>
      </c>
      <c r="Q183" s="142">
        <v>7.6000000000000004E-4</v>
      </c>
      <c r="R183" s="142">
        <f t="shared" si="32"/>
        <v>7.6000000000000004E-4</v>
      </c>
      <c r="S183" s="142">
        <v>0</v>
      </c>
      <c r="T183" s="143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4" t="s">
        <v>134</v>
      </c>
      <c r="AT183" s="144" t="s">
        <v>174</v>
      </c>
      <c r="AU183" s="144" t="s">
        <v>86</v>
      </c>
      <c r="AY183" s="14" t="s">
        <v>129</v>
      </c>
      <c r="BE183" s="145">
        <f t="shared" si="34"/>
        <v>0</v>
      </c>
      <c r="BF183" s="145">
        <f t="shared" si="35"/>
        <v>0</v>
      </c>
      <c r="BG183" s="145">
        <f t="shared" si="36"/>
        <v>0</v>
      </c>
      <c r="BH183" s="145">
        <f t="shared" si="37"/>
        <v>0</v>
      </c>
      <c r="BI183" s="145">
        <f t="shared" si="38"/>
        <v>0</v>
      </c>
      <c r="BJ183" s="14" t="s">
        <v>84</v>
      </c>
      <c r="BK183" s="145">
        <f t="shared" si="39"/>
        <v>0</v>
      </c>
      <c r="BL183" s="14" t="s">
        <v>134</v>
      </c>
      <c r="BM183" s="144" t="s">
        <v>340</v>
      </c>
    </row>
    <row r="184" spans="1:65" s="2" customFormat="1" ht="14.4" customHeight="1" x14ac:dyDescent="0.2">
      <c r="A184" s="29"/>
      <c r="B184" s="136"/>
      <c r="C184" s="162" t="s">
        <v>341</v>
      </c>
      <c r="D184" s="162" t="s">
        <v>174</v>
      </c>
      <c r="E184" s="163" t="s">
        <v>342</v>
      </c>
      <c r="F184" s="164" t="s">
        <v>343</v>
      </c>
      <c r="G184" s="165" t="s">
        <v>245</v>
      </c>
      <c r="H184" s="166">
        <v>1</v>
      </c>
      <c r="I184" s="146"/>
      <c r="J184" s="170">
        <f t="shared" si="30"/>
        <v>0</v>
      </c>
      <c r="K184" s="147"/>
      <c r="L184" s="30"/>
      <c r="M184" s="148" t="s">
        <v>1</v>
      </c>
      <c r="N184" s="149" t="s">
        <v>41</v>
      </c>
      <c r="O184" s="55"/>
      <c r="P184" s="142">
        <f t="shared" si="31"/>
        <v>0</v>
      </c>
      <c r="Q184" s="142">
        <v>0.47621000000000002</v>
      </c>
      <c r="R184" s="142">
        <f t="shared" si="32"/>
        <v>0.47621000000000002</v>
      </c>
      <c r="S184" s="142">
        <v>0</v>
      </c>
      <c r="T184" s="143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4" t="s">
        <v>134</v>
      </c>
      <c r="AT184" s="144" t="s">
        <v>174</v>
      </c>
      <c r="AU184" s="144" t="s">
        <v>86</v>
      </c>
      <c r="AY184" s="14" t="s">
        <v>129</v>
      </c>
      <c r="BE184" s="145">
        <f t="shared" si="34"/>
        <v>0</v>
      </c>
      <c r="BF184" s="145">
        <f t="shared" si="35"/>
        <v>0</v>
      </c>
      <c r="BG184" s="145">
        <f t="shared" si="36"/>
        <v>0</v>
      </c>
      <c r="BH184" s="145">
        <f t="shared" si="37"/>
        <v>0</v>
      </c>
      <c r="BI184" s="145">
        <f t="shared" si="38"/>
        <v>0</v>
      </c>
      <c r="BJ184" s="14" t="s">
        <v>84</v>
      </c>
      <c r="BK184" s="145">
        <f t="shared" si="39"/>
        <v>0</v>
      </c>
      <c r="BL184" s="14" t="s">
        <v>134</v>
      </c>
      <c r="BM184" s="144" t="s">
        <v>344</v>
      </c>
    </row>
    <row r="185" spans="1:65" s="2" customFormat="1" ht="14.4" customHeight="1" x14ac:dyDescent="0.2">
      <c r="A185" s="29"/>
      <c r="B185" s="136"/>
      <c r="C185" s="162" t="s">
        <v>345</v>
      </c>
      <c r="D185" s="162" t="s">
        <v>174</v>
      </c>
      <c r="E185" s="163" t="s">
        <v>346</v>
      </c>
      <c r="F185" s="164" t="s">
        <v>347</v>
      </c>
      <c r="G185" s="165" t="s">
        <v>245</v>
      </c>
      <c r="H185" s="166">
        <v>2</v>
      </c>
      <c r="I185" s="146"/>
      <c r="J185" s="170">
        <f t="shared" si="30"/>
        <v>0</v>
      </c>
      <c r="K185" s="147"/>
      <c r="L185" s="30"/>
      <c r="M185" s="148" t="s">
        <v>1</v>
      </c>
      <c r="N185" s="149" t="s">
        <v>41</v>
      </c>
      <c r="O185" s="55"/>
      <c r="P185" s="142">
        <f t="shared" si="31"/>
        <v>0</v>
      </c>
      <c r="Q185" s="142">
        <v>2.8800000000000002E-3</v>
      </c>
      <c r="R185" s="142">
        <f t="shared" si="32"/>
        <v>5.7600000000000004E-3</v>
      </c>
      <c r="S185" s="142">
        <v>0</v>
      </c>
      <c r="T185" s="143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4" t="s">
        <v>134</v>
      </c>
      <c r="AT185" s="144" t="s">
        <v>174</v>
      </c>
      <c r="AU185" s="144" t="s">
        <v>86</v>
      </c>
      <c r="AY185" s="14" t="s">
        <v>129</v>
      </c>
      <c r="BE185" s="145">
        <f t="shared" si="34"/>
        <v>0</v>
      </c>
      <c r="BF185" s="145">
        <f t="shared" si="35"/>
        <v>0</v>
      </c>
      <c r="BG185" s="145">
        <f t="shared" si="36"/>
        <v>0</v>
      </c>
      <c r="BH185" s="145">
        <f t="shared" si="37"/>
        <v>0</v>
      </c>
      <c r="BI185" s="145">
        <f t="shared" si="38"/>
        <v>0</v>
      </c>
      <c r="BJ185" s="14" t="s">
        <v>84</v>
      </c>
      <c r="BK185" s="145">
        <f t="shared" si="39"/>
        <v>0</v>
      </c>
      <c r="BL185" s="14" t="s">
        <v>134</v>
      </c>
      <c r="BM185" s="144" t="s">
        <v>348</v>
      </c>
    </row>
    <row r="186" spans="1:65" s="2" customFormat="1" ht="14.4" customHeight="1" x14ac:dyDescent="0.2">
      <c r="A186" s="29"/>
      <c r="B186" s="136"/>
      <c r="C186" s="162" t="s">
        <v>349</v>
      </c>
      <c r="D186" s="162" t="s">
        <v>174</v>
      </c>
      <c r="E186" s="163" t="s">
        <v>350</v>
      </c>
      <c r="F186" s="164" t="s">
        <v>351</v>
      </c>
      <c r="G186" s="165" t="s">
        <v>245</v>
      </c>
      <c r="H186" s="166">
        <v>1</v>
      </c>
      <c r="I186" s="146"/>
      <c r="J186" s="170">
        <f t="shared" si="30"/>
        <v>0</v>
      </c>
      <c r="K186" s="147"/>
      <c r="L186" s="30"/>
      <c r="M186" s="148" t="s">
        <v>1</v>
      </c>
      <c r="N186" s="149" t="s">
        <v>41</v>
      </c>
      <c r="O186" s="55"/>
      <c r="P186" s="142">
        <f t="shared" si="31"/>
        <v>0</v>
      </c>
      <c r="Q186" s="142">
        <v>6.0800000000000003E-3</v>
      </c>
      <c r="R186" s="142">
        <f t="shared" si="32"/>
        <v>6.0800000000000003E-3</v>
      </c>
      <c r="S186" s="142">
        <v>0</v>
      </c>
      <c r="T186" s="143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44" t="s">
        <v>134</v>
      </c>
      <c r="AT186" s="144" t="s">
        <v>174</v>
      </c>
      <c r="AU186" s="144" t="s">
        <v>86</v>
      </c>
      <c r="AY186" s="14" t="s">
        <v>129</v>
      </c>
      <c r="BE186" s="145">
        <f t="shared" si="34"/>
        <v>0</v>
      </c>
      <c r="BF186" s="145">
        <f t="shared" si="35"/>
        <v>0</v>
      </c>
      <c r="BG186" s="145">
        <f t="shared" si="36"/>
        <v>0</v>
      </c>
      <c r="BH186" s="145">
        <f t="shared" si="37"/>
        <v>0</v>
      </c>
      <c r="BI186" s="145">
        <f t="shared" si="38"/>
        <v>0</v>
      </c>
      <c r="BJ186" s="14" t="s">
        <v>84</v>
      </c>
      <c r="BK186" s="145">
        <f t="shared" si="39"/>
        <v>0</v>
      </c>
      <c r="BL186" s="14" t="s">
        <v>134</v>
      </c>
      <c r="BM186" s="144" t="s">
        <v>352</v>
      </c>
    </row>
    <row r="187" spans="1:65" s="2" customFormat="1" ht="14.4" customHeight="1" x14ac:dyDescent="0.2">
      <c r="A187" s="29"/>
      <c r="B187" s="136"/>
      <c r="C187" s="162" t="s">
        <v>353</v>
      </c>
      <c r="D187" s="162" t="s">
        <v>174</v>
      </c>
      <c r="E187" s="163" t="s">
        <v>354</v>
      </c>
      <c r="F187" s="164" t="s">
        <v>355</v>
      </c>
      <c r="G187" s="165" t="s">
        <v>261</v>
      </c>
      <c r="H187" s="150"/>
      <c r="I187" s="146"/>
      <c r="J187" s="170">
        <f t="shared" si="30"/>
        <v>0</v>
      </c>
      <c r="K187" s="147"/>
      <c r="L187" s="30"/>
      <c r="M187" s="148" t="s">
        <v>1</v>
      </c>
      <c r="N187" s="149" t="s">
        <v>41</v>
      </c>
      <c r="O187" s="55"/>
      <c r="P187" s="142">
        <f t="shared" si="31"/>
        <v>0</v>
      </c>
      <c r="Q187" s="142">
        <v>0</v>
      </c>
      <c r="R187" s="142">
        <f t="shared" si="32"/>
        <v>0</v>
      </c>
      <c r="S187" s="142">
        <v>0</v>
      </c>
      <c r="T187" s="143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4" t="s">
        <v>134</v>
      </c>
      <c r="AT187" s="144" t="s">
        <v>174</v>
      </c>
      <c r="AU187" s="144" t="s">
        <v>86</v>
      </c>
      <c r="AY187" s="14" t="s">
        <v>129</v>
      </c>
      <c r="BE187" s="145">
        <f t="shared" si="34"/>
        <v>0</v>
      </c>
      <c r="BF187" s="145">
        <f t="shared" si="35"/>
        <v>0</v>
      </c>
      <c r="BG187" s="145">
        <f t="shared" si="36"/>
        <v>0</v>
      </c>
      <c r="BH187" s="145">
        <f t="shared" si="37"/>
        <v>0</v>
      </c>
      <c r="BI187" s="145">
        <f t="shared" si="38"/>
        <v>0</v>
      </c>
      <c r="BJ187" s="14" t="s">
        <v>84</v>
      </c>
      <c r="BK187" s="145">
        <f t="shared" si="39"/>
        <v>0</v>
      </c>
      <c r="BL187" s="14" t="s">
        <v>134</v>
      </c>
      <c r="BM187" s="144" t="s">
        <v>356</v>
      </c>
    </row>
    <row r="188" spans="1:65" s="2" customFormat="1" ht="14.4" customHeight="1" x14ac:dyDescent="0.2">
      <c r="A188" s="29"/>
      <c r="B188" s="136"/>
      <c r="C188" s="162" t="s">
        <v>357</v>
      </c>
      <c r="D188" s="162" t="s">
        <v>174</v>
      </c>
      <c r="E188" s="163" t="s">
        <v>358</v>
      </c>
      <c r="F188" s="164" t="s">
        <v>359</v>
      </c>
      <c r="G188" s="165" t="s">
        <v>261</v>
      </c>
      <c r="H188" s="150"/>
      <c r="I188" s="146"/>
      <c r="J188" s="170">
        <f t="shared" si="30"/>
        <v>0</v>
      </c>
      <c r="K188" s="147"/>
      <c r="L188" s="30"/>
      <c r="M188" s="148" t="s">
        <v>1</v>
      </c>
      <c r="N188" s="149" t="s">
        <v>41</v>
      </c>
      <c r="O188" s="55"/>
      <c r="P188" s="142">
        <f t="shared" si="31"/>
        <v>0</v>
      </c>
      <c r="Q188" s="142">
        <v>0</v>
      </c>
      <c r="R188" s="142">
        <f t="shared" si="32"/>
        <v>0</v>
      </c>
      <c r="S188" s="142">
        <v>0</v>
      </c>
      <c r="T188" s="143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44" t="s">
        <v>134</v>
      </c>
      <c r="AT188" s="144" t="s">
        <v>174</v>
      </c>
      <c r="AU188" s="144" t="s">
        <v>86</v>
      </c>
      <c r="AY188" s="14" t="s">
        <v>129</v>
      </c>
      <c r="BE188" s="145">
        <f t="shared" si="34"/>
        <v>0</v>
      </c>
      <c r="BF188" s="145">
        <f t="shared" si="35"/>
        <v>0</v>
      </c>
      <c r="BG188" s="145">
        <f t="shared" si="36"/>
        <v>0</v>
      </c>
      <c r="BH188" s="145">
        <f t="shared" si="37"/>
        <v>0</v>
      </c>
      <c r="BI188" s="145">
        <f t="shared" si="38"/>
        <v>0</v>
      </c>
      <c r="BJ188" s="14" t="s">
        <v>84</v>
      </c>
      <c r="BK188" s="145">
        <f t="shared" si="39"/>
        <v>0</v>
      </c>
      <c r="BL188" s="14" t="s">
        <v>134</v>
      </c>
      <c r="BM188" s="144" t="s">
        <v>360</v>
      </c>
    </row>
    <row r="189" spans="1:65" s="12" customFormat="1" ht="22.95" customHeight="1" x14ac:dyDescent="0.25">
      <c r="B189" s="127"/>
      <c r="C189" s="158"/>
      <c r="D189" s="159" t="s">
        <v>75</v>
      </c>
      <c r="E189" s="161" t="s">
        <v>361</v>
      </c>
      <c r="F189" s="161" t="s">
        <v>362</v>
      </c>
      <c r="G189" s="158"/>
      <c r="H189" s="158"/>
      <c r="I189" s="129"/>
      <c r="J189" s="169">
        <f>BK189</f>
        <v>0</v>
      </c>
      <c r="L189" s="127"/>
      <c r="M189" s="130"/>
      <c r="N189" s="131"/>
      <c r="O189" s="131"/>
      <c r="P189" s="132">
        <f>SUM(P190:P210)</f>
        <v>0</v>
      </c>
      <c r="Q189" s="131"/>
      <c r="R189" s="132">
        <f>SUM(R190:R210)</f>
        <v>0.7884500000000001</v>
      </c>
      <c r="S189" s="131"/>
      <c r="T189" s="133">
        <f>SUM(T190:T210)</f>
        <v>0</v>
      </c>
      <c r="AR189" s="128" t="s">
        <v>86</v>
      </c>
      <c r="AT189" s="134" t="s">
        <v>75</v>
      </c>
      <c r="AU189" s="134" t="s">
        <v>84</v>
      </c>
      <c r="AY189" s="128" t="s">
        <v>129</v>
      </c>
      <c r="BK189" s="135">
        <f>SUM(BK190:BK210)</f>
        <v>0</v>
      </c>
    </row>
    <row r="190" spans="1:65" s="2" customFormat="1" ht="14.4" customHeight="1" x14ac:dyDescent="0.2">
      <c r="A190" s="29"/>
      <c r="B190" s="136"/>
      <c r="C190" s="162" t="s">
        <v>363</v>
      </c>
      <c r="D190" s="162" t="s">
        <v>174</v>
      </c>
      <c r="E190" s="163" t="s">
        <v>175</v>
      </c>
      <c r="F190" s="164" t="s">
        <v>176</v>
      </c>
      <c r="G190" s="165" t="s">
        <v>177</v>
      </c>
      <c r="H190" s="166">
        <v>150</v>
      </c>
      <c r="I190" s="146"/>
      <c r="J190" s="170">
        <f t="shared" ref="J190:J210" si="40">ROUND(I190*H190,2)</f>
        <v>0</v>
      </c>
      <c r="K190" s="147"/>
      <c r="L190" s="30"/>
      <c r="M190" s="148" t="s">
        <v>1</v>
      </c>
      <c r="N190" s="149" t="s">
        <v>41</v>
      </c>
      <c r="O190" s="55"/>
      <c r="P190" s="142">
        <f t="shared" ref="P190:P210" si="41">O190*H190</f>
        <v>0</v>
      </c>
      <c r="Q190" s="142">
        <v>1.4999999999999999E-4</v>
      </c>
      <c r="R190" s="142">
        <f t="shared" ref="R190:R210" si="42">Q190*H190</f>
        <v>2.2499999999999999E-2</v>
      </c>
      <c r="S190" s="142">
        <v>0</v>
      </c>
      <c r="T190" s="143">
        <f t="shared" ref="T190:T210" si="43"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44" t="s">
        <v>134</v>
      </c>
      <c r="AT190" s="144" t="s">
        <v>174</v>
      </c>
      <c r="AU190" s="144" t="s">
        <v>86</v>
      </c>
      <c r="AY190" s="14" t="s">
        <v>129</v>
      </c>
      <c r="BE190" s="145">
        <f t="shared" ref="BE190:BE210" si="44">IF(N190="základní",J190,0)</f>
        <v>0</v>
      </c>
      <c r="BF190" s="145">
        <f t="shared" ref="BF190:BF210" si="45">IF(N190="snížená",J190,0)</f>
        <v>0</v>
      </c>
      <c r="BG190" s="145">
        <f t="shared" ref="BG190:BG210" si="46">IF(N190="zákl. přenesená",J190,0)</f>
        <v>0</v>
      </c>
      <c r="BH190" s="145">
        <f t="shared" ref="BH190:BH210" si="47">IF(N190="sníž. přenesená",J190,0)</f>
        <v>0</v>
      </c>
      <c r="BI190" s="145">
        <f t="shared" ref="BI190:BI210" si="48">IF(N190="nulová",J190,0)</f>
        <v>0</v>
      </c>
      <c r="BJ190" s="14" t="s">
        <v>84</v>
      </c>
      <c r="BK190" s="145">
        <f t="shared" ref="BK190:BK210" si="49">ROUND(I190*H190,2)</f>
        <v>0</v>
      </c>
      <c r="BL190" s="14" t="s">
        <v>134</v>
      </c>
      <c r="BM190" s="144" t="s">
        <v>364</v>
      </c>
    </row>
    <row r="191" spans="1:65" s="2" customFormat="1" ht="14.4" customHeight="1" x14ac:dyDescent="0.2">
      <c r="A191" s="29"/>
      <c r="B191" s="136"/>
      <c r="C191" s="162" t="s">
        <v>365</v>
      </c>
      <c r="D191" s="162" t="s">
        <v>174</v>
      </c>
      <c r="E191" s="163" t="s">
        <v>180</v>
      </c>
      <c r="F191" s="164" t="s">
        <v>181</v>
      </c>
      <c r="G191" s="165" t="s">
        <v>177</v>
      </c>
      <c r="H191" s="166">
        <v>150</v>
      </c>
      <c r="I191" s="146"/>
      <c r="J191" s="170">
        <f t="shared" si="40"/>
        <v>0</v>
      </c>
      <c r="K191" s="147"/>
      <c r="L191" s="30"/>
      <c r="M191" s="148" t="s">
        <v>1</v>
      </c>
      <c r="N191" s="149" t="s">
        <v>41</v>
      </c>
      <c r="O191" s="55"/>
      <c r="P191" s="142">
        <f t="shared" si="41"/>
        <v>0</v>
      </c>
      <c r="Q191" s="142">
        <v>8.0000000000000007E-5</v>
      </c>
      <c r="R191" s="142">
        <f t="shared" si="42"/>
        <v>1.2E-2</v>
      </c>
      <c r="S191" s="142">
        <v>0</v>
      </c>
      <c r="T191" s="143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44" t="s">
        <v>134</v>
      </c>
      <c r="AT191" s="144" t="s">
        <v>174</v>
      </c>
      <c r="AU191" s="144" t="s">
        <v>86</v>
      </c>
      <c r="AY191" s="14" t="s">
        <v>129</v>
      </c>
      <c r="BE191" s="145">
        <f t="shared" si="44"/>
        <v>0</v>
      </c>
      <c r="BF191" s="145">
        <f t="shared" si="45"/>
        <v>0</v>
      </c>
      <c r="BG191" s="145">
        <f t="shared" si="46"/>
        <v>0</v>
      </c>
      <c r="BH191" s="145">
        <f t="shared" si="47"/>
        <v>0</v>
      </c>
      <c r="BI191" s="145">
        <f t="shared" si="48"/>
        <v>0</v>
      </c>
      <c r="BJ191" s="14" t="s">
        <v>84</v>
      </c>
      <c r="BK191" s="145">
        <f t="shared" si="49"/>
        <v>0</v>
      </c>
      <c r="BL191" s="14" t="s">
        <v>134</v>
      </c>
      <c r="BM191" s="144" t="s">
        <v>366</v>
      </c>
    </row>
    <row r="192" spans="1:65" s="2" customFormat="1" ht="14.4" customHeight="1" x14ac:dyDescent="0.2">
      <c r="A192" s="29"/>
      <c r="B192" s="136"/>
      <c r="C192" s="162" t="s">
        <v>367</v>
      </c>
      <c r="D192" s="162" t="s">
        <v>174</v>
      </c>
      <c r="E192" s="163" t="s">
        <v>368</v>
      </c>
      <c r="F192" s="164" t="s">
        <v>369</v>
      </c>
      <c r="G192" s="165" t="s">
        <v>186</v>
      </c>
      <c r="H192" s="166">
        <v>10</v>
      </c>
      <c r="I192" s="146"/>
      <c r="J192" s="170">
        <f t="shared" si="40"/>
        <v>0</v>
      </c>
      <c r="K192" s="147"/>
      <c r="L192" s="30"/>
      <c r="M192" s="148" t="s">
        <v>1</v>
      </c>
      <c r="N192" s="149" t="s">
        <v>41</v>
      </c>
      <c r="O192" s="55"/>
      <c r="P192" s="142">
        <f t="shared" si="41"/>
        <v>0</v>
      </c>
      <c r="Q192" s="142">
        <v>1.58E-3</v>
      </c>
      <c r="R192" s="142">
        <f t="shared" si="42"/>
        <v>1.5800000000000002E-2</v>
      </c>
      <c r="S192" s="142">
        <v>0</v>
      </c>
      <c r="T192" s="143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44" t="s">
        <v>134</v>
      </c>
      <c r="AT192" s="144" t="s">
        <v>174</v>
      </c>
      <c r="AU192" s="144" t="s">
        <v>86</v>
      </c>
      <c r="AY192" s="14" t="s">
        <v>129</v>
      </c>
      <c r="BE192" s="145">
        <f t="shared" si="44"/>
        <v>0</v>
      </c>
      <c r="BF192" s="145">
        <f t="shared" si="45"/>
        <v>0</v>
      </c>
      <c r="BG192" s="145">
        <f t="shared" si="46"/>
        <v>0</v>
      </c>
      <c r="BH192" s="145">
        <f t="shared" si="47"/>
        <v>0</v>
      </c>
      <c r="BI192" s="145">
        <f t="shared" si="48"/>
        <v>0</v>
      </c>
      <c r="BJ192" s="14" t="s">
        <v>84</v>
      </c>
      <c r="BK192" s="145">
        <f t="shared" si="49"/>
        <v>0</v>
      </c>
      <c r="BL192" s="14" t="s">
        <v>134</v>
      </c>
      <c r="BM192" s="144" t="s">
        <v>370</v>
      </c>
    </row>
    <row r="193" spans="1:65" s="2" customFormat="1" ht="14.4" customHeight="1" x14ac:dyDescent="0.2">
      <c r="A193" s="29"/>
      <c r="B193" s="136"/>
      <c r="C193" s="162" t="s">
        <v>371</v>
      </c>
      <c r="D193" s="162" t="s">
        <v>174</v>
      </c>
      <c r="E193" s="163" t="s">
        <v>372</v>
      </c>
      <c r="F193" s="164" t="s">
        <v>373</v>
      </c>
      <c r="G193" s="165" t="s">
        <v>186</v>
      </c>
      <c r="H193" s="166">
        <v>6</v>
      </c>
      <c r="I193" s="146"/>
      <c r="J193" s="170">
        <f t="shared" si="40"/>
        <v>0</v>
      </c>
      <c r="K193" s="147"/>
      <c r="L193" s="30"/>
      <c r="M193" s="148" t="s">
        <v>1</v>
      </c>
      <c r="N193" s="149" t="s">
        <v>41</v>
      </c>
      <c r="O193" s="55"/>
      <c r="P193" s="142">
        <f t="shared" si="41"/>
        <v>0</v>
      </c>
      <c r="Q193" s="142">
        <v>2.96E-3</v>
      </c>
      <c r="R193" s="142">
        <f t="shared" si="42"/>
        <v>1.7759999999999998E-2</v>
      </c>
      <c r="S193" s="142">
        <v>0</v>
      </c>
      <c r="T193" s="143">
        <f t="shared" si="4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44" t="s">
        <v>134</v>
      </c>
      <c r="AT193" s="144" t="s">
        <v>174</v>
      </c>
      <c r="AU193" s="144" t="s">
        <v>86</v>
      </c>
      <c r="AY193" s="14" t="s">
        <v>129</v>
      </c>
      <c r="BE193" s="145">
        <f t="shared" si="44"/>
        <v>0</v>
      </c>
      <c r="BF193" s="145">
        <f t="shared" si="45"/>
        <v>0</v>
      </c>
      <c r="BG193" s="145">
        <f t="shared" si="46"/>
        <v>0</v>
      </c>
      <c r="BH193" s="145">
        <f t="shared" si="47"/>
        <v>0</v>
      </c>
      <c r="BI193" s="145">
        <f t="shared" si="48"/>
        <v>0</v>
      </c>
      <c r="BJ193" s="14" t="s">
        <v>84</v>
      </c>
      <c r="BK193" s="145">
        <f t="shared" si="49"/>
        <v>0</v>
      </c>
      <c r="BL193" s="14" t="s">
        <v>134</v>
      </c>
      <c r="BM193" s="144" t="s">
        <v>374</v>
      </c>
    </row>
    <row r="194" spans="1:65" s="2" customFormat="1" ht="14.4" customHeight="1" x14ac:dyDescent="0.2">
      <c r="A194" s="29"/>
      <c r="B194" s="136"/>
      <c r="C194" s="162" t="s">
        <v>375</v>
      </c>
      <c r="D194" s="162" t="s">
        <v>174</v>
      </c>
      <c r="E194" s="163" t="s">
        <v>376</v>
      </c>
      <c r="F194" s="164" t="s">
        <v>377</v>
      </c>
      <c r="G194" s="165" t="s">
        <v>229</v>
      </c>
      <c r="H194" s="166">
        <v>15</v>
      </c>
      <c r="I194" s="146"/>
      <c r="J194" s="170">
        <f t="shared" si="40"/>
        <v>0</v>
      </c>
      <c r="K194" s="147"/>
      <c r="L194" s="30"/>
      <c r="M194" s="148" t="s">
        <v>1</v>
      </c>
      <c r="N194" s="149" t="s">
        <v>41</v>
      </c>
      <c r="O194" s="55"/>
      <c r="P194" s="142">
        <f t="shared" si="41"/>
        <v>0</v>
      </c>
      <c r="Q194" s="142">
        <v>0</v>
      </c>
      <c r="R194" s="142">
        <f t="shared" si="42"/>
        <v>0</v>
      </c>
      <c r="S194" s="142">
        <v>0</v>
      </c>
      <c r="T194" s="143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44" t="s">
        <v>134</v>
      </c>
      <c r="AT194" s="144" t="s">
        <v>174</v>
      </c>
      <c r="AU194" s="144" t="s">
        <v>86</v>
      </c>
      <c r="AY194" s="14" t="s">
        <v>129</v>
      </c>
      <c r="BE194" s="145">
        <f t="shared" si="44"/>
        <v>0</v>
      </c>
      <c r="BF194" s="145">
        <f t="shared" si="45"/>
        <v>0</v>
      </c>
      <c r="BG194" s="145">
        <f t="shared" si="46"/>
        <v>0</v>
      </c>
      <c r="BH194" s="145">
        <f t="shared" si="47"/>
        <v>0</v>
      </c>
      <c r="BI194" s="145">
        <f t="shared" si="48"/>
        <v>0</v>
      </c>
      <c r="BJ194" s="14" t="s">
        <v>84</v>
      </c>
      <c r="BK194" s="145">
        <f t="shared" si="49"/>
        <v>0</v>
      </c>
      <c r="BL194" s="14" t="s">
        <v>134</v>
      </c>
      <c r="BM194" s="144" t="s">
        <v>378</v>
      </c>
    </row>
    <row r="195" spans="1:65" s="2" customFormat="1" ht="14.4" customHeight="1" x14ac:dyDescent="0.2">
      <c r="A195" s="29"/>
      <c r="B195" s="136"/>
      <c r="C195" s="162" t="s">
        <v>379</v>
      </c>
      <c r="D195" s="162" t="s">
        <v>174</v>
      </c>
      <c r="E195" s="163" t="s">
        <v>380</v>
      </c>
      <c r="F195" s="164" t="s">
        <v>381</v>
      </c>
      <c r="G195" s="165" t="s">
        <v>229</v>
      </c>
      <c r="H195" s="166">
        <v>11</v>
      </c>
      <c r="I195" s="146"/>
      <c r="J195" s="170">
        <f t="shared" si="40"/>
        <v>0</v>
      </c>
      <c r="K195" s="147"/>
      <c r="L195" s="30"/>
      <c r="M195" s="148" t="s">
        <v>1</v>
      </c>
      <c r="N195" s="149" t="s">
        <v>41</v>
      </c>
      <c r="O195" s="55"/>
      <c r="P195" s="142">
        <f t="shared" si="41"/>
        <v>0</v>
      </c>
      <c r="Q195" s="142">
        <v>0</v>
      </c>
      <c r="R195" s="142">
        <f t="shared" si="42"/>
        <v>0</v>
      </c>
      <c r="S195" s="142">
        <v>0</v>
      </c>
      <c r="T195" s="143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44" t="s">
        <v>134</v>
      </c>
      <c r="AT195" s="144" t="s">
        <v>174</v>
      </c>
      <c r="AU195" s="144" t="s">
        <v>86</v>
      </c>
      <c r="AY195" s="14" t="s">
        <v>129</v>
      </c>
      <c r="BE195" s="145">
        <f t="shared" si="44"/>
        <v>0</v>
      </c>
      <c r="BF195" s="145">
        <f t="shared" si="45"/>
        <v>0</v>
      </c>
      <c r="BG195" s="145">
        <f t="shared" si="46"/>
        <v>0</v>
      </c>
      <c r="BH195" s="145">
        <f t="shared" si="47"/>
        <v>0</v>
      </c>
      <c r="BI195" s="145">
        <f t="shared" si="48"/>
        <v>0</v>
      </c>
      <c r="BJ195" s="14" t="s">
        <v>84</v>
      </c>
      <c r="BK195" s="145">
        <f t="shared" si="49"/>
        <v>0</v>
      </c>
      <c r="BL195" s="14" t="s">
        <v>134</v>
      </c>
      <c r="BM195" s="144" t="s">
        <v>382</v>
      </c>
    </row>
    <row r="196" spans="1:65" s="2" customFormat="1" ht="14.4" customHeight="1" x14ac:dyDescent="0.2">
      <c r="A196" s="29"/>
      <c r="B196" s="136"/>
      <c r="C196" s="162" t="s">
        <v>383</v>
      </c>
      <c r="D196" s="162" t="s">
        <v>174</v>
      </c>
      <c r="E196" s="163" t="s">
        <v>384</v>
      </c>
      <c r="F196" s="164" t="s">
        <v>385</v>
      </c>
      <c r="G196" s="165" t="s">
        <v>229</v>
      </c>
      <c r="H196" s="166">
        <v>4</v>
      </c>
      <c r="I196" s="146"/>
      <c r="J196" s="170">
        <f t="shared" si="40"/>
        <v>0</v>
      </c>
      <c r="K196" s="147"/>
      <c r="L196" s="30"/>
      <c r="M196" s="148" t="s">
        <v>1</v>
      </c>
      <c r="N196" s="149" t="s">
        <v>41</v>
      </c>
      <c r="O196" s="55"/>
      <c r="P196" s="142">
        <f t="shared" si="41"/>
        <v>0</v>
      </c>
      <c r="Q196" s="142">
        <v>0</v>
      </c>
      <c r="R196" s="142">
        <f t="shared" si="42"/>
        <v>0</v>
      </c>
      <c r="S196" s="142">
        <v>0</v>
      </c>
      <c r="T196" s="143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44" t="s">
        <v>134</v>
      </c>
      <c r="AT196" s="144" t="s">
        <v>174</v>
      </c>
      <c r="AU196" s="144" t="s">
        <v>86</v>
      </c>
      <c r="AY196" s="14" t="s">
        <v>129</v>
      </c>
      <c r="BE196" s="145">
        <f t="shared" si="44"/>
        <v>0</v>
      </c>
      <c r="BF196" s="145">
        <f t="shared" si="45"/>
        <v>0</v>
      </c>
      <c r="BG196" s="145">
        <f t="shared" si="46"/>
        <v>0</v>
      </c>
      <c r="BH196" s="145">
        <f t="shared" si="47"/>
        <v>0</v>
      </c>
      <c r="BI196" s="145">
        <f t="shared" si="48"/>
        <v>0</v>
      </c>
      <c r="BJ196" s="14" t="s">
        <v>84</v>
      </c>
      <c r="BK196" s="145">
        <f t="shared" si="49"/>
        <v>0</v>
      </c>
      <c r="BL196" s="14" t="s">
        <v>134</v>
      </c>
      <c r="BM196" s="144" t="s">
        <v>386</v>
      </c>
    </row>
    <row r="197" spans="1:65" s="2" customFormat="1" ht="14.4" customHeight="1" x14ac:dyDescent="0.2">
      <c r="A197" s="29"/>
      <c r="B197" s="136"/>
      <c r="C197" s="162" t="s">
        <v>187</v>
      </c>
      <c r="D197" s="162" t="s">
        <v>174</v>
      </c>
      <c r="E197" s="163" t="s">
        <v>387</v>
      </c>
      <c r="F197" s="164" t="s">
        <v>388</v>
      </c>
      <c r="G197" s="165" t="s">
        <v>186</v>
      </c>
      <c r="H197" s="166">
        <v>20</v>
      </c>
      <c r="I197" s="146"/>
      <c r="J197" s="170">
        <f t="shared" si="40"/>
        <v>0</v>
      </c>
      <c r="K197" s="147"/>
      <c r="L197" s="30"/>
      <c r="M197" s="148" t="s">
        <v>1</v>
      </c>
      <c r="N197" s="149" t="s">
        <v>41</v>
      </c>
      <c r="O197" s="55"/>
      <c r="P197" s="142">
        <f t="shared" si="41"/>
        <v>0</v>
      </c>
      <c r="Q197" s="142">
        <v>5.7499999999999999E-3</v>
      </c>
      <c r="R197" s="142">
        <f t="shared" si="42"/>
        <v>0.11499999999999999</v>
      </c>
      <c r="S197" s="142">
        <v>0</v>
      </c>
      <c r="T197" s="143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44" t="s">
        <v>134</v>
      </c>
      <c r="AT197" s="144" t="s">
        <v>174</v>
      </c>
      <c r="AU197" s="144" t="s">
        <v>86</v>
      </c>
      <c r="AY197" s="14" t="s">
        <v>129</v>
      </c>
      <c r="BE197" s="145">
        <f t="shared" si="44"/>
        <v>0</v>
      </c>
      <c r="BF197" s="145">
        <f t="shared" si="45"/>
        <v>0</v>
      </c>
      <c r="BG197" s="145">
        <f t="shared" si="46"/>
        <v>0</v>
      </c>
      <c r="BH197" s="145">
        <f t="shared" si="47"/>
        <v>0</v>
      </c>
      <c r="BI197" s="145">
        <f t="shared" si="48"/>
        <v>0</v>
      </c>
      <c r="BJ197" s="14" t="s">
        <v>84</v>
      </c>
      <c r="BK197" s="145">
        <f t="shared" si="49"/>
        <v>0</v>
      </c>
      <c r="BL197" s="14" t="s">
        <v>134</v>
      </c>
      <c r="BM197" s="144" t="s">
        <v>389</v>
      </c>
    </row>
    <row r="198" spans="1:65" s="2" customFormat="1" ht="14.4" customHeight="1" x14ac:dyDescent="0.2">
      <c r="A198" s="29"/>
      <c r="B198" s="136"/>
      <c r="C198" s="162" t="s">
        <v>390</v>
      </c>
      <c r="D198" s="162" t="s">
        <v>174</v>
      </c>
      <c r="E198" s="163" t="s">
        <v>391</v>
      </c>
      <c r="F198" s="164" t="s">
        <v>392</v>
      </c>
      <c r="G198" s="165" t="s">
        <v>186</v>
      </c>
      <c r="H198" s="166">
        <v>20</v>
      </c>
      <c r="I198" s="146"/>
      <c r="J198" s="170">
        <f t="shared" si="40"/>
        <v>0</v>
      </c>
      <c r="K198" s="147"/>
      <c r="L198" s="30"/>
      <c r="M198" s="148" t="s">
        <v>1</v>
      </c>
      <c r="N198" s="149" t="s">
        <v>41</v>
      </c>
      <c r="O198" s="55"/>
      <c r="P198" s="142">
        <f t="shared" si="41"/>
        <v>0</v>
      </c>
      <c r="Q198" s="142">
        <v>6.0899999999999999E-3</v>
      </c>
      <c r="R198" s="142">
        <f t="shared" si="42"/>
        <v>0.12179999999999999</v>
      </c>
      <c r="S198" s="142">
        <v>0</v>
      </c>
      <c r="T198" s="143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44" t="s">
        <v>134</v>
      </c>
      <c r="AT198" s="144" t="s">
        <v>174</v>
      </c>
      <c r="AU198" s="144" t="s">
        <v>86</v>
      </c>
      <c r="AY198" s="14" t="s">
        <v>129</v>
      </c>
      <c r="BE198" s="145">
        <f t="shared" si="44"/>
        <v>0</v>
      </c>
      <c r="BF198" s="145">
        <f t="shared" si="45"/>
        <v>0</v>
      </c>
      <c r="BG198" s="145">
        <f t="shared" si="46"/>
        <v>0</v>
      </c>
      <c r="BH198" s="145">
        <f t="shared" si="47"/>
        <v>0</v>
      </c>
      <c r="BI198" s="145">
        <f t="shared" si="48"/>
        <v>0</v>
      </c>
      <c r="BJ198" s="14" t="s">
        <v>84</v>
      </c>
      <c r="BK198" s="145">
        <f t="shared" si="49"/>
        <v>0</v>
      </c>
      <c r="BL198" s="14" t="s">
        <v>134</v>
      </c>
      <c r="BM198" s="144" t="s">
        <v>393</v>
      </c>
    </row>
    <row r="199" spans="1:65" s="2" customFormat="1" ht="14.4" customHeight="1" x14ac:dyDescent="0.2">
      <c r="A199" s="29"/>
      <c r="B199" s="136"/>
      <c r="C199" s="162" t="s">
        <v>394</v>
      </c>
      <c r="D199" s="162" t="s">
        <v>174</v>
      </c>
      <c r="E199" s="163" t="s">
        <v>395</v>
      </c>
      <c r="F199" s="164" t="s">
        <v>396</v>
      </c>
      <c r="G199" s="165" t="s">
        <v>186</v>
      </c>
      <c r="H199" s="166">
        <v>10</v>
      </c>
      <c r="I199" s="146"/>
      <c r="J199" s="170">
        <f t="shared" si="40"/>
        <v>0</v>
      </c>
      <c r="K199" s="147"/>
      <c r="L199" s="30"/>
      <c r="M199" s="148" t="s">
        <v>1</v>
      </c>
      <c r="N199" s="149" t="s">
        <v>41</v>
      </c>
      <c r="O199" s="55"/>
      <c r="P199" s="142">
        <f t="shared" si="41"/>
        <v>0</v>
      </c>
      <c r="Q199" s="142">
        <v>6.0999999999999997E-4</v>
      </c>
      <c r="R199" s="142">
        <f t="shared" si="42"/>
        <v>6.0999999999999995E-3</v>
      </c>
      <c r="S199" s="142">
        <v>0</v>
      </c>
      <c r="T199" s="143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44" t="s">
        <v>134</v>
      </c>
      <c r="AT199" s="144" t="s">
        <v>174</v>
      </c>
      <c r="AU199" s="144" t="s">
        <v>86</v>
      </c>
      <c r="AY199" s="14" t="s">
        <v>129</v>
      </c>
      <c r="BE199" s="145">
        <f t="shared" si="44"/>
        <v>0</v>
      </c>
      <c r="BF199" s="145">
        <f t="shared" si="45"/>
        <v>0</v>
      </c>
      <c r="BG199" s="145">
        <f t="shared" si="46"/>
        <v>0</v>
      </c>
      <c r="BH199" s="145">
        <f t="shared" si="47"/>
        <v>0</v>
      </c>
      <c r="BI199" s="145">
        <f t="shared" si="48"/>
        <v>0</v>
      </c>
      <c r="BJ199" s="14" t="s">
        <v>84</v>
      </c>
      <c r="BK199" s="145">
        <f t="shared" si="49"/>
        <v>0</v>
      </c>
      <c r="BL199" s="14" t="s">
        <v>134</v>
      </c>
      <c r="BM199" s="144" t="s">
        <v>397</v>
      </c>
    </row>
    <row r="200" spans="1:65" s="2" customFormat="1" ht="14.4" customHeight="1" x14ac:dyDescent="0.2">
      <c r="A200" s="29"/>
      <c r="B200" s="136"/>
      <c r="C200" s="162" t="s">
        <v>398</v>
      </c>
      <c r="D200" s="162" t="s">
        <v>174</v>
      </c>
      <c r="E200" s="163" t="s">
        <v>399</v>
      </c>
      <c r="F200" s="164" t="s">
        <v>400</v>
      </c>
      <c r="G200" s="165" t="s">
        <v>186</v>
      </c>
      <c r="H200" s="166">
        <v>25</v>
      </c>
      <c r="I200" s="146"/>
      <c r="J200" s="170">
        <f t="shared" si="40"/>
        <v>0</v>
      </c>
      <c r="K200" s="147"/>
      <c r="L200" s="30"/>
      <c r="M200" s="148" t="s">
        <v>1</v>
      </c>
      <c r="N200" s="149" t="s">
        <v>41</v>
      </c>
      <c r="O200" s="55"/>
      <c r="P200" s="142">
        <f t="shared" si="41"/>
        <v>0</v>
      </c>
      <c r="Q200" s="142">
        <v>1.1900000000000001E-3</v>
      </c>
      <c r="R200" s="142">
        <f t="shared" si="42"/>
        <v>2.9750000000000002E-2</v>
      </c>
      <c r="S200" s="142">
        <v>0</v>
      </c>
      <c r="T200" s="143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44" t="s">
        <v>134</v>
      </c>
      <c r="AT200" s="144" t="s">
        <v>174</v>
      </c>
      <c r="AU200" s="144" t="s">
        <v>86</v>
      </c>
      <c r="AY200" s="14" t="s">
        <v>129</v>
      </c>
      <c r="BE200" s="145">
        <f t="shared" si="44"/>
        <v>0</v>
      </c>
      <c r="BF200" s="145">
        <f t="shared" si="45"/>
        <v>0</v>
      </c>
      <c r="BG200" s="145">
        <f t="shared" si="46"/>
        <v>0</v>
      </c>
      <c r="BH200" s="145">
        <f t="shared" si="47"/>
        <v>0</v>
      </c>
      <c r="BI200" s="145">
        <f t="shared" si="48"/>
        <v>0</v>
      </c>
      <c r="BJ200" s="14" t="s">
        <v>84</v>
      </c>
      <c r="BK200" s="145">
        <f t="shared" si="49"/>
        <v>0</v>
      </c>
      <c r="BL200" s="14" t="s">
        <v>134</v>
      </c>
      <c r="BM200" s="144" t="s">
        <v>401</v>
      </c>
    </row>
    <row r="201" spans="1:65" s="2" customFormat="1" ht="14.4" customHeight="1" x14ac:dyDescent="0.2">
      <c r="A201" s="29"/>
      <c r="B201" s="136"/>
      <c r="C201" s="162" t="s">
        <v>402</v>
      </c>
      <c r="D201" s="162" t="s">
        <v>174</v>
      </c>
      <c r="E201" s="163" t="s">
        <v>403</v>
      </c>
      <c r="F201" s="164" t="s">
        <v>404</v>
      </c>
      <c r="G201" s="165" t="s">
        <v>186</v>
      </c>
      <c r="H201" s="166">
        <v>140</v>
      </c>
      <c r="I201" s="146"/>
      <c r="J201" s="170">
        <f t="shared" si="40"/>
        <v>0</v>
      </c>
      <c r="K201" s="147"/>
      <c r="L201" s="30"/>
      <c r="M201" s="148" t="s">
        <v>1</v>
      </c>
      <c r="N201" s="149" t="s">
        <v>41</v>
      </c>
      <c r="O201" s="55"/>
      <c r="P201" s="142">
        <f t="shared" si="41"/>
        <v>0</v>
      </c>
      <c r="Q201" s="142">
        <v>2.6199999999999999E-3</v>
      </c>
      <c r="R201" s="142">
        <f t="shared" si="42"/>
        <v>0.36680000000000001</v>
      </c>
      <c r="S201" s="142">
        <v>0</v>
      </c>
      <c r="T201" s="143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44" t="s">
        <v>134</v>
      </c>
      <c r="AT201" s="144" t="s">
        <v>174</v>
      </c>
      <c r="AU201" s="144" t="s">
        <v>86</v>
      </c>
      <c r="AY201" s="14" t="s">
        <v>129</v>
      </c>
      <c r="BE201" s="145">
        <f t="shared" si="44"/>
        <v>0</v>
      </c>
      <c r="BF201" s="145">
        <f t="shared" si="45"/>
        <v>0</v>
      </c>
      <c r="BG201" s="145">
        <f t="shared" si="46"/>
        <v>0</v>
      </c>
      <c r="BH201" s="145">
        <f t="shared" si="47"/>
        <v>0</v>
      </c>
      <c r="BI201" s="145">
        <f t="shared" si="48"/>
        <v>0</v>
      </c>
      <c r="BJ201" s="14" t="s">
        <v>84</v>
      </c>
      <c r="BK201" s="145">
        <f t="shared" si="49"/>
        <v>0</v>
      </c>
      <c r="BL201" s="14" t="s">
        <v>134</v>
      </c>
      <c r="BM201" s="144" t="s">
        <v>405</v>
      </c>
    </row>
    <row r="202" spans="1:65" s="2" customFormat="1" ht="14.4" customHeight="1" x14ac:dyDescent="0.2">
      <c r="A202" s="29"/>
      <c r="B202" s="136"/>
      <c r="C202" s="162" t="s">
        <v>406</v>
      </c>
      <c r="D202" s="162" t="s">
        <v>174</v>
      </c>
      <c r="E202" s="163" t="s">
        <v>407</v>
      </c>
      <c r="F202" s="164" t="s">
        <v>408</v>
      </c>
      <c r="G202" s="165" t="s">
        <v>229</v>
      </c>
      <c r="H202" s="166">
        <v>4</v>
      </c>
      <c r="I202" s="146"/>
      <c r="J202" s="170">
        <f t="shared" si="40"/>
        <v>0</v>
      </c>
      <c r="K202" s="147"/>
      <c r="L202" s="30"/>
      <c r="M202" s="148" t="s">
        <v>1</v>
      </c>
      <c r="N202" s="149" t="s">
        <v>41</v>
      </c>
      <c r="O202" s="55"/>
      <c r="P202" s="142">
        <f t="shared" si="41"/>
        <v>0</v>
      </c>
      <c r="Q202" s="142">
        <v>2.2300000000000002E-3</v>
      </c>
      <c r="R202" s="142">
        <f t="shared" si="42"/>
        <v>8.9200000000000008E-3</v>
      </c>
      <c r="S202" s="142">
        <v>0</v>
      </c>
      <c r="T202" s="143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44" t="s">
        <v>134</v>
      </c>
      <c r="AT202" s="144" t="s">
        <v>174</v>
      </c>
      <c r="AU202" s="144" t="s">
        <v>86</v>
      </c>
      <c r="AY202" s="14" t="s">
        <v>129</v>
      </c>
      <c r="BE202" s="145">
        <f t="shared" si="44"/>
        <v>0</v>
      </c>
      <c r="BF202" s="145">
        <f t="shared" si="45"/>
        <v>0</v>
      </c>
      <c r="BG202" s="145">
        <f t="shared" si="46"/>
        <v>0</v>
      </c>
      <c r="BH202" s="145">
        <f t="shared" si="47"/>
        <v>0</v>
      </c>
      <c r="BI202" s="145">
        <f t="shared" si="48"/>
        <v>0</v>
      </c>
      <c r="BJ202" s="14" t="s">
        <v>84</v>
      </c>
      <c r="BK202" s="145">
        <f t="shared" si="49"/>
        <v>0</v>
      </c>
      <c r="BL202" s="14" t="s">
        <v>134</v>
      </c>
      <c r="BM202" s="144" t="s">
        <v>409</v>
      </c>
    </row>
    <row r="203" spans="1:65" s="2" customFormat="1" ht="14.4" customHeight="1" x14ac:dyDescent="0.2">
      <c r="A203" s="29"/>
      <c r="B203" s="136"/>
      <c r="C203" s="162" t="s">
        <v>410</v>
      </c>
      <c r="D203" s="162" t="s">
        <v>174</v>
      </c>
      <c r="E203" s="163" t="s">
        <v>411</v>
      </c>
      <c r="F203" s="164" t="s">
        <v>412</v>
      </c>
      <c r="G203" s="165" t="s">
        <v>229</v>
      </c>
      <c r="H203" s="166">
        <v>1</v>
      </c>
      <c r="I203" s="146"/>
      <c r="J203" s="170">
        <f t="shared" si="40"/>
        <v>0</v>
      </c>
      <c r="K203" s="147"/>
      <c r="L203" s="30"/>
      <c r="M203" s="148" t="s">
        <v>1</v>
      </c>
      <c r="N203" s="149" t="s">
        <v>41</v>
      </c>
      <c r="O203" s="55"/>
      <c r="P203" s="142">
        <f t="shared" si="41"/>
        <v>0</v>
      </c>
      <c r="Q203" s="142">
        <v>2.9819999999999999E-2</v>
      </c>
      <c r="R203" s="142">
        <f t="shared" si="42"/>
        <v>2.9819999999999999E-2</v>
      </c>
      <c r="S203" s="142">
        <v>0</v>
      </c>
      <c r="T203" s="143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44" t="s">
        <v>134</v>
      </c>
      <c r="AT203" s="144" t="s">
        <v>174</v>
      </c>
      <c r="AU203" s="144" t="s">
        <v>86</v>
      </c>
      <c r="AY203" s="14" t="s">
        <v>129</v>
      </c>
      <c r="BE203" s="145">
        <f t="shared" si="44"/>
        <v>0</v>
      </c>
      <c r="BF203" s="145">
        <f t="shared" si="45"/>
        <v>0</v>
      </c>
      <c r="BG203" s="145">
        <f t="shared" si="46"/>
        <v>0</v>
      </c>
      <c r="BH203" s="145">
        <f t="shared" si="47"/>
        <v>0</v>
      </c>
      <c r="BI203" s="145">
        <f t="shared" si="48"/>
        <v>0</v>
      </c>
      <c r="BJ203" s="14" t="s">
        <v>84</v>
      </c>
      <c r="BK203" s="145">
        <f t="shared" si="49"/>
        <v>0</v>
      </c>
      <c r="BL203" s="14" t="s">
        <v>134</v>
      </c>
      <c r="BM203" s="144" t="s">
        <v>413</v>
      </c>
    </row>
    <row r="204" spans="1:65" s="2" customFormat="1" ht="14.4" customHeight="1" x14ac:dyDescent="0.2">
      <c r="A204" s="29"/>
      <c r="B204" s="136"/>
      <c r="C204" s="162" t="s">
        <v>414</v>
      </c>
      <c r="D204" s="162" t="s">
        <v>174</v>
      </c>
      <c r="E204" s="163" t="s">
        <v>415</v>
      </c>
      <c r="F204" s="164" t="s">
        <v>416</v>
      </c>
      <c r="G204" s="165" t="s">
        <v>186</v>
      </c>
      <c r="H204" s="166">
        <v>55</v>
      </c>
      <c r="I204" s="146"/>
      <c r="J204" s="170">
        <f t="shared" si="40"/>
        <v>0</v>
      </c>
      <c r="K204" s="147"/>
      <c r="L204" s="30"/>
      <c r="M204" s="148" t="s">
        <v>1</v>
      </c>
      <c r="N204" s="149" t="s">
        <v>41</v>
      </c>
      <c r="O204" s="55"/>
      <c r="P204" s="142">
        <f t="shared" si="41"/>
        <v>0</v>
      </c>
      <c r="Q204" s="142">
        <v>0</v>
      </c>
      <c r="R204" s="142">
        <f t="shared" si="42"/>
        <v>0</v>
      </c>
      <c r="S204" s="142">
        <v>0</v>
      </c>
      <c r="T204" s="143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44" t="s">
        <v>134</v>
      </c>
      <c r="AT204" s="144" t="s">
        <v>174</v>
      </c>
      <c r="AU204" s="144" t="s">
        <v>86</v>
      </c>
      <c r="AY204" s="14" t="s">
        <v>129</v>
      </c>
      <c r="BE204" s="145">
        <f t="shared" si="44"/>
        <v>0</v>
      </c>
      <c r="BF204" s="145">
        <f t="shared" si="45"/>
        <v>0</v>
      </c>
      <c r="BG204" s="145">
        <f t="shared" si="46"/>
        <v>0</v>
      </c>
      <c r="BH204" s="145">
        <f t="shared" si="47"/>
        <v>0</v>
      </c>
      <c r="BI204" s="145">
        <f t="shared" si="48"/>
        <v>0</v>
      </c>
      <c r="BJ204" s="14" t="s">
        <v>84</v>
      </c>
      <c r="BK204" s="145">
        <f t="shared" si="49"/>
        <v>0</v>
      </c>
      <c r="BL204" s="14" t="s">
        <v>134</v>
      </c>
      <c r="BM204" s="144" t="s">
        <v>417</v>
      </c>
    </row>
    <row r="205" spans="1:65" s="2" customFormat="1" ht="14.4" customHeight="1" x14ac:dyDescent="0.2">
      <c r="A205" s="29"/>
      <c r="B205" s="136"/>
      <c r="C205" s="162" t="s">
        <v>418</v>
      </c>
      <c r="D205" s="162" t="s">
        <v>174</v>
      </c>
      <c r="E205" s="163" t="s">
        <v>419</v>
      </c>
      <c r="F205" s="164" t="s">
        <v>420</v>
      </c>
      <c r="G205" s="165" t="s">
        <v>186</v>
      </c>
      <c r="H205" s="166">
        <v>160</v>
      </c>
      <c r="I205" s="146"/>
      <c r="J205" s="170">
        <f t="shared" si="40"/>
        <v>0</v>
      </c>
      <c r="K205" s="147"/>
      <c r="L205" s="30"/>
      <c r="M205" s="148" t="s">
        <v>1</v>
      </c>
      <c r="N205" s="149" t="s">
        <v>41</v>
      </c>
      <c r="O205" s="55"/>
      <c r="P205" s="142">
        <f t="shared" si="41"/>
        <v>0</v>
      </c>
      <c r="Q205" s="142">
        <v>0</v>
      </c>
      <c r="R205" s="142">
        <f t="shared" si="42"/>
        <v>0</v>
      </c>
      <c r="S205" s="142">
        <v>0</v>
      </c>
      <c r="T205" s="143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44" t="s">
        <v>134</v>
      </c>
      <c r="AT205" s="144" t="s">
        <v>174</v>
      </c>
      <c r="AU205" s="144" t="s">
        <v>86</v>
      </c>
      <c r="AY205" s="14" t="s">
        <v>129</v>
      </c>
      <c r="BE205" s="145">
        <f t="shared" si="44"/>
        <v>0</v>
      </c>
      <c r="BF205" s="145">
        <f t="shared" si="45"/>
        <v>0</v>
      </c>
      <c r="BG205" s="145">
        <f t="shared" si="46"/>
        <v>0</v>
      </c>
      <c r="BH205" s="145">
        <f t="shared" si="47"/>
        <v>0</v>
      </c>
      <c r="BI205" s="145">
        <f t="shared" si="48"/>
        <v>0</v>
      </c>
      <c r="BJ205" s="14" t="s">
        <v>84</v>
      </c>
      <c r="BK205" s="145">
        <f t="shared" si="49"/>
        <v>0</v>
      </c>
      <c r="BL205" s="14" t="s">
        <v>134</v>
      </c>
      <c r="BM205" s="144" t="s">
        <v>421</v>
      </c>
    </row>
    <row r="206" spans="1:65" s="2" customFormat="1" ht="24.15" customHeight="1" x14ac:dyDescent="0.2">
      <c r="A206" s="29"/>
      <c r="B206" s="136"/>
      <c r="C206" s="162" t="s">
        <v>422</v>
      </c>
      <c r="D206" s="162" t="s">
        <v>174</v>
      </c>
      <c r="E206" s="163" t="s">
        <v>423</v>
      </c>
      <c r="F206" s="164" t="s">
        <v>424</v>
      </c>
      <c r="G206" s="165" t="s">
        <v>186</v>
      </c>
      <c r="H206" s="166">
        <v>31</v>
      </c>
      <c r="I206" s="146"/>
      <c r="J206" s="170">
        <f t="shared" si="40"/>
        <v>0</v>
      </c>
      <c r="K206" s="147"/>
      <c r="L206" s="30"/>
      <c r="M206" s="148" t="s">
        <v>1</v>
      </c>
      <c r="N206" s="149" t="s">
        <v>41</v>
      </c>
      <c r="O206" s="55"/>
      <c r="P206" s="142">
        <f t="shared" si="41"/>
        <v>0</v>
      </c>
      <c r="Q206" s="142">
        <v>2.0000000000000001E-4</v>
      </c>
      <c r="R206" s="142">
        <f t="shared" si="42"/>
        <v>6.2000000000000006E-3</v>
      </c>
      <c r="S206" s="142">
        <v>0</v>
      </c>
      <c r="T206" s="143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44" t="s">
        <v>134</v>
      </c>
      <c r="AT206" s="144" t="s">
        <v>174</v>
      </c>
      <c r="AU206" s="144" t="s">
        <v>86</v>
      </c>
      <c r="AY206" s="14" t="s">
        <v>129</v>
      </c>
      <c r="BE206" s="145">
        <f t="shared" si="44"/>
        <v>0</v>
      </c>
      <c r="BF206" s="145">
        <f t="shared" si="45"/>
        <v>0</v>
      </c>
      <c r="BG206" s="145">
        <f t="shared" si="46"/>
        <v>0</v>
      </c>
      <c r="BH206" s="145">
        <f t="shared" si="47"/>
        <v>0</v>
      </c>
      <c r="BI206" s="145">
        <f t="shared" si="48"/>
        <v>0</v>
      </c>
      <c r="BJ206" s="14" t="s">
        <v>84</v>
      </c>
      <c r="BK206" s="145">
        <f t="shared" si="49"/>
        <v>0</v>
      </c>
      <c r="BL206" s="14" t="s">
        <v>134</v>
      </c>
      <c r="BM206" s="144" t="s">
        <v>425</v>
      </c>
    </row>
    <row r="207" spans="1:65" s="2" customFormat="1" ht="24.15" customHeight="1" x14ac:dyDescent="0.2">
      <c r="A207" s="29"/>
      <c r="B207" s="136"/>
      <c r="C207" s="162" t="s">
        <v>426</v>
      </c>
      <c r="D207" s="162" t="s">
        <v>174</v>
      </c>
      <c r="E207" s="163" t="s">
        <v>427</v>
      </c>
      <c r="F207" s="164" t="s">
        <v>428</v>
      </c>
      <c r="G207" s="165" t="s">
        <v>186</v>
      </c>
      <c r="H207" s="166">
        <v>160</v>
      </c>
      <c r="I207" s="146"/>
      <c r="J207" s="170">
        <f t="shared" si="40"/>
        <v>0</v>
      </c>
      <c r="K207" s="147"/>
      <c r="L207" s="30"/>
      <c r="M207" s="148" t="s">
        <v>1</v>
      </c>
      <c r="N207" s="149" t="s">
        <v>41</v>
      </c>
      <c r="O207" s="55"/>
      <c r="P207" s="142">
        <f t="shared" si="41"/>
        <v>0</v>
      </c>
      <c r="Q207" s="142">
        <v>2.0000000000000001E-4</v>
      </c>
      <c r="R207" s="142">
        <f t="shared" si="42"/>
        <v>3.2000000000000001E-2</v>
      </c>
      <c r="S207" s="142">
        <v>0</v>
      </c>
      <c r="T207" s="143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44" t="s">
        <v>134</v>
      </c>
      <c r="AT207" s="144" t="s">
        <v>174</v>
      </c>
      <c r="AU207" s="144" t="s">
        <v>86</v>
      </c>
      <c r="AY207" s="14" t="s">
        <v>129</v>
      </c>
      <c r="BE207" s="145">
        <f t="shared" si="44"/>
        <v>0</v>
      </c>
      <c r="BF207" s="145">
        <f t="shared" si="45"/>
        <v>0</v>
      </c>
      <c r="BG207" s="145">
        <f t="shared" si="46"/>
        <v>0</v>
      </c>
      <c r="BH207" s="145">
        <f t="shared" si="47"/>
        <v>0</v>
      </c>
      <c r="BI207" s="145">
        <f t="shared" si="48"/>
        <v>0</v>
      </c>
      <c r="BJ207" s="14" t="s">
        <v>84</v>
      </c>
      <c r="BK207" s="145">
        <f t="shared" si="49"/>
        <v>0</v>
      </c>
      <c r="BL207" s="14" t="s">
        <v>134</v>
      </c>
      <c r="BM207" s="144" t="s">
        <v>429</v>
      </c>
    </row>
    <row r="208" spans="1:65" s="2" customFormat="1" ht="24.15" customHeight="1" x14ac:dyDescent="0.2">
      <c r="A208" s="29"/>
      <c r="B208" s="136"/>
      <c r="C208" s="162" t="s">
        <v>430</v>
      </c>
      <c r="D208" s="162" t="s">
        <v>174</v>
      </c>
      <c r="E208" s="163" t="s">
        <v>431</v>
      </c>
      <c r="F208" s="164" t="s">
        <v>432</v>
      </c>
      <c r="G208" s="165" t="s">
        <v>186</v>
      </c>
      <c r="H208" s="166">
        <v>20</v>
      </c>
      <c r="I208" s="146"/>
      <c r="J208" s="170">
        <f t="shared" si="40"/>
        <v>0</v>
      </c>
      <c r="K208" s="147"/>
      <c r="L208" s="30"/>
      <c r="M208" s="148" t="s">
        <v>1</v>
      </c>
      <c r="N208" s="149" t="s">
        <v>41</v>
      </c>
      <c r="O208" s="55"/>
      <c r="P208" s="142">
        <f t="shared" si="41"/>
        <v>0</v>
      </c>
      <c r="Q208" s="142">
        <v>2.0000000000000001E-4</v>
      </c>
      <c r="R208" s="142">
        <f t="shared" si="42"/>
        <v>4.0000000000000001E-3</v>
      </c>
      <c r="S208" s="142">
        <v>0</v>
      </c>
      <c r="T208" s="143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44" t="s">
        <v>134</v>
      </c>
      <c r="AT208" s="144" t="s">
        <v>174</v>
      </c>
      <c r="AU208" s="144" t="s">
        <v>86</v>
      </c>
      <c r="AY208" s="14" t="s">
        <v>129</v>
      </c>
      <c r="BE208" s="145">
        <f t="shared" si="44"/>
        <v>0</v>
      </c>
      <c r="BF208" s="145">
        <f t="shared" si="45"/>
        <v>0</v>
      </c>
      <c r="BG208" s="145">
        <f t="shared" si="46"/>
        <v>0</v>
      </c>
      <c r="BH208" s="145">
        <f t="shared" si="47"/>
        <v>0</v>
      </c>
      <c r="BI208" s="145">
        <f t="shared" si="48"/>
        <v>0</v>
      </c>
      <c r="BJ208" s="14" t="s">
        <v>84</v>
      </c>
      <c r="BK208" s="145">
        <f t="shared" si="49"/>
        <v>0</v>
      </c>
      <c r="BL208" s="14" t="s">
        <v>134</v>
      </c>
      <c r="BM208" s="144" t="s">
        <v>433</v>
      </c>
    </row>
    <row r="209" spans="1:65" s="2" customFormat="1" ht="14.4" customHeight="1" x14ac:dyDescent="0.2">
      <c r="A209" s="29"/>
      <c r="B209" s="136"/>
      <c r="C209" s="162" t="s">
        <v>434</v>
      </c>
      <c r="D209" s="162" t="s">
        <v>174</v>
      </c>
      <c r="E209" s="163" t="s">
        <v>435</v>
      </c>
      <c r="F209" s="164" t="s">
        <v>436</v>
      </c>
      <c r="G209" s="165" t="s">
        <v>261</v>
      </c>
      <c r="H209" s="150"/>
      <c r="I209" s="146"/>
      <c r="J209" s="170">
        <f t="shared" si="40"/>
        <v>0</v>
      </c>
      <c r="K209" s="147"/>
      <c r="L209" s="30"/>
      <c r="M209" s="148" t="s">
        <v>1</v>
      </c>
      <c r="N209" s="149" t="s">
        <v>41</v>
      </c>
      <c r="O209" s="55"/>
      <c r="P209" s="142">
        <f t="shared" si="41"/>
        <v>0</v>
      </c>
      <c r="Q209" s="142">
        <v>0</v>
      </c>
      <c r="R209" s="142">
        <f t="shared" si="42"/>
        <v>0</v>
      </c>
      <c r="S209" s="142">
        <v>0</v>
      </c>
      <c r="T209" s="143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44" t="s">
        <v>134</v>
      </c>
      <c r="AT209" s="144" t="s">
        <v>174</v>
      </c>
      <c r="AU209" s="144" t="s">
        <v>86</v>
      </c>
      <c r="AY209" s="14" t="s">
        <v>129</v>
      </c>
      <c r="BE209" s="145">
        <f t="shared" si="44"/>
        <v>0</v>
      </c>
      <c r="BF209" s="145">
        <f t="shared" si="45"/>
        <v>0</v>
      </c>
      <c r="BG209" s="145">
        <f t="shared" si="46"/>
        <v>0</v>
      </c>
      <c r="BH209" s="145">
        <f t="shared" si="47"/>
        <v>0</v>
      </c>
      <c r="BI209" s="145">
        <f t="shared" si="48"/>
        <v>0</v>
      </c>
      <c r="BJ209" s="14" t="s">
        <v>84</v>
      </c>
      <c r="BK209" s="145">
        <f t="shared" si="49"/>
        <v>0</v>
      </c>
      <c r="BL209" s="14" t="s">
        <v>134</v>
      </c>
      <c r="BM209" s="144" t="s">
        <v>437</v>
      </c>
    </row>
    <row r="210" spans="1:65" s="2" customFormat="1" ht="14.4" customHeight="1" x14ac:dyDescent="0.2">
      <c r="A210" s="29"/>
      <c r="B210" s="136"/>
      <c r="C210" s="162" t="s">
        <v>438</v>
      </c>
      <c r="D210" s="162" t="s">
        <v>174</v>
      </c>
      <c r="E210" s="163" t="s">
        <v>439</v>
      </c>
      <c r="F210" s="164" t="s">
        <v>440</v>
      </c>
      <c r="G210" s="165" t="s">
        <v>261</v>
      </c>
      <c r="H210" s="150"/>
      <c r="I210" s="146"/>
      <c r="J210" s="170">
        <f t="shared" si="40"/>
        <v>0</v>
      </c>
      <c r="K210" s="147"/>
      <c r="L210" s="30"/>
      <c r="M210" s="148" t="s">
        <v>1</v>
      </c>
      <c r="N210" s="149" t="s">
        <v>41</v>
      </c>
      <c r="O210" s="55"/>
      <c r="P210" s="142">
        <f t="shared" si="41"/>
        <v>0</v>
      </c>
      <c r="Q210" s="142">
        <v>0</v>
      </c>
      <c r="R210" s="142">
        <f t="shared" si="42"/>
        <v>0</v>
      </c>
      <c r="S210" s="142">
        <v>0</v>
      </c>
      <c r="T210" s="143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44" t="s">
        <v>134</v>
      </c>
      <c r="AT210" s="144" t="s">
        <v>174</v>
      </c>
      <c r="AU210" s="144" t="s">
        <v>86</v>
      </c>
      <c r="AY210" s="14" t="s">
        <v>129</v>
      </c>
      <c r="BE210" s="145">
        <f t="shared" si="44"/>
        <v>0</v>
      </c>
      <c r="BF210" s="145">
        <f t="shared" si="45"/>
        <v>0</v>
      </c>
      <c r="BG210" s="145">
        <f t="shared" si="46"/>
        <v>0</v>
      </c>
      <c r="BH210" s="145">
        <f t="shared" si="47"/>
        <v>0</v>
      </c>
      <c r="BI210" s="145">
        <f t="shared" si="48"/>
        <v>0</v>
      </c>
      <c r="BJ210" s="14" t="s">
        <v>84</v>
      </c>
      <c r="BK210" s="145">
        <f t="shared" si="49"/>
        <v>0</v>
      </c>
      <c r="BL210" s="14" t="s">
        <v>134</v>
      </c>
      <c r="BM210" s="144" t="s">
        <v>441</v>
      </c>
    </row>
    <row r="211" spans="1:65" s="12" customFormat="1" ht="22.95" customHeight="1" x14ac:dyDescent="0.25">
      <c r="B211" s="127"/>
      <c r="C211" s="158"/>
      <c r="D211" s="159" t="s">
        <v>75</v>
      </c>
      <c r="E211" s="161" t="s">
        <v>442</v>
      </c>
      <c r="F211" s="161" t="s">
        <v>443</v>
      </c>
      <c r="G211" s="158"/>
      <c r="H211" s="158"/>
      <c r="I211" s="129"/>
      <c r="J211" s="169">
        <f>BK211</f>
        <v>0</v>
      </c>
      <c r="L211" s="127"/>
      <c r="M211" s="130"/>
      <c r="N211" s="131"/>
      <c r="O211" s="131"/>
      <c r="P211" s="132">
        <f>SUM(P212:P233)</f>
        <v>0</v>
      </c>
      <c r="Q211" s="131"/>
      <c r="R211" s="132">
        <f>SUM(R212:R233)</f>
        <v>7.8120000000000009E-2</v>
      </c>
      <c r="S211" s="131"/>
      <c r="T211" s="133">
        <f>SUM(T212:T233)</f>
        <v>0</v>
      </c>
      <c r="AR211" s="128" t="s">
        <v>86</v>
      </c>
      <c r="AT211" s="134" t="s">
        <v>75</v>
      </c>
      <c r="AU211" s="134" t="s">
        <v>84</v>
      </c>
      <c r="AY211" s="128" t="s">
        <v>129</v>
      </c>
      <c r="BK211" s="135">
        <f>SUM(BK212:BK233)</f>
        <v>0</v>
      </c>
    </row>
    <row r="212" spans="1:65" s="2" customFormat="1" ht="14.4" customHeight="1" x14ac:dyDescent="0.2">
      <c r="A212" s="29"/>
      <c r="B212" s="136"/>
      <c r="C212" s="162" t="s">
        <v>444</v>
      </c>
      <c r="D212" s="162" t="s">
        <v>174</v>
      </c>
      <c r="E212" s="163" t="s">
        <v>445</v>
      </c>
      <c r="F212" s="164" t="s">
        <v>446</v>
      </c>
      <c r="G212" s="165" t="s">
        <v>229</v>
      </c>
      <c r="H212" s="166">
        <v>4</v>
      </c>
      <c r="I212" s="146"/>
      <c r="J212" s="170">
        <f t="shared" ref="J212:J233" si="50">ROUND(I212*H212,2)</f>
        <v>0</v>
      </c>
      <c r="K212" s="147"/>
      <c r="L212" s="30"/>
      <c r="M212" s="148" t="s">
        <v>1</v>
      </c>
      <c r="N212" s="149" t="s">
        <v>41</v>
      </c>
      <c r="O212" s="55"/>
      <c r="P212" s="142">
        <f t="shared" ref="P212:P233" si="51">O212*H212</f>
        <v>0</v>
      </c>
      <c r="Q212" s="142">
        <v>9.0000000000000006E-5</v>
      </c>
      <c r="R212" s="142">
        <f t="shared" ref="R212:R233" si="52">Q212*H212</f>
        <v>3.6000000000000002E-4</v>
      </c>
      <c r="S212" s="142">
        <v>0</v>
      </c>
      <c r="T212" s="143">
        <f t="shared" ref="T212:T233" si="53"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44" t="s">
        <v>134</v>
      </c>
      <c r="AT212" s="144" t="s">
        <v>174</v>
      </c>
      <c r="AU212" s="144" t="s">
        <v>86</v>
      </c>
      <c r="AY212" s="14" t="s">
        <v>129</v>
      </c>
      <c r="BE212" s="145">
        <f t="shared" ref="BE212:BE233" si="54">IF(N212="základní",J212,0)</f>
        <v>0</v>
      </c>
      <c r="BF212" s="145">
        <f t="shared" ref="BF212:BF233" si="55">IF(N212="snížená",J212,0)</f>
        <v>0</v>
      </c>
      <c r="BG212" s="145">
        <f t="shared" ref="BG212:BG233" si="56">IF(N212="zákl. přenesená",J212,0)</f>
        <v>0</v>
      </c>
      <c r="BH212" s="145">
        <f t="shared" ref="BH212:BH233" si="57">IF(N212="sníž. přenesená",J212,0)</f>
        <v>0</v>
      </c>
      <c r="BI212" s="145">
        <f t="shared" ref="BI212:BI233" si="58">IF(N212="nulová",J212,0)</f>
        <v>0</v>
      </c>
      <c r="BJ212" s="14" t="s">
        <v>84</v>
      </c>
      <c r="BK212" s="145">
        <f t="shared" ref="BK212:BK233" si="59">ROUND(I212*H212,2)</f>
        <v>0</v>
      </c>
      <c r="BL212" s="14" t="s">
        <v>134</v>
      </c>
      <c r="BM212" s="144" t="s">
        <v>447</v>
      </c>
    </row>
    <row r="213" spans="1:65" s="2" customFormat="1" ht="14.4" customHeight="1" x14ac:dyDescent="0.2">
      <c r="A213" s="29"/>
      <c r="B213" s="136"/>
      <c r="C213" s="162" t="s">
        <v>448</v>
      </c>
      <c r="D213" s="162" t="s">
        <v>174</v>
      </c>
      <c r="E213" s="163" t="s">
        <v>449</v>
      </c>
      <c r="F213" s="164" t="s">
        <v>450</v>
      </c>
      <c r="G213" s="165" t="s">
        <v>229</v>
      </c>
      <c r="H213" s="166">
        <v>2</v>
      </c>
      <c r="I213" s="146"/>
      <c r="J213" s="170">
        <f t="shared" si="50"/>
        <v>0</v>
      </c>
      <c r="K213" s="147"/>
      <c r="L213" s="30"/>
      <c r="M213" s="148" t="s">
        <v>1</v>
      </c>
      <c r="N213" s="149" t="s">
        <v>41</v>
      </c>
      <c r="O213" s="55"/>
      <c r="P213" s="142">
        <f t="shared" si="51"/>
        <v>0</v>
      </c>
      <c r="Q213" s="142">
        <v>2.7E-4</v>
      </c>
      <c r="R213" s="142">
        <f t="shared" si="52"/>
        <v>5.4000000000000001E-4</v>
      </c>
      <c r="S213" s="142">
        <v>0</v>
      </c>
      <c r="T213" s="143">
        <f t="shared" si="5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44" t="s">
        <v>134</v>
      </c>
      <c r="AT213" s="144" t="s">
        <v>174</v>
      </c>
      <c r="AU213" s="144" t="s">
        <v>86</v>
      </c>
      <c r="AY213" s="14" t="s">
        <v>129</v>
      </c>
      <c r="BE213" s="145">
        <f t="shared" si="54"/>
        <v>0</v>
      </c>
      <c r="BF213" s="145">
        <f t="shared" si="55"/>
        <v>0</v>
      </c>
      <c r="BG213" s="145">
        <f t="shared" si="56"/>
        <v>0</v>
      </c>
      <c r="BH213" s="145">
        <f t="shared" si="57"/>
        <v>0</v>
      </c>
      <c r="BI213" s="145">
        <f t="shared" si="58"/>
        <v>0</v>
      </c>
      <c r="BJ213" s="14" t="s">
        <v>84</v>
      </c>
      <c r="BK213" s="145">
        <f t="shared" si="59"/>
        <v>0</v>
      </c>
      <c r="BL213" s="14" t="s">
        <v>134</v>
      </c>
      <c r="BM213" s="144" t="s">
        <v>451</v>
      </c>
    </row>
    <row r="214" spans="1:65" s="2" customFormat="1" ht="14.4" customHeight="1" x14ac:dyDescent="0.2">
      <c r="A214" s="29"/>
      <c r="B214" s="136"/>
      <c r="C214" s="162" t="s">
        <v>452</v>
      </c>
      <c r="D214" s="162" t="s">
        <v>174</v>
      </c>
      <c r="E214" s="163" t="s">
        <v>453</v>
      </c>
      <c r="F214" s="164" t="s">
        <v>454</v>
      </c>
      <c r="G214" s="165" t="s">
        <v>229</v>
      </c>
      <c r="H214" s="166">
        <v>5</v>
      </c>
      <c r="I214" s="146"/>
      <c r="J214" s="170">
        <f t="shared" si="50"/>
        <v>0</v>
      </c>
      <c r="K214" s="147"/>
      <c r="L214" s="30"/>
      <c r="M214" s="148" t="s">
        <v>1</v>
      </c>
      <c r="N214" s="149" t="s">
        <v>41</v>
      </c>
      <c r="O214" s="55"/>
      <c r="P214" s="142">
        <f t="shared" si="51"/>
        <v>0</v>
      </c>
      <c r="Q214" s="142">
        <v>6.2E-4</v>
      </c>
      <c r="R214" s="142">
        <f t="shared" si="52"/>
        <v>3.0999999999999999E-3</v>
      </c>
      <c r="S214" s="142">
        <v>0</v>
      </c>
      <c r="T214" s="143">
        <f t="shared" si="5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44" t="s">
        <v>134</v>
      </c>
      <c r="AT214" s="144" t="s">
        <v>174</v>
      </c>
      <c r="AU214" s="144" t="s">
        <v>86</v>
      </c>
      <c r="AY214" s="14" t="s">
        <v>129</v>
      </c>
      <c r="BE214" s="145">
        <f t="shared" si="54"/>
        <v>0</v>
      </c>
      <c r="BF214" s="145">
        <f t="shared" si="55"/>
        <v>0</v>
      </c>
      <c r="BG214" s="145">
        <f t="shared" si="56"/>
        <v>0</v>
      </c>
      <c r="BH214" s="145">
        <f t="shared" si="57"/>
        <v>0</v>
      </c>
      <c r="BI214" s="145">
        <f t="shared" si="58"/>
        <v>0</v>
      </c>
      <c r="BJ214" s="14" t="s">
        <v>84</v>
      </c>
      <c r="BK214" s="145">
        <f t="shared" si="59"/>
        <v>0</v>
      </c>
      <c r="BL214" s="14" t="s">
        <v>134</v>
      </c>
      <c r="BM214" s="144" t="s">
        <v>455</v>
      </c>
    </row>
    <row r="215" spans="1:65" s="2" customFormat="1" ht="14.4" customHeight="1" x14ac:dyDescent="0.2">
      <c r="A215" s="29"/>
      <c r="B215" s="136"/>
      <c r="C215" s="162" t="s">
        <v>456</v>
      </c>
      <c r="D215" s="162" t="s">
        <v>174</v>
      </c>
      <c r="E215" s="163" t="s">
        <v>457</v>
      </c>
      <c r="F215" s="164" t="s">
        <v>458</v>
      </c>
      <c r="G215" s="165" t="s">
        <v>229</v>
      </c>
      <c r="H215" s="166">
        <v>1</v>
      </c>
      <c r="I215" s="146"/>
      <c r="J215" s="170">
        <f t="shared" si="50"/>
        <v>0</v>
      </c>
      <c r="K215" s="147"/>
      <c r="L215" s="30"/>
      <c r="M215" s="148" t="s">
        <v>1</v>
      </c>
      <c r="N215" s="149" t="s">
        <v>41</v>
      </c>
      <c r="O215" s="55"/>
      <c r="P215" s="142">
        <f t="shared" si="51"/>
        <v>0</v>
      </c>
      <c r="Q215" s="142">
        <v>1.2999999999999999E-4</v>
      </c>
      <c r="R215" s="142">
        <f t="shared" si="52"/>
        <v>1.2999999999999999E-4</v>
      </c>
      <c r="S215" s="142">
        <v>0</v>
      </c>
      <c r="T215" s="143">
        <f t="shared" si="5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44" t="s">
        <v>134</v>
      </c>
      <c r="AT215" s="144" t="s">
        <v>174</v>
      </c>
      <c r="AU215" s="144" t="s">
        <v>86</v>
      </c>
      <c r="AY215" s="14" t="s">
        <v>129</v>
      </c>
      <c r="BE215" s="145">
        <f t="shared" si="54"/>
        <v>0</v>
      </c>
      <c r="BF215" s="145">
        <f t="shared" si="55"/>
        <v>0</v>
      </c>
      <c r="BG215" s="145">
        <f t="shared" si="56"/>
        <v>0</v>
      </c>
      <c r="BH215" s="145">
        <f t="shared" si="57"/>
        <v>0</v>
      </c>
      <c r="BI215" s="145">
        <f t="shared" si="58"/>
        <v>0</v>
      </c>
      <c r="BJ215" s="14" t="s">
        <v>84</v>
      </c>
      <c r="BK215" s="145">
        <f t="shared" si="59"/>
        <v>0</v>
      </c>
      <c r="BL215" s="14" t="s">
        <v>134</v>
      </c>
      <c r="BM215" s="144" t="s">
        <v>459</v>
      </c>
    </row>
    <row r="216" spans="1:65" s="2" customFormat="1" ht="14.4" customHeight="1" x14ac:dyDescent="0.2">
      <c r="A216" s="29"/>
      <c r="B216" s="136"/>
      <c r="C216" s="162" t="s">
        <v>460</v>
      </c>
      <c r="D216" s="162" t="s">
        <v>174</v>
      </c>
      <c r="E216" s="163" t="s">
        <v>461</v>
      </c>
      <c r="F216" s="164" t="s">
        <v>462</v>
      </c>
      <c r="G216" s="165" t="s">
        <v>229</v>
      </c>
      <c r="H216" s="166">
        <v>3</v>
      </c>
      <c r="I216" s="146"/>
      <c r="J216" s="170">
        <f t="shared" si="50"/>
        <v>0</v>
      </c>
      <c r="K216" s="147"/>
      <c r="L216" s="30"/>
      <c r="M216" s="148" t="s">
        <v>1</v>
      </c>
      <c r="N216" s="149" t="s">
        <v>41</v>
      </c>
      <c r="O216" s="55"/>
      <c r="P216" s="142">
        <f t="shared" si="51"/>
        <v>0</v>
      </c>
      <c r="Q216" s="142">
        <v>7.7999999999999999E-4</v>
      </c>
      <c r="R216" s="142">
        <f t="shared" si="52"/>
        <v>2.3400000000000001E-3</v>
      </c>
      <c r="S216" s="142">
        <v>0</v>
      </c>
      <c r="T216" s="143">
        <f t="shared" si="5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44" t="s">
        <v>134</v>
      </c>
      <c r="AT216" s="144" t="s">
        <v>174</v>
      </c>
      <c r="AU216" s="144" t="s">
        <v>86</v>
      </c>
      <c r="AY216" s="14" t="s">
        <v>129</v>
      </c>
      <c r="BE216" s="145">
        <f t="shared" si="54"/>
        <v>0</v>
      </c>
      <c r="BF216" s="145">
        <f t="shared" si="55"/>
        <v>0</v>
      </c>
      <c r="BG216" s="145">
        <f t="shared" si="56"/>
        <v>0</v>
      </c>
      <c r="BH216" s="145">
        <f t="shared" si="57"/>
        <v>0</v>
      </c>
      <c r="BI216" s="145">
        <f t="shared" si="58"/>
        <v>0</v>
      </c>
      <c r="BJ216" s="14" t="s">
        <v>84</v>
      </c>
      <c r="BK216" s="145">
        <f t="shared" si="59"/>
        <v>0</v>
      </c>
      <c r="BL216" s="14" t="s">
        <v>134</v>
      </c>
      <c r="BM216" s="144" t="s">
        <v>463</v>
      </c>
    </row>
    <row r="217" spans="1:65" s="2" customFormat="1" ht="14.4" customHeight="1" x14ac:dyDescent="0.2">
      <c r="A217" s="29"/>
      <c r="B217" s="136"/>
      <c r="C217" s="162" t="s">
        <v>464</v>
      </c>
      <c r="D217" s="162" t="s">
        <v>174</v>
      </c>
      <c r="E217" s="163" t="s">
        <v>465</v>
      </c>
      <c r="F217" s="164" t="s">
        <v>466</v>
      </c>
      <c r="G217" s="165" t="s">
        <v>229</v>
      </c>
      <c r="H217" s="166">
        <v>1</v>
      </c>
      <c r="I217" s="146"/>
      <c r="J217" s="170">
        <f t="shared" si="50"/>
        <v>0</v>
      </c>
      <c r="K217" s="147"/>
      <c r="L217" s="30"/>
      <c r="M217" s="148" t="s">
        <v>1</v>
      </c>
      <c r="N217" s="149" t="s">
        <v>41</v>
      </c>
      <c r="O217" s="55"/>
      <c r="P217" s="142">
        <f t="shared" si="51"/>
        <v>0</v>
      </c>
      <c r="Q217" s="142">
        <v>2.5000000000000001E-4</v>
      </c>
      <c r="R217" s="142">
        <f t="shared" si="52"/>
        <v>2.5000000000000001E-4</v>
      </c>
      <c r="S217" s="142">
        <v>0</v>
      </c>
      <c r="T217" s="143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44" t="s">
        <v>134</v>
      </c>
      <c r="AT217" s="144" t="s">
        <v>174</v>
      </c>
      <c r="AU217" s="144" t="s">
        <v>86</v>
      </c>
      <c r="AY217" s="14" t="s">
        <v>129</v>
      </c>
      <c r="BE217" s="145">
        <f t="shared" si="54"/>
        <v>0</v>
      </c>
      <c r="BF217" s="145">
        <f t="shared" si="55"/>
        <v>0</v>
      </c>
      <c r="BG217" s="145">
        <f t="shared" si="56"/>
        <v>0</v>
      </c>
      <c r="BH217" s="145">
        <f t="shared" si="57"/>
        <v>0</v>
      </c>
      <c r="BI217" s="145">
        <f t="shared" si="58"/>
        <v>0</v>
      </c>
      <c r="BJ217" s="14" t="s">
        <v>84</v>
      </c>
      <c r="BK217" s="145">
        <f t="shared" si="59"/>
        <v>0</v>
      </c>
      <c r="BL217" s="14" t="s">
        <v>134</v>
      </c>
      <c r="BM217" s="144" t="s">
        <v>467</v>
      </c>
    </row>
    <row r="218" spans="1:65" s="2" customFormat="1" ht="14.4" customHeight="1" x14ac:dyDescent="0.2">
      <c r="A218" s="29"/>
      <c r="B218" s="136"/>
      <c r="C218" s="162" t="s">
        <v>468</v>
      </c>
      <c r="D218" s="162" t="s">
        <v>174</v>
      </c>
      <c r="E218" s="163" t="s">
        <v>469</v>
      </c>
      <c r="F218" s="164" t="s">
        <v>470</v>
      </c>
      <c r="G218" s="165" t="s">
        <v>229</v>
      </c>
      <c r="H218" s="166">
        <v>3</v>
      </c>
      <c r="I218" s="146"/>
      <c r="J218" s="170">
        <f t="shared" si="50"/>
        <v>0</v>
      </c>
      <c r="K218" s="147"/>
      <c r="L218" s="30"/>
      <c r="M218" s="148" t="s">
        <v>1</v>
      </c>
      <c r="N218" s="149" t="s">
        <v>41</v>
      </c>
      <c r="O218" s="55"/>
      <c r="P218" s="142">
        <f t="shared" si="51"/>
        <v>0</v>
      </c>
      <c r="Q218" s="142">
        <v>3.6000000000000002E-4</v>
      </c>
      <c r="R218" s="142">
        <f t="shared" si="52"/>
        <v>1.08E-3</v>
      </c>
      <c r="S218" s="142">
        <v>0</v>
      </c>
      <c r="T218" s="143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44" t="s">
        <v>134</v>
      </c>
      <c r="AT218" s="144" t="s">
        <v>174</v>
      </c>
      <c r="AU218" s="144" t="s">
        <v>86</v>
      </c>
      <c r="AY218" s="14" t="s">
        <v>129</v>
      </c>
      <c r="BE218" s="145">
        <f t="shared" si="54"/>
        <v>0</v>
      </c>
      <c r="BF218" s="145">
        <f t="shared" si="55"/>
        <v>0</v>
      </c>
      <c r="BG218" s="145">
        <f t="shared" si="56"/>
        <v>0</v>
      </c>
      <c r="BH218" s="145">
        <f t="shared" si="57"/>
        <v>0</v>
      </c>
      <c r="BI218" s="145">
        <f t="shared" si="58"/>
        <v>0</v>
      </c>
      <c r="BJ218" s="14" t="s">
        <v>84</v>
      </c>
      <c r="BK218" s="145">
        <f t="shared" si="59"/>
        <v>0</v>
      </c>
      <c r="BL218" s="14" t="s">
        <v>134</v>
      </c>
      <c r="BM218" s="144" t="s">
        <v>471</v>
      </c>
    </row>
    <row r="219" spans="1:65" s="2" customFormat="1" ht="14.4" customHeight="1" x14ac:dyDescent="0.2">
      <c r="A219" s="29"/>
      <c r="B219" s="136"/>
      <c r="C219" s="162" t="s">
        <v>472</v>
      </c>
      <c r="D219" s="162" t="s">
        <v>174</v>
      </c>
      <c r="E219" s="163" t="s">
        <v>473</v>
      </c>
      <c r="F219" s="164" t="s">
        <v>474</v>
      </c>
      <c r="G219" s="165" t="s">
        <v>229</v>
      </c>
      <c r="H219" s="166">
        <v>11</v>
      </c>
      <c r="I219" s="146"/>
      <c r="J219" s="170">
        <f t="shared" si="50"/>
        <v>0</v>
      </c>
      <c r="K219" s="147"/>
      <c r="L219" s="30"/>
      <c r="M219" s="148" t="s">
        <v>1</v>
      </c>
      <c r="N219" s="149" t="s">
        <v>41</v>
      </c>
      <c r="O219" s="55"/>
      <c r="P219" s="142">
        <f t="shared" si="51"/>
        <v>0</v>
      </c>
      <c r="Q219" s="142">
        <v>4.4000000000000002E-4</v>
      </c>
      <c r="R219" s="142">
        <f t="shared" si="52"/>
        <v>4.8400000000000006E-3</v>
      </c>
      <c r="S219" s="142">
        <v>0</v>
      </c>
      <c r="T219" s="143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44" t="s">
        <v>134</v>
      </c>
      <c r="AT219" s="144" t="s">
        <v>174</v>
      </c>
      <c r="AU219" s="144" t="s">
        <v>86</v>
      </c>
      <c r="AY219" s="14" t="s">
        <v>129</v>
      </c>
      <c r="BE219" s="145">
        <f t="shared" si="54"/>
        <v>0</v>
      </c>
      <c r="BF219" s="145">
        <f t="shared" si="55"/>
        <v>0</v>
      </c>
      <c r="BG219" s="145">
        <f t="shared" si="56"/>
        <v>0</v>
      </c>
      <c r="BH219" s="145">
        <f t="shared" si="57"/>
        <v>0</v>
      </c>
      <c r="BI219" s="145">
        <f t="shared" si="58"/>
        <v>0</v>
      </c>
      <c r="BJ219" s="14" t="s">
        <v>84</v>
      </c>
      <c r="BK219" s="145">
        <f t="shared" si="59"/>
        <v>0</v>
      </c>
      <c r="BL219" s="14" t="s">
        <v>134</v>
      </c>
      <c r="BM219" s="144" t="s">
        <v>475</v>
      </c>
    </row>
    <row r="220" spans="1:65" s="2" customFormat="1" ht="14.4" customHeight="1" x14ac:dyDescent="0.2">
      <c r="A220" s="29"/>
      <c r="B220" s="136"/>
      <c r="C220" s="162" t="s">
        <v>476</v>
      </c>
      <c r="D220" s="162" t="s">
        <v>174</v>
      </c>
      <c r="E220" s="163" t="s">
        <v>477</v>
      </c>
      <c r="F220" s="164" t="s">
        <v>478</v>
      </c>
      <c r="G220" s="165" t="s">
        <v>229</v>
      </c>
      <c r="H220" s="166">
        <v>10</v>
      </c>
      <c r="I220" s="146"/>
      <c r="J220" s="170">
        <f t="shared" si="50"/>
        <v>0</v>
      </c>
      <c r="K220" s="147"/>
      <c r="L220" s="30"/>
      <c r="M220" s="148" t="s">
        <v>1</v>
      </c>
      <c r="N220" s="149" t="s">
        <v>41</v>
      </c>
      <c r="O220" s="55"/>
      <c r="P220" s="142">
        <f t="shared" si="51"/>
        <v>0</v>
      </c>
      <c r="Q220" s="142">
        <v>1.8E-3</v>
      </c>
      <c r="R220" s="142">
        <f t="shared" si="52"/>
        <v>1.7999999999999999E-2</v>
      </c>
      <c r="S220" s="142">
        <v>0</v>
      </c>
      <c r="T220" s="143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44" t="s">
        <v>134</v>
      </c>
      <c r="AT220" s="144" t="s">
        <v>174</v>
      </c>
      <c r="AU220" s="144" t="s">
        <v>86</v>
      </c>
      <c r="AY220" s="14" t="s">
        <v>129</v>
      </c>
      <c r="BE220" s="145">
        <f t="shared" si="54"/>
        <v>0</v>
      </c>
      <c r="BF220" s="145">
        <f t="shared" si="55"/>
        <v>0</v>
      </c>
      <c r="BG220" s="145">
        <f t="shared" si="56"/>
        <v>0</v>
      </c>
      <c r="BH220" s="145">
        <f t="shared" si="57"/>
        <v>0</v>
      </c>
      <c r="BI220" s="145">
        <f t="shared" si="58"/>
        <v>0</v>
      </c>
      <c r="BJ220" s="14" t="s">
        <v>84</v>
      </c>
      <c r="BK220" s="145">
        <f t="shared" si="59"/>
        <v>0</v>
      </c>
      <c r="BL220" s="14" t="s">
        <v>134</v>
      </c>
      <c r="BM220" s="144" t="s">
        <v>479</v>
      </c>
    </row>
    <row r="221" spans="1:65" s="2" customFormat="1" ht="14.4" customHeight="1" x14ac:dyDescent="0.2">
      <c r="A221" s="29"/>
      <c r="B221" s="136"/>
      <c r="C221" s="162" t="s">
        <v>480</v>
      </c>
      <c r="D221" s="162" t="s">
        <v>174</v>
      </c>
      <c r="E221" s="163" t="s">
        <v>481</v>
      </c>
      <c r="F221" s="164" t="s">
        <v>482</v>
      </c>
      <c r="G221" s="165" t="s">
        <v>229</v>
      </c>
      <c r="H221" s="166">
        <v>10</v>
      </c>
      <c r="I221" s="146"/>
      <c r="J221" s="170">
        <f t="shared" si="50"/>
        <v>0</v>
      </c>
      <c r="K221" s="147"/>
      <c r="L221" s="30"/>
      <c r="M221" s="148" t="s">
        <v>1</v>
      </c>
      <c r="N221" s="149" t="s">
        <v>41</v>
      </c>
      <c r="O221" s="55"/>
      <c r="P221" s="142">
        <f t="shared" si="51"/>
        <v>0</v>
      </c>
      <c r="Q221" s="142">
        <v>2.2000000000000001E-4</v>
      </c>
      <c r="R221" s="142">
        <f t="shared" si="52"/>
        <v>2.2000000000000001E-3</v>
      </c>
      <c r="S221" s="142">
        <v>0</v>
      </c>
      <c r="T221" s="143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44" t="s">
        <v>134</v>
      </c>
      <c r="AT221" s="144" t="s">
        <v>174</v>
      </c>
      <c r="AU221" s="144" t="s">
        <v>86</v>
      </c>
      <c r="AY221" s="14" t="s">
        <v>129</v>
      </c>
      <c r="BE221" s="145">
        <f t="shared" si="54"/>
        <v>0</v>
      </c>
      <c r="BF221" s="145">
        <f t="shared" si="55"/>
        <v>0</v>
      </c>
      <c r="BG221" s="145">
        <f t="shared" si="56"/>
        <v>0</v>
      </c>
      <c r="BH221" s="145">
        <f t="shared" si="57"/>
        <v>0</v>
      </c>
      <c r="BI221" s="145">
        <f t="shared" si="58"/>
        <v>0</v>
      </c>
      <c r="BJ221" s="14" t="s">
        <v>84</v>
      </c>
      <c r="BK221" s="145">
        <f t="shared" si="59"/>
        <v>0</v>
      </c>
      <c r="BL221" s="14" t="s">
        <v>134</v>
      </c>
      <c r="BM221" s="144" t="s">
        <v>483</v>
      </c>
    </row>
    <row r="222" spans="1:65" s="2" customFormat="1" ht="14.4" customHeight="1" x14ac:dyDescent="0.2">
      <c r="A222" s="29"/>
      <c r="B222" s="136"/>
      <c r="C222" s="162" t="s">
        <v>484</v>
      </c>
      <c r="D222" s="162" t="s">
        <v>174</v>
      </c>
      <c r="E222" s="163" t="s">
        <v>485</v>
      </c>
      <c r="F222" s="164" t="s">
        <v>486</v>
      </c>
      <c r="G222" s="165" t="s">
        <v>229</v>
      </c>
      <c r="H222" s="166">
        <v>1</v>
      </c>
      <c r="I222" s="146"/>
      <c r="J222" s="170">
        <f t="shared" si="50"/>
        <v>0</v>
      </c>
      <c r="K222" s="147"/>
      <c r="L222" s="30"/>
      <c r="M222" s="148" t="s">
        <v>1</v>
      </c>
      <c r="N222" s="149" t="s">
        <v>41</v>
      </c>
      <c r="O222" s="55"/>
      <c r="P222" s="142">
        <f t="shared" si="51"/>
        <v>0</v>
      </c>
      <c r="Q222" s="142">
        <v>1.9000000000000001E-4</v>
      </c>
      <c r="R222" s="142">
        <f t="shared" si="52"/>
        <v>1.9000000000000001E-4</v>
      </c>
      <c r="S222" s="142">
        <v>0</v>
      </c>
      <c r="T222" s="143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44" t="s">
        <v>134</v>
      </c>
      <c r="AT222" s="144" t="s">
        <v>174</v>
      </c>
      <c r="AU222" s="144" t="s">
        <v>86</v>
      </c>
      <c r="AY222" s="14" t="s">
        <v>129</v>
      </c>
      <c r="BE222" s="145">
        <f t="shared" si="54"/>
        <v>0</v>
      </c>
      <c r="BF222" s="145">
        <f t="shared" si="55"/>
        <v>0</v>
      </c>
      <c r="BG222" s="145">
        <f t="shared" si="56"/>
        <v>0</v>
      </c>
      <c r="BH222" s="145">
        <f t="shared" si="57"/>
        <v>0</v>
      </c>
      <c r="BI222" s="145">
        <f t="shared" si="58"/>
        <v>0</v>
      </c>
      <c r="BJ222" s="14" t="s">
        <v>84</v>
      </c>
      <c r="BK222" s="145">
        <f t="shared" si="59"/>
        <v>0</v>
      </c>
      <c r="BL222" s="14" t="s">
        <v>134</v>
      </c>
      <c r="BM222" s="144" t="s">
        <v>487</v>
      </c>
    </row>
    <row r="223" spans="1:65" s="2" customFormat="1" ht="14.4" customHeight="1" x14ac:dyDescent="0.2">
      <c r="A223" s="29"/>
      <c r="B223" s="136"/>
      <c r="C223" s="162" t="s">
        <v>488</v>
      </c>
      <c r="D223" s="162" t="s">
        <v>174</v>
      </c>
      <c r="E223" s="163" t="s">
        <v>489</v>
      </c>
      <c r="F223" s="164" t="s">
        <v>490</v>
      </c>
      <c r="G223" s="165" t="s">
        <v>229</v>
      </c>
      <c r="H223" s="166">
        <v>3</v>
      </c>
      <c r="I223" s="146"/>
      <c r="J223" s="170">
        <f t="shared" si="50"/>
        <v>0</v>
      </c>
      <c r="K223" s="147"/>
      <c r="L223" s="30"/>
      <c r="M223" s="148" t="s">
        <v>1</v>
      </c>
      <c r="N223" s="149" t="s">
        <v>41</v>
      </c>
      <c r="O223" s="55"/>
      <c r="P223" s="142">
        <f t="shared" si="51"/>
        <v>0</v>
      </c>
      <c r="Q223" s="142">
        <v>1.73E-3</v>
      </c>
      <c r="R223" s="142">
        <f t="shared" si="52"/>
        <v>5.1900000000000002E-3</v>
      </c>
      <c r="S223" s="142">
        <v>0</v>
      </c>
      <c r="T223" s="143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44" t="s">
        <v>134</v>
      </c>
      <c r="AT223" s="144" t="s">
        <v>174</v>
      </c>
      <c r="AU223" s="144" t="s">
        <v>86</v>
      </c>
      <c r="AY223" s="14" t="s">
        <v>129</v>
      </c>
      <c r="BE223" s="145">
        <f t="shared" si="54"/>
        <v>0</v>
      </c>
      <c r="BF223" s="145">
        <f t="shared" si="55"/>
        <v>0</v>
      </c>
      <c r="BG223" s="145">
        <f t="shared" si="56"/>
        <v>0</v>
      </c>
      <c r="BH223" s="145">
        <f t="shared" si="57"/>
        <v>0</v>
      </c>
      <c r="BI223" s="145">
        <f t="shared" si="58"/>
        <v>0</v>
      </c>
      <c r="BJ223" s="14" t="s">
        <v>84</v>
      </c>
      <c r="BK223" s="145">
        <f t="shared" si="59"/>
        <v>0</v>
      </c>
      <c r="BL223" s="14" t="s">
        <v>134</v>
      </c>
      <c r="BM223" s="144" t="s">
        <v>491</v>
      </c>
    </row>
    <row r="224" spans="1:65" s="2" customFormat="1" ht="14.4" customHeight="1" x14ac:dyDescent="0.2">
      <c r="A224" s="29"/>
      <c r="B224" s="136"/>
      <c r="C224" s="162" t="s">
        <v>492</v>
      </c>
      <c r="D224" s="162" t="s">
        <v>174</v>
      </c>
      <c r="E224" s="163" t="s">
        <v>493</v>
      </c>
      <c r="F224" s="164" t="s">
        <v>494</v>
      </c>
      <c r="G224" s="165" t="s">
        <v>229</v>
      </c>
      <c r="H224" s="166">
        <v>1</v>
      </c>
      <c r="I224" s="146"/>
      <c r="J224" s="170">
        <f t="shared" si="50"/>
        <v>0</v>
      </c>
      <c r="K224" s="147"/>
      <c r="L224" s="30"/>
      <c r="M224" s="148" t="s">
        <v>1</v>
      </c>
      <c r="N224" s="149" t="s">
        <v>41</v>
      </c>
      <c r="O224" s="55"/>
      <c r="P224" s="142">
        <f t="shared" si="51"/>
        <v>0</v>
      </c>
      <c r="Q224" s="142">
        <v>2.1000000000000001E-4</v>
      </c>
      <c r="R224" s="142">
        <f t="shared" si="52"/>
        <v>2.1000000000000001E-4</v>
      </c>
      <c r="S224" s="142">
        <v>0</v>
      </c>
      <c r="T224" s="143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44" t="s">
        <v>134</v>
      </c>
      <c r="AT224" s="144" t="s">
        <v>174</v>
      </c>
      <c r="AU224" s="144" t="s">
        <v>86</v>
      </c>
      <c r="AY224" s="14" t="s">
        <v>129</v>
      </c>
      <c r="BE224" s="145">
        <f t="shared" si="54"/>
        <v>0</v>
      </c>
      <c r="BF224" s="145">
        <f t="shared" si="55"/>
        <v>0</v>
      </c>
      <c r="BG224" s="145">
        <f t="shared" si="56"/>
        <v>0</v>
      </c>
      <c r="BH224" s="145">
        <f t="shared" si="57"/>
        <v>0</v>
      </c>
      <c r="BI224" s="145">
        <f t="shared" si="58"/>
        <v>0</v>
      </c>
      <c r="BJ224" s="14" t="s">
        <v>84</v>
      </c>
      <c r="BK224" s="145">
        <f t="shared" si="59"/>
        <v>0</v>
      </c>
      <c r="BL224" s="14" t="s">
        <v>134</v>
      </c>
      <c r="BM224" s="144" t="s">
        <v>495</v>
      </c>
    </row>
    <row r="225" spans="1:65" s="2" customFormat="1" ht="14.4" customHeight="1" x14ac:dyDescent="0.2">
      <c r="A225" s="29"/>
      <c r="B225" s="136"/>
      <c r="C225" s="162" t="s">
        <v>496</v>
      </c>
      <c r="D225" s="162" t="s">
        <v>174</v>
      </c>
      <c r="E225" s="163" t="s">
        <v>497</v>
      </c>
      <c r="F225" s="164" t="s">
        <v>498</v>
      </c>
      <c r="G225" s="165" t="s">
        <v>229</v>
      </c>
      <c r="H225" s="166">
        <v>10</v>
      </c>
      <c r="I225" s="146"/>
      <c r="J225" s="170">
        <f t="shared" si="50"/>
        <v>0</v>
      </c>
      <c r="K225" s="147"/>
      <c r="L225" s="30"/>
      <c r="M225" s="148" t="s">
        <v>1</v>
      </c>
      <c r="N225" s="149" t="s">
        <v>41</v>
      </c>
      <c r="O225" s="55"/>
      <c r="P225" s="142">
        <f t="shared" si="51"/>
        <v>0</v>
      </c>
      <c r="Q225" s="142">
        <v>5.0000000000000001E-4</v>
      </c>
      <c r="R225" s="142">
        <f t="shared" si="52"/>
        <v>5.0000000000000001E-3</v>
      </c>
      <c r="S225" s="142">
        <v>0</v>
      </c>
      <c r="T225" s="143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44" t="s">
        <v>134</v>
      </c>
      <c r="AT225" s="144" t="s">
        <v>174</v>
      </c>
      <c r="AU225" s="144" t="s">
        <v>86</v>
      </c>
      <c r="AY225" s="14" t="s">
        <v>129</v>
      </c>
      <c r="BE225" s="145">
        <f t="shared" si="54"/>
        <v>0</v>
      </c>
      <c r="BF225" s="145">
        <f t="shared" si="55"/>
        <v>0</v>
      </c>
      <c r="BG225" s="145">
        <f t="shared" si="56"/>
        <v>0</v>
      </c>
      <c r="BH225" s="145">
        <f t="shared" si="57"/>
        <v>0</v>
      </c>
      <c r="BI225" s="145">
        <f t="shared" si="58"/>
        <v>0</v>
      </c>
      <c r="BJ225" s="14" t="s">
        <v>84</v>
      </c>
      <c r="BK225" s="145">
        <f t="shared" si="59"/>
        <v>0</v>
      </c>
      <c r="BL225" s="14" t="s">
        <v>134</v>
      </c>
      <c r="BM225" s="144" t="s">
        <v>499</v>
      </c>
    </row>
    <row r="226" spans="1:65" s="2" customFormat="1" ht="14.4" customHeight="1" x14ac:dyDescent="0.2">
      <c r="A226" s="29"/>
      <c r="B226" s="136"/>
      <c r="C226" s="162" t="s">
        <v>500</v>
      </c>
      <c r="D226" s="162" t="s">
        <v>174</v>
      </c>
      <c r="E226" s="163" t="s">
        <v>501</v>
      </c>
      <c r="F226" s="164" t="s">
        <v>502</v>
      </c>
      <c r="G226" s="165" t="s">
        <v>229</v>
      </c>
      <c r="H226" s="166">
        <v>12</v>
      </c>
      <c r="I226" s="146"/>
      <c r="J226" s="170">
        <f t="shared" si="50"/>
        <v>0</v>
      </c>
      <c r="K226" s="147"/>
      <c r="L226" s="30"/>
      <c r="M226" s="148" t="s">
        <v>1</v>
      </c>
      <c r="N226" s="149" t="s">
        <v>41</v>
      </c>
      <c r="O226" s="55"/>
      <c r="P226" s="142">
        <f t="shared" si="51"/>
        <v>0</v>
      </c>
      <c r="Q226" s="142">
        <v>1.6800000000000001E-3</v>
      </c>
      <c r="R226" s="142">
        <f t="shared" si="52"/>
        <v>2.0160000000000001E-2</v>
      </c>
      <c r="S226" s="142">
        <v>0</v>
      </c>
      <c r="T226" s="143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44" t="s">
        <v>134</v>
      </c>
      <c r="AT226" s="144" t="s">
        <v>174</v>
      </c>
      <c r="AU226" s="144" t="s">
        <v>86</v>
      </c>
      <c r="AY226" s="14" t="s">
        <v>129</v>
      </c>
      <c r="BE226" s="145">
        <f t="shared" si="54"/>
        <v>0</v>
      </c>
      <c r="BF226" s="145">
        <f t="shared" si="55"/>
        <v>0</v>
      </c>
      <c r="BG226" s="145">
        <f t="shared" si="56"/>
        <v>0</v>
      </c>
      <c r="BH226" s="145">
        <f t="shared" si="57"/>
        <v>0</v>
      </c>
      <c r="BI226" s="145">
        <f t="shared" si="58"/>
        <v>0</v>
      </c>
      <c r="BJ226" s="14" t="s">
        <v>84</v>
      </c>
      <c r="BK226" s="145">
        <f t="shared" si="59"/>
        <v>0</v>
      </c>
      <c r="BL226" s="14" t="s">
        <v>134</v>
      </c>
      <c r="BM226" s="144" t="s">
        <v>503</v>
      </c>
    </row>
    <row r="227" spans="1:65" s="2" customFormat="1" ht="14.4" customHeight="1" x14ac:dyDescent="0.2">
      <c r="A227" s="29"/>
      <c r="B227" s="136"/>
      <c r="C227" s="162" t="s">
        <v>504</v>
      </c>
      <c r="D227" s="162" t="s">
        <v>174</v>
      </c>
      <c r="E227" s="163" t="s">
        <v>505</v>
      </c>
      <c r="F227" s="164" t="s">
        <v>506</v>
      </c>
      <c r="G227" s="165" t="s">
        <v>229</v>
      </c>
      <c r="H227" s="166">
        <v>3</v>
      </c>
      <c r="I227" s="146"/>
      <c r="J227" s="170">
        <f t="shared" si="50"/>
        <v>0</v>
      </c>
      <c r="K227" s="147"/>
      <c r="L227" s="30"/>
      <c r="M227" s="148" t="s">
        <v>1</v>
      </c>
      <c r="N227" s="149" t="s">
        <v>41</v>
      </c>
      <c r="O227" s="55"/>
      <c r="P227" s="142">
        <f t="shared" si="51"/>
        <v>0</v>
      </c>
      <c r="Q227" s="142">
        <v>5.5999999999999995E-4</v>
      </c>
      <c r="R227" s="142">
        <f t="shared" si="52"/>
        <v>1.6799999999999999E-3</v>
      </c>
      <c r="S227" s="142">
        <v>0</v>
      </c>
      <c r="T227" s="143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44" t="s">
        <v>134</v>
      </c>
      <c r="AT227" s="144" t="s">
        <v>174</v>
      </c>
      <c r="AU227" s="144" t="s">
        <v>86</v>
      </c>
      <c r="AY227" s="14" t="s">
        <v>129</v>
      </c>
      <c r="BE227" s="145">
        <f t="shared" si="54"/>
        <v>0</v>
      </c>
      <c r="BF227" s="145">
        <f t="shared" si="55"/>
        <v>0</v>
      </c>
      <c r="BG227" s="145">
        <f t="shared" si="56"/>
        <v>0</v>
      </c>
      <c r="BH227" s="145">
        <f t="shared" si="57"/>
        <v>0</v>
      </c>
      <c r="BI227" s="145">
        <f t="shared" si="58"/>
        <v>0</v>
      </c>
      <c r="BJ227" s="14" t="s">
        <v>84</v>
      </c>
      <c r="BK227" s="145">
        <f t="shared" si="59"/>
        <v>0</v>
      </c>
      <c r="BL227" s="14" t="s">
        <v>134</v>
      </c>
      <c r="BM227" s="144" t="s">
        <v>507</v>
      </c>
    </row>
    <row r="228" spans="1:65" s="2" customFormat="1" ht="14.4" customHeight="1" x14ac:dyDescent="0.2">
      <c r="A228" s="29"/>
      <c r="B228" s="136"/>
      <c r="C228" s="162" t="s">
        <v>508</v>
      </c>
      <c r="D228" s="162" t="s">
        <v>174</v>
      </c>
      <c r="E228" s="163" t="s">
        <v>509</v>
      </c>
      <c r="F228" s="164" t="s">
        <v>510</v>
      </c>
      <c r="G228" s="165" t="s">
        <v>229</v>
      </c>
      <c r="H228" s="166">
        <v>7</v>
      </c>
      <c r="I228" s="146"/>
      <c r="J228" s="170">
        <f t="shared" si="50"/>
        <v>0</v>
      </c>
      <c r="K228" s="147"/>
      <c r="L228" s="30"/>
      <c r="M228" s="148" t="s">
        <v>1</v>
      </c>
      <c r="N228" s="149" t="s">
        <v>41</v>
      </c>
      <c r="O228" s="55"/>
      <c r="P228" s="142">
        <f t="shared" si="51"/>
        <v>0</v>
      </c>
      <c r="Q228" s="142">
        <v>1.47E-3</v>
      </c>
      <c r="R228" s="142">
        <f t="shared" si="52"/>
        <v>1.0290000000000001E-2</v>
      </c>
      <c r="S228" s="142">
        <v>0</v>
      </c>
      <c r="T228" s="143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44" t="s">
        <v>134</v>
      </c>
      <c r="AT228" s="144" t="s">
        <v>174</v>
      </c>
      <c r="AU228" s="144" t="s">
        <v>86</v>
      </c>
      <c r="AY228" s="14" t="s">
        <v>129</v>
      </c>
      <c r="BE228" s="145">
        <f t="shared" si="54"/>
        <v>0</v>
      </c>
      <c r="BF228" s="145">
        <f t="shared" si="55"/>
        <v>0</v>
      </c>
      <c r="BG228" s="145">
        <f t="shared" si="56"/>
        <v>0</v>
      </c>
      <c r="BH228" s="145">
        <f t="shared" si="57"/>
        <v>0</v>
      </c>
      <c r="BI228" s="145">
        <f t="shared" si="58"/>
        <v>0</v>
      </c>
      <c r="BJ228" s="14" t="s">
        <v>84</v>
      </c>
      <c r="BK228" s="145">
        <f t="shared" si="59"/>
        <v>0</v>
      </c>
      <c r="BL228" s="14" t="s">
        <v>134</v>
      </c>
      <c r="BM228" s="144" t="s">
        <v>511</v>
      </c>
    </row>
    <row r="229" spans="1:65" s="2" customFormat="1" ht="14.4" customHeight="1" x14ac:dyDescent="0.2">
      <c r="A229" s="29"/>
      <c r="B229" s="136"/>
      <c r="C229" s="162" t="s">
        <v>512</v>
      </c>
      <c r="D229" s="162" t="s">
        <v>174</v>
      </c>
      <c r="E229" s="163" t="s">
        <v>513</v>
      </c>
      <c r="F229" s="164" t="s">
        <v>514</v>
      </c>
      <c r="G229" s="165" t="s">
        <v>229</v>
      </c>
      <c r="H229" s="166">
        <v>1</v>
      </c>
      <c r="I229" s="146"/>
      <c r="J229" s="170">
        <f t="shared" si="50"/>
        <v>0</v>
      </c>
      <c r="K229" s="147"/>
      <c r="L229" s="30"/>
      <c r="M229" s="148" t="s">
        <v>1</v>
      </c>
      <c r="N229" s="149" t="s">
        <v>41</v>
      </c>
      <c r="O229" s="55"/>
      <c r="P229" s="142">
        <f t="shared" si="51"/>
        <v>0</v>
      </c>
      <c r="Q229" s="142">
        <v>1.33E-3</v>
      </c>
      <c r="R229" s="142">
        <f t="shared" si="52"/>
        <v>1.33E-3</v>
      </c>
      <c r="S229" s="142">
        <v>0</v>
      </c>
      <c r="T229" s="143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44" t="s">
        <v>134</v>
      </c>
      <c r="AT229" s="144" t="s">
        <v>174</v>
      </c>
      <c r="AU229" s="144" t="s">
        <v>86</v>
      </c>
      <c r="AY229" s="14" t="s">
        <v>129</v>
      </c>
      <c r="BE229" s="145">
        <f t="shared" si="54"/>
        <v>0</v>
      </c>
      <c r="BF229" s="145">
        <f t="shared" si="55"/>
        <v>0</v>
      </c>
      <c r="BG229" s="145">
        <f t="shared" si="56"/>
        <v>0</v>
      </c>
      <c r="BH229" s="145">
        <f t="shared" si="57"/>
        <v>0</v>
      </c>
      <c r="BI229" s="145">
        <f t="shared" si="58"/>
        <v>0</v>
      </c>
      <c r="BJ229" s="14" t="s">
        <v>84</v>
      </c>
      <c r="BK229" s="145">
        <f t="shared" si="59"/>
        <v>0</v>
      </c>
      <c r="BL229" s="14" t="s">
        <v>134</v>
      </c>
      <c r="BM229" s="144" t="s">
        <v>515</v>
      </c>
    </row>
    <row r="230" spans="1:65" s="2" customFormat="1" ht="14.4" customHeight="1" x14ac:dyDescent="0.2">
      <c r="A230" s="29"/>
      <c r="B230" s="136"/>
      <c r="C230" s="162" t="s">
        <v>516</v>
      </c>
      <c r="D230" s="162" t="s">
        <v>174</v>
      </c>
      <c r="E230" s="163" t="s">
        <v>517</v>
      </c>
      <c r="F230" s="164" t="s">
        <v>518</v>
      </c>
      <c r="G230" s="165" t="s">
        <v>229</v>
      </c>
      <c r="H230" s="166">
        <v>1</v>
      </c>
      <c r="I230" s="146"/>
      <c r="J230" s="170">
        <f t="shared" si="50"/>
        <v>0</v>
      </c>
      <c r="K230" s="147"/>
      <c r="L230" s="30"/>
      <c r="M230" s="148" t="s">
        <v>1</v>
      </c>
      <c r="N230" s="149" t="s">
        <v>41</v>
      </c>
      <c r="O230" s="55"/>
      <c r="P230" s="142">
        <f t="shared" si="51"/>
        <v>0</v>
      </c>
      <c r="Q230" s="142">
        <v>5.1000000000000004E-4</v>
      </c>
      <c r="R230" s="142">
        <f t="shared" si="52"/>
        <v>5.1000000000000004E-4</v>
      </c>
      <c r="S230" s="142">
        <v>0</v>
      </c>
      <c r="T230" s="143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44" t="s">
        <v>134</v>
      </c>
      <c r="AT230" s="144" t="s">
        <v>174</v>
      </c>
      <c r="AU230" s="144" t="s">
        <v>86</v>
      </c>
      <c r="AY230" s="14" t="s">
        <v>129</v>
      </c>
      <c r="BE230" s="145">
        <f t="shared" si="54"/>
        <v>0</v>
      </c>
      <c r="BF230" s="145">
        <f t="shared" si="55"/>
        <v>0</v>
      </c>
      <c r="BG230" s="145">
        <f t="shared" si="56"/>
        <v>0</v>
      </c>
      <c r="BH230" s="145">
        <f t="shared" si="57"/>
        <v>0</v>
      </c>
      <c r="BI230" s="145">
        <f t="shared" si="58"/>
        <v>0</v>
      </c>
      <c r="BJ230" s="14" t="s">
        <v>84</v>
      </c>
      <c r="BK230" s="145">
        <f t="shared" si="59"/>
        <v>0</v>
      </c>
      <c r="BL230" s="14" t="s">
        <v>134</v>
      </c>
      <c r="BM230" s="144" t="s">
        <v>519</v>
      </c>
    </row>
    <row r="231" spans="1:65" s="2" customFormat="1" ht="14.4" customHeight="1" x14ac:dyDescent="0.2">
      <c r="A231" s="29"/>
      <c r="B231" s="136"/>
      <c r="C231" s="162" t="s">
        <v>520</v>
      </c>
      <c r="D231" s="162" t="s">
        <v>174</v>
      </c>
      <c r="E231" s="163" t="s">
        <v>521</v>
      </c>
      <c r="F231" s="164" t="s">
        <v>522</v>
      </c>
      <c r="G231" s="165" t="s">
        <v>229</v>
      </c>
      <c r="H231" s="166">
        <v>3</v>
      </c>
      <c r="I231" s="146"/>
      <c r="J231" s="170">
        <f t="shared" si="50"/>
        <v>0</v>
      </c>
      <c r="K231" s="147"/>
      <c r="L231" s="30"/>
      <c r="M231" s="148" t="s">
        <v>1</v>
      </c>
      <c r="N231" s="149" t="s">
        <v>41</v>
      </c>
      <c r="O231" s="55"/>
      <c r="P231" s="142">
        <f t="shared" si="51"/>
        <v>0</v>
      </c>
      <c r="Q231" s="142">
        <v>2.4000000000000001E-4</v>
      </c>
      <c r="R231" s="142">
        <f t="shared" si="52"/>
        <v>7.2000000000000005E-4</v>
      </c>
      <c r="S231" s="142">
        <v>0</v>
      </c>
      <c r="T231" s="143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44" t="s">
        <v>134</v>
      </c>
      <c r="AT231" s="144" t="s">
        <v>174</v>
      </c>
      <c r="AU231" s="144" t="s">
        <v>86</v>
      </c>
      <c r="AY231" s="14" t="s">
        <v>129</v>
      </c>
      <c r="BE231" s="145">
        <f t="shared" si="54"/>
        <v>0</v>
      </c>
      <c r="BF231" s="145">
        <f t="shared" si="55"/>
        <v>0</v>
      </c>
      <c r="BG231" s="145">
        <f t="shared" si="56"/>
        <v>0</v>
      </c>
      <c r="BH231" s="145">
        <f t="shared" si="57"/>
        <v>0</v>
      </c>
      <c r="BI231" s="145">
        <f t="shared" si="58"/>
        <v>0</v>
      </c>
      <c r="BJ231" s="14" t="s">
        <v>84</v>
      </c>
      <c r="BK231" s="145">
        <f t="shared" si="59"/>
        <v>0</v>
      </c>
      <c r="BL231" s="14" t="s">
        <v>134</v>
      </c>
      <c r="BM231" s="144" t="s">
        <v>523</v>
      </c>
    </row>
    <row r="232" spans="1:65" s="2" customFormat="1" ht="14.4" customHeight="1" x14ac:dyDescent="0.2">
      <c r="A232" s="29"/>
      <c r="B232" s="136"/>
      <c r="C232" s="162" t="s">
        <v>524</v>
      </c>
      <c r="D232" s="162" t="s">
        <v>174</v>
      </c>
      <c r="E232" s="163" t="s">
        <v>525</v>
      </c>
      <c r="F232" s="164" t="s">
        <v>526</v>
      </c>
      <c r="G232" s="165" t="s">
        <v>261</v>
      </c>
      <c r="H232" s="150"/>
      <c r="I232" s="146"/>
      <c r="J232" s="170">
        <f t="shared" si="50"/>
        <v>0</v>
      </c>
      <c r="K232" s="147"/>
      <c r="L232" s="30"/>
      <c r="M232" s="148" t="s">
        <v>1</v>
      </c>
      <c r="N232" s="149" t="s">
        <v>41</v>
      </c>
      <c r="O232" s="55"/>
      <c r="P232" s="142">
        <f t="shared" si="51"/>
        <v>0</v>
      </c>
      <c r="Q232" s="142">
        <v>0</v>
      </c>
      <c r="R232" s="142">
        <f t="shared" si="52"/>
        <v>0</v>
      </c>
      <c r="S232" s="142">
        <v>0</v>
      </c>
      <c r="T232" s="143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44" t="s">
        <v>134</v>
      </c>
      <c r="AT232" s="144" t="s">
        <v>174</v>
      </c>
      <c r="AU232" s="144" t="s">
        <v>86</v>
      </c>
      <c r="AY232" s="14" t="s">
        <v>129</v>
      </c>
      <c r="BE232" s="145">
        <f t="shared" si="54"/>
        <v>0</v>
      </c>
      <c r="BF232" s="145">
        <f t="shared" si="55"/>
        <v>0</v>
      </c>
      <c r="BG232" s="145">
        <f t="shared" si="56"/>
        <v>0</v>
      </c>
      <c r="BH232" s="145">
        <f t="shared" si="57"/>
        <v>0</v>
      </c>
      <c r="BI232" s="145">
        <f t="shared" si="58"/>
        <v>0</v>
      </c>
      <c r="BJ232" s="14" t="s">
        <v>84</v>
      </c>
      <c r="BK232" s="145">
        <f t="shared" si="59"/>
        <v>0</v>
      </c>
      <c r="BL232" s="14" t="s">
        <v>134</v>
      </c>
      <c r="BM232" s="144" t="s">
        <v>527</v>
      </c>
    </row>
    <row r="233" spans="1:65" s="2" customFormat="1" ht="14.4" customHeight="1" x14ac:dyDescent="0.2">
      <c r="A233" s="29"/>
      <c r="B233" s="136"/>
      <c r="C233" s="162" t="s">
        <v>528</v>
      </c>
      <c r="D233" s="162" t="s">
        <v>174</v>
      </c>
      <c r="E233" s="163" t="s">
        <v>529</v>
      </c>
      <c r="F233" s="164" t="s">
        <v>530</v>
      </c>
      <c r="G233" s="165" t="s">
        <v>261</v>
      </c>
      <c r="H233" s="150"/>
      <c r="I233" s="146"/>
      <c r="J233" s="170">
        <f t="shared" si="50"/>
        <v>0</v>
      </c>
      <c r="K233" s="147"/>
      <c r="L233" s="30"/>
      <c r="M233" s="148" t="s">
        <v>1</v>
      </c>
      <c r="N233" s="149" t="s">
        <v>41</v>
      </c>
      <c r="O233" s="55"/>
      <c r="P233" s="142">
        <f t="shared" si="51"/>
        <v>0</v>
      </c>
      <c r="Q233" s="142">
        <v>0</v>
      </c>
      <c r="R233" s="142">
        <f t="shared" si="52"/>
        <v>0</v>
      </c>
      <c r="S233" s="142">
        <v>0</v>
      </c>
      <c r="T233" s="143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44" t="s">
        <v>134</v>
      </c>
      <c r="AT233" s="144" t="s">
        <v>174</v>
      </c>
      <c r="AU233" s="144" t="s">
        <v>86</v>
      </c>
      <c r="AY233" s="14" t="s">
        <v>129</v>
      </c>
      <c r="BE233" s="145">
        <f t="shared" si="54"/>
        <v>0</v>
      </c>
      <c r="BF233" s="145">
        <f t="shared" si="55"/>
        <v>0</v>
      </c>
      <c r="BG233" s="145">
        <f t="shared" si="56"/>
        <v>0</v>
      </c>
      <c r="BH233" s="145">
        <f t="shared" si="57"/>
        <v>0</v>
      </c>
      <c r="BI233" s="145">
        <f t="shared" si="58"/>
        <v>0</v>
      </c>
      <c r="BJ233" s="14" t="s">
        <v>84</v>
      </c>
      <c r="BK233" s="145">
        <f t="shared" si="59"/>
        <v>0</v>
      </c>
      <c r="BL233" s="14" t="s">
        <v>134</v>
      </c>
      <c r="BM233" s="144" t="s">
        <v>531</v>
      </c>
    </row>
    <row r="234" spans="1:65" s="12" customFormat="1" ht="22.95" customHeight="1" x14ac:dyDescent="0.25">
      <c r="B234" s="127"/>
      <c r="C234" s="158"/>
      <c r="D234" s="159" t="s">
        <v>75</v>
      </c>
      <c r="E234" s="161" t="s">
        <v>532</v>
      </c>
      <c r="F234" s="161" t="s">
        <v>533</v>
      </c>
      <c r="G234" s="158"/>
      <c r="H234" s="158"/>
      <c r="I234" s="129"/>
      <c r="J234" s="169">
        <f>BK234</f>
        <v>0</v>
      </c>
      <c r="L234" s="127"/>
      <c r="M234" s="130"/>
      <c r="N234" s="131"/>
      <c r="O234" s="131"/>
      <c r="P234" s="132">
        <f>P235</f>
        <v>0</v>
      </c>
      <c r="Q234" s="131"/>
      <c r="R234" s="132">
        <f>R235</f>
        <v>2.5999999999999999E-2</v>
      </c>
      <c r="S234" s="131"/>
      <c r="T234" s="133">
        <f>T235</f>
        <v>0</v>
      </c>
      <c r="AR234" s="128" t="s">
        <v>86</v>
      </c>
      <c r="AT234" s="134" t="s">
        <v>75</v>
      </c>
      <c r="AU234" s="134" t="s">
        <v>84</v>
      </c>
      <c r="AY234" s="128" t="s">
        <v>129</v>
      </c>
      <c r="BK234" s="135">
        <f>BK235</f>
        <v>0</v>
      </c>
    </row>
    <row r="235" spans="1:65" s="2" customFormat="1" ht="14.4" customHeight="1" x14ac:dyDescent="0.2">
      <c r="A235" s="29"/>
      <c r="B235" s="136"/>
      <c r="C235" s="162" t="s">
        <v>534</v>
      </c>
      <c r="D235" s="162" t="s">
        <v>174</v>
      </c>
      <c r="E235" s="163" t="s">
        <v>535</v>
      </c>
      <c r="F235" s="164" t="s">
        <v>536</v>
      </c>
      <c r="G235" s="165" t="s">
        <v>245</v>
      </c>
      <c r="H235" s="166">
        <v>5</v>
      </c>
      <c r="I235" s="146"/>
      <c r="J235" s="170">
        <f>ROUND(I235*H235,2)</f>
        <v>0</v>
      </c>
      <c r="K235" s="147"/>
      <c r="L235" s="30"/>
      <c r="M235" s="148" t="s">
        <v>1</v>
      </c>
      <c r="N235" s="149" t="s">
        <v>41</v>
      </c>
      <c r="O235" s="55"/>
      <c r="P235" s="142">
        <f>O235*H235</f>
        <v>0</v>
      </c>
      <c r="Q235" s="142">
        <v>5.1999999999999998E-3</v>
      </c>
      <c r="R235" s="142">
        <f>Q235*H235</f>
        <v>2.5999999999999999E-2</v>
      </c>
      <c r="S235" s="142">
        <v>0</v>
      </c>
      <c r="T235" s="143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44" t="s">
        <v>134</v>
      </c>
      <c r="AT235" s="144" t="s">
        <v>174</v>
      </c>
      <c r="AU235" s="144" t="s">
        <v>86</v>
      </c>
      <c r="AY235" s="14" t="s">
        <v>129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4" t="s">
        <v>84</v>
      </c>
      <c r="BK235" s="145">
        <f>ROUND(I235*H235,2)</f>
        <v>0</v>
      </c>
      <c r="BL235" s="14" t="s">
        <v>134</v>
      </c>
      <c r="BM235" s="144" t="s">
        <v>537</v>
      </c>
    </row>
    <row r="236" spans="1:65" s="12" customFormat="1" ht="25.95" customHeight="1" x14ac:dyDescent="0.25">
      <c r="B236" s="127"/>
      <c r="C236" s="158"/>
      <c r="D236" s="159" t="s">
        <v>75</v>
      </c>
      <c r="E236" s="160" t="s">
        <v>538</v>
      </c>
      <c r="F236" s="160" t="s">
        <v>539</v>
      </c>
      <c r="G236" s="158"/>
      <c r="H236" s="158"/>
      <c r="I236" s="129"/>
      <c r="J236" s="168">
        <f>BK236</f>
        <v>0</v>
      </c>
      <c r="L236" s="127"/>
      <c r="M236" s="130"/>
      <c r="N236" s="131"/>
      <c r="O236" s="131"/>
      <c r="P236" s="132">
        <f>P237+P240</f>
        <v>0</v>
      </c>
      <c r="Q236" s="131"/>
      <c r="R236" s="132">
        <f>R237+R240</f>
        <v>0</v>
      </c>
      <c r="S236" s="131"/>
      <c r="T236" s="133">
        <f>T237+T240</f>
        <v>0</v>
      </c>
      <c r="AR236" s="128" t="s">
        <v>147</v>
      </c>
      <c r="AT236" s="134" t="s">
        <v>75</v>
      </c>
      <c r="AU236" s="134" t="s">
        <v>76</v>
      </c>
      <c r="AY236" s="128" t="s">
        <v>129</v>
      </c>
      <c r="BK236" s="135">
        <f>BK237+BK240</f>
        <v>0</v>
      </c>
    </row>
    <row r="237" spans="1:65" s="12" customFormat="1" ht="22.95" customHeight="1" x14ac:dyDescent="0.25">
      <c r="B237" s="127"/>
      <c r="C237" s="158"/>
      <c r="D237" s="159" t="s">
        <v>75</v>
      </c>
      <c r="E237" s="161" t="s">
        <v>540</v>
      </c>
      <c r="F237" s="161" t="s">
        <v>541</v>
      </c>
      <c r="G237" s="158"/>
      <c r="H237" s="158"/>
      <c r="I237" s="129"/>
      <c r="J237" s="169">
        <f>BK237</f>
        <v>0</v>
      </c>
      <c r="L237" s="127"/>
      <c r="M237" s="130"/>
      <c r="N237" s="131"/>
      <c r="O237" s="131"/>
      <c r="P237" s="132">
        <f>SUM(P238:P239)</f>
        <v>0</v>
      </c>
      <c r="Q237" s="131"/>
      <c r="R237" s="132">
        <f>SUM(R238:R239)</f>
        <v>0</v>
      </c>
      <c r="S237" s="131"/>
      <c r="T237" s="133">
        <f>SUM(T238:T239)</f>
        <v>0</v>
      </c>
      <c r="AR237" s="128" t="s">
        <v>147</v>
      </c>
      <c r="AT237" s="134" t="s">
        <v>75</v>
      </c>
      <c r="AU237" s="134" t="s">
        <v>84</v>
      </c>
      <c r="AY237" s="128" t="s">
        <v>129</v>
      </c>
      <c r="BK237" s="135">
        <f>SUM(BK238:BK239)</f>
        <v>0</v>
      </c>
    </row>
    <row r="238" spans="1:65" s="2" customFormat="1" ht="14.4" customHeight="1" x14ac:dyDescent="0.2">
      <c r="A238" s="29"/>
      <c r="B238" s="136"/>
      <c r="C238" s="162" t="s">
        <v>542</v>
      </c>
      <c r="D238" s="162" t="s">
        <v>174</v>
      </c>
      <c r="E238" s="163" t="s">
        <v>543</v>
      </c>
      <c r="F238" s="164" t="s">
        <v>544</v>
      </c>
      <c r="G238" s="165" t="s">
        <v>545</v>
      </c>
      <c r="H238" s="166">
        <v>1</v>
      </c>
      <c r="I238" s="146"/>
      <c r="J238" s="170">
        <f>ROUND(I238*H238,2)</f>
        <v>0</v>
      </c>
      <c r="K238" s="147"/>
      <c r="L238" s="30"/>
      <c r="M238" s="148" t="s">
        <v>1</v>
      </c>
      <c r="N238" s="149" t="s">
        <v>41</v>
      </c>
      <c r="O238" s="55"/>
      <c r="P238" s="142">
        <f>O238*H238</f>
        <v>0</v>
      </c>
      <c r="Q238" s="142">
        <v>0</v>
      </c>
      <c r="R238" s="142">
        <f>Q238*H238</f>
        <v>0</v>
      </c>
      <c r="S238" s="142">
        <v>0</v>
      </c>
      <c r="T238" s="143">
        <f>S238*H238</f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44" t="s">
        <v>143</v>
      </c>
      <c r="AT238" s="144" t="s">
        <v>174</v>
      </c>
      <c r="AU238" s="144" t="s">
        <v>86</v>
      </c>
      <c r="AY238" s="14" t="s">
        <v>129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4" t="s">
        <v>84</v>
      </c>
      <c r="BK238" s="145">
        <f>ROUND(I238*H238,2)</f>
        <v>0</v>
      </c>
      <c r="BL238" s="14" t="s">
        <v>143</v>
      </c>
      <c r="BM238" s="144" t="s">
        <v>546</v>
      </c>
    </row>
    <row r="239" spans="1:65" s="2" customFormat="1" ht="14.4" customHeight="1" x14ac:dyDescent="0.2">
      <c r="A239" s="29"/>
      <c r="B239" s="136"/>
      <c r="C239" s="162" t="s">
        <v>547</v>
      </c>
      <c r="D239" s="162" t="s">
        <v>174</v>
      </c>
      <c r="E239" s="163" t="s">
        <v>548</v>
      </c>
      <c r="F239" s="164" t="s">
        <v>549</v>
      </c>
      <c r="G239" s="165" t="s">
        <v>545</v>
      </c>
      <c r="H239" s="166">
        <v>1</v>
      </c>
      <c r="I239" s="146"/>
      <c r="J239" s="170">
        <f>ROUND(I239*H239,2)</f>
        <v>0</v>
      </c>
      <c r="K239" s="147"/>
      <c r="L239" s="30"/>
      <c r="M239" s="148" t="s">
        <v>1</v>
      </c>
      <c r="N239" s="149" t="s">
        <v>41</v>
      </c>
      <c r="O239" s="55"/>
      <c r="P239" s="142">
        <f>O239*H239</f>
        <v>0</v>
      </c>
      <c r="Q239" s="142">
        <v>0</v>
      </c>
      <c r="R239" s="142">
        <f>Q239*H239</f>
        <v>0</v>
      </c>
      <c r="S239" s="142">
        <v>0</v>
      </c>
      <c r="T239" s="143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44" t="s">
        <v>143</v>
      </c>
      <c r="AT239" s="144" t="s">
        <v>174</v>
      </c>
      <c r="AU239" s="144" t="s">
        <v>86</v>
      </c>
      <c r="AY239" s="14" t="s">
        <v>129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4" t="s">
        <v>84</v>
      </c>
      <c r="BK239" s="145">
        <f>ROUND(I239*H239,2)</f>
        <v>0</v>
      </c>
      <c r="BL239" s="14" t="s">
        <v>143</v>
      </c>
      <c r="BM239" s="144" t="s">
        <v>550</v>
      </c>
    </row>
    <row r="240" spans="1:65" s="12" customFormat="1" ht="22.95" customHeight="1" x14ac:dyDescent="0.25">
      <c r="B240" s="127"/>
      <c r="C240" s="158"/>
      <c r="D240" s="159" t="s">
        <v>75</v>
      </c>
      <c r="E240" s="161" t="s">
        <v>551</v>
      </c>
      <c r="F240" s="161" t="s">
        <v>552</v>
      </c>
      <c r="G240" s="158"/>
      <c r="H240" s="158"/>
      <c r="I240" s="129"/>
      <c r="J240" s="169">
        <f>BK240</f>
        <v>0</v>
      </c>
      <c r="L240" s="127"/>
      <c r="M240" s="130"/>
      <c r="N240" s="131"/>
      <c r="O240" s="131"/>
      <c r="P240" s="132">
        <f>SUM(P241:P244)</f>
        <v>0</v>
      </c>
      <c r="Q240" s="131"/>
      <c r="R240" s="132">
        <f>SUM(R241:R244)</f>
        <v>0</v>
      </c>
      <c r="S240" s="131"/>
      <c r="T240" s="133">
        <f>SUM(T241:T244)</f>
        <v>0</v>
      </c>
      <c r="AR240" s="128" t="s">
        <v>147</v>
      </c>
      <c r="AT240" s="134" t="s">
        <v>75</v>
      </c>
      <c r="AU240" s="134" t="s">
        <v>84</v>
      </c>
      <c r="AY240" s="128" t="s">
        <v>129</v>
      </c>
      <c r="BK240" s="135">
        <f>SUM(BK241:BK244)</f>
        <v>0</v>
      </c>
    </row>
    <row r="241" spans="1:65" s="2" customFormat="1" ht="14.4" customHeight="1" x14ac:dyDescent="0.2">
      <c r="A241" s="29"/>
      <c r="B241" s="136"/>
      <c r="C241" s="162" t="s">
        <v>553</v>
      </c>
      <c r="D241" s="162" t="s">
        <v>174</v>
      </c>
      <c r="E241" s="163" t="s">
        <v>554</v>
      </c>
      <c r="F241" s="164" t="s">
        <v>555</v>
      </c>
      <c r="G241" s="165" t="s">
        <v>545</v>
      </c>
      <c r="H241" s="166">
        <v>1</v>
      </c>
      <c r="I241" s="146"/>
      <c r="J241" s="170">
        <f>ROUND(I241*H241,2)</f>
        <v>0</v>
      </c>
      <c r="K241" s="147"/>
      <c r="L241" s="30"/>
      <c r="M241" s="148" t="s">
        <v>1</v>
      </c>
      <c r="N241" s="149" t="s">
        <v>41</v>
      </c>
      <c r="O241" s="55"/>
      <c r="P241" s="142">
        <f>O241*H241</f>
        <v>0</v>
      </c>
      <c r="Q241" s="142">
        <v>0</v>
      </c>
      <c r="R241" s="142">
        <f>Q241*H241</f>
        <v>0</v>
      </c>
      <c r="S241" s="142">
        <v>0</v>
      </c>
      <c r="T241" s="143">
        <f>S241*H241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44" t="s">
        <v>143</v>
      </c>
      <c r="AT241" s="144" t="s">
        <v>174</v>
      </c>
      <c r="AU241" s="144" t="s">
        <v>86</v>
      </c>
      <c r="AY241" s="14" t="s">
        <v>129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4" t="s">
        <v>84</v>
      </c>
      <c r="BK241" s="145">
        <f>ROUND(I241*H241,2)</f>
        <v>0</v>
      </c>
      <c r="BL241" s="14" t="s">
        <v>143</v>
      </c>
      <c r="BM241" s="144" t="s">
        <v>556</v>
      </c>
    </row>
    <row r="242" spans="1:65" s="2" customFormat="1" ht="14.4" customHeight="1" x14ac:dyDescent="0.2">
      <c r="A242" s="29"/>
      <c r="B242" s="136"/>
      <c r="C242" s="162" t="s">
        <v>557</v>
      </c>
      <c r="D242" s="162" t="s">
        <v>174</v>
      </c>
      <c r="E242" s="163" t="s">
        <v>558</v>
      </c>
      <c r="F242" s="164" t="s">
        <v>559</v>
      </c>
      <c r="G242" s="165" t="s">
        <v>560</v>
      </c>
      <c r="H242" s="166">
        <v>1</v>
      </c>
      <c r="I242" s="146"/>
      <c r="J242" s="170">
        <f>ROUND(I242*H242,2)</f>
        <v>0</v>
      </c>
      <c r="K242" s="147"/>
      <c r="L242" s="30"/>
      <c r="M242" s="148" t="s">
        <v>1</v>
      </c>
      <c r="N242" s="149" t="s">
        <v>41</v>
      </c>
      <c r="O242" s="55"/>
      <c r="P242" s="142">
        <f>O242*H242</f>
        <v>0</v>
      </c>
      <c r="Q242" s="142">
        <v>0</v>
      </c>
      <c r="R242" s="142">
        <f>Q242*H242</f>
        <v>0</v>
      </c>
      <c r="S242" s="142">
        <v>0</v>
      </c>
      <c r="T242" s="143">
        <f>S242*H242</f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44" t="s">
        <v>143</v>
      </c>
      <c r="AT242" s="144" t="s">
        <v>174</v>
      </c>
      <c r="AU242" s="144" t="s">
        <v>86</v>
      </c>
      <c r="AY242" s="14" t="s">
        <v>129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4" t="s">
        <v>84</v>
      </c>
      <c r="BK242" s="145">
        <f>ROUND(I242*H242,2)</f>
        <v>0</v>
      </c>
      <c r="BL242" s="14" t="s">
        <v>143</v>
      </c>
      <c r="BM242" s="144" t="s">
        <v>561</v>
      </c>
    </row>
    <row r="243" spans="1:65" s="2" customFormat="1" ht="14.4" customHeight="1" x14ac:dyDescent="0.2">
      <c r="A243" s="29"/>
      <c r="B243" s="136"/>
      <c r="C243" s="162" t="s">
        <v>562</v>
      </c>
      <c r="D243" s="162" t="s">
        <v>174</v>
      </c>
      <c r="E243" s="163" t="s">
        <v>563</v>
      </c>
      <c r="F243" s="164" t="s">
        <v>564</v>
      </c>
      <c r="G243" s="165" t="s">
        <v>565</v>
      </c>
      <c r="H243" s="166">
        <v>12</v>
      </c>
      <c r="I243" s="146"/>
      <c r="J243" s="170">
        <f>ROUND(I243*H243,2)</f>
        <v>0</v>
      </c>
      <c r="K243" s="147"/>
      <c r="L243" s="30"/>
      <c r="M243" s="148" t="s">
        <v>1</v>
      </c>
      <c r="N243" s="149" t="s">
        <v>41</v>
      </c>
      <c r="O243" s="55"/>
      <c r="P243" s="142">
        <f>O243*H243</f>
        <v>0</v>
      </c>
      <c r="Q243" s="142">
        <v>0</v>
      </c>
      <c r="R243" s="142">
        <f>Q243*H243</f>
        <v>0</v>
      </c>
      <c r="S243" s="142">
        <v>0</v>
      </c>
      <c r="T243" s="143">
        <f>S243*H243</f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44" t="s">
        <v>143</v>
      </c>
      <c r="AT243" s="144" t="s">
        <v>174</v>
      </c>
      <c r="AU243" s="144" t="s">
        <v>86</v>
      </c>
      <c r="AY243" s="14" t="s">
        <v>129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4" t="s">
        <v>84</v>
      </c>
      <c r="BK243" s="145">
        <f>ROUND(I243*H243,2)</f>
        <v>0</v>
      </c>
      <c r="BL243" s="14" t="s">
        <v>143</v>
      </c>
      <c r="BM243" s="144" t="s">
        <v>566</v>
      </c>
    </row>
    <row r="244" spans="1:65" s="2" customFormat="1" ht="14.4" customHeight="1" x14ac:dyDescent="0.2">
      <c r="A244" s="29"/>
      <c r="B244" s="136"/>
      <c r="C244" s="162" t="s">
        <v>567</v>
      </c>
      <c r="D244" s="162" t="s">
        <v>174</v>
      </c>
      <c r="E244" s="163" t="s">
        <v>568</v>
      </c>
      <c r="F244" s="164" t="s">
        <v>569</v>
      </c>
      <c r="G244" s="165" t="s">
        <v>565</v>
      </c>
      <c r="H244" s="166">
        <v>150</v>
      </c>
      <c r="I244" s="146"/>
      <c r="J244" s="170">
        <f>ROUND(I244*H244,2)</f>
        <v>0</v>
      </c>
      <c r="K244" s="147"/>
      <c r="L244" s="30"/>
      <c r="M244" s="151" t="s">
        <v>1</v>
      </c>
      <c r="N244" s="152" t="s">
        <v>41</v>
      </c>
      <c r="O244" s="153"/>
      <c r="P244" s="154">
        <f>O244*H244</f>
        <v>0</v>
      </c>
      <c r="Q244" s="154">
        <v>0</v>
      </c>
      <c r="R244" s="154">
        <f>Q244*H244</f>
        <v>0</v>
      </c>
      <c r="S244" s="154">
        <v>0</v>
      </c>
      <c r="T244" s="155">
        <f>S244*H244</f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44" t="s">
        <v>143</v>
      </c>
      <c r="AT244" s="144" t="s">
        <v>174</v>
      </c>
      <c r="AU244" s="144" t="s">
        <v>86</v>
      </c>
      <c r="AY244" s="14" t="s">
        <v>129</v>
      </c>
      <c r="BE244" s="145">
        <f>IF(N244="základní",J244,0)</f>
        <v>0</v>
      </c>
      <c r="BF244" s="145">
        <f>IF(N244="snížená",J244,0)</f>
        <v>0</v>
      </c>
      <c r="BG244" s="145">
        <f>IF(N244="zákl. přenesená",J244,0)</f>
        <v>0</v>
      </c>
      <c r="BH244" s="145">
        <f>IF(N244="sníž. přenesená",J244,0)</f>
        <v>0</v>
      </c>
      <c r="BI244" s="145">
        <f>IF(N244="nulová",J244,0)</f>
        <v>0</v>
      </c>
      <c r="BJ244" s="14" t="s">
        <v>84</v>
      </c>
      <c r="BK244" s="145">
        <f>ROUND(I244*H244,2)</f>
        <v>0</v>
      </c>
      <c r="BL244" s="14" t="s">
        <v>143</v>
      </c>
      <c r="BM244" s="144" t="s">
        <v>570</v>
      </c>
    </row>
    <row r="245" spans="1:65" s="2" customFormat="1" ht="6.9" customHeight="1" x14ac:dyDescent="0.2">
      <c r="A245" s="29"/>
      <c r="B245" s="44"/>
      <c r="C245" s="45"/>
      <c r="D245" s="45"/>
      <c r="E245" s="45"/>
      <c r="F245" s="45"/>
      <c r="G245" s="45"/>
      <c r="H245" s="45"/>
      <c r="I245" s="45"/>
      <c r="J245" s="45"/>
      <c r="K245" s="45"/>
      <c r="L245" s="30"/>
      <c r="M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</row>
  </sheetData>
  <autoFilter ref="C125:K244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83"/>
  <sheetViews>
    <sheetView showGridLines="0" topLeftCell="A107" workbookViewId="0">
      <selection activeCell="I125" sqref="I125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7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4" t="s">
        <v>89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86</v>
      </c>
    </row>
    <row r="4" spans="1:46" s="1" customFormat="1" ht="24.9" customHeight="1" x14ac:dyDescent="0.2">
      <c r="B4" s="17"/>
      <c r="D4" s="18" t="s">
        <v>96</v>
      </c>
      <c r="L4" s="17"/>
      <c r="M4" s="90" t="s">
        <v>10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16</v>
      </c>
      <c r="L6" s="17"/>
    </row>
    <row r="7" spans="1:46" s="1" customFormat="1" ht="16.5" customHeight="1" x14ac:dyDescent="0.2">
      <c r="B7" s="17"/>
      <c r="E7" s="217" t="str">
        <f>'Rekapitulace stavby'!K6</f>
        <v>Lasselsberger Lubná - úprava stávající kompresorovny</v>
      </c>
      <c r="F7" s="218"/>
      <c r="G7" s="218"/>
      <c r="H7" s="218"/>
      <c r="L7" s="17"/>
    </row>
    <row r="8" spans="1:46" s="2" customFormat="1" ht="12" customHeight="1" x14ac:dyDescent="0.2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199" t="s">
        <v>571</v>
      </c>
      <c r="F9" s="216"/>
      <c r="G9" s="216"/>
      <c r="H9" s="216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24. 3. 2021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28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19" t="str">
        <f>'Rekapitulace stavby'!E14</f>
        <v>Vyplň údaj</v>
      </c>
      <c r="F18" s="189"/>
      <c r="G18" s="189"/>
      <c r="H18" s="189"/>
      <c r="I18" s="24" t="s">
        <v>27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30</v>
      </c>
      <c r="E20" s="29"/>
      <c r="F20" s="29"/>
      <c r="G20" s="29"/>
      <c r="H20" s="29"/>
      <c r="I20" s="24" t="s">
        <v>25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">
        <v>31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33</v>
      </c>
      <c r="E23" s="29"/>
      <c r="F23" s="29"/>
      <c r="G23" s="29"/>
      <c r="H23" s="29"/>
      <c r="I23" s="24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27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1"/>
      <c r="B27" s="92"/>
      <c r="C27" s="91"/>
      <c r="D27" s="91"/>
      <c r="E27" s="193" t="s">
        <v>1</v>
      </c>
      <c r="F27" s="193"/>
      <c r="G27" s="193"/>
      <c r="H27" s="19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4" t="s">
        <v>36</v>
      </c>
      <c r="E30" s="29"/>
      <c r="F30" s="29"/>
      <c r="G30" s="29"/>
      <c r="H30" s="29"/>
      <c r="I30" s="29"/>
      <c r="J30" s="68">
        <f>ROUND(J118,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5" t="s">
        <v>40</v>
      </c>
      <c r="E33" s="24" t="s">
        <v>41</v>
      </c>
      <c r="F33" s="96">
        <f>ROUND((SUM(BE118:BE182)),  2)</f>
        <v>0</v>
      </c>
      <c r="G33" s="29"/>
      <c r="H33" s="29"/>
      <c r="I33" s="97">
        <v>0.21</v>
      </c>
      <c r="J33" s="96">
        <f>ROUND(((SUM(BE118:BE182))*I33),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24" t="s">
        <v>42</v>
      </c>
      <c r="F34" s="96">
        <f>ROUND((SUM(BF118:BF182)),  2)</f>
        <v>0</v>
      </c>
      <c r="G34" s="29"/>
      <c r="H34" s="29"/>
      <c r="I34" s="97">
        <v>0.15</v>
      </c>
      <c r="J34" s="96">
        <f>ROUND(((SUM(BF118:BF182))*I34),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43</v>
      </c>
      <c r="F35" s="96">
        <f>ROUND((SUM(BG118:BG182)),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44</v>
      </c>
      <c r="F36" s="96">
        <f>ROUND((SUM(BH118:BH182)),  2)</f>
        <v>0</v>
      </c>
      <c r="G36" s="29"/>
      <c r="H36" s="29"/>
      <c r="I36" s="97">
        <v>0.15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24" t="s">
        <v>45</v>
      </c>
      <c r="F37" s="96">
        <f>ROUND((SUM(BI118:BI182)),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8"/>
      <c r="D39" s="99" t="s">
        <v>46</v>
      </c>
      <c r="E39" s="57"/>
      <c r="F39" s="57"/>
      <c r="G39" s="100" t="s">
        <v>47</v>
      </c>
      <c r="H39" s="101" t="s">
        <v>48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39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2" t="s">
        <v>51</v>
      </c>
      <c r="E61" s="32"/>
      <c r="F61" s="104" t="s">
        <v>52</v>
      </c>
      <c r="G61" s="42" t="s">
        <v>51</v>
      </c>
      <c r="H61" s="32"/>
      <c r="I61" s="32"/>
      <c r="J61" s="105" t="s">
        <v>52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0" t="s">
        <v>53</v>
      </c>
      <c r="E65" s="43"/>
      <c r="F65" s="43"/>
      <c r="G65" s="40" t="s">
        <v>54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2" t="s">
        <v>51</v>
      </c>
      <c r="E76" s="32"/>
      <c r="F76" s="104" t="s">
        <v>52</v>
      </c>
      <c r="G76" s="42" t="s">
        <v>51</v>
      </c>
      <c r="H76" s="32"/>
      <c r="I76" s="32"/>
      <c r="J76" s="105" t="s">
        <v>52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99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17" t="str">
        <f>E7</f>
        <v>Lasselsberger Lubná - úprava stávající kompresorovny</v>
      </c>
      <c r="F85" s="218"/>
      <c r="G85" s="218"/>
      <c r="H85" s="218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199" t="str">
        <f>E9</f>
        <v>1102.2 - Kompresorovna - elektro</v>
      </c>
      <c r="F87" s="216"/>
      <c r="G87" s="216"/>
      <c r="H87" s="216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24. 3. 2021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24</v>
      </c>
      <c r="D91" s="29"/>
      <c r="E91" s="29"/>
      <c r="F91" s="22" t="str">
        <f>E15</f>
        <v>Lasselsberger s.r.o.</v>
      </c>
      <c r="G91" s="29"/>
      <c r="H91" s="29"/>
      <c r="I91" s="24" t="s">
        <v>30</v>
      </c>
      <c r="J91" s="27" t="str">
        <f>E21</f>
        <v>Matěj Linhart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65" customHeight="1" x14ac:dyDescent="0.2">
      <c r="A92" s="29"/>
      <c r="B92" s="30"/>
      <c r="C92" s="24" t="s">
        <v>28</v>
      </c>
      <c r="D92" s="29"/>
      <c r="E92" s="29"/>
      <c r="F92" s="22" t="str">
        <f>IF(E18="","",E18)</f>
        <v>Vyplň údaj</v>
      </c>
      <c r="G92" s="29"/>
      <c r="H92" s="29"/>
      <c r="I92" s="24" t="s">
        <v>33</v>
      </c>
      <c r="J92" s="27" t="str">
        <f>E24</f>
        <v>Ing. František Žežule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customHeight="1" x14ac:dyDescent="0.2">
      <c r="A96" s="29"/>
      <c r="B96" s="30"/>
      <c r="C96" s="108" t="s">
        <v>102</v>
      </c>
      <c r="D96" s="29"/>
      <c r="E96" s="29"/>
      <c r="F96" s="29"/>
      <c r="G96" s="29"/>
      <c r="H96" s="29"/>
      <c r="I96" s="29"/>
      <c r="J96" s="68">
        <f>J118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103</v>
      </c>
    </row>
    <row r="97" spans="1:31" s="9" customFormat="1" ht="24.9" customHeight="1" x14ac:dyDescent="0.2">
      <c r="B97" s="109"/>
      <c r="D97" s="110" t="s">
        <v>572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1:31" s="10" customFormat="1" ht="19.95" customHeight="1" x14ac:dyDescent="0.2">
      <c r="B98" s="113"/>
      <c r="D98" s="114" t="s">
        <v>573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1:31" s="2" customFormat="1" ht="21.75" customHeight="1" x14ac:dyDescent="0.2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" customHeight="1" x14ac:dyDescent="0.2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" customHeight="1" x14ac:dyDescent="0.2">
      <c r="A104" s="29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" customHeight="1" x14ac:dyDescent="0.2">
      <c r="A105" s="29"/>
      <c r="B105" s="30"/>
      <c r="C105" s="18" t="s">
        <v>114</v>
      </c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" customHeight="1" x14ac:dyDescent="0.2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 x14ac:dyDescent="0.2">
      <c r="A107" s="29"/>
      <c r="B107" s="30"/>
      <c r="C107" s="24" t="s">
        <v>16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 x14ac:dyDescent="0.2">
      <c r="A108" s="29"/>
      <c r="B108" s="30"/>
      <c r="C108" s="29"/>
      <c r="D108" s="29"/>
      <c r="E108" s="217" t="str">
        <f>E7</f>
        <v>Lasselsberger Lubná - úprava stávající kompresorovny</v>
      </c>
      <c r="F108" s="218"/>
      <c r="G108" s="218"/>
      <c r="H108" s="218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 x14ac:dyDescent="0.2">
      <c r="A109" s="29"/>
      <c r="B109" s="30"/>
      <c r="C109" s="24" t="s">
        <v>97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 x14ac:dyDescent="0.2">
      <c r="A110" s="29"/>
      <c r="B110" s="30"/>
      <c r="C110" s="29"/>
      <c r="D110" s="29"/>
      <c r="E110" s="199" t="str">
        <f>E9</f>
        <v>1102.2 - Kompresorovna - elektro</v>
      </c>
      <c r="F110" s="216"/>
      <c r="G110" s="216"/>
      <c r="H110" s="216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4" t="s">
        <v>20</v>
      </c>
      <c r="D112" s="29"/>
      <c r="E112" s="29"/>
      <c r="F112" s="22" t="str">
        <f>F12</f>
        <v xml:space="preserve"> </v>
      </c>
      <c r="G112" s="29"/>
      <c r="H112" s="29"/>
      <c r="I112" s="24" t="s">
        <v>22</v>
      </c>
      <c r="J112" s="52" t="str">
        <f>IF(J12="","",J12)</f>
        <v>24. 3. 2021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" customHeight="1" x14ac:dyDescent="0.2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15" customHeight="1" x14ac:dyDescent="0.2">
      <c r="A114" s="29"/>
      <c r="B114" s="30"/>
      <c r="C114" s="24" t="s">
        <v>24</v>
      </c>
      <c r="D114" s="29"/>
      <c r="E114" s="29"/>
      <c r="F114" s="22" t="str">
        <f>E15</f>
        <v>Lasselsberger s.r.o.</v>
      </c>
      <c r="G114" s="29"/>
      <c r="H114" s="29"/>
      <c r="I114" s="24" t="s">
        <v>30</v>
      </c>
      <c r="J114" s="27" t="str">
        <f>E21</f>
        <v>Matěj Linhart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5.65" customHeight="1" x14ac:dyDescent="0.2">
      <c r="A115" s="29"/>
      <c r="B115" s="30"/>
      <c r="C115" s="24" t="s">
        <v>28</v>
      </c>
      <c r="D115" s="29"/>
      <c r="E115" s="29"/>
      <c r="F115" s="22" t="str">
        <f>IF(E18="","",E18)</f>
        <v>Vyplň údaj</v>
      </c>
      <c r="G115" s="29"/>
      <c r="H115" s="29"/>
      <c r="I115" s="24" t="s">
        <v>33</v>
      </c>
      <c r="J115" s="27" t="str">
        <f>E24</f>
        <v>Ing. František Žežule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 x14ac:dyDescent="0.2">
      <c r="A117" s="117"/>
      <c r="B117" s="118"/>
      <c r="C117" s="119" t="s">
        <v>115</v>
      </c>
      <c r="D117" s="120" t="s">
        <v>61</v>
      </c>
      <c r="E117" s="120" t="s">
        <v>57</v>
      </c>
      <c r="F117" s="120" t="s">
        <v>58</v>
      </c>
      <c r="G117" s="120" t="s">
        <v>116</v>
      </c>
      <c r="H117" s="120" t="s">
        <v>117</v>
      </c>
      <c r="I117" s="120" t="s">
        <v>118</v>
      </c>
      <c r="J117" s="121" t="s">
        <v>101</v>
      </c>
      <c r="K117" s="122" t="s">
        <v>119</v>
      </c>
      <c r="L117" s="123"/>
      <c r="M117" s="59" t="s">
        <v>1</v>
      </c>
      <c r="N117" s="60" t="s">
        <v>40</v>
      </c>
      <c r="O117" s="60" t="s">
        <v>120</v>
      </c>
      <c r="P117" s="60" t="s">
        <v>121</v>
      </c>
      <c r="Q117" s="60" t="s">
        <v>122</v>
      </c>
      <c r="R117" s="60" t="s">
        <v>123</v>
      </c>
      <c r="S117" s="60" t="s">
        <v>124</v>
      </c>
      <c r="T117" s="61" t="s">
        <v>125</v>
      </c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</row>
    <row r="118" spans="1:65" s="2" customFormat="1" ht="22.95" customHeight="1" x14ac:dyDescent="0.3">
      <c r="A118" s="29"/>
      <c r="B118" s="30"/>
      <c r="C118" s="156" t="s">
        <v>126</v>
      </c>
      <c r="D118" s="157"/>
      <c r="E118" s="157"/>
      <c r="F118" s="157"/>
      <c r="G118" s="157"/>
      <c r="H118" s="157"/>
      <c r="I118" s="29"/>
      <c r="J118" s="167">
        <f>BK118</f>
        <v>0</v>
      </c>
      <c r="K118" s="29"/>
      <c r="L118" s="30"/>
      <c r="M118" s="62"/>
      <c r="N118" s="53"/>
      <c r="O118" s="63"/>
      <c r="P118" s="124">
        <f>P119</f>
        <v>0</v>
      </c>
      <c r="Q118" s="63"/>
      <c r="R118" s="124">
        <f>R119</f>
        <v>0</v>
      </c>
      <c r="S118" s="63"/>
      <c r="T118" s="125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75</v>
      </c>
      <c r="AU118" s="14" t="s">
        <v>103</v>
      </c>
      <c r="BK118" s="126">
        <f>BK119</f>
        <v>0</v>
      </c>
    </row>
    <row r="119" spans="1:65" s="12" customFormat="1" ht="25.95" customHeight="1" x14ac:dyDescent="0.25">
      <c r="B119" s="127"/>
      <c r="C119" s="158"/>
      <c r="D119" s="159" t="s">
        <v>75</v>
      </c>
      <c r="E119" s="160" t="s">
        <v>130</v>
      </c>
      <c r="F119" s="160" t="s">
        <v>574</v>
      </c>
      <c r="G119" s="158"/>
      <c r="H119" s="158"/>
      <c r="I119" s="129"/>
      <c r="J119" s="168">
        <f>BK119</f>
        <v>0</v>
      </c>
      <c r="L119" s="127"/>
      <c r="M119" s="130"/>
      <c r="N119" s="131"/>
      <c r="O119" s="131"/>
      <c r="P119" s="132">
        <f>P120</f>
        <v>0</v>
      </c>
      <c r="Q119" s="131"/>
      <c r="R119" s="132">
        <f>R120</f>
        <v>0</v>
      </c>
      <c r="S119" s="131"/>
      <c r="T119" s="133">
        <f>T120</f>
        <v>0</v>
      </c>
      <c r="AR119" s="128" t="s">
        <v>139</v>
      </c>
      <c r="AT119" s="134" t="s">
        <v>75</v>
      </c>
      <c r="AU119" s="134" t="s">
        <v>76</v>
      </c>
      <c r="AY119" s="128" t="s">
        <v>129</v>
      </c>
      <c r="BK119" s="135">
        <f>BK120</f>
        <v>0</v>
      </c>
    </row>
    <row r="120" spans="1:65" s="12" customFormat="1" ht="22.95" customHeight="1" x14ac:dyDescent="0.25">
      <c r="B120" s="127"/>
      <c r="C120" s="158"/>
      <c r="D120" s="159" t="s">
        <v>75</v>
      </c>
      <c r="E120" s="161" t="s">
        <v>575</v>
      </c>
      <c r="F120" s="161" t="s">
        <v>576</v>
      </c>
      <c r="G120" s="158"/>
      <c r="H120" s="158"/>
      <c r="I120" s="129"/>
      <c r="J120" s="169">
        <f>BK120</f>
        <v>0</v>
      </c>
      <c r="L120" s="127"/>
      <c r="M120" s="130"/>
      <c r="N120" s="131"/>
      <c r="O120" s="131"/>
      <c r="P120" s="132">
        <f>SUM(P121:P182)</f>
        <v>0</v>
      </c>
      <c r="Q120" s="131"/>
      <c r="R120" s="132">
        <f>SUM(R121:R182)</f>
        <v>0</v>
      </c>
      <c r="S120" s="131"/>
      <c r="T120" s="133">
        <f>SUM(T121:T182)</f>
        <v>0</v>
      </c>
      <c r="AR120" s="128" t="s">
        <v>139</v>
      </c>
      <c r="AT120" s="134" t="s">
        <v>75</v>
      </c>
      <c r="AU120" s="134" t="s">
        <v>84</v>
      </c>
      <c r="AY120" s="128" t="s">
        <v>129</v>
      </c>
      <c r="BK120" s="135">
        <f>SUM(BK121:BK182)</f>
        <v>0</v>
      </c>
    </row>
    <row r="121" spans="1:65" s="2" customFormat="1" ht="14.4" customHeight="1" x14ac:dyDescent="0.2">
      <c r="A121" s="29"/>
      <c r="B121" s="136"/>
      <c r="C121" s="171" t="s">
        <v>84</v>
      </c>
      <c r="D121" s="171" t="s">
        <v>130</v>
      </c>
      <c r="E121" s="172" t="s">
        <v>577</v>
      </c>
      <c r="F121" s="173" t="s">
        <v>578</v>
      </c>
      <c r="G121" s="174" t="s">
        <v>186</v>
      </c>
      <c r="H121" s="175">
        <v>860</v>
      </c>
      <c r="I121" s="137"/>
      <c r="J121" s="176">
        <f t="shared" ref="J121:J152" si="0">ROUND(I121*H121,2)</f>
        <v>0</v>
      </c>
      <c r="K121" s="138"/>
      <c r="L121" s="139"/>
      <c r="M121" s="140" t="s">
        <v>1</v>
      </c>
      <c r="N121" s="141" t="s">
        <v>41</v>
      </c>
      <c r="O121" s="55"/>
      <c r="P121" s="142">
        <f t="shared" ref="P121:P152" si="1">O121*H121</f>
        <v>0</v>
      </c>
      <c r="Q121" s="142">
        <v>0</v>
      </c>
      <c r="R121" s="142">
        <f t="shared" ref="R121:R152" si="2">Q121*H121</f>
        <v>0</v>
      </c>
      <c r="S121" s="142">
        <v>0</v>
      </c>
      <c r="T121" s="143">
        <f t="shared" ref="T121:T152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44" t="s">
        <v>159</v>
      </c>
      <c r="AT121" s="144" t="s">
        <v>130</v>
      </c>
      <c r="AU121" s="144" t="s">
        <v>86</v>
      </c>
      <c r="AY121" s="14" t="s">
        <v>129</v>
      </c>
      <c r="BE121" s="145">
        <f t="shared" ref="BE121:BE152" si="4">IF(N121="základní",J121,0)</f>
        <v>0</v>
      </c>
      <c r="BF121" s="145">
        <f t="shared" ref="BF121:BF152" si="5">IF(N121="snížená",J121,0)</f>
        <v>0</v>
      </c>
      <c r="BG121" s="145">
        <f t="shared" ref="BG121:BG152" si="6">IF(N121="zákl. přenesená",J121,0)</f>
        <v>0</v>
      </c>
      <c r="BH121" s="145">
        <f t="shared" ref="BH121:BH152" si="7">IF(N121="sníž. přenesená",J121,0)</f>
        <v>0</v>
      </c>
      <c r="BI121" s="145">
        <f t="shared" ref="BI121:BI152" si="8">IF(N121="nulová",J121,0)</f>
        <v>0</v>
      </c>
      <c r="BJ121" s="14" t="s">
        <v>84</v>
      </c>
      <c r="BK121" s="145">
        <f t="shared" ref="BK121:BK152" si="9">ROUND(I121*H121,2)</f>
        <v>0</v>
      </c>
      <c r="BL121" s="14" t="s">
        <v>143</v>
      </c>
      <c r="BM121" s="144" t="s">
        <v>579</v>
      </c>
    </row>
    <row r="122" spans="1:65" s="2" customFormat="1" ht="24.15" customHeight="1" x14ac:dyDescent="0.2">
      <c r="A122" s="29"/>
      <c r="B122" s="136"/>
      <c r="C122" s="171" t="s">
        <v>86</v>
      </c>
      <c r="D122" s="171" t="s">
        <v>130</v>
      </c>
      <c r="E122" s="172" t="s">
        <v>580</v>
      </c>
      <c r="F122" s="173" t="s">
        <v>581</v>
      </c>
      <c r="G122" s="174" t="s">
        <v>186</v>
      </c>
      <c r="H122" s="175">
        <v>44</v>
      </c>
      <c r="I122" s="137"/>
      <c r="J122" s="176">
        <f t="shared" si="0"/>
        <v>0</v>
      </c>
      <c r="K122" s="138"/>
      <c r="L122" s="139"/>
      <c r="M122" s="140" t="s">
        <v>1</v>
      </c>
      <c r="N122" s="141" t="s">
        <v>41</v>
      </c>
      <c r="O122" s="55"/>
      <c r="P122" s="142">
        <f t="shared" si="1"/>
        <v>0</v>
      </c>
      <c r="Q122" s="142">
        <v>0</v>
      </c>
      <c r="R122" s="142">
        <f t="shared" si="2"/>
        <v>0</v>
      </c>
      <c r="S122" s="142">
        <v>0</v>
      </c>
      <c r="T122" s="143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44" t="s">
        <v>159</v>
      </c>
      <c r="AT122" s="144" t="s">
        <v>130</v>
      </c>
      <c r="AU122" s="144" t="s">
        <v>86</v>
      </c>
      <c r="AY122" s="14" t="s">
        <v>129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4" t="s">
        <v>84</v>
      </c>
      <c r="BK122" s="145">
        <f t="shared" si="9"/>
        <v>0</v>
      </c>
      <c r="BL122" s="14" t="s">
        <v>143</v>
      </c>
      <c r="BM122" s="144" t="s">
        <v>582</v>
      </c>
    </row>
    <row r="123" spans="1:65" s="2" customFormat="1" ht="24.15" customHeight="1" x14ac:dyDescent="0.2">
      <c r="A123" s="29"/>
      <c r="B123" s="136"/>
      <c r="C123" s="171" t="s">
        <v>139</v>
      </c>
      <c r="D123" s="171" t="s">
        <v>130</v>
      </c>
      <c r="E123" s="172" t="s">
        <v>583</v>
      </c>
      <c r="F123" s="173" t="s">
        <v>584</v>
      </c>
      <c r="G123" s="174" t="s">
        <v>186</v>
      </c>
      <c r="H123" s="175">
        <v>18</v>
      </c>
      <c r="I123" s="137"/>
      <c r="J123" s="176">
        <f t="shared" si="0"/>
        <v>0</v>
      </c>
      <c r="K123" s="138"/>
      <c r="L123" s="139"/>
      <c r="M123" s="140" t="s">
        <v>1</v>
      </c>
      <c r="N123" s="141" t="s">
        <v>41</v>
      </c>
      <c r="O123" s="55"/>
      <c r="P123" s="142">
        <f t="shared" si="1"/>
        <v>0</v>
      </c>
      <c r="Q123" s="142">
        <v>0</v>
      </c>
      <c r="R123" s="142">
        <f t="shared" si="2"/>
        <v>0</v>
      </c>
      <c r="S123" s="142">
        <v>0</v>
      </c>
      <c r="T123" s="143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4" t="s">
        <v>159</v>
      </c>
      <c r="AT123" s="144" t="s">
        <v>130</v>
      </c>
      <c r="AU123" s="144" t="s">
        <v>86</v>
      </c>
      <c r="AY123" s="14" t="s">
        <v>129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4" t="s">
        <v>84</v>
      </c>
      <c r="BK123" s="145">
        <f t="shared" si="9"/>
        <v>0</v>
      </c>
      <c r="BL123" s="14" t="s">
        <v>143</v>
      </c>
      <c r="BM123" s="144" t="s">
        <v>585</v>
      </c>
    </row>
    <row r="124" spans="1:65" s="2" customFormat="1" ht="24.15" customHeight="1" x14ac:dyDescent="0.2">
      <c r="A124" s="29"/>
      <c r="B124" s="136"/>
      <c r="C124" s="171" t="s">
        <v>143</v>
      </c>
      <c r="D124" s="171" t="s">
        <v>130</v>
      </c>
      <c r="E124" s="172" t="s">
        <v>586</v>
      </c>
      <c r="F124" s="173" t="s">
        <v>587</v>
      </c>
      <c r="G124" s="174" t="s">
        <v>186</v>
      </c>
      <c r="H124" s="175">
        <v>18</v>
      </c>
      <c r="I124" s="137"/>
      <c r="J124" s="176">
        <f t="shared" si="0"/>
        <v>0</v>
      </c>
      <c r="K124" s="138"/>
      <c r="L124" s="139"/>
      <c r="M124" s="140" t="s">
        <v>1</v>
      </c>
      <c r="N124" s="141" t="s">
        <v>41</v>
      </c>
      <c r="O124" s="55"/>
      <c r="P124" s="142">
        <f t="shared" si="1"/>
        <v>0</v>
      </c>
      <c r="Q124" s="142">
        <v>0</v>
      </c>
      <c r="R124" s="142">
        <f t="shared" si="2"/>
        <v>0</v>
      </c>
      <c r="S124" s="142">
        <v>0</v>
      </c>
      <c r="T124" s="143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4" t="s">
        <v>159</v>
      </c>
      <c r="AT124" s="144" t="s">
        <v>130</v>
      </c>
      <c r="AU124" s="144" t="s">
        <v>86</v>
      </c>
      <c r="AY124" s="14" t="s">
        <v>129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4" t="s">
        <v>84</v>
      </c>
      <c r="BK124" s="145">
        <f t="shared" si="9"/>
        <v>0</v>
      </c>
      <c r="BL124" s="14" t="s">
        <v>143</v>
      </c>
      <c r="BM124" s="144" t="s">
        <v>588</v>
      </c>
    </row>
    <row r="125" spans="1:65" s="2" customFormat="1" ht="24.15" customHeight="1" x14ac:dyDescent="0.2">
      <c r="A125" s="29"/>
      <c r="B125" s="136"/>
      <c r="C125" s="171" t="s">
        <v>147</v>
      </c>
      <c r="D125" s="171" t="s">
        <v>130</v>
      </c>
      <c r="E125" s="172" t="s">
        <v>589</v>
      </c>
      <c r="F125" s="173" t="s">
        <v>590</v>
      </c>
      <c r="G125" s="174" t="s">
        <v>186</v>
      </c>
      <c r="H125" s="175">
        <v>6</v>
      </c>
      <c r="I125" s="137"/>
      <c r="J125" s="176">
        <f t="shared" si="0"/>
        <v>0</v>
      </c>
      <c r="K125" s="138"/>
      <c r="L125" s="139"/>
      <c r="M125" s="140" t="s">
        <v>1</v>
      </c>
      <c r="N125" s="141" t="s">
        <v>41</v>
      </c>
      <c r="O125" s="55"/>
      <c r="P125" s="142">
        <f t="shared" si="1"/>
        <v>0</v>
      </c>
      <c r="Q125" s="142">
        <v>0</v>
      </c>
      <c r="R125" s="142">
        <f t="shared" si="2"/>
        <v>0</v>
      </c>
      <c r="S125" s="142">
        <v>0</v>
      </c>
      <c r="T125" s="143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4" t="s">
        <v>159</v>
      </c>
      <c r="AT125" s="144" t="s">
        <v>130</v>
      </c>
      <c r="AU125" s="144" t="s">
        <v>86</v>
      </c>
      <c r="AY125" s="14" t="s">
        <v>129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4" t="s">
        <v>84</v>
      </c>
      <c r="BK125" s="145">
        <f t="shared" si="9"/>
        <v>0</v>
      </c>
      <c r="BL125" s="14" t="s">
        <v>143</v>
      </c>
      <c r="BM125" s="144" t="s">
        <v>591</v>
      </c>
    </row>
    <row r="126" spans="1:65" s="2" customFormat="1" ht="24.15" customHeight="1" x14ac:dyDescent="0.2">
      <c r="A126" s="29"/>
      <c r="B126" s="136"/>
      <c r="C126" s="171" t="s">
        <v>151</v>
      </c>
      <c r="D126" s="171" t="s">
        <v>130</v>
      </c>
      <c r="E126" s="172" t="s">
        <v>592</v>
      </c>
      <c r="F126" s="173" t="s">
        <v>593</v>
      </c>
      <c r="G126" s="174" t="s">
        <v>186</v>
      </c>
      <c r="H126" s="175">
        <v>72</v>
      </c>
      <c r="I126" s="137"/>
      <c r="J126" s="176">
        <f t="shared" si="0"/>
        <v>0</v>
      </c>
      <c r="K126" s="138"/>
      <c r="L126" s="139"/>
      <c r="M126" s="140" t="s">
        <v>1</v>
      </c>
      <c r="N126" s="141" t="s">
        <v>41</v>
      </c>
      <c r="O126" s="55"/>
      <c r="P126" s="142">
        <f t="shared" si="1"/>
        <v>0</v>
      </c>
      <c r="Q126" s="142">
        <v>0</v>
      </c>
      <c r="R126" s="142">
        <f t="shared" si="2"/>
        <v>0</v>
      </c>
      <c r="S126" s="142">
        <v>0</v>
      </c>
      <c r="T126" s="14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4" t="s">
        <v>159</v>
      </c>
      <c r="AT126" s="144" t="s">
        <v>130</v>
      </c>
      <c r="AU126" s="144" t="s">
        <v>86</v>
      </c>
      <c r="AY126" s="14" t="s">
        <v>129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4" t="s">
        <v>84</v>
      </c>
      <c r="BK126" s="145">
        <f t="shared" si="9"/>
        <v>0</v>
      </c>
      <c r="BL126" s="14" t="s">
        <v>143</v>
      </c>
      <c r="BM126" s="144" t="s">
        <v>594</v>
      </c>
    </row>
    <row r="127" spans="1:65" s="2" customFormat="1" ht="24.15" customHeight="1" x14ac:dyDescent="0.2">
      <c r="A127" s="29"/>
      <c r="B127" s="136"/>
      <c r="C127" s="171" t="s">
        <v>155</v>
      </c>
      <c r="D127" s="171" t="s">
        <v>130</v>
      </c>
      <c r="E127" s="172" t="s">
        <v>595</v>
      </c>
      <c r="F127" s="173" t="s">
        <v>596</v>
      </c>
      <c r="G127" s="174" t="s">
        <v>186</v>
      </c>
      <c r="H127" s="175">
        <v>72</v>
      </c>
      <c r="I127" s="137"/>
      <c r="J127" s="176">
        <f t="shared" si="0"/>
        <v>0</v>
      </c>
      <c r="K127" s="138"/>
      <c r="L127" s="139"/>
      <c r="M127" s="140" t="s">
        <v>1</v>
      </c>
      <c r="N127" s="141" t="s">
        <v>41</v>
      </c>
      <c r="O127" s="55"/>
      <c r="P127" s="142">
        <f t="shared" si="1"/>
        <v>0</v>
      </c>
      <c r="Q127" s="142">
        <v>0</v>
      </c>
      <c r="R127" s="142">
        <f t="shared" si="2"/>
        <v>0</v>
      </c>
      <c r="S127" s="142">
        <v>0</v>
      </c>
      <c r="T127" s="14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4" t="s">
        <v>159</v>
      </c>
      <c r="AT127" s="144" t="s">
        <v>130</v>
      </c>
      <c r="AU127" s="144" t="s">
        <v>86</v>
      </c>
      <c r="AY127" s="14" t="s">
        <v>129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4" t="s">
        <v>84</v>
      </c>
      <c r="BK127" s="145">
        <f t="shared" si="9"/>
        <v>0</v>
      </c>
      <c r="BL127" s="14" t="s">
        <v>143</v>
      </c>
      <c r="BM127" s="144" t="s">
        <v>597</v>
      </c>
    </row>
    <row r="128" spans="1:65" s="2" customFormat="1" ht="14.4" customHeight="1" x14ac:dyDescent="0.2">
      <c r="A128" s="29"/>
      <c r="B128" s="136"/>
      <c r="C128" s="171" t="s">
        <v>159</v>
      </c>
      <c r="D128" s="171" t="s">
        <v>130</v>
      </c>
      <c r="E128" s="172" t="s">
        <v>598</v>
      </c>
      <c r="F128" s="173" t="s">
        <v>599</v>
      </c>
      <c r="G128" s="174" t="s">
        <v>186</v>
      </c>
      <c r="H128" s="175">
        <v>62</v>
      </c>
      <c r="I128" s="137"/>
      <c r="J128" s="176">
        <f t="shared" si="0"/>
        <v>0</v>
      </c>
      <c r="K128" s="138"/>
      <c r="L128" s="139"/>
      <c r="M128" s="140" t="s">
        <v>1</v>
      </c>
      <c r="N128" s="141" t="s">
        <v>41</v>
      </c>
      <c r="O128" s="55"/>
      <c r="P128" s="142">
        <f t="shared" si="1"/>
        <v>0</v>
      </c>
      <c r="Q128" s="142">
        <v>0</v>
      </c>
      <c r="R128" s="142">
        <f t="shared" si="2"/>
        <v>0</v>
      </c>
      <c r="S128" s="142">
        <v>0</v>
      </c>
      <c r="T128" s="14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4" t="s">
        <v>159</v>
      </c>
      <c r="AT128" s="144" t="s">
        <v>130</v>
      </c>
      <c r="AU128" s="144" t="s">
        <v>86</v>
      </c>
      <c r="AY128" s="14" t="s">
        <v>129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4" t="s">
        <v>84</v>
      </c>
      <c r="BK128" s="145">
        <f t="shared" si="9"/>
        <v>0</v>
      </c>
      <c r="BL128" s="14" t="s">
        <v>143</v>
      </c>
      <c r="BM128" s="144" t="s">
        <v>600</v>
      </c>
    </row>
    <row r="129" spans="1:65" s="2" customFormat="1" ht="14.4" customHeight="1" x14ac:dyDescent="0.2">
      <c r="A129" s="29"/>
      <c r="B129" s="136"/>
      <c r="C129" s="171" t="s">
        <v>163</v>
      </c>
      <c r="D129" s="171" t="s">
        <v>130</v>
      </c>
      <c r="E129" s="172" t="s">
        <v>601</v>
      </c>
      <c r="F129" s="173" t="s">
        <v>602</v>
      </c>
      <c r="G129" s="174" t="s">
        <v>186</v>
      </c>
      <c r="H129" s="175">
        <v>72</v>
      </c>
      <c r="I129" s="137"/>
      <c r="J129" s="176">
        <f t="shared" si="0"/>
        <v>0</v>
      </c>
      <c r="K129" s="138"/>
      <c r="L129" s="139"/>
      <c r="M129" s="140" t="s">
        <v>1</v>
      </c>
      <c r="N129" s="141" t="s">
        <v>41</v>
      </c>
      <c r="O129" s="55"/>
      <c r="P129" s="142">
        <f t="shared" si="1"/>
        <v>0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4" t="s">
        <v>159</v>
      </c>
      <c r="AT129" s="144" t="s">
        <v>130</v>
      </c>
      <c r="AU129" s="144" t="s">
        <v>86</v>
      </c>
      <c r="AY129" s="14" t="s">
        <v>129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4" t="s">
        <v>84</v>
      </c>
      <c r="BK129" s="145">
        <f t="shared" si="9"/>
        <v>0</v>
      </c>
      <c r="BL129" s="14" t="s">
        <v>143</v>
      </c>
      <c r="BM129" s="144" t="s">
        <v>603</v>
      </c>
    </row>
    <row r="130" spans="1:65" s="2" customFormat="1" ht="14.4" customHeight="1" x14ac:dyDescent="0.2">
      <c r="A130" s="29"/>
      <c r="B130" s="136"/>
      <c r="C130" s="171" t="s">
        <v>167</v>
      </c>
      <c r="D130" s="171" t="s">
        <v>130</v>
      </c>
      <c r="E130" s="172" t="s">
        <v>604</v>
      </c>
      <c r="F130" s="173" t="s">
        <v>605</v>
      </c>
      <c r="G130" s="174" t="s">
        <v>229</v>
      </c>
      <c r="H130" s="175">
        <v>6</v>
      </c>
      <c r="I130" s="137"/>
      <c r="J130" s="176">
        <f t="shared" si="0"/>
        <v>0</v>
      </c>
      <c r="K130" s="138"/>
      <c r="L130" s="139"/>
      <c r="M130" s="140" t="s">
        <v>1</v>
      </c>
      <c r="N130" s="141" t="s">
        <v>41</v>
      </c>
      <c r="O130" s="55"/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4" t="s">
        <v>159</v>
      </c>
      <c r="AT130" s="144" t="s">
        <v>130</v>
      </c>
      <c r="AU130" s="144" t="s">
        <v>86</v>
      </c>
      <c r="AY130" s="14" t="s">
        <v>129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4" t="s">
        <v>84</v>
      </c>
      <c r="BK130" s="145">
        <f t="shared" si="9"/>
        <v>0</v>
      </c>
      <c r="BL130" s="14" t="s">
        <v>143</v>
      </c>
      <c r="BM130" s="144" t="s">
        <v>606</v>
      </c>
    </row>
    <row r="131" spans="1:65" s="2" customFormat="1" ht="14.4" customHeight="1" x14ac:dyDescent="0.2">
      <c r="A131" s="29"/>
      <c r="B131" s="136"/>
      <c r="C131" s="171" t="s">
        <v>214</v>
      </c>
      <c r="D131" s="171" t="s">
        <v>130</v>
      </c>
      <c r="E131" s="172" t="s">
        <v>607</v>
      </c>
      <c r="F131" s="173" t="s">
        <v>608</v>
      </c>
      <c r="G131" s="174" t="s">
        <v>229</v>
      </c>
      <c r="H131" s="175">
        <v>3</v>
      </c>
      <c r="I131" s="137"/>
      <c r="J131" s="176">
        <f t="shared" si="0"/>
        <v>0</v>
      </c>
      <c r="K131" s="138"/>
      <c r="L131" s="139"/>
      <c r="M131" s="140" t="s">
        <v>1</v>
      </c>
      <c r="N131" s="141" t="s">
        <v>41</v>
      </c>
      <c r="O131" s="55"/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4" t="s">
        <v>159</v>
      </c>
      <c r="AT131" s="144" t="s">
        <v>130</v>
      </c>
      <c r="AU131" s="144" t="s">
        <v>86</v>
      </c>
      <c r="AY131" s="14" t="s">
        <v>129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4" t="s">
        <v>84</v>
      </c>
      <c r="BK131" s="145">
        <f t="shared" si="9"/>
        <v>0</v>
      </c>
      <c r="BL131" s="14" t="s">
        <v>143</v>
      </c>
      <c r="BM131" s="144" t="s">
        <v>609</v>
      </c>
    </row>
    <row r="132" spans="1:65" s="2" customFormat="1" ht="14.4" customHeight="1" x14ac:dyDescent="0.2">
      <c r="A132" s="29"/>
      <c r="B132" s="136"/>
      <c r="C132" s="171" t="s">
        <v>217</v>
      </c>
      <c r="D132" s="171" t="s">
        <v>130</v>
      </c>
      <c r="E132" s="172" t="s">
        <v>610</v>
      </c>
      <c r="F132" s="173" t="s">
        <v>1010</v>
      </c>
      <c r="G132" s="174" t="s">
        <v>229</v>
      </c>
      <c r="H132" s="175">
        <v>11</v>
      </c>
      <c r="I132" s="137"/>
      <c r="J132" s="176">
        <f t="shared" si="0"/>
        <v>0</v>
      </c>
      <c r="K132" s="138"/>
      <c r="L132" s="139"/>
      <c r="M132" s="140" t="s">
        <v>1</v>
      </c>
      <c r="N132" s="141" t="s">
        <v>41</v>
      </c>
      <c r="O132" s="55"/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4" t="s">
        <v>159</v>
      </c>
      <c r="AT132" s="144" t="s">
        <v>130</v>
      </c>
      <c r="AU132" s="144" t="s">
        <v>86</v>
      </c>
      <c r="AY132" s="14" t="s">
        <v>129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4" t="s">
        <v>84</v>
      </c>
      <c r="BK132" s="145">
        <f t="shared" si="9"/>
        <v>0</v>
      </c>
      <c r="BL132" s="14" t="s">
        <v>143</v>
      </c>
      <c r="BM132" s="144" t="s">
        <v>611</v>
      </c>
    </row>
    <row r="133" spans="1:65" s="2" customFormat="1" ht="14.4" customHeight="1" x14ac:dyDescent="0.2">
      <c r="A133" s="29"/>
      <c r="B133" s="136"/>
      <c r="C133" s="171" t="s">
        <v>220</v>
      </c>
      <c r="D133" s="171" t="s">
        <v>130</v>
      </c>
      <c r="E133" s="172" t="s">
        <v>612</v>
      </c>
      <c r="F133" s="173" t="s">
        <v>1011</v>
      </c>
      <c r="G133" s="174" t="s">
        <v>186</v>
      </c>
      <c r="H133" s="175">
        <v>271</v>
      </c>
      <c r="I133" s="137"/>
      <c r="J133" s="176">
        <f t="shared" si="0"/>
        <v>0</v>
      </c>
      <c r="K133" s="138"/>
      <c r="L133" s="139"/>
      <c r="M133" s="140" t="s">
        <v>1</v>
      </c>
      <c r="N133" s="141" t="s">
        <v>41</v>
      </c>
      <c r="O133" s="55"/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4" t="s">
        <v>159</v>
      </c>
      <c r="AT133" s="144" t="s">
        <v>130</v>
      </c>
      <c r="AU133" s="144" t="s">
        <v>86</v>
      </c>
      <c r="AY133" s="14" t="s">
        <v>129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4" t="s">
        <v>84</v>
      </c>
      <c r="BK133" s="145">
        <f t="shared" si="9"/>
        <v>0</v>
      </c>
      <c r="BL133" s="14" t="s">
        <v>143</v>
      </c>
      <c r="BM133" s="144" t="s">
        <v>613</v>
      </c>
    </row>
    <row r="134" spans="1:65" s="2" customFormat="1" ht="14.4" customHeight="1" x14ac:dyDescent="0.2">
      <c r="A134" s="29"/>
      <c r="B134" s="136"/>
      <c r="C134" s="171" t="s">
        <v>223</v>
      </c>
      <c r="D134" s="171" t="s">
        <v>130</v>
      </c>
      <c r="E134" s="172" t="s">
        <v>614</v>
      </c>
      <c r="F134" s="173" t="s">
        <v>1012</v>
      </c>
      <c r="G134" s="174" t="s">
        <v>186</v>
      </c>
      <c r="H134" s="175">
        <v>32</v>
      </c>
      <c r="I134" s="137"/>
      <c r="J134" s="176">
        <f t="shared" si="0"/>
        <v>0</v>
      </c>
      <c r="K134" s="138"/>
      <c r="L134" s="139"/>
      <c r="M134" s="140" t="s">
        <v>1</v>
      </c>
      <c r="N134" s="141" t="s">
        <v>41</v>
      </c>
      <c r="O134" s="55"/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4" t="s">
        <v>159</v>
      </c>
      <c r="AT134" s="144" t="s">
        <v>130</v>
      </c>
      <c r="AU134" s="144" t="s">
        <v>86</v>
      </c>
      <c r="AY134" s="14" t="s">
        <v>129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4" t="s">
        <v>84</v>
      </c>
      <c r="BK134" s="145">
        <f t="shared" si="9"/>
        <v>0</v>
      </c>
      <c r="BL134" s="14" t="s">
        <v>143</v>
      </c>
      <c r="BM134" s="144" t="s">
        <v>615</v>
      </c>
    </row>
    <row r="135" spans="1:65" s="2" customFormat="1" ht="14.4" customHeight="1" x14ac:dyDescent="0.2">
      <c r="A135" s="29"/>
      <c r="B135" s="136"/>
      <c r="C135" s="171" t="s">
        <v>8</v>
      </c>
      <c r="D135" s="171" t="s">
        <v>130</v>
      </c>
      <c r="E135" s="172" t="s">
        <v>616</v>
      </c>
      <c r="F135" s="173" t="s">
        <v>617</v>
      </c>
      <c r="G135" s="174" t="s">
        <v>229</v>
      </c>
      <c r="H135" s="175">
        <v>610</v>
      </c>
      <c r="I135" s="137"/>
      <c r="J135" s="176">
        <f t="shared" si="0"/>
        <v>0</v>
      </c>
      <c r="K135" s="138"/>
      <c r="L135" s="139"/>
      <c r="M135" s="140" t="s">
        <v>1</v>
      </c>
      <c r="N135" s="141" t="s">
        <v>41</v>
      </c>
      <c r="O135" s="55"/>
      <c r="P135" s="142">
        <f t="shared" si="1"/>
        <v>0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4" t="s">
        <v>159</v>
      </c>
      <c r="AT135" s="144" t="s">
        <v>130</v>
      </c>
      <c r="AU135" s="144" t="s">
        <v>86</v>
      </c>
      <c r="AY135" s="14" t="s">
        <v>129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4" t="s">
        <v>84</v>
      </c>
      <c r="BK135" s="145">
        <f t="shared" si="9"/>
        <v>0</v>
      </c>
      <c r="BL135" s="14" t="s">
        <v>143</v>
      </c>
      <c r="BM135" s="144" t="s">
        <v>618</v>
      </c>
    </row>
    <row r="136" spans="1:65" s="2" customFormat="1" ht="14.4" customHeight="1" x14ac:dyDescent="0.2">
      <c r="A136" s="29"/>
      <c r="B136" s="136"/>
      <c r="C136" s="171" t="s">
        <v>134</v>
      </c>
      <c r="D136" s="171" t="s">
        <v>130</v>
      </c>
      <c r="E136" s="172" t="s">
        <v>619</v>
      </c>
      <c r="F136" s="173" t="s">
        <v>620</v>
      </c>
      <c r="G136" s="174" t="s">
        <v>229</v>
      </c>
      <c r="H136" s="175">
        <v>4</v>
      </c>
      <c r="I136" s="137"/>
      <c r="J136" s="176">
        <f t="shared" si="0"/>
        <v>0</v>
      </c>
      <c r="K136" s="138"/>
      <c r="L136" s="139"/>
      <c r="M136" s="140" t="s">
        <v>1</v>
      </c>
      <c r="N136" s="141" t="s">
        <v>41</v>
      </c>
      <c r="O136" s="55"/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4" t="s">
        <v>159</v>
      </c>
      <c r="AT136" s="144" t="s">
        <v>130</v>
      </c>
      <c r="AU136" s="144" t="s">
        <v>86</v>
      </c>
      <c r="AY136" s="14" t="s">
        <v>129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4" t="s">
        <v>84</v>
      </c>
      <c r="BK136" s="145">
        <f t="shared" si="9"/>
        <v>0</v>
      </c>
      <c r="BL136" s="14" t="s">
        <v>143</v>
      </c>
      <c r="BM136" s="144" t="s">
        <v>621</v>
      </c>
    </row>
    <row r="137" spans="1:65" s="2" customFormat="1" ht="14.4" customHeight="1" x14ac:dyDescent="0.2">
      <c r="A137" s="29"/>
      <c r="B137" s="136"/>
      <c r="C137" s="171" t="s">
        <v>238</v>
      </c>
      <c r="D137" s="171" t="s">
        <v>130</v>
      </c>
      <c r="E137" s="172" t="s">
        <v>622</v>
      </c>
      <c r="F137" s="173" t="s">
        <v>623</v>
      </c>
      <c r="G137" s="174" t="s">
        <v>229</v>
      </c>
      <c r="H137" s="175">
        <v>1</v>
      </c>
      <c r="I137" s="137"/>
      <c r="J137" s="176">
        <f t="shared" si="0"/>
        <v>0</v>
      </c>
      <c r="K137" s="138"/>
      <c r="L137" s="139"/>
      <c r="M137" s="140" t="s">
        <v>1</v>
      </c>
      <c r="N137" s="141" t="s">
        <v>41</v>
      </c>
      <c r="O137" s="55"/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4" t="s">
        <v>159</v>
      </c>
      <c r="AT137" s="144" t="s">
        <v>130</v>
      </c>
      <c r="AU137" s="144" t="s">
        <v>86</v>
      </c>
      <c r="AY137" s="14" t="s">
        <v>129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4" t="s">
        <v>84</v>
      </c>
      <c r="BK137" s="145">
        <f t="shared" si="9"/>
        <v>0</v>
      </c>
      <c r="BL137" s="14" t="s">
        <v>143</v>
      </c>
      <c r="BM137" s="144" t="s">
        <v>624</v>
      </c>
    </row>
    <row r="138" spans="1:65" s="2" customFormat="1" ht="14.4" customHeight="1" x14ac:dyDescent="0.2">
      <c r="A138" s="29"/>
      <c r="B138" s="136"/>
      <c r="C138" s="171" t="s">
        <v>242</v>
      </c>
      <c r="D138" s="171" t="s">
        <v>130</v>
      </c>
      <c r="E138" s="172" t="s">
        <v>625</v>
      </c>
      <c r="F138" s="173" t="s">
        <v>626</v>
      </c>
      <c r="G138" s="174" t="s">
        <v>229</v>
      </c>
      <c r="H138" s="175">
        <v>2</v>
      </c>
      <c r="I138" s="137"/>
      <c r="J138" s="176">
        <f t="shared" si="0"/>
        <v>0</v>
      </c>
      <c r="K138" s="138"/>
      <c r="L138" s="139"/>
      <c r="M138" s="140" t="s">
        <v>1</v>
      </c>
      <c r="N138" s="141" t="s">
        <v>41</v>
      </c>
      <c r="O138" s="55"/>
      <c r="P138" s="142">
        <f t="shared" si="1"/>
        <v>0</v>
      </c>
      <c r="Q138" s="142">
        <v>0</v>
      </c>
      <c r="R138" s="142">
        <f t="shared" si="2"/>
        <v>0</v>
      </c>
      <c r="S138" s="142">
        <v>0</v>
      </c>
      <c r="T138" s="14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4" t="s">
        <v>159</v>
      </c>
      <c r="AT138" s="144" t="s">
        <v>130</v>
      </c>
      <c r="AU138" s="144" t="s">
        <v>86</v>
      </c>
      <c r="AY138" s="14" t="s">
        <v>129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4" t="s">
        <v>84</v>
      </c>
      <c r="BK138" s="145">
        <f t="shared" si="9"/>
        <v>0</v>
      </c>
      <c r="BL138" s="14" t="s">
        <v>143</v>
      </c>
      <c r="BM138" s="144" t="s">
        <v>627</v>
      </c>
    </row>
    <row r="139" spans="1:65" s="2" customFormat="1" ht="14.4" customHeight="1" x14ac:dyDescent="0.2">
      <c r="A139" s="29"/>
      <c r="B139" s="136"/>
      <c r="C139" s="171" t="s">
        <v>247</v>
      </c>
      <c r="D139" s="171" t="s">
        <v>130</v>
      </c>
      <c r="E139" s="172" t="s">
        <v>628</v>
      </c>
      <c r="F139" s="173" t="s">
        <v>629</v>
      </c>
      <c r="G139" s="174" t="s">
        <v>229</v>
      </c>
      <c r="H139" s="175">
        <v>6</v>
      </c>
      <c r="I139" s="137"/>
      <c r="J139" s="176">
        <f t="shared" si="0"/>
        <v>0</v>
      </c>
      <c r="K139" s="138"/>
      <c r="L139" s="139"/>
      <c r="M139" s="140" t="s">
        <v>1</v>
      </c>
      <c r="N139" s="141" t="s">
        <v>41</v>
      </c>
      <c r="O139" s="55"/>
      <c r="P139" s="142">
        <f t="shared" si="1"/>
        <v>0</v>
      </c>
      <c r="Q139" s="142">
        <v>0</v>
      </c>
      <c r="R139" s="142">
        <f t="shared" si="2"/>
        <v>0</v>
      </c>
      <c r="S139" s="142">
        <v>0</v>
      </c>
      <c r="T139" s="14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4" t="s">
        <v>159</v>
      </c>
      <c r="AT139" s="144" t="s">
        <v>130</v>
      </c>
      <c r="AU139" s="144" t="s">
        <v>86</v>
      </c>
      <c r="AY139" s="14" t="s">
        <v>129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4" t="s">
        <v>84</v>
      </c>
      <c r="BK139" s="145">
        <f t="shared" si="9"/>
        <v>0</v>
      </c>
      <c r="BL139" s="14" t="s">
        <v>143</v>
      </c>
      <c r="BM139" s="144" t="s">
        <v>630</v>
      </c>
    </row>
    <row r="140" spans="1:65" s="2" customFormat="1" ht="14.4" customHeight="1" x14ac:dyDescent="0.2">
      <c r="A140" s="29"/>
      <c r="B140" s="136"/>
      <c r="C140" s="171" t="s">
        <v>251</v>
      </c>
      <c r="D140" s="171" t="s">
        <v>130</v>
      </c>
      <c r="E140" s="172" t="s">
        <v>631</v>
      </c>
      <c r="F140" s="173" t="s">
        <v>632</v>
      </c>
      <c r="G140" s="174" t="s">
        <v>229</v>
      </c>
      <c r="H140" s="175">
        <v>2</v>
      </c>
      <c r="I140" s="137"/>
      <c r="J140" s="176">
        <f t="shared" si="0"/>
        <v>0</v>
      </c>
      <c r="K140" s="138"/>
      <c r="L140" s="139"/>
      <c r="M140" s="140" t="s">
        <v>1</v>
      </c>
      <c r="N140" s="141" t="s">
        <v>41</v>
      </c>
      <c r="O140" s="55"/>
      <c r="P140" s="142">
        <f t="shared" si="1"/>
        <v>0</v>
      </c>
      <c r="Q140" s="142">
        <v>0</v>
      </c>
      <c r="R140" s="142">
        <f t="shared" si="2"/>
        <v>0</v>
      </c>
      <c r="S140" s="142">
        <v>0</v>
      </c>
      <c r="T140" s="14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4" t="s">
        <v>159</v>
      </c>
      <c r="AT140" s="144" t="s">
        <v>130</v>
      </c>
      <c r="AU140" s="144" t="s">
        <v>86</v>
      </c>
      <c r="AY140" s="14" t="s">
        <v>129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4" t="s">
        <v>84</v>
      </c>
      <c r="BK140" s="145">
        <f t="shared" si="9"/>
        <v>0</v>
      </c>
      <c r="BL140" s="14" t="s">
        <v>143</v>
      </c>
      <c r="BM140" s="144" t="s">
        <v>633</v>
      </c>
    </row>
    <row r="141" spans="1:65" s="2" customFormat="1" ht="14.4" customHeight="1" x14ac:dyDescent="0.2">
      <c r="A141" s="29"/>
      <c r="B141" s="136"/>
      <c r="C141" s="171" t="s">
        <v>7</v>
      </c>
      <c r="D141" s="171" t="s">
        <v>130</v>
      </c>
      <c r="E141" s="172" t="s">
        <v>634</v>
      </c>
      <c r="F141" s="173" t="s">
        <v>635</v>
      </c>
      <c r="G141" s="174" t="s">
        <v>229</v>
      </c>
      <c r="H141" s="175">
        <v>2</v>
      </c>
      <c r="I141" s="137"/>
      <c r="J141" s="176">
        <f t="shared" si="0"/>
        <v>0</v>
      </c>
      <c r="K141" s="138"/>
      <c r="L141" s="139"/>
      <c r="M141" s="140" t="s">
        <v>1</v>
      </c>
      <c r="N141" s="141" t="s">
        <v>41</v>
      </c>
      <c r="O141" s="55"/>
      <c r="P141" s="142">
        <f t="shared" si="1"/>
        <v>0</v>
      </c>
      <c r="Q141" s="142">
        <v>0</v>
      </c>
      <c r="R141" s="142">
        <f t="shared" si="2"/>
        <v>0</v>
      </c>
      <c r="S141" s="142">
        <v>0</v>
      </c>
      <c r="T141" s="14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4" t="s">
        <v>159</v>
      </c>
      <c r="AT141" s="144" t="s">
        <v>130</v>
      </c>
      <c r="AU141" s="144" t="s">
        <v>86</v>
      </c>
      <c r="AY141" s="14" t="s">
        <v>129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4" t="s">
        <v>84</v>
      </c>
      <c r="BK141" s="145">
        <f t="shared" si="9"/>
        <v>0</v>
      </c>
      <c r="BL141" s="14" t="s">
        <v>143</v>
      </c>
      <c r="BM141" s="144" t="s">
        <v>636</v>
      </c>
    </row>
    <row r="142" spans="1:65" s="2" customFormat="1" ht="14.4" customHeight="1" x14ac:dyDescent="0.2">
      <c r="A142" s="29"/>
      <c r="B142" s="136"/>
      <c r="C142" s="171" t="s">
        <v>211</v>
      </c>
      <c r="D142" s="171" t="s">
        <v>130</v>
      </c>
      <c r="E142" s="172" t="s">
        <v>637</v>
      </c>
      <c r="F142" s="173" t="s">
        <v>1013</v>
      </c>
      <c r="G142" s="174" t="s">
        <v>229</v>
      </c>
      <c r="H142" s="175">
        <v>2</v>
      </c>
      <c r="I142" s="137"/>
      <c r="J142" s="176">
        <f t="shared" si="0"/>
        <v>0</v>
      </c>
      <c r="K142" s="138"/>
      <c r="L142" s="139"/>
      <c r="M142" s="140" t="s">
        <v>1</v>
      </c>
      <c r="N142" s="141" t="s">
        <v>41</v>
      </c>
      <c r="O142" s="55"/>
      <c r="P142" s="142">
        <f t="shared" si="1"/>
        <v>0</v>
      </c>
      <c r="Q142" s="142">
        <v>0</v>
      </c>
      <c r="R142" s="142">
        <f t="shared" si="2"/>
        <v>0</v>
      </c>
      <c r="S142" s="142">
        <v>0</v>
      </c>
      <c r="T142" s="14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4" t="s">
        <v>159</v>
      </c>
      <c r="AT142" s="144" t="s">
        <v>130</v>
      </c>
      <c r="AU142" s="144" t="s">
        <v>86</v>
      </c>
      <c r="AY142" s="14" t="s">
        <v>129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4" t="s">
        <v>84</v>
      </c>
      <c r="BK142" s="145">
        <f t="shared" si="9"/>
        <v>0</v>
      </c>
      <c r="BL142" s="14" t="s">
        <v>143</v>
      </c>
      <c r="BM142" s="144" t="s">
        <v>638</v>
      </c>
    </row>
    <row r="143" spans="1:65" s="2" customFormat="1" ht="14.4" customHeight="1" x14ac:dyDescent="0.2">
      <c r="A143" s="29"/>
      <c r="B143" s="136"/>
      <c r="C143" s="171" t="s">
        <v>226</v>
      </c>
      <c r="D143" s="171" t="s">
        <v>130</v>
      </c>
      <c r="E143" s="172" t="s">
        <v>639</v>
      </c>
      <c r="F143" s="173" t="s">
        <v>1014</v>
      </c>
      <c r="G143" s="174" t="s">
        <v>229</v>
      </c>
      <c r="H143" s="175">
        <v>3</v>
      </c>
      <c r="I143" s="137"/>
      <c r="J143" s="176">
        <f t="shared" si="0"/>
        <v>0</v>
      </c>
      <c r="K143" s="138"/>
      <c r="L143" s="139"/>
      <c r="M143" s="140" t="s">
        <v>1</v>
      </c>
      <c r="N143" s="141" t="s">
        <v>41</v>
      </c>
      <c r="O143" s="55"/>
      <c r="P143" s="142">
        <f t="shared" si="1"/>
        <v>0</v>
      </c>
      <c r="Q143" s="142">
        <v>0</v>
      </c>
      <c r="R143" s="142">
        <f t="shared" si="2"/>
        <v>0</v>
      </c>
      <c r="S143" s="142">
        <v>0</v>
      </c>
      <c r="T143" s="14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4" t="s">
        <v>159</v>
      </c>
      <c r="AT143" s="144" t="s">
        <v>130</v>
      </c>
      <c r="AU143" s="144" t="s">
        <v>86</v>
      </c>
      <c r="AY143" s="14" t="s">
        <v>129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4" t="s">
        <v>84</v>
      </c>
      <c r="BK143" s="145">
        <f t="shared" si="9"/>
        <v>0</v>
      </c>
      <c r="BL143" s="14" t="s">
        <v>143</v>
      </c>
      <c r="BM143" s="144" t="s">
        <v>640</v>
      </c>
    </row>
    <row r="144" spans="1:65" s="2" customFormat="1" ht="14.4" customHeight="1" x14ac:dyDescent="0.2">
      <c r="A144" s="29"/>
      <c r="B144" s="136"/>
      <c r="C144" s="171" t="s">
        <v>231</v>
      </c>
      <c r="D144" s="171" t="s">
        <v>130</v>
      </c>
      <c r="E144" s="172" t="s">
        <v>641</v>
      </c>
      <c r="F144" s="173" t="s">
        <v>1015</v>
      </c>
      <c r="G144" s="174" t="s">
        <v>229</v>
      </c>
      <c r="H144" s="175">
        <v>1</v>
      </c>
      <c r="I144" s="137"/>
      <c r="J144" s="176">
        <f t="shared" si="0"/>
        <v>0</v>
      </c>
      <c r="K144" s="138"/>
      <c r="L144" s="139"/>
      <c r="M144" s="140" t="s">
        <v>1</v>
      </c>
      <c r="N144" s="141" t="s">
        <v>41</v>
      </c>
      <c r="O144" s="55"/>
      <c r="P144" s="142">
        <f t="shared" si="1"/>
        <v>0</v>
      </c>
      <c r="Q144" s="142">
        <v>0</v>
      </c>
      <c r="R144" s="142">
        <f t="shared" si="2"/>
        <v>0</v>
      </c>
      <c r="S144" s="142">
        <v>0</v>
      </c>
      <c r="T144" s="14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4" t="s">
        <v>159</v>
      </c>
      <c r="AT144" s="144" t="s">
        <v>130</v>
      </c>
      <c r="AU144" s="144" t="s">
        <v>86</v>
      </c>
      <c r="AY144" s="14" t="s">
        <v>129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4" t="s">
        <v>84</v>
      </c>
      <c r="BK144" s="145">
        <f t="shared" si="9"/>
        <v>0</v>
      </c>
      <c r="BL144" s="14" t="s">
        <v>143</v>
      </c>
      <c r="BM144" s="144" t="s">
        <v>642</v>
      </c>
    </row>
    <row r="145" spans="1:65" s="2" customFormat="1" ht="14.4" customHeight="1" x14ac:dyDescent="0.2">
      <c r="A145" s="29"/>
      <c r="B145" s="136"/>
      <c r="C145" s="171" t="s">
        <v>173</v>
      </c>
      <c r="D145" s="171" t="s">
        <v>130</v>
      </c>
      <c r="E145" s="172" t="s">
        <v>643</v>
      </c>
      <c r="F145" s="173" t="s">
        <v>644</v>
      </c>
      <c r="G145" s="174" t="s">
        <v>229</v>
      </c>
      <c r="H145" s="175">
        <v>1</v>
      </c>
      <c r="I145" s="137"/>
      <c r="J145" s="176">
        <f t="shared" si="0"/>
        <v>0</v>
      </c>
      <c r="K145" s="138"/>
      <c r="L145" s="139"/>
      <c r="M145" s="140" t="s">
        <v>1</v>
      </c>
      <c r="N145" s="141" t="s">
        <v>41</v>
      </c>
      <c r="O145" s="55"/>
      <c r="P145" s="142">
        <f t="shared" si="1"/>
        <v>0</v>
      </c>
      <c r="Q145" s="142">
        <v>0</v>
      </c>
      <c r="R145" s="142">
        <f t="shared" si="2"/>
        <v>0</v>
      </c>
      <c r="S145" s="142">
        <v>0</v>
      </c>
      <c r="T145" s="14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4" t="s">
        <v>159</v>
      </c>
      <c r="AT145" s="144" t="s">
        <v>130</v>
      </c>
      <c r="AU145" s="144" t="s">
        <v>86</v>
      </c>
      <c r="AY145" s="14" t="s">
        <v>129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4" t="s">
        <v>84</v>
      </c>
      <c r="BK145" s="145">
        <f t="shared" si="9"/>
        <v>0</v>
      </c>
      <c r="BL145" s="14" t="s">
        <v>143</v>
      </c>
      <c r="BM145" s="144" t="s">
        <v>645</v>
      </c>
    </row>
    <row r="146" spans="1:65" s="2" customFormat="1" ht="14.4" customHeight="1" x14ac:dyDescent="0.2">
      <c r="A146" s="29"/>
      <c r="B146" s="136"/>
      <c r="C146" s="171" t="s">
        <v>179</v>
      </c>
      <c r="D146" s="171" t="s">
        <v>130</v>
      </c>
      <c r="E146" s="172" t="s">
        <v>646</v>
      </c>
      <c r="F146" s="173" t="s">
        <v>647</v>
      </c>
      <c r="G146" s="174" t="s">
        <v>229</v>
      </c>
      <c r="H146" s="175">
        <v>2</v>
      </c>
      <c r="I146" s="137"/>
      <c r="J146" s="176">
        <f t="shared" si="0"/>
        <v>0</v>
      </c>
      <c r="K146" s="138"/>
      <c r="L146" s="139"/>
      <c r="M146" s="140" t="s">
        <v>1</v>
      </c>
      <c r="N146" s="141" t="s">
        <v>41</v>
      </c>
      <c r="O146" s="55"/>
      <c r="P146" s="142">
        <f t="shared" si="1"/>
        <v>0</v>
      </c>
      <c r="Q146" s="142">
        <v>0</v>
      </c>
      <c r="R146" s="142">
        <f t="shared" si="2"/>
        <v>0</v>
      </c>
      <c r="S146" s="142">
        <v>0</v>
      </c>
      <c r="T146" s="14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4" t="s">
        <v>159</v>
      </c>
      <c r="AT146" s="144" t="s">
        <v>130</v>
      </c>
      <c r="AU146" s="144" t="s">
        <v>86</v>
      </c>
      <c r="AY146" s="14" t="s">
        <v>129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4" t="s">
        <v>84</v>
      </c>
      <c r="BK146" s="145">
        <f t="shared" si="9"/>
        <v>0</v>
      </c>
      <c r="BL146" s="14" t="s">
        <v>143</v>
      </c>
      <c r="BM146" s="144" t="s">
        <v>648</v>
      </c>
    </row>
    <row r="147" spans="1:65" s="2" customFormat="1" ht="14.4" customHeight="1" x14ac:dyDescent="0.2">
      <c r="A147" s="29"/>
      <c r="B147" s="136"/>
      <c r="C147" s="171" t="s">
        <v>192</v>
      </c>
      <c r="D147" s="171" t="s">
        <v>130</v>
      </c>
      <c r="E147" s="172" t="s">
        <v>649</v>
      </c>
      <c r="F147" s="173" t="s">
        <v>650</v>
      </c>
      <c r="G147" s="174" t="s">
        <v>229</v>
      </c>
      <c r="H147" s="175">
        <v>3</v>
      </c>
      <c r="I147" s="137"/>
      <c r="J147" s="176">
        <f t="shared" si="0"/>
        <v>0</v>
      </c>
      <c r="K147" s="138"/>
      <c r="L147" s="139"/>
      <c r="M147" s="140" t="s">
        <v>1</v>
      </c>
      <c r="N147" s="141" t="s">
        <v>41</v>
      </c>
      <c r="O147" s="55"/>
      <c r="P147" s="142">
        <f t="shared" si="1"/>
        <v>0</v>
      </c>
      <c r="Q147" s="142">
        <v>0</v>
      </c>
      <c r="R147" s="142">
        <f t="shared" si="2"/>
        <v>0</v>
      </c>
      <c r="S147" s="142">
        <v>0</v>
      </c>
      <c r="T147" s="14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4" t="s">
        <v>159</v>
      </c>
      <c r="AT147" s="144" t="s">
        <v>130</v>
      </c>
      <c r="AU147" s="144" t="s">
        <v>86</v>
      </c>
      <c r="AY147" s="14" t="s">
        <v>129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4" t="s">
        <v>84</v>
      </c>
      <c r="BK147" s="145">
        <f t="shared" si="9"/>
        <v>0</v>
      </c>
      <c r="BL147" s="14" t="s">
        <v>143</v>
      </c>
      <c r="BM147" s="144" t="s">
        <v>651</v>
      </c>
    </row>
    <row r="148" spans="1:65" s="2" customFormat="1" ht="14.4" customHeight="1" x14ac:dyDescent="0.2">
      <c r="A148" s="29"/>
      <c r="B148" s="136"/>
      <c r="C148" s="171" t="s">
        <v>197</v>
      </c>
      <c r="D148" s="171" t="s">
        <v>130</v>
      </c>
      <c r="E148" s="172" t="s">
        <v>652</v>
      </c>
      <c r="F148" s="173" t="s">
        <v>653</v>
      </c>
      <c r="G148" s="174" t="s">
        <v>229</v>
      </c>
      <c r="H148" s="175">
        <v>1</v>
      </c>
      <c r="I148" s="137"/>
      <c r="J148" s="176">
        <f t="shared" si="0"/>
        <v>0</v>
      </c>
      <c r="K148" s="138"/>
      <c r="L148" s="139"/>
      <c r="M148" s="140" t="s">
        <v>1</v>
      </c>
      <c r="N148" s="141" t="s">
        <v>41</v>
      </c>
      <c r="O148" s="55"/>
      <c r="P148" s="142">
        <f t="shared" si="1"/>
        <v>0</v>
      </c>
      <c r="Q148" s="142">
        <v>0</v>
      </c>
      <c r="R148" s="142">
        <f t="shared" si="2"/>
        <v>0</v>
      </c>
      <c r="S148" s="142">
        <v>0</v>
      </c>
      <c r="T148" s="143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4" t="s">
        <v>159</v>
      </c>
      <c r="AT148" s="144" t="s">
        <v>130</v>
      </c>
      <c r="AU148" s="144" t="s">
        <v>86</v>
      </c>
      <c r="AY148" s="14" t="s">
        <v>129</v>
      </c>
      <c r="BE148" s="145">
        <f t="shared" si="4"/>
        <v>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14" t="s">
        <v>84</v>
      </c>
      <c r="BK148" s="145">
        <f t="shared" si="9"/>
        <v>0</v>
      </c>
      <c r="BL148" s="14" t="s">
        <v>143</v>
      </c>
      <c r="BM148" s="144" t="s">
        <v>654</v>
      </c>
    </row>
    <row r="149" spans="1:65" s="2" customFormat="1" ht="37.950000000000003" customHeight="1" x14ac:dyDescent="0.2">
      <c r="A149" s="29"/>
      <c r="B149" s="136"/>
      <c r="C149" s="171" t="s">
        <v>201</v>
      </c>
      <c r="D149" s="171" t="s">
        <v>130</v>
      </c>
      <c r="E149" s="172" t="s">
        <v>655</v>
      </c>
      <c r="F149" s="173" t="s">
        <v>656</v>
      </c>
      <c r="G149" s="174" t="s">
        <v>229</v>
      </c>
      <c r="H149" s="175">
        <v>1</v>
      </c>
      <c r="I149" s="137"/>
      <c r="J149" s="176">
        <f t="shared" si="0"/>
        <v>0</v>
      </c>
      <c r="K149" s="138"/>
      <c r="L149" s="139"/>
      <c r="M149" s="140" t="s">
        <v>1</v>
      </c>
      <c r="N149" s="141" t="s">
        <v>41</v>
      </c>
      <c r="O149" s="55"/>
      <c r="P149" s="142">
        <f t="shared" si="1"/>
        <v>0</v>
      </c>
      <c r="Q149" s="142">
        <v>0</v>
      </c>
      <c r="R149" s="142">
        <f t="shared" si="2"/>
        <v>0</v>
      </c>
      <c r="S149" s="142">
        <v>0</v>
      </c>
      <c r="T149" s="143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4" t="s">
        <v>159</v>
      </c>
      <c r="AT149" s="144" t="s">
        <v>130</v>
      </c>
      <c r="AU149" s="144" t="s">
        <v>86</v>
      </c>
      <c r="AY149" s="14" t="s">
        <v>129</v>
      </c>
      <c r="BE149" s="145">
        <f t="shared" si="4"/>
        <v>0</v>
      </c>
      <c r="BF149" s="145">
        <f t="shared" si="5"/>
        <v>0</v>
      </c>
      <c r="BG149" s="145">
        <f t="shared" si="6"/>
        <v>0</v>
      </c>
      <c r="BH149" s="145">
        <f t="shared" si="7"/>
        <v>0</v>
      </c>
      <c r="BI149" s="145">
        <f t="shared" si="8"/>
        <v>0</v>
      </c>
      <c r="BJ149" s="14" t="s">
        <v>84</v>
      </c>
      <c r="BK149" s="145">
        <f t="shared" si="9"/>
        <v>0</v>
      </c>
      <c r="BL149" s="14" t="s">
        <v>143</v>
      </c>
      <c r="BM149" s="144" t="s">
        <v>657</v>
      </c>
    </row>
    <row r="150" spans="1:65" s="2" customFormat="1" ht="24.15" customHeight="1" x14ac:dyDescent="0.2">
      <c r="A150" s="29"/>
      <c r="B150" s="136"/>
      <c r="C150" s="162" t="s">
        <v>205</v>
      </c>
      <c r="D150" s="162" t="s">
        <v>174</v>
      </c>
      <c r="E150" s="163" t="s">
        <v>658</v>
      </c>
      <c r="F150" s="164" t="s">
        <v>659</v>
      </c>
      <c r="G150" s="165" t="s">
        <v>186</v>
      </c>
      <c r="H150" s="166">
        <v>860</v>
      </c>
      <c r="I150" s="146"/>
      <c r="J150" s="170">
        <f t="shared" si="0"/>
        <v>0</v>
      </c>
      <c r="K150" s="147"/>
      <c r="L150" s="30"/>
      <c r="M150" s="148" t="s">
        <v>1</v>
      </c>
      <c r="N150" s="149" t="s">
        <v>41</v>
      </c>
      <c r="O150" s="55"/>
      <c r="P150" s="142">
        <f t="shared" si="1"/>
        <v>0</v>
      </c>
      <c r="Q150" s="142">
        <v>0</v>
      </c>
      <c r="R150" s="142">
        <f t="shared" si="2"/>
        <v>0</v>
      </c>
      <c r="S150" s="142">
        <v>0</v>
      </c>
      <c r="T150" s="143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4" t="s">
        <v>143</v>
      </c>
      <c r="AT150" s="144" t="s">
        <v>174</v>
      </c>
      <c r="AU150" s="144" t="s">
        <v>86</v>
      </c>
      <c r="AY150" s="14" t="s">
        <v>129</v>
      </c>
      <c r="BE150" s="145">
        <f t="shared" si="4"/>
        <v>0</v>
      </c>
      <c r="BF150" s="145">
        <f t="shared" si="5"/>
        <v>0</v>
      </c>
      <c r="BG150" s="145">
        <f t="shared" si="6"/>
        <v>0</v>
      </c>
      <c r="BH150" s="145">
        <f t="shared" si="7"/>
        <v>0</v>
      </c>
      <c r="BI150" s="145">
        <f t="shared" si="8"/>
        <v>0</v>
      </c>
      <c r="BJ150" s="14" t="s">
        <v>84</v>
      </c>
      <c r="BK150" s="145">
        <f t="shared" si="9"/>
        <v>0</v>
      </c>
      <c r="BL150" s="14" t="s">
        <v>143</v>
      </c>
      <c r="BM150" s="144" t="s">
        <v>660</v>
      </c>
    </row>
    <row r="151" spans="1:65" s="2" customFormat="1" ht="24.15" customHeight="1" x14ac:dyDescent="0.2">
      <c r="A151" s="29"/>
      <c r="B151" s="136"/>
      <c r="C151" s="162" t="s">
        <v>183</v>
      </c>
      <c r="D151" s="162" t="s">
        <v>174</v>
      </c>
      <c r="E151" s="163" t="s">
        <v>661</v>
      </c>
      <c r="F151" s="164" t="s">
        <v>662</v>
      </c>
      <c r="G151" s="165" t="s">
        <v>186</v>
      </c>
      <c r="H151" s="166">
        <v>62</v>
      </c>
      <c r="I151" s="146"/>
      <c r="J151" s="170">
        <f t="shared" si="0"/>
        <v>0</v>
      </c>
      <c r="K151" s="147"/>
      <c r="L151" s="30"/>
      <c r="M151" s="148" t="s">
        <v>1</v>
      </c>
      <c r="N151" s="149" t="s">
        <v>41</v>
      </c>
      <c r="O151" s="55"/>
      <c r="P151" s="142">
        <f t="shared" si="1"/>
        <v>0</v>
      </c>
      <c r="Q151" s="142">
        <v>0</v>
      </c>
      <c r="R151" s="142">
        <f t="shared" si="2"/>
        <v>0</v>
      </c>
      <c r="S151" s="142">
        <v>0</v>
      </c>
      <c r="T151" s="143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4" t="s">
        <v>143</v>
      </c>
      <c r="AT151" s="144" t="s">
        <v>174</v>
      </c>
      <c r="AU151" s="144" t="s">
        <v>86</v>
      </c>
      <c r="AY151" s="14" t="s">
        <v>129</v>
      </c>
      <c r="BE151" s="145">
        <f t="shared" si="4"/>
        <v>0</v>
      </c>
      <c r="BF151" s="145">
        <f t="shared" si="5"/>
        <v>0</v>
      </c>
      <c r="BG151" s="145">
        <f t="shared" si="6"/>
        <v>0</v>
      </c>
      <c r="BH151" s="145">
        <f t="shared" si="7"/>
        <v>0</v>
      </c>
      <c r="BI151" s="145">
        <f t="shared" si="8"/>
        <v>0</v>
      </c>
      <c r="BJ151" s="14" t="s">
        <v>84</v>
      </c>
      <c r="BK151" s="145">
        <f t="shared" si="9"/>
        <v>0</v>
      </c>
      <c r="BL151" s="14" t="s">
        <v>143</v>
      </c>
      <c r="BM151" s="144" t="s">
        <v>663</v>
      </c>
    </row>
    <row r="152" spans="1:65" s="2" customFormat="1" ht="24.15" customHeight="1" x14ac:dyDescent="0.2">
      <c r="A152" s="29"/>
      <c r="B152" s="136"/>
      <c r="C152" s="162" t="s">
        <v>133</v>
      </c>
      <c r="D152" s="162" t="s">
        <v>174</v>
      </c>
      <c r="E152" s="163" t="s">
        <v>664</v>
      </c>
      <c r="F152" s="164" t="s">
        <v>665</v>
      </c>
      <c r="G152" s="165" t="s">
        <v>186</v>
      </c>
      <c r="H152" s="166">
        <v>18</v>
      </c>
      <c r="I152" s="146"/>
      <c r="J152" s="170">
        <f t="shared" si="0"/>
        <v>0</v>
      </c>
      <c r="K152" s="147"/>
      <c r="L152" s="30"/>
      <c r="M152" s="148" t="s">
        <v>1</v>
      </c>
      <c r="N152" s="149" t="s">
        <v>41</v>
      </c>
      <c r="O152" s="55"/>
      <c r="P152" s="142">
        <f t="shared" si="1"/>
        <v>0</v>
      </c>
      <c r="Q152" s="142">
        <v>0</v>
      </c>
      <c r="R152" s="142">
        <f t="shared" si="2"/>
        <v>0</v>
      </c>
      <c r="S152" s="142">
        <v>0</v>
      </c>
      <c r="T152" s="143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4" t="s">
        <v>143</v>
      </c>
      <c r="AT152" s="144" t="s">
        <v>174</v>
      </c>
      <c r="AU152" s="144" t="s">
        <v>86</v>
      </c>
      <c r="AY152" s="14" t="s">
        <v>129</v>
      </c>
      <c r="BE152" s="145">
        <f t="shared" si="4"/>
        <v>0</v>
      </c>
      <c r="BF152" s="145">
        <f t="shared" si="5"/>
        <v>0</v>
      </c>
      <c r="BG152" s="145">
        <f t="shared" si="6"/>
        <v>0</v>
      </c>
      <c r="BH152" s="145">
        <f t="shared" si="7"/>
        <v>0</v>
      </c>
      <c r="BI152" s="145">
        <f t="shared" si="8"/>
        <v>0</v>
      </c>
      <c r="BJ152" s="14" t="s">
        <v>84</v>
      </c>
      <c r="BK152" s="145">
        <f t="shared" si="9"/>
        <v>0</v>
      </c>
      <c r="BL152" s="14" t="s">
        <v>143</v>
      </c>
      <c r="BM152" s="144" t="s">
        <v>666</v>
      </c>
    </row>
    <row r="153" spans="1:65" s="2" customFormat="1" ht="24.15" customHeight="1" x14ac:dyDescent="0.2">
      <c r="A153" s="29"/>
      <c r="B153" s="136"/>
      <c r="C153" s="162" t="s">
        <v>258</v>
      </c>
      <c r="D153" s="162" t="s">
        <v>174</v>
      </c>
      <c r="E153" s="163" t="s">
        <v>667</v>
      </c>
      <c r="F153" s="164" t="s">
        <v>668</v>
      </c>
      <c r="G153" s="165" t="s">
        <v>186</v>
      </c>
      <c r="H153" s="166">
        <v>6</v>
      </c>
      <c r="I153" s="146"/>
      <c r="J153" s="170">
        <f t="shared" ref="J153:J182" si="10">ROUND(I153*H153,2)</f>
        <v>0</v>
      </c>
      <c r="K153" s="147"/>
      <c r="L153" s="30"/>
      <c r="M153" s="148" t="s">
        <v>1</v>
      </c>
      <c r="N153" s="149" t="s">
        <v>41</v>
      </c>
      <c r="O153" s="55"/>
      <c r="P153" s="142">
        <f t="shared" ref="P153:P182" si="11">O153*H153</f>
        <v>0</v>
      </c>
      <c r="Q153" s="142">
        <v>0</v>
      </c>
      <c r="R153" s="142">
        <f t="shared" ref="R153:R182" si="12">Q153*H153</f>
        <v>0</v>
      </c>
      <c r="S153" s="142">
        <v>0</v>
      </c>
      <c r="T153" s="143">
        <f t="shared" ref="T153:T182" si="13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4" t="s">
        <v>143</v>
      </c>
      <c r="AT153" s="144" t="s">
        <v>174</v>
      </c>
      <c r="AU153" s="144" t="s">
        <v>86</v>
      </c>
      <c r="AY153" s="14" t="s">
        <v>129</v>
      </c>
      <c r="BE153" s="145">
        <f t="shared" ref="BE153:BE182" si="14">IF(N153="základní",J153,0)</f>
        <v>0</v>
      </c>
      <c r="BF153" s="145">
        <f t="shared" ref="BF153:BF182" si="15">IF(N153="snížená",J153,0)</f>
        <v>0</v>
      </c>
      <c r="BG153" s="145">
        <f t="shared" ref="BG153:BG182" si="16">IF(N153="zákl. přenesená",J153,0)</f>
        <v>0</v>
      </c>
      <c r="BH153" s="145">
        <f t="shared" ref="BH153:BH182" si="17">IF(N153="sníž. přenesená",J153,0)</f>
        <v>0</v>
      </c>
      <c r="BI153" s="145">
        <f t="shared" ref="BI153:BI182" si="18">IF(N153="nulová",J153,0)</f>
        <v>0</v>
      </c>
      <c r="BJ153" s="14" t="s">
        <v>84</v>
      </c>
      <c r="BK153" s="145">
        <f t="shared" ref="BK153:BK182" si="19">ROUND(I153*H153,2)</f>
        <v>0</v>
      </c>
      <c r="BL153" s="14" t="s">
        <v>143</v>
      </c>
      <c r="BM153" s="144" t="s">
        <v>669</v>
      </c>
    </row>
    <row r="154" spans="1:65" s="2" customFormat="1" ht="24.15" customHeight="1" x14ac:dyDescent="0.2">
      <c r="A154" s="29"/>
      <c r="B154" s="136"/>
      <c r="C154" s="162" t="s">
        <v>263</v>
      </c>
      <c r="D154" s="162" t="s">
        <v>174</v>
      </c>
      <c r="E154" s="163" t="s">
        <v>670</v>
      </c>
      <c r="F154" s="164" t="s">
        <v>671</v>
      </c>
      <c r="G154" s="165" t="s">
        <v>186</v>
      </c>
      <c r="H154" s="166">
        <v>72</v>
      </c>
      <c r="I154" s="146"/>
      <c r="J154" s="170">
        <f t="shared" si="10"/>
        <v>0</v>
      </c>
      <c r="K154" s="147"/>
      <c r="L154" s="30"/>
      <c r="M154" s="148" t="s">
        <v>1</v>
      </c>
      <c r="N154" s="149" t="s">
        <v>41</v>
      </c>
      <c r="O154" s="55"/>
      <c r="P154" s="142">
        <f t="shared" si="11"/>
        <v>0</v>
      </c>
      <c r="Q154" s="142">
        <v>0</v>
      </c>
      <c r="R154" s="142">
        <f t="shared" si="12"/>
        <v>0</v>
      </c>
      <c r="S154" s="142">
        <v>0</v>
      </c>
      <c r="T154" s="143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4" t="s">
        <v>143</v>
      </c>
      <c r="AT154" s="144" t="s">
        <v>174</v>
      </c>
      <c r="AU154" s="144" t="s">
        <v>86</v>
      </c>
      <c r="AY154" s="14" t="s">
        <v>129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4" t="s">
        <v>84</v>
      </c>
      <c r="BK154" s="145">
        <f t="shared" si="19"/>
        <v>0</v>
      </c>
      <c r="BL154" s="14" t="s">
        <v>143</v>
      </c>
      <c r="BM154" s="144" t="s">
        <v>672</v>
      </c>
    </row>
    <row r="155" spans="1:65" s="2" customFormat="1" ht="24.15" customHeight="1" x14ac:dyDescent="0.2">
      <c r="A155" s="29"/>
      <c r="B155" s="136"/>
      <c r="C155" s="162" t="s">
        <v>269</v>
      </c>
      <c r="D155" s="162" t="s">
        <v>174</v>
      </c>
      <c r="E155" s="163" t="s">
        <v>673</v>
      </c>
      <c r="F155" s="164" t="s">
        <v>674</v>
      </c>
      <c r="G155" s="165" t="s">
        <v>186</v>
      </c>
      <c r="H155" s="166">
        <v>72</v>
      </c>
      <c r="I155" s="146"/>
      <c r="J155" s="170">
        <f t="shared" si="10"/>
        <v>0</v>
      </c>
      <c r="K155" s="147"/>
      <c r="L155" s="30"/>
      <c r="M155" s="148" t="s">
        <v>1</v>
      </c>
      <c r="N155" s="149" t="s">
        <v>41</v>
      </c>
      <c r="O155" s="55"/>
      <c r="P155" s="142">
        <f t="shared" si="11"/>
        <v>0</v>
      </c>
      <c r="Q155" s="142">
        <v>0</v>
      </c>
      <c r="R155" s="142">
        <f t="shared" si="12"/>
        <v>0</v>
      </c>
      <c r="S155" s="142">
        <v>0</v>
      </c>
      <c r="T155" s="143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4" t="s">
        <v>143</v>
      </c>
      <c r="AT155" s="144" t="s">
        <v>174</v>
      </c>
      <c r="AU155" s="144" t="s">
        <v>86</v>
      </c>
      <c r="AY155" s="14" t="s">
        <v>129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4" t="s">
        <v>84</v>
      </c>
      <c r="BK155" s="145">
        <f t="shared" si="19"/>
        <v>0</v>
      </c>
      <c r="BL155" s="14" t="s">
        <v>143</v>
      </c>
      <c r="BM155" s="144" t="s">
        <v>675</v>
      </c>
    </row>
    <row r="156" spans="1:65" s="2" customFormat="1" ht="14.4" customHeight="1" x14ac:dyDescent="0.2">
      <c r="A156" s="29"/>
      <c r="B156" s="136"/>
      <c r="C156" s="162" t="s">
        <v>289</v>
      </c>
      <c r="D156" s="162" t="s">
        <v>174</v>
      </c>
      <c r="E156" s="163" t="s">
        <v>676</v>
      </c>
      <c r="F156" s="164" t="s">
        <v>677</v>
      </c>
      <c r="G156" s="165" t="s">
        <v>186</v>
      </c>
      <c r="H156" s="166">
        <v>62</v>
      </c>
      <c r="I156" s="146"/>
      <c r="J156" s="170">
        <f t="shared" si="10"/>
        <v>0</v>
      </c>
      <c r="K156" s="147"/>
      <c r="L156" s="30"/>
      <c r="M156" s="148" t="s">
        <v>1</v>
      </c>
      <c r="N156" s="149" t="s">
        <v>41</v>
      </c>
      <c r="O156" s="55"/>
      <c r="P156" s="142">
        <f t="shared" si="11"/>
        <v>0</v>
      </c>
      <c r="Q156" s="142">
        <v>0</v>
      </c>
      <c r="R156" s="142">
        <f t="shared" si="12"/>
        <v>0</v>
      </c>
      <c r="S156" s="142">
        <v>0</v>
      </c>
      <c r="T156" s="143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4" t="s">
        <v>143</v>
      </c>
      <c r="AT156" s="144" t="s">
        <v>174</v>
      </c>
      <c r="AU156" s="144" t="s">
        <v>86</v>
      </c>
      <c r="AY156" s="14" t="s">
        <v>129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4" t="s">
        <v>84</v>
      </c>
      <c r="BK156" s="145">
        <f t="shared" si="19"/>
        <v>0</v>
      </c>
      <c r="BL156" s="14" t="s">
        <v>143</v>
      </c>
      <c r="BM156" s="144" t="s">
        <v>678</v>
      </c>
    </row>
    <row r="157" spans="1:65" s="2" customFormat="1" ht="14.4" customHeight="1" x14ac:dyDescent="0.2">
      <c r="A157" s="29"/>
      <c r="B157" s="136"/>
      <c r="C157" s="162" t="s">
        <v>293</v>
      </c>
      <c r="D157" s="162" t="s">
        <v>174</v>
      </c>
      <c r="E157" s="163" t="s">
        <v>679</v>
      </c>
      <c r="F157" s="164" t="s">
        <v>680</v>
      </c>
      <c r="G157" s="165" t="s">
        <v>186</v>
      </c>
      <c r="H157" s="166">
        <v>72</v>
      </c>
      <c r="I157" s="146"/>
      <c r="J157" s="170">
        <f t="shared" si="10"/>
        <v>0</v>
      </c>
      <c r="K157" s="147"/>
      <c r="L157" s="30"/>
      <c r="M157" s="148" t="s">
        <v>1</v>
      </c>
      <c r="N157" s="149" t="s">
        <v>41</v>
      </c>
      <c r="O157" s="55"/>
      <c r="P157" s="142">
        <f t="shared" si="11"/>
        <v>0</v>
      </c>
      <c r="Q157" s="142">
        <v>0</v>
      </c>
      <c r="R157" s="142">
        <f t="shared" si="12"/>
        <v>0</v>
      </c>
      <c r="S157" s="142">
        <v>0</v>
      </c>
      <c r="T157" s="143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4" t="s">
        <v>143</v>
      </c>
      <c r="AT157" s="144" t="s">
        <v>174</v>
      </c>
      <c r="AU157" s="144" t="s">
        <v>86</v>
      </c>
      <c r="AY157" s="14" t="s">
        <v>129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4" t="s">
        <v>84</v>
      </c>
      <c r="BK157" s="145">
        <f t="shared" si="19"/>
        <v>0</v>
      </c>
      <c r="BL157" s="14" t="s">
        <v>143</v>
      </c>
      <c r="BM157" s="144" t="s">
        <v>681</v>
      </c>
    </row>
    <row r="158" spans="1:65" s="2" customFormat="1" ht="24.15" customHeight="1" x14ac:dyDescent="0.2">
      <c r="A158" s="29"/>
      <c r="B158" s="136"/>
      <c r="C158" s="162" t="s">
        <v>276</v>
      </c>
      <c r="D158" s="162" t="s">
        <v>174</v>
      </c>
      <c r="E158" s="163" t="s">
        <v>682</v>
      </c>
      <c r="F158" s="164" t="s">
        <v>683</v>
      </c>
      <c r="G158" s="165" t="s">
        <v>229</v>
      </c>
      <c r="H158" s="166">
        <v>6</v>
      </c>
      <c r="I158" s="146"/>
      <c r="J158" s="170">
        <f t="shared" si="10"/>
        <v>0</v>
      </c>
      <c r="K158" s="147"/>
      <c r="L158" s="30"/>
      <c r="M158" s="148" t="s">
        <v>1</v>
      </c>
      <c r="N158" s="149" t="s">
        <v>41</v>
      </c>
      <c r="O158" s="55"/>
      <c r="P158" s="142">
        <f t="shared" si="11"/>
        <v>0</v>
      </c>
      <c r="Q158" s="142">
        <v>0</v>
      </c>
      <c r="R158" s="142">
        <f t="shared" si="12"/>
        <v>0</v>
      </c>
      <c r="S158" s="142">
        <v>0</v>
      </c>
      <c r="T158" s="143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4" t="s">
        <v>143</v>
      </c>
      <c r="AT158" s="144" t="s">
        <v>174</v>
      </c>
      <c r="AU158" s="144" t="s">
        <v>86</v>
      </c>
      <c r="AY158" s="14" t="s">
        <v>129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4" t="s">
        <v>84</v>
      </c>
      <c r="BK158" s="145">
        <f t="shared" si="19"/>
        <v>0</v>
      </c>
      <c r="BL158" s="14" t="s">
        <v>143</v>
      </c>
      <c r="BM158" s="144" t="s">
        <v>684</v>
      </c>
    </row>
    <row r="159" spans="1:65" s="2" customFormat="1" ht="14.4" customHeight="1" x14ac:dyDescent="0.2">
      <c r="A159" s="29"/>
      <c r="B159" s="136"/>
      <c r="C159" s="162" t="s">
        <v>280</v>
      </c>
      <c r="D159" s="162" t="s">
        <v>174</v>
      </c>
      <c r="E159" s="163" t="s">
        <v>685</v>
      </c>
      <c r="F159" s="164" t="s">
        <v>686</v>
      </c>
      <c r="G159" s="165" t="s">
        <v>229</v>
      </c>
      <c r="H159" s="166">
        <v>3</v>
      </c>
      <c r="I159" s="146"/>
      <c r="J159" s="170">
        <f t="shared" si="10"/>
        <v>0</v>
      </c>
      <c r="K159" s="147"/>
      <c r="L159" s="30"/>
      <c r="M159" s="148" t="s">
        <v>1</v>
      </c>
      <c r="N159" s="149" t="s">
        <v>41</v>
      </c>
      <c r="O159" s="55"/>
      <c r="P159" s="142">
        <f t="shared" si="11"/>
        <v>0</v>
      </c>
      <c r="Q159" s="142">
        <v>0</v>
      </c>
      <c r="R159" s="142">
        <f t="shared" si="12"/>
        <v>0</v>
      </c>
      <c r="S159" s="142">
        <v>0</v>
      </c>
      <c r="T159" s="143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4" t="s">
        <v>143</v>
      </c>
      <c r="AT159" s="144" t="s">
        <v>174</v>
      </c>
      <c r="AU159" s="144" t="s">
        <v>86</v>
      </c>
      <c r="AY159" s="14" t="s">
        <v>129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4" t="s">
        <v>84</v>
      </c>
      <c r="BK159" s="145">
        <f t="shared" si="19"/>
        <v>0</v>
      </c>
      <c r="BL159" s="14" t="s">
        <v>143</v>
      </c>
      <c r="BM159" s="144" t="s">
        <v>687</v>
      </c>
    </row>
    <row r="160" spans="1:65" s="2" customFormat="1" ht="14.4" customHeight="1" x14ac:dyDescent="0.2">
      <c r="A160" s="29"/>
      <c r="B160" s="136"/>
      <c r="C160" s="162" t="s">
        <v>297</v>
      </c>
      <c r="D160" s="162" t="s">
        <v>174</v>
      </c>
      <c r="E160" s="163" t="s">
        <v>688</v>
      </c>
      <c r="F160" s="164" t="s">
        <v>689</v>
      </c>
      <c r="G160" s="165" t="s">
        <v>690</v>
      </c>
      <c r="H160" s="166">
        <v>22</v>
      </c>
      <c r="I160" s="146"/>
      <c r="J160" s="170">
        <f t="shared" si="10"/>
        <v>0</v>
      </c>
      <c r="K160" s="147"/>
      <c r="L160" s="30"/>
      <c r="M160" s="148" t="s">
        <v>1</v>
      </c>
      <c r="N160" s="149" t="s">
        <v>41</v>
      </c>
      <c r="O160" s="55"/>
      <c r="P160" s="142">
        <f t="shared" si="11"/>
        <v>0</v>
      </c>
      <c r="Q160" s="142">
        <v>0</v>
      </c>
      <c r="R160" s="142">
        <f t="shared" si="12"/>
        <v>0</v>
      </c>
      <c r="S160" s="142">
        <v>0</v>
      </c>
      <c r="T160" s="143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4" t="s">
        <v>143</v>
      </c>
      <c r="AT160" s="144" t="s">
        <v>174</v>
      </c>
      <c r="AU160" s="144" t="s">
        <v>86</v>
      </c>
      <c r="AY160" s="14" t="s">
        <v>129</v>
      </c>
      <c r="BE160" s="145">
        <f t="shared" si="14"/>
        <v>0</v>
      </c>
      <c r="BF160" s="145">
        <f t="shared" si="15"/>
        <v>0</v>
      </c>
      <c r="BG160" s="145">
        <f t="shared" si="16"/>
        <v>0</v>
      </c>
      <c r="BH160" s="145">
        <f t="shared" si="17"/>
        <v>0</v>
      </c>
      <c r="BI160" s="145">
        <f t="shared" si="18"/>
        <v>0</v>
      </c>
      <c r="BJ160" s="14" t="s">
        <v>84</v>
      </c>
      <c r="BK160" s="145">
        <f t="shared" si="19"/>
        <v>0</v>
      </c>
      <c r="BL160" s="14" t="s">
        <v>143</v>
      </c>
      <c r="BM160" s="144" t="s">
        <v>691</v>
      </c>
    </row>
    <row r="161" spans="1:65" s="2" customFormat="1" ht="14.4" customHeight="1" x14ac:dyDescent="0.2">
      <c r="A161" s="29"/>
      <c r="B161" s="136"/>
      <c r="C161" s="162" t="s">
        <v>299</v>
      </c>
      <c r="D161" s="162" t="s">
        <v>174</v>
      </c>
      <c r="E161" s="163" t="s">
        <v>692</v>
      </c>
      <c r="F161" s="164" t="s">
        <v>693</v>
      </c>
      <c r="G161" s="165" t="s">
        <v>186</v>
      </c>
      <c r="H161" s="166">
        <v>271</v>
      </c>
      <c r="I161" s="146"/>
      <c r="J161" s="170">
        <f t="shared" si="10"/>
        <v>0</v>
      </c>
      <c r="K161" s="147"/>
      <c r="L161" s="30"/>
      <c r="M161" s="148" t="s">
        <v>1</v>
      </c>
      <c r="N161" s="149" t="s">
        <v>41</v>
      </c>
      <c r="O161" s="55"/>
      <c r="P161" s="142">
        <f t="shared" si="11"/>
        <v>0</v>
      </c>
      <c r="Q161" s="142">
        <v>0</v>
      </c>
      <c r="R161" s="142">
        <f t="shared" si="12"/>
        <v>0</v>
      </c>
      <c r="S161" s="142">
        <v>0</v>
      </c>
      <c r="T161" s="143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4" t="s">
        <v>143</v>
      </c>
      <c r="AT161" s="144" t="s">
        <v>174</v>
      </c>
      <c r="AU161" s="144" t="s">
        <v>86</v>
      </c>
      <c r="AY161" s="14" t="s">
        <v>129</v>
      </c>
      <c r="BE161" s="145">
        <f t="shared" si="14"/>
        <v>0</v>
      </c>
      <c r="BF161" s="145">
        <f t="shared" si="15"/>
        <v>0</v>
      </c>
      <c r="BG161" s="145">
        <f t="shared" si="16"/>
        <v>0</v>
      </c>
      <c r="BH161" s="145">
        <f t="shared" si="17"/>
        <v>0</v>
      </c>
      <c r="BI161" s="145">
        <f t="shared" si="18"/>
        <v>0</v>
      </c>
      <c r="BJ161" s="14" t="s">
        <v>84</v>
      </c>
      <c r="BK161" s="145">
        <f t="shared" si="19"/>
        <v>0</v>
      </c>
      <c r="BL161" s="14" t="s">
        <v>143</v>
      </c>
      <c r="BM161" s="144" t="s">
        <v>694</v>
      </c>
    </row>
    <row r="162" spans="1:65" s="2" customFormat="1" ht="14.4" customHeight="1" x14ac:dyDescent="0.2">
      <c r="A162" s="29"/>
      <c r="B162" s="136"/>
      <c r="C162" s="162" t="s">
        <v>283</v>
      </c>
      <c r="D162" s="162" t="s">
        <v>174</v>
      </c>
      <c r="E162" s="163" t="s">
        <v>695</v>
      </c>
      <c r="F162" s="164" t="s">
        <v>696</v>
      </c>
      <c r="G162" s="165" t="s">
        <v>186</v>
      </c>
      <c r="H162" s="166">
        <v>32</v>
      </c>
      <c r="I162" s="146"/>
      <c r="J162" s="170">
        <f t="shared" si="10"/>
        <v>0</v>
      </c>
      <c r="K162" s="147"/>
      <c r="L162" s="30"/>
      <c r="M162" s="148" t="s">
        <v>1</v>
      </c>
      <c r="N162" s="149" t="s">
        <v>41</v>
      </c>
      <c r="O162" s="55"/>
      <c r="P162" s="142">
        <f t="shared" si="11"/>
        <v>0</v>
      </c>
      <c r="Q162" s="142">
        <v>0</v>
      </c>
      <c r="R162" s="142">
        <f t="shared" si="12"/>
        <v>0</v>
      </c>
      <c r="S162" s="142">
        <v>0</v>
      </c>
      <c r="T162" s="143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4" t="s">
        <v>143</v>
      </c>
      <c r="AT162" s="144" t="s">
        <v>174</v>
      </c>
      <c r="AU162" s="144" t="s">
        <v>86</v>
      </c>
      <c r="AY162" s="14" t="s">
        <v>129</v>
      </c>
      <c r="BE162" s="145">
        <f t="shared" si="14"/>
        <v>0</v>
      </c>
      <c r="BF162" s="145">
        <f t="shared" si="15"/>
        <v>0</v>
      </c>
      <c r="BG162" s="145">
        <f t="shared" si="16"/>
        <v>0</v>
      </c>
      <c r="BH162" s="145">
        <f t="shared" si="17"/>
        <v>0</v>
      </c>
      <c r="BI162" s="145">
        <f t="shared" si="18"/>
        <v>0</v>
      </c>
      <c r="BJ162" s="14" t="s">
        <v>84</v>
      </c>
      <c r="BK162" s="145">
        <f t="shared" si="19"/>
        <v>0</v>
      </c>
      <c r="BL162" s="14" t="s">
        <v>143</v>
      </c>
      <c r="BM162" s="144" t="s">
        <v>697</v>
      </c>
    </row>
    <row r="163" spans="1:65" s="2" customFormat="1" ht="24.15" customHeight="1" x14ac:dyDescent="0.2">
      <c r="A163" s="29"/>
      <c r="B163" s="136"/>
      <c r="C163" s="162" t="s">
        <v>285</v>
      </c>
      <c r="D163" s="162" t="s">
        <v>174</v>
      </c>
      <c r="E163" s="163" t="s">
        <v>698</v>
      </c>
      <c r="F163" s="164" t="s">
        <v>699</v>
      </c>
      <c r="G163" s="165" t="s">
        <v>229</v>
      </c>
      <c r="H163" s="166">
        <v>610</v>
      </c>
      <c r="I163" s="146"/>
      <c r="J163" s="170">
        <f t="shared" si="10"/>
        <v>0</v>
      </c>
      <c r="K163" s="147"/>
      <c r="L163" s="30"/>
      <c r="M163" s="148" t="s">
        <v>1</v>
      </c>
      <c r="N163" s="149" t="s">
        <v>41</v>
      </c>
      <c r="O163" s="55"/>
      <c r="P163" s="142">
        <f t="shared" si="11"/>
        <v>0</v>
      </c>
      <c r="Q163" s="142">
        <v>0</v>
      </c>
      <c r="R163" s="142">
        <f t="shared" si="12"/>
        <v>0</v>
      </c>
      <c r="S163" s="142">
        <v>0</v>
      </c>
      <c r="T163" s="143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4" t="s">
        <v>143</v>
      </c>
      <c r="AT163" s="144" t="s">
        <v>174</v>
      </c>
      <c r="AU163" s="144" t="s">
        <v>86</v>
      </c>
      <c r="AY163" s="14" t="s">
        <v>129</v>
      </c>
      <c r="BE163" s="145">
        <f t="shared" si="14"/>
        <v>0</v>
      </c>
      <c r="BF163" s="145">
        <f t="shared" si="15"/>
        <v>0</v>
      </c>
      <c r="BG163" s="145">
        <f t="shared" si="16"/>
        <v>0</v>
      </c>
      <c r="BH163" s="145">
        <f t="shared" si="17"/>
        <v>0</v>
      </c>
      <c r="BI163" s="145">
        <f t="shared" si="18"/>
        <v>0</v>
      </c>
      <c r="BJ163" s="14" t="s">
        <v>84</v>
      </c>
      <c r="BK163" s="145">
        <f t="shared" si="19"/>
        <v>0</v>
      </c>
      <c r="BL163" s="14" t="s">
        <v>143</v>
      </c>
      <c r="BM163" s="144" t="s">
        <v>700</v>
      </c>
    </row>
    <row r="164" spans="1:65" s="2" customFormat="1" ht="14.4" customHeight="1" x14ac:dyDescent="0.2">
      <c r="A164" s="29"/>
      <c r="B164" s="136"/>
      <c r="C164" s="162" t="s">
        <v>303</v>
      </c>
      <c r="D164" s="162" t="s">
        <v>174</v>
      </c>
      <c r="E164" s="163" t="s">
        <v>701</v>
      </c>
      <c r="F164" s="164" t="s">
        <v>702</v>
      </c>
      <c r="G164" s="165" t="s">
        <v>229</v>
      </c>
      <c r="H164" s="166">
        <v>5</v>
      </c>
      <c r="I164" s="146"/>
      <c r="J164" s="170">
        <f t="shared" si="10"/>
        <v>0</v>
      </c>
      <c r="K164" s="147"/>
      <c r="L164" s="30"/>
      <c r="M164" s="148" t="s">
        <v>1</v>
      </c>
      <c r="N164" s="149" t="s">
        <v>41</v>
      </c>
      <c r="O164" s="55"/>
      <c r="P164" s="142">
        <f t="shared" si="11"/>
        <v>0</v>
      </c>
      <c r="Q164" s="142">
        <v>0</v>
      </c>
      <c r="R164" s="142">
        <f t="shared" si="12"/>
        <v>0</v>
      </c>
      <c r="S164" s="142">
        <v>0</v>
      </c>
      <c r="T164" s="143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4" t="s">
        <v>143</v>
      </c>
      <c r="AT164" s="144" t="s">
        <v>174</v>
      </c>
      <c r="AU164" s="144" t="s">
        <v>86</v>
      </c>
      <c r="AY164" s="14" t="s">
        <v>129</v>
      </c>
      <c r="BE164" s="145">
        <f t="shared" si="14"/>
        <v>0</v>
      </c>
      <c r="BF164" s="145">
        <f t="shared" si="15"/>
        <v>0</v>
      </c>
      <c r="BG164" s="145">
        <f t="shared" si="16"/>
        <v>0</v>
      </c>
      <c r="BH164" s="145">
        <f t="shared" si="17"/>
        <v>0</v>
      </c>
      <c r="BI164" s="145">
        <f t="shared" si="18"/>
        <v>0</v>
      </c>
      <c r="BJ164" s="14" t="s">
        <v>84</v>
      </c>
      <c r="BK164" s="145">
        <f t="shared" si="19"/>
        <v>0</v>
      </c>
      <c r="BL164" s="14" t="s">
        <v>143</v>
      </c>
      <c r="BM164" s="144" t="s">
        <v>703</v>
      </c>
    </row>
    <row r="165" spans="1:65" s="2" customFormat="1" ht="14.4" customHeight="1" x14ac:dyDescent="0.2">
      <c r="A165" s="29"/>
      <c r="B165" s="136"/>
      <c r="C165" s="162" t="s">
        <v>307</v>
      </c>
      <c r="D165" s="162" t="s">
        <v>174</v>
      </c>
      <c r="E165" s="163" t="s">
        <v>704</v>
      </c>
      <c r="F165" s="164" t="s">
        <v>705</v>
      </c>
      <c r="G165" s="165" t="s">
        <v>229</v>
      </c>
      <c r="H165" s="166">
        <v>2</v>
      </c>
      <c r="I165" s="146"/>
      <c r="J165" s="170">
        <f t="shared" si="10"/>
        <v>0</v>
      </c>
      <c r="K165" s="147"/>
      <c r="L165" s="30"/>
      <c r="M165" s="148" t="s">
        <v>1</v>
      </c>
      <c r="N165" s="149" t="s">
        <v>41</v>
      </c>
      <c r="O165" s="55"/>
      <c r="P165" s="142">
        <f t="shared" si="11"/>
        <v>0</v>
      </c>
      <c r="Q165" s="142">
        <v>0</v>
      </c>
      <c r="R165" s="142">
        <f t="shared" si="12"/>
        <v>0</v>
      </c>
      <c r="S165" s="142">
        <v>0</v>
      </c>
      <c r="T165" s="143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4" t="s">
        <v>143</v>
      </c>
      <c r="AT165" s="144" t="s">
        <v>174</v>
      </c>
      <c r="AU165" s="144" t="s">
        <v>86</v>
      </c>
      <c r="AY165" s="14" t="s">
        <v>129</v>
      </c>
      <c r="BE165" s="145">
        <f t="shared" si="14"/>
        <v>0</v>
      </c>
      <c r="BF165" s="145">
        <f t="shared" si="15"/>
        <v>0</v>
      </c>
      <c r="BG165" s="145">
        <f t="shared" si="16"/>
        <v>0</v>
      </c>
      <c r="BH165" s="145">
        <f t="shared" si="17"/>
        <v>0</v>
      </c>
      <c r="BI165" s="145">
        <f t="shared" si="18"/>
        <v>0</v>
      </c>
      <c r="BJ165" s="14" t="s">
        <v>84</v>
      </c>
      <c r="BK165" s="145">
        <f t="shared" si="19"/>
        <v>0</v>
      </c>
      <c r="BL165" s="14" t="s">
        <v>143</v>
      </c>
      <c r="BM165" s="144" t="s">
        <v>706</v>
      </c>
    </row>
    <row r="166" spans="1:65" s="2" customFormat="1" ht="14.4" customHeight="1" x14ac:dyDescent="0.2">
      <c r="A166" s="29"/>
      <c r="B166" s="136"/>
      <c r="C166" s="162" t="s">
        <v>311</v>
      </c>
      <c r="D166" s="162" t="s">
        <v>174</v>
      </c>
      <c r="E166" s="163" t="s">
        <v>707</v>
      </c>
      <c r="F166" s="164" t="s">
        <v>708</v>
      </c>
      <c r="G166" s="165" t="s">
        <v>229</v>
      </c>
      <c r="H166" s="166">
        <v>6</v>
      </c>
      <c r="I166" s="146"/>
      <c r="J166" s="170">
        <f t="shared" si="10"/>
        <v>0</v>
      </c>
      <c r="K166" s="147"/>
      <c r="L166" s="30"/>
      <c r="M166" s="148" t="s">
        <v>1</v>
      </c>
      <c r="N166" s="149" t="s">
        <v>41</v>
      </c>
      <c r="O166" s="55"/>
      <c r="P166" s="142">
        <f t="shared" si="11"/>
        <v>0</v>
      </c>
      <c r="Q166" s="142">
        <v>0</v>
      </c>
      <c r="R166" s="142">
        <f t="shared" si="12"/>
        <v>0</v>
      </c>
      <c r="S166" s="142">
        <v>0</v>
      </c>
      <c r="T166" s="143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4" t="s">
        <v>143</v>
      </c>
      <c r="AT166" s="144" t="s">
        <v>174</v>
      </c>
      <c r="AU166" s="144" t="s">
        <v>86</v>
      </c>
      <c r="AY166" s="14" t="s">
        <v>129</v>
      </c>
      <c r="BE166" s="145">
        <f t="shared" si="14"/>
        <v>0</v>
      </c>
      <c r="BF166" s="145">
        <f t="shared" si="15"/>
        <v>0</v>
      </c>
      <c r="BG166" s="145">
        <f t="shared" si="16"/>
        <v>0</v>
      </c>
      <c r="BH166" s="145">
        <f t="shared" si="17"/>
        <v>0</v>
      </c>
      <c r="BI166" s="145">
        <f t="shared" si="18"/>
        <v>0</v>
      </c>
      <c r="BJ166" s="14" t="s">
        <v>84</v>
      </c>
      <c r="BK166" s="145">
        <f t="shared" si="19"/>
        <v>0</v>
      </c>
      <c r="BL166" s="14" t="s">
        <v>143</v>
      </c>
      <c r="BM166" s="144" t="s">
        <v>709</v>
      </c>
    </row>
    <row r="167" spans="1:65" s="2" customFormat="1" ht="14.4" customHeight="1" x14ac:dyDescent="0.2">
      <c r="A167" s="29"/>
      <c r="B167" s="136"/>
      <c r="C167" s="162" t="s">
        <v>315</v>
      </c>
      <c r="D167" s="162" t="s">
        <v>174</v>
      </c>
      <c r="E167" s="163" t="s">
        <v>710</v>
      </c>
      <c r="F167" s="164" t="s">
        <v>711</v>
      </c>
      <c r="G167" s="165" t="s">
        <v>229</v>
      </c>
      <c r="H167" s="166">
        <v>2</v>
      </c>
      <c r="I167" s="146"/>
      <c r="J167" s="170">
        <f t="shared" si="10"/>
        <v>0</v>
      </c>
      <c r="K167" s="147"/>
      <c r="L167" s="30"/>
      <c r="M167" s="148" t="s">
        <v>1</v>
      </c>
      <c r="N167" s="149" t="s">
        <v>41</v>
      </c>
      <c r="O167" s="55"/>
      <c r="P167" s="142">
        <f t="shared" si="11"/>
        <v>0</v>
      </c>
      <c r="Q167" s="142">
        <v>0</v>
      </c>
      <c r="R167" s="142">
        <f t="shared" si="12"/>
        <v>0</v>
      </c>
      <c r="S167" s="142">
        <v>0</v>
      </c>
      <c r="T167" s="143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4" t="s">
        <v>143</v>
      </c>
      <c r="AT167" s="144" t="s">
        <v>174</v>
      </c>
      <c r="AU167" s="144" t="s">
        <v>86</v>
      </c>
      <c r="AY167" s="14" t="s">
        <v>129</v>
      </c>
      <c r="BE167" s="145">
        <f t="shared" si="14"/>
        <v>0</v>
      </c>
      <c r="BF167" s="145">
        <f t="shared" si="15"/>
        <v>0</v>
      </c>
      <c r="BG167" s="145">
        <f t="shared" si="16"/>
        <v>0</v>
      </c>
      <c r="BH167" s="145">
        <f t="shared" si="17"/>
        <v>0</v>
      </c>
      <c r="BI167" s="145">
        <f t="shared" si="18"/>
        <v>0</v>
      </c>
      <c r="BJ167" s="14" t="s">
        <v>84</v>
      </c>
      <c r="BK167" s="145">
        <f t="shared" si="19"/>
        <v>0</v>
      </c>
      <c r="BL167" s="14" t="s">
        <v>143</v>
      </c>
      <c r="BM167" s="144" t="s">
        <v>712</v>
      </c>
    </row>
    <row r="168" spans="1:65" s="2" customFormat="1" ht="14.4" customHeight="1" x14ac:dyDescent="0.2">
      <c r="A168" s="29"/>
      <c r="B168" s="136"/>
      <c r="C168" s="162" t="s">
        <v>272</v>
      </c>
      <c r="D168" s="162" t="s">
        <v>174</v>
      </c>
      <c r="E168" s="163" t="s">
        <v>713</v>
      </c>
      <c r="F168" s="164" t="s">
        <v>714</v>
      </c>
      <c r="G168" s="165" t="s">
        <v>690</v>
      </c>
      <c r="H168" s="166">
        <v>1.5</v>
      </c>
      <c r="I168" s="146"/>
      <c r="J168" s="170">
        <f t="shared" si="10"/>
        <v>0</v>
      </c>
      <c r="K168" s="147"/>
      <c r="L168" s="30"/>
      <c r="M168" s="148" t="s">
        <v>1</v>
      </c>
      <c r="N168" s="149" t="s">
        <v>41</v>
      </c>
      <c r="O168" s="55"/>
      <c r="P168" s="142">
        <f t="shared" si="11"/>
        <v>0</v>
      </c>
      <c r="Q168" s="142">
        <v>0</v>
      </c>
      <c r="R168" s="142">
        <f t="shared" si="12"/>
        <v>0</v>
      </c>
      <c r="S168" s="142">
        <v>0</v>
      </c>
      <c r="T168" s="143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4" t="s">
        <v>143</v>
      </c>
      <c r="AT168" s="144" t="s">
        <v>174</v>
      </c>
      <c r="AU168" s="144" t="s">
        <v>86</v>
      </c>
      <c r="AY168" s="14" t="s">
        <v>129</v>
      </c>
      <c r="BE168" s="145">
        <f t="shared" si="14"/>
        <v>0</v>
      </c>
      <c r="BF168" s="145">
        <f t="shared" si="15"/>
        <v>0</v>
      </c>
      <c r="BG168" s="145">
        <f t="shared" si="16"/>
        <v>0</v>
      </c>
      <c r="BH168" s="145">
        <f t="shared" si="17"/>
        <v>0</v>
      </c>
      <c r="BI168" s="145">
        <f t="shared" si="18"/>
        <v>0</v>
      </c>
      <c r="BJ168" s="14" t="s">
        <v>84</v>
      </c>
      <c r="BK168" s="145">
        <f t="shared" si="19"/>
        <v>0</v>
      </c>
      <c r="BL168" s="14" t="s">
        <v>143</v>
      </c>
      <c r="BM168" s="144" t="s">
        <v>715</v>
      </c>
    </row>
    <row r="169" spans="1:65" s="2" customFormat="1" ht="14.4" customHeight="1" x14ac:dyDescent="0.2">
      <c r="A169" s="29"/>
      <c r="B169" s="136"/>
      <c r="C169" s="162" t="s">
        <v>319</v>
      </c>
      <c r="D169" s="162" t="s">
        <v>174</v>
      </c>
      <c r="E169" s="163" t="s">
        <v>716</v>
      </c>
      <c r="F169" s="164" t="s">
        <v>717</v>
      </c>
      <c r="G169" s="165" t="s">
        <v>690</v>
      </c>
      <c r="H169" s="166">
        <v>6</v>
      </c>
      <c r="I169" s="146"/>
      <c r="J169" s="170">
        <f t="shared" si="10"/>
        <v>0</v>
      </c>
      <c r="K169" s="147"/>
      <c r="L169" s="30"/>
      <c r="M169" s="148" t="s">
        <v>1</v>
      </c>
      <c r="N169" s="149" t="s">
        <v>41</v>
      </c>
      <c r="O169" s="55"/>
      <c r="P169" s="142">
        <f t="shared" si="11"/>
        <v>0</v>
      </c>
      <c r="Q169" s="142">
        <v>0</v>
      </c>
      <c r="R169" s="142">
        <f t="shared" si="12"/>
        <v>0</v>
      </c>
      <c r="S169" s="142">
        <v>0</v>
      </c>
      <c r="T169" s="143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4" t="s">
        <v>143</v>
      </c>
      <c r="AT169" s="144" t="s">
        <v>174</v>
      </c>
      <c r="AU169" s="144" t="s">
        <v>86</v>
      </c>
      <c r="AY169" s="14" t="s">
        <v>129</v>
      </c>
      <c r="BE169" s="145">
        <f t="shared" si="14"/>
        <v>0</v>
      </c>
      <c r="BF169" s="145">
        <f t="shared" si="15"/>
        <v>0</v>
      </c>
      <c r="BG169" s="145">
        <f t="shared" si="16"/>
        <v>0</v>
      </c>
      <c r="BH169" s="145">
        <f t="shared" si="17"/>
        <v>0</v>
      </c>
      <c r="BI169" s="145">
        <f t="shared" si="18"/>
        <v>0</v>
      </c>
      <c r="BJ169" s="14" t="s">
        <v>84</v>
      </c>
      <c r="BK169" s="145">
        <f t="shared" si="19"/>
        <v>0</v>
      </c>
      <c r="BL169" s="14" t="s">
        <v>143</v>
      </c>
      <c r="BM169" s="144" t="s">
        <v>718</v>
      </c>
    </row>
    <row r="170" spans="1:65" s="2" customFormat="1" ht="14.4" customHeight="1" x14ac:dyDescent="0.2">
      <c r="A170" s="29"/>
      <c r="B170" s="136"/>
      <c r="C170" s="162" t="s">
        <v>323</v>
      </c>
      <c r="D170" s="162" t="s">
        <v>174</v>
      </c>
      <c r="E170" s="163" t="s">
        <v>719</v>
      </c>
      <c r="F170" s="164" t="s">
        <v>720</v>
      </c>
      <c r="G170" s="165" t="s">
        <v>690</v>
      </c>
      <c r="H170" s="166">
        <v>4.5</v>
      </c>
      <c r="I170" s="146"/>
      <c r="J170" s="170">
        <f t="shared" si="10"/>
        <v>0</v>
      </c>
      <c r="K170" s="147"/>
      <c r="L170" s="30"/>
      <c r="M170" s="148" t="s">
        <v>1</v>
      </c>
      <c r="N170" s="149" t="s">
        <v>41</v>
      </c>
      <c r="O170" s="55"/>
      <c r="P170" s="142">
        <f t="shared" si="11"/>
        <v>0</v>
      </c>
      <c r="Q170" s="142">
        <v>0</v>
      </c>
      <c r="R170" s="142">
        <f t="shared" si="12"/>
        <v>0</v>
      </c>
      <c r="S170" s="142">
        <v>0</v>
      </c>
      <c r="T170" s="143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4" t="s">
        <v>143</v>
      </c>
      <c r="AT170" s="144" t="s">
        <v>174</v>
      </c>
      <c r="AU170" s="144" t="s">
        <v>86</v>
      </c>
      <c r="AY170" s="14" t="s">
        <v>129</v>
      </c>
      <c r="BE170" s="145">
        <f t="shared" si="14"/>
        <v>0</v>
      </c>
      <c r="BF170" s="145">
        <f t="shared" si="15"/>
        <v>0</v>
      </c>
      <c r="BG170" s="145">
        <f t="shared" si="16"/>
        <v>0</v>
      </c>
      <c r="BH170" s="145">
        <f t="shared" si="17"/>
        <v>0</v>
      </c>
      <c r="BI170" s="145">
        <f t="shared" si="18"/>
        <v>0</v>
      </c>
      <c r="BJ170" s="14" t="s">
        <v>84</v>
      </c>
      <c r="BK170" s="145">
        <f t="shared" si="19"/>
        <v>0</v>
      </c>
      <c r="BL170" s="14" t="s">
        <v>143</v>
      </c>
      <c r="BM170" s="144" t="s">
        <v>721</v>
      </c>
    </row>
    <row r="171" spans="1:65" s="2" customFormat="1" ht="14.4" customHeight="1" x14ac:dyDescent="0.2">
      <c r="A171" s="29"/>
      <c r="B171" s="136"/>
      <c r="C171" s="162" t="s">
        <v>327</v>
      </c>
      <c r="D171" s="162" t="s">
        <v>174</v>
      </c>
      <c r="E171" s="163" t="s">
        <v>722</v>
      </c>
      <c r="F171" s="164" t="s">
        <v>723</v>
      </c>
      <c r="G171" s="165" t="s">
        <v>690</v>
      </c>
      <c r="H171" s="166">
        <v>1</v>
      </c>
      <c r="I171" s="146"/>
      <c r="J171" s="170">
        <f t="shared" si="10"/>
        <v>0</v>
      </c>
      <c r="K171" s="147"/>
      <c r="L171" s="30"/>
      <c r="M171" s="148" t="s">
        <v>1</v>
      </c>
      <c r="N171" s="149" t="s">
        <v>41</v>
      </c>
      <c r="O171" s="55"/>
      <c r="P171" s="142">
        <f t="shared" si="11"/>
        <v>0</v>
      </c>
      <c r="Q171" s="142">
        <v>0</v>
      </c>
      <c r="R171" s="142">
        <f t="shared" si="12"/>
        <v>0</v>
      </c>
      <c r="S171" s="142">
        <v>0</v>
      </c>
      <c r="T171" s="143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4" t="s">
        <v>143</v>
      </c>
      <c r="AT171" s="144" t="s">
        <v>174</v>
      </c>
      <c r="AU171" s="144" t="s">
        <v>86</v>
      </c>
      <c r="AY171" s="14" t="s">
        <v>129</v>
      </c>
      <c r="BE171" s="145">
        <f t="shared" si="14"/>
        <v>0</v>
      </c>
      <c r="BF171" s="145">
        <f t="shared" si="15"/>
        <v>0</v>
      </c>
      <c r="BG171" s="145">
        <f t="shared" si="16"/>
        <v>0</v>
      </c>
      <c r="BH171" s="145">
        <f t="shared" si="17"/>
        <v>0</v>
      </c>
      <c r="BI171" s="145">
        <f t="shared" si="18"/>
        <v>0</v>
      </c>
      <c r="BJ171" s="14" t="s">
        <v>84</v>
      </c>
      <c r="BK171" s="145">
        <f t="shared" si="19"/>
        <v>0</v>
      </c>
      <c r="BL171" s="14" t="s">
        <v>143</v>
      </c>
      <c r="BM171" s="144" t="s">
        <v>724</v>
      </c>
    </row>
    <row r="172" spans="1:65" s="2" customFormat="1" ht="14.4" customHeight="1" x14ac:dyDescent="0.2">
      <c r="A172" s="29"/>
      <c r="B172" s="136"/>
      <c r="C172" s="162" t="s">
        <v>333</v>
      </c>
      <c r="D172" s="162" t="s">
        <v>174</v>
      </c>
      <c r="E172" s="163" t="s">
        <v>725</v>
      </c>
      <c r="F172" s="164" t="s">
        <v>726</v>
      </c>
      <c r="G172" s="165" t="s">
        <v>229</v>
      </c>
      <c r="H172" s="166">
        <v>1</v>
      </c>
      <c r="I172" s="146"/>
      <c r="J172" s="170">
        <f t="shared" si="10"/>
        <v>0</v>
      </c>
      <c r="K172" s="147"/>
      <c r="L172" s="30"/>
      <c r="M172" s="148" t="s">
        <v>1</v>
      </c>
      <c r="N172" s="149" t="s">
        <v>41</v>
      </c>
      <c r="O172" s="55"/>
      <c r="P172" s="142">
        <f t="shared" si="11"/>
        <v>0</v>
      </c>
      <c r="Q172" s="142">
        <v>0</v>
      </c>
      <c r="R172" s="142">
        <f t="shared" si="12"/>
        <v>0</v>
      </c>
      <c r="S172" s="142">
        <v>0</v>
      </c>
      <c r="T172" s="143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4" t="s">
        <v>143</v>
      </c>
      <c r="AT172" s="144" t="s">
        <v>174</v>
      </c>
      <c r="AU172" s="144" t="s">
        <v>86</v>
      </c>
      <c r="AY172" s="14" t="s">
        <v>129</v>
      </c>
      <c r="BE172" s="145">
        <f t="shared" si="14"/>
        <v>0</v>
      </c>
      <c r="BF172" s="145">
        <f t="shared" si="15"/>
        <v>0</v>
      </c>
      <c r="BG172" s="145">
        <f t="shared" si="16"/>
        <v>0</v>
      </c>
      <c r="BH172" s="145">
        <f t="shared" si="17"/>
        <v>0</v>
      </c>
      <c r="BI172" s="145">
        <f t="shared" si="18"/>
        <v>0</v>
      </c>
      <c r="BJ172" s="14" t="s">
        <v>84</v>
      </c>
      <c r="BK172" s="145">
        <f t="shared" si="19"/>
        <v>0</v>
      </c>
      <c r="BL172" s="14" t="s">
        <v>143</v>
      </c>
      <c r="BM172" s="144" t="s">
        <v>727</v>
      </c>
    </row>
    <row r="173" spans="1:65" s="2" customFormat="1" ht="14.4" customHeight="1" x14ac:dyDescent="0.2">
      <c r="A173" s="29"/>
      <c r="B173" s="136"/>
      <c r="C173" s="162" t="s">
        <v>337</v>
      </c>
      <c r="D173" s="162" t="s">
        <v>174</v>
      </c>
      <c r="E173" s="163" t="s">
        <v>728</v>
      </c>
      <c r="F173" s="164" t="s">
        <v>729</v>
      </c>
      <c r="G173" s="165" t="s">
        <v>229</v>
      </c>
      <c r="H173" s="166">
        <v>2</v>
      </c>
      <c r="I173" s="146"/>
      <c r="J173" s="170">
        <f t="shared" si="10"/>
        <v>0</v>
      </c>
      <c r="K173" s="147"/>
      <c r="L173" s="30"/>
      <c r="M173" s="148" t="s">
        <v>1</v>
      </c>
      <c r="N173" s="149" t="s">
        <v>41</v>
      </c>
      <c r="O173" s="55"/>
      <c r="P173" s="142">
        <f t="shared" si="11"/>
        <v>0</v>
      </c>
      <c r="Q173" s="142">
        <v>0</v>
      </c>
      <c r="R173" s="142">
        <f t="shared" si="12"/>
        <v>0</v>
      </c>
      <c r="S173" s="142">
        <v>0</v>
      </c>
      <c r="T173" s="143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4" t="s">
        <v>143</v>
      </c>
      <c r="AT173" s="144" t="s">
        <v>174</v>
      </c>
      <c r="AU173" s="144" t="s">
        <v>86</v>
      </c>
      <c r="AY173" s="14" t="s">
        <v>129</v>
      </c>
      <c r="BE173" s="145">
        <f t="shared" si="14"/>
        <v>0</v>
      </c>
      <c r="BF173" s="145">
        <f t="shared" si="15"/>
        <v>0</v>
      </c>
      <c r="BG173" s="145">
        <f t="shared" si="16"/>
        <v>0</v>
      </c>
      <c r="BH173" s="145">
        <f t="shared" si="17"/>
        <v>0</v>
      </c>
      <c r="BI173" s="145">
        <f t="shared" si="18"/>
        <v>0</v>
      </c>
      <c r="BJ173" s="14" t="s">
        <v>84</v>
      </c>
      <c r="BK173" s="145">
        <f t="shared" si="19"/>
        <v>0</v>
      </c>
      <c r="BL173" s="14" t="s">
        <v>143</v>
      </c>
      <c r="BM173" s="144" t="s">
        <v>730</v>
      </c>
    </row>
    <row r="174" spans="1:65" s="2" customFormat="1" ht="14.4" customHeight="1" x14ac:dyDescent="0.2">
      <c r="A174" s="29"/>
      <c r="B174" s="136"/>
      <c r="C174" s="162" t="s">
        <v>341</v>
      </c>
      <c r="D174" s="162" t="s">
        <v>174</v>
      </c>
      <c r="E174" s="163" t="s">
        <v>731</v>
      </c>
      <c r="F174" s="164" t="s">
        <v>732</v>
      </c>
      <c r="G174" s="165" t="s">
        <v>229</v>
      </c>
      <c r="H174" s="166">
        <v>3</v>
      </c>
      <c r="I174" s="146"/>
      <c r="J174" s="170">
        <f t="shared" si="10"/>
        <v>0</v>
      </c>
      <c r="K174" s="147"/>
      <c r="L174" s="30"/>
      <c r="M174" s="148" t="s">
        <v>1</v>
      </c>
      <c r="N174" s="149" t="s">
        <v>41</v>
      </c>
      <c r="O174" s="55"/>
      <c r="P174" s="142">
        <f t="shared" si="11"/>
        <v>0</v>
      </c>
      <c r="Q174" s="142">
        <v>0</v>
      </c>
      <c r="R174" s="142">
        <f t="shared" si="12"/>
        <v>0</v>
      </c>
      <c r="S174" s="142">
        <v>0</v>
      </c>
      <c r="T174" s="143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4" t="s">
        <v>143</v>
      </c>
      <c r="AT174" s="144" t="s">
        <v>174</v>
      </c>
      <c r="AU174" s="144" t="s">
        <v>86</v>
      </c>
      <c r="AY174" s="14" t="s">
        <v>129</v>
      </c>
      <c r="BE174" s="145">
        <f t="shared" si="14"/>
        <v>0</v>
      </c>
      <c r="BF174" s="145">
        <f t="shared" si="15"/>
        <v>0</v>
      </c>
      <c r="BG174" s="145">
        <f t="shared" si="16"/>
        <v>0</v>
      </c>
      <c r="BH174" s="145">
        <f t="shared" si="17"/>
        <v>0</v>
      </c>
      <c r="BI174" s="145">
        <f t="shared" si="18"/>
        <v>0</v>
      </c>
      <c r="BJ174" s="14" t="s">
        <v>84</v>
      </c>
      <c r="BK174" s="145">
        <f t="shared" si="19"/>
        <v>0</v>
      </c>
      <c r="BL174" s="14" t="s">
        <v>143</v>
      </c>
      <c r="BM174" s="144" t="s">
        <v>733</v>
      </c>
    </row>
    <row r="175" spans="1:65" s="2" customFormat="1" ht="14.4" customHeight="1" x14ac:dyDescent="0.2">
      <c r="A175" s="29"/>
      <c r="B175" s="136"/>
      <c r="C175" s="162" t="s">
        <v>345</v>
      </c>
      <c r="D175" s="162" t="s">
        <v>174</v>
      </c>
      <c r="E175" s="163" t="s">
        <v>734</v>
      </c>
      <c r="F175" s="164" t="s">
        <v>735</v>
      </c>
      <c r="G175" s="165" t="s">
        <v>690</v>
      </c>
      <c r="H175" s="166">
        <v>40</v>
      </c>
      <c r="I175" s="146"/>
      <c r="J175" s="170">
        <f t="shared" si="10"/>
        <v>0</v>
      </c>
      <c r="K175" s="147"/>
      <c r="L175" s="30"/>
      <c r="M175" s="148" t="s">
        <v>1</v>
      </c>
      <c r="N175" s="149" t="s">
        <v>41</v>
      </c>
      <c r="O175" s="55"/>
      <c r="P175" s="142">
        <f t="shared" si="11"/>
        <v>0</v>
      </c>
      <c r="Q175" s="142">
        <v>0</v>
      </c>
      <c r="R175" s="142">
        <f t="shared" si="12"/>
        <v>0</v>
      </c>
      <c r="S175" s="142">
        <v>0</v>
      </c>
      <c r="T175" s="143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4" t="s">
        <v>143</v>
      </c>
      <c r="AT175" s="144" t="s">
        <v>174</v>
      </c>
      <c r="AU175" s="144" t="s">
        <v>86</v>
      </c>
      <c r="AY175" s="14" t="s">
        <v>129</v>
      </c>
      <c r="BE175" s="145">
        <f t="shared" si="14"/>
        <v>0</v>
      </c>
      <c r="BF175" s="145">
        <f t="shared" si="15"/>
        <v>0</v>
      </c>
      <c r="BG175" s="145">
        <f t="shared" si="16"/>
        <v>0</v>
      </c>
      <c r="BH175" s="145">
        <f t="shared" si="17"/>
        <v>0</v>
      </c>
      <c r="BI175" s="145">
        <f t="shared" si="18"/>
        <v>0</v>
      </c>
      <c r="BJ175" s="14" t="s">
        <v>84</v>
      </c>
      <c r="BK175" s="145">
        <f t="shared" si="19"/>
        <v>0</v>
      </c>
      <c r="BL175" s="14" t="s">
        <v>143</v>
      </c>
      <c r="BM175" s="144" t="s">
        <v>736</v>
      </c>
    </row>
    <row r="176" spans="1:65" s="2" customFormat="1" ht="14.4" customHeight="1" x14ac:dyDescent="0.2">
      <c r="A176" s="29"/>
      <c r="B176" s="136"/>
      <c r="C176" s="162" t="s">
        <v>349</v>
      </c>
      <c r="D176" s="162" t="s">
        <v>174</v>
      </c>
      <c r="E176" s="163" t="s">
        <v>737</v>
      </c>
      <c r="F176" s="164" t="s">
        <v>738</v>
      </c>
      <c r="G176" s="165" t="s">
        <v>690</v>
      </c>
      <c r="H176" s="166">
        <v>48</v>
      </c>
      <c r="I176" s="146"/>
      <c r="J176" s="170">
        <f t="shared" si="10"/>
        <v>0</v>
      </c>
      <c r="K176" s="147"/>
      <c r="L176" s="30"/>
      <c r="M176" s="148" t="s">
        <v>1</v>
      </c>
      <c r="N176" s="149" t="s">
        <v>41</v>
      </c>
      <c r="O176" s="55"/>
      <c r="P176" s="142">
        <f t="shared" si="11"/>
        <v>0</v>
      </c>
      <c r="Q176" s="142">
        <v>0</v>
      </c>
      <c r="R176" s="142">
        <f t="shared" si="12"/>
        <v>0</v>
      </c>
      <c r="S176" s="142">
        <v>0</v>
      </c>
      <c r="T176" s="143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4" t="s">
        <v>143</v>
      </c>
      <c r="AT176" s="144" t="s">
        <v>174</v>
      </c>
      <c r="AU176" s="144" t="s">
        <v>86</v>
      </c>
      <c r="AY176" s="14" t="s">
        <v>129</v>
      </c>
      <c r="BE176" s="145">
        <f t="shared" si="14"/>
        <v>0</v>
      </c>
      <c r="BF176" s="145">
        <f t="shared" si="15"/>
        <v>0</v>
      </c>
      <c r="BG176" s="145">
        <f t="shared" si="16"/>
        <v>0</v>
      </c>
      <c r="BH176" s="145">
        <f t="shared" si="17"/>
        <v>0</v>
      </c>
      <c r="BI176" s="145">
        <f t="shared" si="18"/>
        <v>0</v>
      </c>
      <c r="BJ176" s="14" t="s">
        <v>84</v>
      </c>
      <c r="BK176" s="145">
        <f t="shared" si="19"/>
        <v>0</v>
      </c>
      <c r="BL176" s="14" t="s">
        <v>143</v>
      </c>
      <c r="BM176" s="144" t="s">
        <v>739</v>
      </c>
    </row>
    <row r="177" spans="1:65" s="2" customFormat="1" ht="14.4" customHeight="1" x14ac:dyDescent="0.2">
      <c r="A177" s="29"/>
      <c r="B177" s="136"/>
      <c r="C177" s="162" t="s">
        <v>353</v>
      </c>
      <c r="D177" s="162" t="s">
        <v>174</v>
      </c>
      <c r="E177" s="163" t="s">
        <v>740</v>
      </c>
      <c r="F177" s="164" t="s">
        <v>741</v>
      </c>
      <c r="G177" s="165" t="s">
        <v>690</v>
      </c>
      <c r="H177" s="166">
        <v>50</v>
      </c>
      <c r="I177" s="146"/>
      <c r="J177" s="170">
        <f t="shared" si="10"/>
        <v>0</v>
      </c>
      <c r="K177" s="147"/>
      <c r="L177" s="30"/>
      <c r="M177" s="148" t="s">
        <v>1</v>
      </c>
      <c r="N177" s="149" t="s">
        <v>41</v>
      </c>
      <c r="O177" s="55"/>
      <c r="P177" s="142">
        <f t="shared" si="11"/>
        <v>0</v>
      </c>
      <c r="Q177" s="142">
        <v>0</v>
      </c>
      <c r="R177" s="142">
        <f t="shared" si="12"/>
        <v>0</v>
      </c>
      <c r="S177" s="142">
        <v>0</v>
      </c>
      <c r="T177" s="143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4" t="s">
        <v>143</v>
      </c>
      <c r="AT177" s="144" t="s">
        <v>174</v>
      </c>
      <c r="AU177" s="144" t="s">
        <v>86</v>
      </c>
      <c r="AY177" s="14" t="s">
        <v>129</v>
      </c>
      <c r="BE177" s="145">
        <f t="shared" si="14"/>
        <v>0</v>
      </c>
      <c r="BF177" s="145">
        <f t="shared" si="15"/>
        <v>0</v>
      </c>
      <c r="BG177" s="145">
        <f t="shared" si="16"/>
        <v>0</v>
      </c>
      <c r="BH177" s="145">
        <f t="shared" si="17"/>
        <v>0</v>
      </c>
      <c r="BI177" s="145">
        <f t="shared" si="18"/>
        <v>0</v>
      </c>
      <c r="BJ177" s="14" t="s">
        <v>84</v>
      </c>
      <c r="BK177" s="145">
        <f t="shared" si="19"/>
        <v>0</v>
      </c>
      <c r="BL177" s="14" t="s">
        <v>143</v>
      </c>
      <c r="BM177" s="144" t="s">
        <v>742</v>
      </c>
    </row>
    <row r="178" spans="1:65" s="2" customFormat="1" ht="14.4" customHeight="1" x14ac:dyDescent="0.2">
      <c r="A178" s="29"/>
      <c r="B178" s="136"/>
      <c r="C178" s="162" t="s">
        <v>357</v>
      </c>
      <c r="D178" s="162" t="s">
        <v>174</v>
      </c>
      <c r="E178" s="163" t="s">
        <v>743</v>
      </c>
      <c r="F178" s="164" t="s">
        <v>744</v>
      </c>
      <c r="G178" s="165" t="s">
        <v>690</v>
      </c>
      <c r="H178" s="166">
        <v>8</v>
      </c>
      <c r="I178" s="146"/>
      <c r="J178" s="170">
        <f t="shared" si="10"/>
        <v>0</v>
      </c>
      <c r="K178" s="147"/>
      <c r="L178" s="30"/>
      <c r="M178" s="148" t="s">
        <v>1</v>
      </c>
      <c r="N178" s="149" t="s">
        <v>41</v>
      </c>
      <c r="O178" s="55"/>
      <c r="P178" s="142">
        <f t="shared" si="11"/>
        <v>0</v>
      </c>
      <c r="Q178" s="142">
        <v>0</v>
      </c>
      <c r="R178" s="142">
        <f t="shared" si="12"/>
        <v>0</v>
      </c>
      <c r="S178" s="142">
        <v>0</v>
      </c>
      <c r="T178" s="143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4" t="s">
        <v>143</v>
      </c>
      <c r="AT178" s="144" t="s">
        <v>174</v>
      </c>
      <c r="AU178" s="144" t="s">
        <v>86</v>
      </c>
      <c r="AY178" s="14" t="s">
        <v>129</v>
      </c>
      <c r="BE178" s="145">
        <f t="shared" si="14"/>
        <v>0</v>
      </c>
      <c r="BF178" s="145">
        <f t="shared" si="15"/>
        <v>0</v>
      </c>
      <c r="BG178" s="145">
        <f t="shared" si="16"/>
        <v>0</v>
      </c>
      <c r="BH178" s="145">
        <f t="shared" si="17"/>
        <v>0</v>
      </c>
      <c r="BI178" s="145">
        <f t="shared" si="18"/>
        <v>0</v>
      </c>
      <c r="BJ178" s="14" t="s">
        <v>84</v>
      </c>
      <c r="BK178" s="145">
        <f t="shared" si="19"/>
        <v>0</v>
      </c>
      <c r="BL178" s="14" t="s">
        <v>143</v>
      </c>
      <c r="BM178" s="144" t="s">
        <v>745</v>
      </c>
    </row>
    <row r="179" spans="1:65" s="2" customFormat="1" ht="14.4" customHeight="1" x14ac:dyDescent="0.2">
      <c r="A179" s="29"/>
      <c r="B179" s="136"/>
      <c r="C179" s="162" t="s">
        <v>367</v>
      </c>
      <c r="D179" s="162" t="s">
        <v>174</v>
      </c>
      <c r="E179" s="163" t="s">
        <v>746</v>
      </c>
      <c r="F179" s="164" t="s">
        <v>747</v>
      </c>
      <c r="G179" s="165" t="s">
        <v>690</v>
      </c>
      <c r="H179" s="166">
        <v>42</v>
      </c>
      <c r="I179" s="146"/>
      <c r="J179" s="170">
        <f t="shared" si="10"/>
        <v>0</v>
      </c>
      <c r="K179" s="147"/>
      <c r="L179" s="30"/>
      <c r="M179" s="148" t="s">
        <v>1</v>
      </c>
      <c r="N179" s="149" t="s">
        <v>41</v>
      </c>
      <c r="O179" s="55"/>
      <c r="P179" s="142">
        <f t="shared" si="11"/>
        <v>0</v>
      </c>
      <c r="Q179" s="142">
        <v>0</v>
      </c>
      <c r="R179" s="142">
        <f t="shared" si="12"/>
        <v>0</v>
      </c>
      <c r="S179" s="142">
        <v>0</v>
      </c>
      <c r="T179" s="143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4" t="s">
        <v>143</v>
      </c>
      <c r="AT179" s="144" t="s">
        <v>174</v>
      </c>
      <c r="AU179" s="144" t="s">
        <v>86</v>
      </c>
      <c r="AY179" s="14" t="s">
        <v>129</v>
      </c>
      <c r="BE179" s="145">
        <f t="shared" si="14"/>
        <v>0</v>
      </c>
      <c r="BF179" s="145">
        <f t="shared" si="15"/>
        <v>0</v>
      </c>
      <c r="BG179" s="145">
        <f t="shared" si="16"/>
        <v>0</v>
      </c>
      <c r="BH179" s="145">
        <f t="shared" si="17"/>
        <v>0</v>
      </c>
      <c r="BI179" s="145">
        <f t="shared" si="18"/>
        <v>0</v>
      </c>
      <c r="BJ179" s="14" t="s">
        <v>84</v>
      </c>
      <c r="BK179" s="145">
        <f t="shared" si="19"/>
        <v>0</v>
      </c>
      <c r="BL179" s="14" t="s">
        <v>143</v>
      </c>
      <c r="BM179" s="144" t="s">
        <v>748</v>
      </c>
    </row>
    <row r="180" spans="1:65" s="2" customFormat="1" ht="14.4" customHeight="1" x14ac:dyDescent="0.2">
      <c r="A180" s="29"/>
      <c r="B180" s="136"/>
      <c r="C180" s="162" t="s">
        <v>371</v>
      </c>
      <c r="D180" s="162" t="s">
        <v>174</v>
      </c>
      <c r="E180" s="163" t="s">
        <v>749</v>
      </c>
      <c r="F180" s="164" t="s">
        <v>750</v>
      </c>
      <c r="G180" s="165" t="s">
        <v>690</v>
      </c>
      <c r="H180" s="166">
        <v>6</v>
      </c>
      <c r="I180" s="146"/>
      <c r="J180" s="170">
        <f t="shared" si="10"/>
        <v>0</v>
      </c>
      <c r="K180" s="147"/>
      <c r="L180" s="30"/>
      <c r="M180" s="148" t="s">
        <v>1</v>
      </c>
      <c r="N180" s="149" t="s">
        <v>41</v>
      </c>
      <c r="O180" s="55"/>
      <c r="P180" s="142">
        <f t="shared" si="11"/>
        <v>0</v>
      </c>
      <c r="Q180" s="142">
        <v>0</v>
      </c>
      <c r="R180" s="142">
        <f t="shared" si="12"/>
        <v>0</v>
      </c>
      <c r="S180" s="142">
        <v>0</v>
      </c>
      <c r="T180" s="143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4" t="s">
        <v>143</v>
      </c>
      <c r="AT180" s="144" t="s">
        <v>174</v>
      </c>
      <c r="AU180" s="144" t="s">
        <v>86</v>
      </c>
      <c r="AY180" s="14" t="s">
        <v>129</v>
      </c>
      <c r="BE180" s="145">
        <f t="shared" si="14"/>
        <v>0</v>
      </c>
      <c r="BF180" s="145">
        <f t="shared" si="15"/>
        <v>0</v>
      </c>
      <c r="BG180" s="145">
        <f t="shared" si="16"/>
        <v>0</v>
      </c>
      <c r="BH180" s="145">
        <f t="shared" si="17"/>
        <v>0</v>
      </c>
      <c r="BI180" s="145">
        <f t="shared" si="18"/>
        <v>0</v>
      </c>
      <c r="BJ180" s="14" t="s">
        <v>84</v>
      </c>
      <c r="BK180" s="145">
        <f t="shared" si="19"/>
        <v>0</v>
      </c>
      <c r="BL180" s="14" t="s">
        <v>143</v>
      </c>
      <c r="BM180" s="144" t="s">
        <v>751</v>
      </c>
    </row>
    <row r="181" spans="1:65" s="2" customFormat="1" ht="14.4" customHeight="1" x14ac:dyDescent="0.2">
      <c r="A181" s="29"/>
      <c r="B181" s="136"/>
      <c r="C181" s="162" t="s">
        <v>375</v>
      </c>
      <c r="D181" s="162" t="s">
        <v>174</v>
      </c>
      <c r="E181" s="163" t="s">
        <v>752</v>
      </c>
      <c r="F181" s="164" t="s">
        <v>753</v>
      </c>
      <c r="G181" s="165" t="s">
        <v>690</v>
      </c>
      <c r="H181" s="166">
        <v>8</v>
      </c>
      <c r="I181" s="146"/>
      <c r="J181" s="170">
        <f t="shared" si="10"/>
        <v>0</v>
      </c>
      <c r="K181" s="147"/>
      <c r="L181" s="30"/>
      <c r="M181" s="148" t="s">
        <v>1</v>
      </c>
      <c r="N181" s="149" t="s">
        <v>41</v>
      </c>
      <c r="O181" s="55"/>
      <c r="P181" s="142">
        <f t="shared" si="11"/>
        <v>0</v>
      </c>
      <c r="Q181" s="142">
        <v>0</v>
      </c>
      <c r="R181" s="142">
        <f t="shared" si="12"/>
        <v>0</v>
      </c>
      <c r="S181" s="142">
        <v>0</v>
      </c>
      <c r="T181" s="143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4" t="s">
        <v>143</v>
      </c>
      <c r="AT181" s="144" t="s">
        <v>174</v>
      </c>
      <c r="AU181" s="144" t="s">
        <v>86</v>
      </c>
      <c r="AY181" s="14" t="s">
        <v>129</v>
      </c>
      <c r="BE181" s="145">
        <f t="shared" si="14"/>
        <v>0</v>
      </c>
      <c r="BF181" s="145">
        <f t="shared" si="15"/>
        <v>0</v>
      </c>
      <c r="BG181" s="145">
        <f t="shared" si="16"/>
        <v>0</v>
      </c>
      <c r="BH181" s="145">
        <f t="shared" si="17"/>
        <v>0</v>
      </c>
      <c r="BI181" s="145">
        <f t="shared" si="18"/>
        <v>0</v>
      </c>
      <c r="BJ181" s="14" t="s">
        <v>84</v>
      </c>
      <c r="BK181" s="145">
        <f t="shared" si="19"/>
        <v>0</v>
      </c>
      <c r="BL181" s="14" t="s">
        <v>143</v>
      </c>
      <c r="BM181" s="144" t="s">
        <v>754</v>
      </c>
    </row>
    <row r="182" spans="1:65" s="2" customFormat="1" ht="24.15" customHeight="1" x14ac:dyDescent="0.2">
      <c r="A182" s="29"/>
      <c r="B182" s="136"/>
      <c r="C182" s="162" t="s">
        <v>379</v>
      </c>
      <c r="D182" s="162" t="s">
        <v>174</v>
      </c>
      <c r="E182" s="163" t="s">
        <v>755</v>
      </c>
      <c r="F182" s="164" t="s">
        <v>756</v>
      </c>
      <c r="G182" s="165" t="s">
        <v>229</v>
      </c>
      <c r="H182" s="166">
        <v>1</v>
      </c>
      <c r="I182" s="146"/>
      <c r="J182" s="170">
        <f t="shared" si="10"/>
        <v>0</v>
      </c>
      <c r="K182" s="147"/>
      <c r="L182" s="30"/>
      <c r="M182" s="151" t="s">
        <v>1</v>
      </c>
      <c r="N182" s="152" t="s">
        <v>41</v>
      </c>
      <c r="O182" s="153"/>
      <c r="P182" s="154">
        <f t="shared" si="11"/>
        <v>0</v>
      </c>
      <c r="Q182" s="154">
        <v>0</v>
      </c>
      <c r="R182" s="154">
        <f t="shared" si="12"/>
        <v>0</v>
      </c>
      <c r="S182" s="154">
        <v>0</v>
      </c>
      <c r="T182" s="155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4" t="s">
        <v>143</v>
      </c>
      <c r="AT182" s="144" t="s">
        <v>174</v>
      </c>
      <c r="AU182" s="144" t="s">
        <v>86</v>
      </c>
      <c r="AY182" s="14" t="s">
        <v>129</v>
      </c>
      <c r="BE182" s="145">
        <f t="shared" si="14"/>
        <v>0</v>
      </c>
      <c r="BF182" s="145">
        <f t="shared" si="15"/>
        <v>0</v>
      </c>
      <c r="BG182" s="145">
        <f t="shared" si="16"/>
        <v>0</v>
      </c>
      <c r="BH182" s="145">
        <f t="shared" si="17"/>
        <v>0</v>
      </c>
      <c r="BI182" s="145">
        <f t="shared" si="18"/>
        <v>0</v>
      </c>
      <c r="BJ182" s="14" t="s">
        <v>84</v>
      </c>
      <c r="BK182" s="145">
        <f t="shared" si="19"/>
        <v>0</v>
      </c>
      <c r="BL182" s="14" t="s">
        <v>143</v>
      </c>
      <c r="BM182" s="144" t="s">
        <v>757</v>
      </c>
    </row>
    <row r="183" spans="1:65" s="2" customFormat="1" ht="6.9" customHeight="1" x14ac:dyDescent="0.2">
      <c r="A183" s="29"/>
      <c r="B183" s="44"/>
      <c r="C183" s="45"/>
      <c r="D183" s="45"/>
      <c r="E183" s="45"/>
      <c r="F183" s="45"/>
      <c r="G183" s="45"/>
      <c r="H183" s="45"/>
      <c r="I183" s="45"/>
      <c r="J183" s="45"/>
      <c r="K183" s="45"/>
      <c r="L183" s="30"/>
      <c r="M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</row>
  </sheetData>
  <autoFilter ref="C117:K182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8"/>
  <sheetViews>
    <sheetView showGridLines="0" topLeftCell="A71" workbookViewId="0">
      <selection activeCell="F140" sqref="F140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7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4" t="s">
        <v>92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86</v>
      </c>
    </row>
    <row r="4" spans="1:46" s="1" customFormat="1" ht="24.9" customHeight="1" x14ac:dyDescent="0.2">
      <c r="B4" s="17"/>
      <c r="D4" s="18" t="s">
        <v>96</v>
      </c>
      <c r="L4" s="17"/>
      <c r="M4" s="90" t="s">
        <v>10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16</v>
      </c>
      <c r="L6" s="17"/>
    </row>
    <row r="7" spans="1:46" s="1" customFormat="1" ht="16.5" customHeight="1" x14ac:dyDescent="0.2">
      <c r="B7" s="17"/>
      <c r="E7" s="217" t="str">
        <f>'Rekapitulace stavby'!K6</f>
        <v>Lasselsberger Lubná - úprava stávající kompresorovny</v>
      </c>
      <c r="F7" s="218"/>
      <c r="G7" s="218"/>
      <c r="H7" s="218"/>
      <c r="L7" s="17"/>
    </row>
    <row r="8" spans="1:46" s="2" customFormat="1" ht="12" customHeight="1" x14ac:dyDescent="0.2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199" t="s">
        <v>758</v>
      </c>
      <c r="F9" s="216"/>
      <c r="G9" s="216"/>
      <c r="H9" s="216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24. 3. 2021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28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19" t="str">
        <f>'Rekapitulace stavby'!E14</f>
        <v>Vyplň údaj</v>
      </c>
      <c r="F18" s="189"/>
      <c r="G18" s="189"/>
      <c r="H18" s="189"/>
      <c r="I18" s="24" t="s">
        <v>27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30</v>
      </c>
      <c r="E20" s="29"/>
      <c r="F20" s="29"/>
      <c r="G20" s="29"/>
      <c r="H20" s="29"/>
      <c r="I20" s="24" t="s">
        <v>25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">
        <v>31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33</v>
      </c>
      <c r="E23" s="29"/>
      <c r="F23" s="29"/>
      <c r="G23" s="29"/>
      <c r="H23" s="29"/>
      <c r="I23" s="24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27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1"/>
      <c r="B27" s="92"/>
      <c r="C27" s="91"/>
      <c r="D27" s="91"/>
      <c r="E27" s="193" t="s">
        <v>1</v>
      </c>
      <c r="F27" s="193"/>
      <c r="G27" s="193"/>
      <c r="H27" s="19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4" t="s">
        <v>36</v>
      </c>
      <c r="E30" s="29"/>
      <c r="F30" s="29"/>
      <c r="G30" s="29"/>
      <c r="H30" s="29"/>
      <c r="I30" s="29"/>
      <c r="J30" s="68">
        <f>ROUND(J118,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5" t="s">
        <v>40</v>
      </c>
      <c r="E33" s="24" t="s">
        <v>41</v>
      </c>
      <c r="F33" s="96">
        <f>ROUND((SUM(BE118:BE147)),  2)</f>
        <v>0</v>
      </c>
      <c r="G33" s="29"/>
      <c r="H33" s="29"/>
      <c r="I33" s="97">
        <v>0.21</v>
      </c>
      <c r="J33" s="96">
        <f>ROUND(((SUM(BE118:BE147))*I33),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24" t="s">
        <v>42</v>
      </c>
      <c r="F34" s="96">
        <f>ROUND((SUM(BF118:BF147)),  2)</f>
        <v>0</v>
      </c>
      <c r="G34" s="29"/>
      <c r="H34" s="29"/>
      <c r="I34" s="97">
        <v>0.15</v>
      </c>
      <c r="J34" s="96">
        <f>ROUND(((SUM(BF118:BF147))*I34),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43</v>
      </c>
      <c r="F35" s="96">
        <f>ROUND((SUM(BG118:BG147)),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44</v>
      </c>
      <c r="F36" s="96">
        <f>ROUND((SUM(BH118:BH147)),  2)</f>
        <v>0</v>
      </c>
      <c r="G36" s="29"/>
      <c r="H36" s="29"/>
      <c r="I36" s="97">
        <v>0.15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24" t="s">
        <v>45</v>
      </c>
      <c r="F37" s="96">
        <f>ROUND((SUM(BI118:BI147)),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8"/>
      <c r="D39" s="99" t="s">
        <v>46</v>
      </c>
      <c r="E39" s="57"/>
      <c r="F39" s="57"/>
      <c r="G39" s="100" t="s">
        <v>47</v>
      </c>
      <c r="H39" s="101" t="s">
        <v>48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39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2" t="s">
        <v>51</v>
      </c>
      <c r="E61" s="32"/>
      <c r="F61" s="104" t="s">
        <v>52</v>
      </c>
      <c r="G61" s="42" t="s">
        <v>51</v>
      </c>
      <c r="H61" s="32"/>
      <c r="I61" s="32"/>
      <c r="J61" s="105" t="s">
        <v>52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0" t="s">
        <v>53</v>
      </c>
      <c r="E65" s="43"/>
      <c r="F65" s="43"/>
      <c r="G65" s="40" t="s">
        <v>54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2" t="s">
        <v>51</v>
      </c>
      <c r="E76" s="32"/>
      <c r="F76" s="104" t="s">
        <v>52</v>
      </c>
      <c r="G76" s="42" t="s">
        <v>51</v>
      </c>
      <c r="H76" s="32"/>
      <c r="I76" s="32"/>
      <c r="J76" s="105" t="s">
        <v>52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99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17" t="str">
        <f>E7</f>
        <v>Lasselsberger Lubná - úprava stávající kompresorovny</v>
      </c>
      <c r="F85" s="218"/>
      <c r="G85" s="218"/>
      <c r="H85" s="218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199" t="str">
        <f>E9</f>
        <v>1102.3 - Kompresorovna - MaR</v>
      </c>
      <c r="F87" s="216"/>
      <c r="G87" s="216"/>
      <c r="H87" s="216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24. 3. 2021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24</v>
      </c>
      <c r="D91" s="29"/>
      <c r="E91" s="29"/>
      <c r="F91" s="22" t="str">
        <f>E15</f>
        <v>Lasselsberger s.r.o.</v>
      </c>
      <c r="G91" s="29"/>
      <c r="H91" s="29"/>
      <c r="I91" s="24" t="s">
        <v>30</v>
      </c>
      <c r="J91" s="27" t="str">
        <f>E21</f>
        <v>Matěj Linhart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65" customHeight="1" x14ac:dyDescent="0.2">
      <c r="A92" s="29"/>
      <c r="B92" s="30"/>
      <c r="C92" s="24" t="s">
        <v>28</v>
      </c>
      <c r="D92" s="29"/>
      <c r="E92" s="29"/>
      <c r="F92" s="22" t="str">
        <f>IF(E18="","",E18)</f>
        <v>Vyplň údaj</v>
      </c>
      <c r="G92" s="29"/>
      <c r="H92" s="29"/>
      <c r="I92" s="24" t="s">
        <v>33</v>
      </c>
      <c r="J92" s="27" t="str">
        <f>E24</f>
        <v>Ing. František Žežule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customHeight="1" x14ac:dyDescent="0.2">
      <c r="A96" s="29"/>
      <c r="B96" s="30"/>
      <c r="C96" s="108" t="s">
        <v>102</v>
      </c>
      <c r="D96" s="29"/>
      <c r="E96" s="29"/>
      <c r="F96" s="29"/>
      <c r="G96" s="29"/>
      <c r="H96" s="29"/>
      <c r="I96" s="29"/>
      <c r="J96" s="68">
        <f>J118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103</v>
      </c>
    </row>
    <row r="97" spans="1:31" s="9" customFormat="1" ht="24.9" customHeight="1" x14ac:dyDescent="0.2">
      <c r="B97" s="109"/>
      <c r="D97" s="110" t="s">
        <v>572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1:31" s="10" customFormat="1" ht="19.95" customHeight="1" x14ac:dyDescent="0.2">
      <c r="B98" s="113"/>
      <c r="D98" s="114" t="s">
        <v>759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1:31" s="2" customFormat="1" ht="21.75" customHeight="1" x14ac:dyDescent="0.2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" customHeight="1" x14ac:dyDescent="0.2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" customHeight="1" x14ac:dyDescent="0.2">
      <c r="A104" s="29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" customHeight="1" x14ac:dyDescent="0.2">
      <c r="A105" s="29"/>
      <c r="B105" s="30"/>
      <c r="C105" s="18" t="s">
        <v>114</v>
      </c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" customHeight="1" x14ac:dyDescent="0.2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 x14ac:dyDescent="0.2">
      <c r="A107" s="29"/>
      <c r="B107" s="30"/>
      <c r="C107" s="24" t="s">
        <v>16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 x14ac:dyDescent="0.2">
      <c r="A108" s="29"/>
      <c r="B108" s="30"/>
      <c r="C108" s="29"/>
      <c r="D108" s="29"/>
      <c r="E108" s="217" t="str">
        <f>E7</f>
        <v>Lasselsberger Lubná - úprava stávající kompresorovny</v>
      </c>
      <c r="F108" s="218"/>
      <c r="G108" s="218"/>
      <c r="H108" s="218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 x14ac:dyDescent="0.2">
      <c r="A109" s="29"/>
      <c r="B109" s="30"/>
      <c r="C109" s="24" t="s">
        <v>97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 x14ac:dyDescent="0.2">
      <c r="A110" s="29"/>
      <c r="B110" s="30"/>
      <c r="C110" s="29"/>
      <c r="D110" s="29"/>
      <c r="E110" s="199" t="str">
        <f>E9</f>
        <v>1102.3 - Kompresorovna - MaR</v>
      </c>
      <c r="F110" s="216"/>
      <c r="G110" s="216"/>
      <c r="H110" s="216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" customHeight="1" x14ac:dyDescent="0.2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4" t="s">
        <v>20</v>
      </c>
      <c r="D112" s="29"/>
      <c r="E112" s="29"/>
      <c r="F112" s="22" t="str">
        <f>F12</f>
        <v xml:space="preserve"> </v>
      </c>
      <c r="G112" s="29"/>
      <c r="H112" s="29"/>
      <c r="I112" s="24" t="s">
        <v>22</v>
      </c>
      <c r="J112" s="52" t="str">
        <f>IF(J12="","",J12)</f>
        <v>24. 3. 2021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" customHeight="1" x14ac:dyDescent="0.2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15" customHeight="1" x14ac:dyDescent="0.2">
      <c r="A114" s="29"/>
      <c r="B114" s="30"/>
      <c r="C114" s="24" t="s">
        <v>24</v>
      </c>
      <c r="D114" s="29"/>
      <c r="E114" s="29"/>
      <c r="F114" s="22" t="str">
        <f>E15</f>
        <v>Lasselsberger s.r.o.</v>
      </c>
      <c r="G114" s="29"/>
      <c r="H114" s="29"/>
      <c r="I114" s="24" t="s">
        <v>30</v>
      </c>
      <c r="J114" s="27" t="str">
        <f>E21</f>
        <v>Matěj Linhart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5.65" customHeight="1" x14ac:dyDescent="0.2">
      <c r="A115" s="29"/>
      <c r="B115" s="30"/>
      <c r="C115" s="24" t="s">
        <v>28</v>
      </c>
      <c r="D115" s="29"/>
      <c r="E115" s="29"/>
      <c r="F115" s="22" t="str">
        <f>IF(E18="","",E18)</f>
        <v>Vyplň údaj</v>
      </c>
      <c r="G115" s="29"/>
      <c r="H115" s="29"/>
      <c r="I115" s="24" t="s">
        <v>33</v>
      </c>
      <c r="J115" s="27" t="str">
        <f>E24</f>
        <v>Ing. František Žežule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 x14ac:dyDescent="0.2">
      <c r="A117" s="117"/>
      <c r="B117" s="118"/>
      <c r="C117" s="119" t="s">
        <v>115</v>
      </c>
      <c r="D117" s="120" t="s">
        <v>61</v>
      </c>
      <c r="E117" s="120" t="s">
        <v>57</v>
      </c>
      <c r="F117" s="120" t="s">
        <v>58</v>
      </c>
      <c r="G117" s="120" t="s">
        <v>116</v>
      </c>
      <c r="H117" s="120" t="s">
        <v>117</v>
      </c>
      <c r="I117" s="120" t="s">
        <v>118</v>
      </c>
      <c r="J117" s="121" t="s">
        <v>101</v>
      </c>
      <c r="K117" s="122" t="s">
        <v>119</v>
      </c>
      <c r="L117" s="123"/>
      <c r="M117" s="59" t="s">
        <v>1</v>
      </c>
      <c r="N117" s="60" t="s">
        <v>40</v>
      </c>
      <c r="O117" s="60" t="s">
        <v>120</v>
      </c>
      <c r="P117" s="60" t="s">
        <v>121</v>
      </c>
      <c r="Q117" s="60" t="s">
        <v>122</v>
      </c>
      <c r="R117" s="60" t="s">
        <v>123</v>
      </c>
      <c r="S117" s="60" t="s">
        <v>124</v>
      </c>
      <c r="T117" s="61" t="s">
        <v>125</v>
      </c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</row>
    <row r="118" spans="1:65" s="2" customFormat="1" ht="22.95" customHeight="1" x14ac:dyDescent="0.3">
      <c r="A118" s="29"/>
      <c r="B118" s="30"/>
      <c r="C118" s="156" t="s">
        <v>126</v>
      </c>
      <c r="D118" s="157"/>
      <c r="E118" s="157"/>
      <c r="F118" s="157"/>
      <c r="G118" s="157"/>
      <c r="H118" s="157"/>
      <c r="I118" s="29"/>
      <c r="J118" s="167">
        <f>BK118</f>
        <v>0</v>
      </c>
      <c r="K118" s="29"/>
      <c r="L118" s="30"/>
      <c r="M118" s="62"/>
      <c r="N118" s="53"/>
      <c r="O118" s="63"/>
      <c r="P118" s="124">
        <f>P119</f>
        <v>0</v>
      </c>
      <c r="Q118" s="63"/>
      <c r="R118" s="124">
        <f>R119</f>
        <v>0</v>
      </c>
      <c r="S118" s="63"/>
      <c r="T118" s="125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75</v>
      </c>
      <c r="AU118" s="14" t="s">
        <v>103</v>
      </c>
      <c r="BK118" s="126">
        <f>BK119</f>
        <v>0</v>
      </c>
    </row>
    <row r="119" spans="1:65" s="12" customFormat="1" ht="25.95" customHeight="1" x14ac:dyDescent="0.25">
      <c r="B119" s="127"/>
      <c r="C119" s="158"/>
      <c r="D119" s="159" t="s">
        <v>75</v>
      </c>
      <c r="E119" s="160" t="s">
        <v>130</v>
      </c>
      <c r="F119" s="160" t="s">
        <v>574</v>
      </c>
      <c r="G119" s="158"/>
      <c r="H119" s="158"/>
      <c r="I119" s="129"/>
      <c r="J119" s="168">
        <f>BK119</f>
        <v>0</v>
      </c>
      <c r="L119" s="127"/>
      <c r="M119" s="130"/>
      <c r="N119" s="131"/>
      <c r="O119" s="131"/>
      <c r="P119" s="132">
        <f>P120</f>
        <v>0</v>
      </c>
      <c r="Q119" s="131"/>
      <c r="R119" s="132">
        <f>R120</f>
        <v>0</v>
      </c>
      <c r="S119" s="131"/>
      <c r="T119" s="133">
        <f>T120</f>
        <v>0</v>
      </c>
      <c r="AR119" s="128" t="s">
        <v>139</v>
      </c>
      <c r="AT119" s="134" t="s">
        <v>75</v>
      </c>
      <c r="AU119" s="134" t="s">
        <v>76</v>
      </c>
      <c r="AY119" s="128" t="s">
        <v>129</v>
      </c>
      <c r="BK119" s="135">
        <f>BK120</f>
        <v>0</v>
      </c>
    </row>
    <row r="120" spans="1:65" s="12" customFormat="1" ht="22.95" customHeight="1" x14ac:dyDescent="0.25">
      <c r="B120" s="127"/>
      <c r="C120" s="158"/>
      <c r="D120" s="159" t="s">
        <v>75</v>
      </c>
      <c r="E120" s="161" t="s">
        <v>760</v>
      </c>
      <c r="F120" s="161" t="s">
        <v>761</v>
      </c>
      <c r="G120" s="158"/>
      <c r="H120" s="158"/>
      <c r="I120" s="129"/>
      <c r="J120" s="169">
        <f>BK120</f>
        <v>0</v>
      </c>
      <c r="L120" s="127"/>
      <c r="M120" s="130"/>
      <c r="N120" s="131"/>
      <c r="O120" s="131"/>
      <c r="P120" s="132">
        <f>SUM(P121:P147)</f>
        <v>0</v>
      </c>
      <c r="Q120" s="131"/>
      <c r="R120" s="132">
        <f>SUM(R121:R147)</f>
        <v>0</v>
      </c>
      <c r="S120" s="131"/>
      <c r="T120" s="133">
        <f>SUM(T121:T147)</f>
        <v>0</v>
      </c>
      <c r="AR120" s="128" t="s">
        <v>139</v>
      </c>
      <c r="AT120" s="134" t="s">
        <v>75</v>
      </c>
      <c r="AU120" s="134" t="s">
        <v>84</v>
      </c>
      <c r="AY120" s="128" t="s">
        <v>129</v>
      </c>
      <c r="BK120" s="135">
        <f>SUM(BK121:BK147)</f>
        <v>0</v>
      </c>
    </row>
    <row r="121" spans="1:65" s="2" customFormat="1" ht="14.4" customHeight="1" x14ac:dyDescent="0.2">
      <c r="A121" s="29"/>
      <c r="B121" s="136"/>
      <c r="C121" s="162" t="s">
        <v>84</v>
      </c>
      <c r="D121" s="162" t="s">
        <v>174</v>
      </c>
      <c r="E121" s="163" t="s">
        <v>762</v>
      </c>
      <c r="F121" s="164" t="s">
        <v>763</v>
      </c>
      <c r="G121" s="165" t="s">
        <v>764</v>
      </c>
      <c r="H121" s="166">
        <v>1</v>
      </c>
      <c r="I121" s="146"/>
      <c r="J121" s="170">
        <f t="shared" ref="J121:J147" si="0">ROUND(I121*H121,2)</f>
        <v>0</v>
      </c>
      <c r="K121" s="147"/>
      <c r="L121" s="30"/>
      <c r="M121" s="148" t="s">
        <v>1</v>
      </c>
      <c r="N121" s="149" t="s">
        <v>41</v>
      </c>
      <c r="O121" s="55"/>
      <c r="P121" s="142">
        <f t="shared" ref="P121:P147" si="1">O121*H121</f>
        <v>0</v>
      </c>
      <c r="Q121" s="142">
        <v>0</v>
      </c>
      <c r="R121" s="142">
        <f t="shared" ref="R121:R147" si="2">Q121*H121</f>
        <v>0</v>
      </c>
      <c r="S121" s="142">
        <v>0</v>
      </c>
      <c r="T121" s="143">
        <f t="shared" ref="T121:T147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44" t="s">
        <v>143</v>
      </c>
      <c r="AT121" s="144" t="s">
        <v>174</v>
      </c>
      <c r="AU121" s="144" t="s">
        <v>86</v>
      </c>
      <c r="AY121" s="14" t="s">
        <v>129</v>
      </c>
      <c r="BE121" s="145">
        <f t="shared" ref="BE121:BE147" si="4">IF(N121="základní",J121,0)</f>
        <v>0</v>
      </c>
      <c r="BF121" s="145">
        <f t="shared" ref="BF121:BF147" si="5">IF(N121="snížená",J121,0)</f>
        <v>0</v>
      </c>
      <c r="BG121" s="145">
        <f t="shared" ref="BG121:BG147" si="6">IF(N121="zákl. přenesená",J121,0)</f>
        <v>0</v>
      </c>
      <c r="BH121" s="145">
        <f t="shared" ref="BH121:BH147" si="7">IF(N121="sníž. přenesená",J121,0)</f>
        <v>0</v>
      </c>
      <c r="BI121" s="145">
        <f t="shared" ref="BI121:BI147" si="8">IF(N121="nulová",J121,0)</f>
        <v>0</v>
      </c>
      <c r="BJ121" s="14" t="s">
        <v>84</v>
      </c>
      <c r="BK121" s="145">
        <f t="shared" ref="BK121:BK147" si="9">ROUND(I121*H121,2)</f>
        <v>0</v>
      </c>
      <c r="BL121" s="14" t="s">
        <v>143</v>
      </c>
      <c r="BM121" s="144" t="s">
        <v>765</v>
      </c>
    </row>
    <row r="122" spans="1:65" s="2" customFormat="1" ht="14.4" customHeight="1" x14ac:dyDescent="0.2">
      <c r="A122" s="29"/>
      <c r="B122" s="136"/>
      <c r="C122" s="162" t="s">
        <v>86</v>
      </c>
      <c r="D122" s="162" t="s">
        <v>174</v>
      </c>
      <c r="E122" s="163" t="s">
        <v>766</v>
      </c>
      <c r="F122" s="164" t="s">
        <v>767</v>
      </c>
      <c r="G122" s="165" t="s">
        <v>764</v>
      </c>
      <c r="H122" s="166">
        <v>2</v>
      </c>
      <c r="I122" s="146"/>
      <c r="J122" s="170">
        <f t="shared" si="0"/>
        <v>0</v>
      </c>
      <c r="K122" s="147"/>
      <c r="L122" s="30"/>
      <c r="M122" s="148" t="s">
        <v>1</v>
      </c>
      <c r="N122" s="149" t="s">
        <v>41</v>
      </c>
      <c r="O122" s="55"/>
      <c r="P122" s="142">
        <f t="shared" si="1"/>
        <v>0</v>
      </c>
      <c r="Q122" s="142">
        <v>0</v>
      </c>
      <c r="R122" s="142">
        <f t="shared" si="2"/>
        <v>0</v>
      </c>
      <c r="S122" s="142">
        <v>0</v>
      </c>
      <c r="T122" s="143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44" t="s">
        <v>143</v>
      </c>
      <c r="AT122" s="144" t="s">
        <v>174</v>
      </c>
      <c r="AU122" s="144" t="s">
        <v>86</v>
      </c>
      <c r="AY122" s="14" t="s">
        <v>129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4" t="s">
        <v>84</v>
      </c>
      <c r="BK122" s="145">
        <f t="shared" si="9"/>
        <v>0</v>
      </c>
      <c r="BL122" s="14" t="s">
        <v>143</v>
      </c>
      <c r="BM122" s="144" t="s">
        <v>768</v>
      </c>
    </row>
    <row r="123" spans="1:65" s="2" customFormat="1" ht="14.4" customHeight="1" x14ac:dyDescent="0.2">
      <c r="A123" s="29"/>
      <c r="B123" s="136"/>
      <c r="C123" s="162" t="s">
        <v>139</v>
      </c>
      <c r="D123" s="162" t="s">
        <v>174</v>
      </c>
      <c r="E123" s="163" t="s">
        <v>769</v>
      </c>
      <c r="F123" s="164" t="s">
        <v>770</v>
      </c>
      <c r="G123" s="165" t="s">
        <v>764</v>
      </c>
      <c r="H123" s="166">
        <v>1</v>
      </c>
      <c r="I123" s="146"/>
      <c r="J123" s="170">
        <f t="shared" si="0"/>
        <v>0</v>
      </c>
      <c r="K123" s="147"/>
      <c r="L123" s="30"/>
      <c r="M123" s="148" t="s">
        <v>1</v>
      </c>
      <c r="N123" s="149" t="s">
        <v>41</v>
      </c>
      <c r="O123" s="55"/>
      <c r="P123" s="142">
        <f t="shared" si="1"/>
        <v>0</v>
      </c>
      <c r="Q123" s="142">
        <v>0</v>
      </c>
      <c r="R123" s="142">
        <f t="shared" si="2"/>
        <v>0</v>
      </c>
      <c r="S123" s="142">
        <v>0</v>
      </c>
      <c r="T123" s="143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4" t="s">
        <v>143</v>
      </c>
      <c r="AT123" s="144" t="s">
        <v>174</v>
      </c>
      <c r="AU123" s="144" t="s">
        <v>86</v>
      </c>
      <c r="AY123" s="14" t="s">
        <v>129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4" t="s">
        <v>84</v>
      </c>
      <c r="BK123" s="145">
        <f t="shared" si="9"/>
        <v>0</v>
      </c>
      <c r="BL123" s="14" t="s">
        <v>143</v>
      </c>
      <c r="BM123" s="144" t="s">
        <v>771</v>
      </c>
    </row>
    <row r="124" spans="1:65" s="2" customFormat="1" ht="14.4" customHeight="1" x14ac:dyDescent="0.2">
      <c r="A124" s="29"/>
      <c r="B124" s="136"/>
      <c r="C124" s="162" t="s">
        <v>143</v>
      </c>
      <c r="D124" s="162" t="s">
        <v>174</v>
      </c>
      <c r="E124" s="163" t="s">
        <v>772</v>
      </c>
      <c r="F124" s="164" t="s">
        <v>773</v>
      </c>
      <c r="G124" s="165" t="s">
        <v>764</v>
      </c>
      <c r="H124" s="166">
        <v>39</v>
      </c>
      <c r="I124" s="146"/>
      <c r="J124" s="170">
        <f t="shared" si="0"/>
        <v>0</v>
      </c>
      <c r="K124" s="147"/>
      <c r="L124" s="30"/>
      <c r="M124" s="148" t="s">
        <v>1</v>
      </c>
      <c r="N124" s="149" t="s">
        <v>41</v>
      </c>
      <c r="O124" s="55"/>
      <c r="P124" s="142">
        <f t="shared" si="1"/>
        <v>0</v>
      </c>
      <c r="Q124" s="142">
        <v>0</v>
      </c>
      <c r="R124" s="142">
        <f t="shared" si="2"/>
        <v>0</v>
      </c>
      <c r="S124" s="142">
        <v>0</v>
      </c>
      <c r="T124" s="143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4" t="s">
        <v>143</v>
      </c>
      <c r="AT124" s="144" t="s">
        <v>174</v>
      </c>
      <c r="AU124" s="144" t="s">
        <v>86</v>
      </c>
      <c r="AY124" s="14" t="s">
        <v>129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4" t="s">
        <v>84</v>
      </c>
      <c r="BK124" s="145">
        <f t="shared" si="9"/>
        <v>0</v>
      </c>
      <c r="BL124" s="14" t="s">
        <v>143</v>
      </c>
      <c r="BM124" s="144" t="s">
        <v>774</v>
      </c>
    </row>
    <row r="125" spans="1:65" s="2" customFormat="1" ht="14.4" customHeight="1" x14ac:dyDescent="0.2">
      <c r="A125" s="29"/>
      <c r="B125" s="136"/>
      <c r="C125" s="162" t="s">
        <v>147</v>
      </c>
      <c r="D125" s="162" t="s">
        <v>174</v>
      </c>
      <c r="E125" s="163" t="s">
        <v>775</v>
      </c>
      <c r="F125" s="164" t="s">
        <v>776</v>
      </c>
      <c r="G125" s="165" t="s">
        <v>764</v>
      </c>
      <c r="H125" s="166">
        <v>3</v>
      </c>
      <c r="I125" s="146"/>
      <c r="J125" s="170">
        <f t="shared" si="0"/>
        <v>0</v>
      </c>
      <c r="K125" s="147"/>
      <c r="L125" s="30"/>
      <c r="M125" s="148" t="s">
        <v>1</v>
      </c>
      <c r="N125" s="149" t="s">
        <v>41</v>
      </c>
      <c r="O125" s="55"/>
      <c r="P125" s="142">
        <f t="shared" si="1"/>
        <v>0</v>
      </c>
      <c r="Q125" s="142">
        <v>0</v>
      </c>
      <c r="R125" s="142">
        <f t="shared" si="2"/>
        <v>0</v>
      </c>
      <c r="S125" s="142">
        <v>0</v>
      </c>
      <c r="T125" s="143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4" t="s">
        <v>143</v>
      </c>
      <c r="AT125" s="144" t="s">
        <v>174</v>
      </c>
      <c r="AU125" s="144" t="s">
        <v>86</v>
      </c>
      <c r="AY125" s="14" t="s">
        <v>129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4" t="s">
        <v>84</v>
      </c>
      <c r="BK125" s="145">
        <f t="shared" si="9"/>
        <v>0</v>
      </c>
      <c r="BL125" s="14" t="s">
        <v>143</v>
      </c>
      <c r="BM125" s="144" t="s">
        <v>777</v>
      </c>
    </row>
    <row r="126" spans="1:65" s="2" customFormat="1" ht="14.4" customHeight="1" x14ac:dyDescent="0.2">
      <c r="A126" s="29"/>
      <c r="B126" s="136"/>
      <c r="C126" s="162" t="s">
        <v>151</v>
      </c>
      <c r="D126" s="162" t="s">
        <v>174</v>
      </c>
      <c r="E126" s="163" t="s">
        <v>778</v>
      </c>
      <c r="F126" s="164" t="s">
        <v>779</v>
      </c>
      <c r="G126" s="165" t="s">
        <v>764</v>
      </c>
      <c r="H126" s="166">
        <v>3</v>
      </c>
      <c r="I126" s="146"/>
      <c r="J126" s="170">
        <f t="shared" si="0"/>
        <v>0</v>
      </c>
      <c r="K126" s="147"/>
      <c r="L126" s="30"/>
      <c r="M126" s="148" t="s">
        <v>1</v>
      </c>
      <c r="N126" s="149" t="s">
        <v>41</v>
      </c>
      <c r="O126" s="55"/>
      <c r="P126" s="142">
        <f t="shared" si="1"/>
        <v>0</v>
      </c>
      <c r="Q126" s="142">
        <v>0</v>
      </c>
      <c r="R126" s="142">
        <f t="shared" si="2"/>
        <v>0</v>
      </c>
      <c r="S126" s="142">
        <v>0</v>
      </c>
      <c r="T126" s="14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4" t="s">
        <v>143</v>
      </c>
      <c r="AT126" s="144" t="s">
        <v>174</v>
      </c>
      <c r="AU126" s="144" t="s">
        <v>86</v>
      </c>
      <c r="AY126" s="14" t="s">
        <v>129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4" t="s">
        <v>84</v>
      </c>
      <c r="BK126" s="145">
        <f t="shared" si="9"/>
        <v>0</v>
      </c>
      <c r="BL126" s="14" t="s">
        <v>143</v>
      </c>
      <c r="BM126" s="144" t="s">
        <v>780</v>
      </c>
    </row>
    <row r="127" spans="1:65" s="2" customFormat="1" ht="14.4" customHeight="1" x14ac:dyDescent="0.2">
      <c r="A127" s="29"/>
      <c r="B127" s="136"/>
      <c r="C127" s="162" t="s">
        <v>155</v>
      </c>
      <c r="D127" s="162" t="s">
        <v>174</v>
      </c>
      <c r="E127" s="163" t="s">
        <v>781</v>
      </c>
      <c r="F127" s="164" t="s">
        <v>782</v>
      </c>
      <c r="G127" s="165" t="s">
        <v>764</v>
      </c>
      <c r="H127" s="166">
        <v>1</v>
      </c>
      <c r="I127" s="146"/>
      <c r="J127" s="170">
        <f t="shared" si="0"/>
        <v>0</v>
      </c>
      <c r="K127" s="147"/>
      <c r="L127" s="30"/>
      <c r="M127" s="148" t="s">
        <v>1</v>
      </c>
      <c r="N127" s="149" t="s">
        <v>41</v>
      </c>
      <c r="O127" s="55"/>
      <c r="P127" s="142">
        <f t="shared" si="1"/>
        <v>0</v>
      </c>
      <c r="Q127" s="142">
        <v>0</v>
      </c>
      <c r="R127" s="142">
        <f t="shared" si="2"/>
        <v>0</v>
      </c>
      <c r="S127" s="142">
        <v>0</v>
      </c>
      <c r="T127" s="14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4" t="s">
        <v>143</v>
      </c>
      <c r="AT127" s="144" t="s">
        <v>174</v>
      </c>
      <c r="AU127" s="144" t="s">
        <v>86</v>
      </c>
      <c r="AY127" s="14" t="s">
        <v>129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4" t="s">
        <v>84</v>
      </c>
      <c r="BK127" s="145">
        <f t="shared" si="9"/>
        <v>0</v>
      </c>
      <c r="BL127" s="14" t="s">
        <v>143</v>
      </c>
      <c r="BM127" s="144" t="s">
        <v>783</v>
      </c>
    </row>
    <row r="128" spans="1:65" s="2" customFormat="1" ht="14.4" customHeight="1" x14ac:dyDescent="0.2">
      <c r="A128" s="29"/>
      <c r="B128" s="136"/>
      <c r="C128" s="162" t="s">
        <v>159</v>
      </c>
      <c r="D128" s="162" t="s">
        <v>174</v>
      </c>
      <c r="E128" s="163" t="s">
        <v>784</v>
      </c>
      <c r="F128" s="164" t="s">
        <v>785</v>
      </c>
      <c r="G128" s="165" t="s">
        <v>764</v>
      </c>
      <c r="H128" s="166">
        <v>1</v>
      </c>
      <c r="I128" s="146"/>
      <c r="J128" s="170">
        <f t="shared" si="0"/>
        <v>0</v>
      </c>
      <c r="K128" s="147"/>
      <c r="L128" s="30"/>
      <c r="M128" s="148" t="s">
        <v>1</v>
      </c>
      <c r="N128" s="149" t="s">
        <v>41</v>
      </c>
      <c r="O128" s="55"/>
      <c r="P128" s="142">
        <f t="shared" si="1"/>
        <v>0</v>
      </c>
      <c r="Q128" s="142">
        <v>0</v>
      </c>
      <c r="R128" s="142">
        <f t="shared" si="2"/>
        <v>0</v>
      </c>
      <c r="S128" s="142">
        <v>0</v>
      </c>
      <c r="T128" s="14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4" t="s">
        <v>143</v>
      </c>
      <c r="AT128" s="144" t="s">
        <v>174</v>
      </c>
      <c r="AU128" s="144" t="s">
        <v>86</v>
      </c>
      <c r="AY128" s="14" t="s">
        <v>129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4" t="s">
        <v>84</v>
      </c>
      <c r="BK128" s="145">
        <f t="shared" si="9"/>
        <v>0</v>
      </c>
      <c r="BL128" s="14" t="s">
        <v>143</v>
      </c>
      <c r="BM128" s="144" t="s">
        <v>786</v>
      </c>
    </row>
    <row r="129" spans="1:65" s="2" customFormat="1" ht="14.4" customHeight="1" x14ac:dyDescent="0.2">
      <c r="A129" s="29"/>
      <c r="B129" s="136"/>
      <c r="C129" s="162" t="s">
        <v>163</v>
      </c>
      <c r="D129" s="162" t="s">
        <v>174</v>
      </c>
      <c r="E129" s="163" t="s">
        <v>787</v>
      </c>
      <c r="F129" s="164" t="s">
        <v>788</v>
      </c>
      <c r="G129" s="165" t="s">
        <v>764</v>
      </c>
      <c r="H129" s="166">
        <v>12</v>
      </c>
      <c r="I129" s="146"/>
      <c r="J129" s="170">
        <f t="shared" si="0"/>
        <v>0</v>
      </c>
      <c r="K129" s="147"/>
      <c r="L129" s="30"/>
      <c r="M129" s="148" t="s">
        <v>1</v>
      </c>
      <c r="N129" s="149" t="s">
        <v>41</v>
      </c>
      <c r="O129" s="55"/>
      <c r="P129" s="142">
        <f t="shared" si="1"/>
        <v>0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4" t="s">
        <v>143</v>
      </c>
      <c r="AT129" s="144" t="s">
        <v>174</v>
      </c>
      <c r="AU129" s="144" t="s">
        <v>86</v>
      </c>
      <c r="AY129" s="14" t="s">
        <v>129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4" t="s">
        <v>84</v>
      </c>
      <c r="BK129" s="145">
        <f t="shared" si="9"/>
        <v>0</v>
      </c>
      <c r="BL129" s="14" t="s">
        <v>143</v>
      </c>
      <c r="BM129" s="144" t="s">
        <v>789</v>
      </c>
    </row>
    <row r="130" spans="1:65" s="2" customFormat="1" ht="14.4" customHeight="1" x14ac:dyDescent="0.2">
      <c r="A130" s="29"/>
      <c r="B130" s="136"/>
      <c r="C130" s="162" t="s">
        <v>167</v>
      </c>
      <c r="D130" s="162" t="s">
        <v>174</v>
      </c>
      <c r="E130" s="163" t="s">
        <v>790</v>
      </c>
      <c r="F130" s="164" t="s">
        <v>791</v>
      </c>
      <c r="G130" s="165" t="s">
        <v>764</v>
      </c>
      <c r="H130" s="166">
        <v>16</v>
      </c>
      <c r="I130" s="146"/>
      <c r="J130" s="170">
        <f t="shared" si="0"/>
        <v>0</v>
      </c>
      <c r="K130" s="147"/>
      <c r="L130" s="30"/>
      <c r="M130" s="148" t="s">
        <v>1</v>
      </c>
      <c r="N130" s="149" t="s">
        <v>41</v>
      </c>
      <c r="O130" s="55"/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4" t="s">
        <v>143</v>
      </c>
      <c r="AT130" s="144" t="s">
        <v>174</v>
      </c>
      <c r="AU130" s="144" t="s">
        <v>86</v>
      </c>
      <c r="AY130" s="14" t="s">
        <v>129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4" t="s">
        <v>84</v>
      </c>
      <c r="BK130" s="145">
        <f t="shared" si="9"/>
        <v>0</v>
      </c>
      <c r="BL130" s="14" t="s">
        <v>143</v>
      </c>
      <c r="BM130" s="144" t="s">
        <v>792</v>
      </c>
    </row>
    <row r="131" spans="1:65" s="2" customFormat="1" ht="14.4" customHeight="1" x14ac:dyDescent="0.2">
      <c r="A131" s="29"/>
      <c r="B131" s="136"/>
      <c r="C131" s="162" t="s">
        <v>214</v>
      </c>
      <c r="D131" s="162" t="s">
        <v>174</v>
      </c>
      <c r="E131" s="163" t="s">
        <v>793</v>
      </c>
      <c r="F131" s="164" t="s">
        <v>794</v>
      </c>
      <c r="G131" s="165" t="s">
        <v>764</v>
      </c>
      <c r="H131" s="166">
        <v>1</v>
      </c>
      <c r="I131" s="146"/>
      <c r="J131" s="170">
        <f t="shared" si="0"/>
        <v>0</v>
      </c>
      <c r="K131" s="147"/>
      <c r="L131" s="30"/>
      <c r="M131" s="148" t="s">
        <v>1</v>
      </c>
      <c r="N131" s="149" t="s">
        <v>41</v>
      </c>
      <c r="O131" s="55"/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4" t="s">
        <v>143</v>
      </c>
      <c r="AT131" s="144" t="s">
        <v>174</v>
      </c>
      <c r="AU131" s="144" t="s">
        <v>86</v>
      </c>
      <c r="AY131" s="14" t="s">
        <v>129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4" t="s">
        <v>84</v>
      </c>
      <c r="BK131" s="145">
        <f t="shared" si="9"/>
        <v>0</v>
      </c>
      <c r="BL131" s="14" t="s">
        <v>143</v>
      </c>
      <c r="BM131" s="144" t="s">
        <v>795</v>
      </c>
    </row>
    <row r="132" spans="1:65" s="2" customFormat="1" ht="14.4" customHeight="1" x14ac:dyDescent="0.2">
      <c r="A132" s="29"/>
      <c r="B132" s="136"/>
      <c r="C132" s="162" t="s">
        <v>217</v>
      </c>
      <c r="D132" s="162" t="s">
        <v>174</v>
      </c>
      <c r="E132" s="163" t="s">
        <v>796</v>
      </c>
      <c r="F132" s="164" t="s">
        <v>797</v>
      </c>
      <c r="G132" s="165" t="s">
        <v>764</v>
      </c>
      <c r="H132" s="166">
        <v>1</v>
      </c>
      <c r="I132" s="146"/>
      <c r="J132" s="170">
        <f t="shared" si="0"/>
        <v>0</v>
      </c>
      <c r="K132" s="147"/>
      <c r="L132" s="30"/>
      <c r="M132" s="148" t="s">
        <v>1</v>
      </c>
      <c r="N132" s="149" t="s">
        <v>41</v>
      </c>
      <c r="O132" s="55"/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4" t="s">
        <v>143</v>
      </c>
      <c r="AT132" s="144" t="s">
        <v>174</v>
      </c>
      <c r="AU132" s="144" t="s">
        <v>86</v>
      </c>
      <c r="AY132" s="14" t="s">
        <v>129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4" t="s">
        <v>84</v>
      </c>
      <c r="BK132" s="145">
        <f t="shared" si="9"/>
        <v>0</v>
      </c>
      <c r="BL132" s="14" t="s">
        <v>143</v>
      </c>
      <c r="BM132" s="144" t="s">
        <v>798</v>
      </c>
    </row>
    <row r="133" spans="1:65" s="2" customFormat="1" ht="24.15" customHeight="1" x14ac:dyDescent="0.2">
      <c r="A133" s="29"/>
      <c r="B133" s="136"/>
      <c r="C133" s="162" t="s">
        <v>220</v>
      </c>
      <c r="D133" s="162" t="s">
        <v>174</v>
      </c>
      <c r="E133" s="163" t="s">
        <v>799</v>
      </c>
      <c r="F133" s="164" t="s">
        <v>800</v>
      </c>
      <c r="G133" s="165" t="s">
        <v>764</v>
      </c>
      <c r="H133" s="166">
        <v>1</v>
      </c>
      <c r="I133" s="146"/>
      <c r="J133" s="170">
        <f t="shared" si="0"/>
        <v>0</v>
      </c>
      <c r="K133" s="147"/>
      <c r="L133" s="30"/>
      <c r="M133" s="148" t="s">
        <v>1</v>
      </c>
      <c r="N133" s="149" t="s">
        <v>41</v>
      </c>
      <c r="O133" s="55"/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4" t="s">
        <v>143</v>
      </c>
      <c r="AT133" s="144" t="s">
        <v>174</v>
      </c>
      <c r="AU133" s="144" t="s">
        <v>86</v>
      </c>
      <c r="AY133" s="14" t="s">
        <v>129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4" t="s">
        <v>84</v>
      </c>
      <c r="BK133" s="145">
        <f t="shared" si="9"/>
        <v>0</v>
      </c>
      <c r="BL133" s="14" t="s">
        <v>143</v>
      </c>
      <c r="BM133" s="144" t="s">
        <v>801</v>
      </c>
    </row>
    <row r="134" spans="1:65" s="2" customFormat="1" ht="14.4" customHeight="1" x14ac:dyDescent="0.2">
      <c r="A134" s="29"/>
      <c r="B134" s="136"/>
      <c r="C134" s="162" t="s">
        <v>223</v>
      </c>
      <c r="D134" s="162" t="s">
        <v>174</v>
      </c>
      <c r="E134" s="163" t="s">
        <v>802</v>
      </c>
      <c r="F134" s="164" t="s">
        <v>803</v>
      </c>
      <c r="G134" s="165" t="s">
        <v>764</v>
      </c>
      <c r="H134" s="166">
        <v>1</v>
      </c>
      <c r="I134" s="146"/>
      <c r="J134" s="170">
        <f t="shared" si="0"/>
        <v>0</v>
      </c>
      <c r="K134" s="147"/>
      <c r="L134" s="30"/>
      <c r="M134" s="148" t="s">
        <v>1</v>
      </c>
      <c r="N134" s="149" t="s">
        <v>41</v>
      </c>
      <c r="O134" s="55"/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4" t="s">
        <v>143</v>
      </c>
      <c r="AT134" s="144" t="s">
        <v>174</v>
      </c>
      <c r="AU134" s="144" t="s">
        <v>86</v>
      </c>
      <c r="AY134" s="14" t="s">
        <v>129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4" t="s">
        <v>84</v>
      </c>
      <c r="BK134" s="145">
        <f t="shared" si="9"/>
        <v>0</v>
      </c>
      <c r="BL134" s="14" t="s">
        <v>143</v>
      </c>
      <c r="BM134" s="144" t="s">
        <v>804</v>
      </c>
    </row>
    <row r="135" spans="1:65" s="2" customFormat="1" ht="14.4" customHeight="1" x14ac:dyDescent="0.2">
      <c r="A135" s="29"/>
      <c r="B135" s="136"/>
      <c r="C135" s="162" t="s">
        <v>8</v>
      </c>
      <c r="D135" s="162" t="s">
        <v>174</v>
      </c>
      <c r="E135" s="163" t="s">
        <v>805</v>
      </c>
      <c r="F135" s="164" t="s">
        <v>806</v>
      </c>
      <c r="G135" s="165" t="s">
        <v>186</v>
      </c>
      <c r="H135" s="166">
        <v>350</v>
      </c>
      <c r="I135" s="146"/>
      <c r="J135" s="170">
        <f t="shared" si="0"/>
        <v>0</v>
      </c>
      <c r="K135" s="147"/>
      <c r="L135" s="30"/>
      <c r="M135" s="148" t="s">
        <v>1</v>
      </c>
      <c r="N135" s="149" t="s">
        <v>41</v>
      </c>
      <c r="O135" s="55"/>
      <c r="P135" s="142">
        <f t="shared" si="1"/>
        <v>0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4" t="s">
        <v>143</v>
      </c>
      <c r="AT135" s="144" t="s">
        <v>174</v>
      </c>
      <c r="AU135" s="144" t="s">
        <v>86</v>
      </c>
      <c r="AY135" s="14" t="s">
        <v>129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4" t="s">
        <v>84</v>
      </c>
      <c r="BK135" s="145">
        <f t="shared" si="9"/>
        <v>0</v>
      </c>
      <c r="BL135" s="14" t="s">
        <v>143</v>
      </c>
      <c r="BM135" s="144" t="s">
        <v>807</v>
      </c>
    </row>
    <row r="136" spans="1:65" s="2" customFormat="1" ht="14.4" customHeight="1" x14ac:dyDescent="0.2">
      <c r="A136" s="29"/>
      <c r="B136" s="136"/>
      <c r="C136" s="162" t="s">
        <v>134</v>
      </c>
      <c r="D136" s="162" t="s">
        <v>174</v>
      </c>
      <c r="E136" s="163" t="s">
        <v>808</v>
      </c>
      <c r="F136" s="164" t="s">
        <v>809</v>
      </c>
      <c r="G136" s="165" t="s">
        <v>186</v>
      </c>
      <c r="H136" s="166">
        <v>1400</v>
      </c>
      <c r="I136" s="146"/>
      <c r="J136" s="170">
        <f t="shared" si="0"/>
        <v>0</v>
      </c>
      <c r="K136" s="147"/>
      <c r="L136" s="30"/>
      <c r="M136" s="148" t="s">
        <v>1</v>
      </c>
      <c r="N136" s="149" t="s">
        <v>41</v>
      </c>
      <c r="O136" s="55"/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4" t="s">
        <v>143</v>
      </c>
      <c r="AT136" s="144" t="s">
        <v>174</v>
      </c>
      <c r="AU136" s="144" t="s">
        <v>86</v>
      </c>
      <c r="AY136" s="14" t="s">
        <v>129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4" t="s">
        <v>84</v>
      </c>
      <c r="BK136" s="145">
        <f t="shared" si="9"/>
        <v>0</v>
      </c>
      <c r="BL136" s="14" t="s">
        <v>143</v>
      </c>
      <c r="BM136" s="144" t="s">
        <v>810</v>
      </c>
    </row>
    <row r="137" spans="1:65" s="2" customFormat="1" ht="14.4" customHeight="1" x14ac:dyDescent="0.2">
      <c r="A137" s="29"/>
      <c r="B137" s="136"/>
      <c r="C137" s="162" t="s">
        <v>238</v>
      </c>
      <c r="D137" s="162" t="s">
        <v>174</v>
      </c>
      <c r="E137" s="163" t="s">
        <v>811</v>
      </c>
      <c r="F137" s="164" t="s">
        <v>812</v>
      </c>
      <c r="G137" s="165" t="s">
        <v>186</v>
      </c>
      <c r="H137" s="166">
        <v>450</v>
      </c>
      <c r="I137" s="146"/>
      <c r="J137" s="170">
        <f t="shared" si="0"/>
        <v>0</v>
      </c>
      <c r="K137" s="147"/>
      <c r="L137" s="30"/>
      <c r="M137" s="148" t="s">
        <v>1</v>
      </c>
      <c r="N137" s="149" t="s">
        <v>41</v>
      </c>
      <c r="O137" s="55"/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4" t="s">
        <v>143</v>
      </c>
      <c r="AT137" s="144" t="s">
        <v>174</v>
      </c>
      <c r="AU137" s="144" t="s">
        <v>86</v>
      </c>
      <c r="AY137" s="14" t="s">
        <v>129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4" t="s">
        <v>84</v>
      </c>
      <c r="BK137" s="145">
        <f t="shared" si="9"/>
        <v>0</v>
      </c>
      <c r="BL137" s="14" t="s">
        <v>143</v>
      </c>
      <c r="BM137" s="144" t="s">
        <v>813</v>
      </c>
    </row>
    <row r="138" spans="1:65" s="2" customFormat="1" ht="14.4" customHeight="1" x14ac:dyDescent="0.2">
      <c r="A138" s="29"/>
      <c r="B138" s="136"/>
      <c r="C138" s="162" t="s">
        <v>242</v>
      </c>
      <c r="D138" s="162" t="s">
        <v>174</v>
      </c>
      <c r="E138" s="163" t="s">
        <v>814</v>
      </c>
      <c r="F138" s="164" t="s">
        <v>815</v>
      </c>
      <c r="G138" s="165" t="s">
        <v>186</v>
      </c>
      <c r="H138" s="166">
        <v>50</v>
      </c>
      <c r="I138" s="146"/>
      <c r="J138" s="170">
        <f t="shared" si="0"/>
        <v>0</v>
      </c>
      <c r="K138" s="147"/>
      <c r="L138" s="30"/>
      <c r="M138" s="148" t="s">
        <v>1</v>
      </c>
      <c r="N138" s="149" t="s">
        <v>41</v>
      </c>
      <c r="O138" s="55"/>
      <c r="P138" s="142">
        <f t="shared" si="1"/>
        <v>0</v>
      </c>
      <c r="Q138" s="142">
        <v>0</v>
      </c>
      <c r="R138" s="142">
        <f t="shared" si="2"/>
        <v>0</v>
      </c>
      <c r="S138" s="142">
        <v>0</v>
      </c>
      <c r="T138" s="14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4" t="s">
        <v>143</v>
      </c>
      <c r="AT138" s="144" t="s">
        <v>174</v>
      </c>
      <c r="AU138" s="144" t="s">
        <v>86</v>
      </c>
      <c r="AY138" s="14" t="s">
        <v>129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4" t="s">
        <v>84</v>
      </c>
      <c r="BK138" s="145">
        <f t="shared" si="9"/>
        <v>0</v>
      </c>
      <c r="BL138" s="14" t="s">
        <v>143</v>
      </c>
      <c r="BM138" s="144" t="s">
        <v>816</v>
      </c>
    </row>
    <row r="139" spans="1:65" s="2" customFormat="1" ht="14.4" customHeight="1" x14ac:dyDescent="0.2">
      <c r="A139" s="29"/>
      <c r="B139" s="136"/>
      <c r="C139" s="162" t="s">
        <v>247</v>
      </c>
      <c r="D139" s="162" t="s">
        <v>174</v>
      </c>
      <c r="E139" s="163" t="s">
        <v>817</v>
      </c>
      <c r="F139" s="164" t="s">
        <v>818</v>
      </c>
      <c r="G139" s="165" t="s">
        <v>186</v>
      </c>
      <c r="H139" s="166">
        <v>70</v>
      </c>
      <c r="I139" s="146"/>
      <c r="J139" s="170">
        <f t="shared" si="0"/>
        <v>0</v>
      </c>
      <c r="K139" s="147"/>
      <c r="L139" s="30"/>
      <c r="M139" s="148" t="s">
        <v>1</v>
      </c>
      <c r="N139" s="149" t="s">
        <v>41</v>
      </c>
      <c r="O139" s="55"/>
      <c r="P139" s="142">
        <f t="shared" si="1"/>
        <v>0</v>
      </c>
      <c r="Q139" s="142">
        <v>0</v>
      </c>
      <c r="R139" s="142">
        <f t="shared" si="2"/>
        <v>0</v>
      </c>
      <c r="S139" s="142">
        <v>0</v>
      </c>
      <c r="T139" s="14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4" t="s">
        <v>143</v>
      </c>
      <c r="AT139" s="144" t="s">
        <v>174</v>
      </c>
      <c r="AU139" s="144" t="s">
        <v>86</v>
      </c>
      <c r="AY139" s="14" t="s">
        <v>129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4" t="s">
        <v>84</v>
      </c>
      <c r="BK139" s="145">
        <f t="shared" si="9"/>
        <v>0</v>
      </c>
      <c r="BL139" s="14" t="s">
        <v>143</v>
      </c>
      <c r="BM139" s="144" t="s">
        <v>819</v>
      </c>
    </row>
    <row r="140" spans="1:65" s="2" customFormat="1" ht="14.4" customHeight="1" x14ac:dyDescent="0.2">
      <c r="A140" s="29"/>
      <c r="B140" s="136"/>
      <c r="C140" s="162" t="s">
        <v>251</v>
      </c>
      <c r="D140" s="162" t="s">
        <v>174</v>
      </c>
      <c r="E140" s="163" t="s">
        <v>820</v>
      </c>
      <c r="F140" s="164" t="s">
        <v>1016</v>
      </c>
      <c r="G140" s="165" t="s">
        <v>186</v>
      </c>
      <c r="H140" s="166">
        <v>45</v>
      </c>
      <c r="I140" s="146"/>
      <c r="J140" s="170">
        <f t="shared" si="0"/>
        <v>0</v>
      </c>
      <c r="K140" s="147"/>
      <c r="L140" s="30"/>
      <c r="M140" s="148" t="s">
        <v>1</v>
      </c>
      <c r="N140" s="149" t="s">
        <v>41</v>
      </c>
      <c r="O140" s="55"/>
      <c r="P140" s="142">
        <f t="shared" si="1"/>
        <v>0</v>
      </c>
      <c r="Q140" s="142">
        <v>0</v>
      </c>
      <c r="R140" s="142">
        <f t="shared" si="2"/>
        <v>0</v>
      </c>
      <c r="S140" s="142">
        <v>0</v>
      </c>
      <c r="T140" s="14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4" t="s">
        <v>143</v>
      </c>
      <c r="AT140" s="144" t="s">
        <v>174</v>
      </c>
      <c r="AU140" s="144" t="s">
        <v>86</v>
      </c>
      <c r="AY140" s="14" t="s">
        <v>129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4" t="s">
        <v>84</v>
      </c>
      <c r="BK140" s="145">
        <f t="shared" si="9"/>
        <v>0</v>
      </c>
      <c r="BL140" s="14" t="s">
        <v>143</v>
      </c>
      <c r="BM140" s="144" t="s">
        <v>821</v>
      </c>
    </row>
    <row r="141" spans="1:65" s="2" customFormat="1" ht="24.15" customHeight="1" x14ac:dyDescent="0.2">
      <c r="A141" s="29"/>
      <c r="B141" s="136"/>
      <c r="C141" s="162" t="s">
        <v>7</v>
      </c>
      <c r="D141" s="162" t="s">
        <v>174</v>
      </c>
      <c r="E141" s="163" t="s">
        <v>822</v>
      </c>
      <c r="F141" s="164" t="s">
        <v>823</v>
      </c>
      <c r="G141" s="165" t="s">
        <v>824</v>
      </c>
      <c r="H141" s="166">
        <v>1</v>
      </c>
      <c r="I141" s="146"/>
      <c r="J141" s="170">
        <f t="shared" si="0"/>
        <v>0</v>
      </c>
      <c r="K141" s="147"/>
      <c r="L141" s="30"/>
      <c r="M141" s="148" t="s">
        <v>1</v>
      </c>
      <c r="N141" s="149" t="s">
        <v>41</v>
      </c>
      <c r="O141" s="55"/>
      <c r="P141" s="142">
        <f t="shared" si="1"/>
        <v>0</v>
      </c>
      <c r="Q141" s="142">
        <v>0</v>
      </c>
      <c r="R141" s="142">
        <f t="shared" si="2"/>
        <v>0</v>
      </c>
      <c r="S141" s="142">
        <v>0</v>
      </c>
      <c r="T141" s="14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4" t="s">
        <v>143</v>
      </c>
      <c r="AT141" s="144" t="s">
        <v>174</v>
      </c>
      <c r="AU141" s="144" t="s">
        <v>86</v>
      </c>
      <c r="AY141" s="14" t="s">
        <v>129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4" t="s">
        <v>84</v>
      </c>
      <c r="BK141" s="145">
        <f t="shared" si="9"/>
        <v>0</v>
      </c>
      <c r="BL141" s="14" t="s">
        <v>143</v>
      </c>
      <c r="BM141" s="144" t="s">
        <v>825</v>
      </c>
    </row>
    <row r="142" spans="1:65" s="2" customFormat="1" ht="14.4" customHeight="1" x14ac:dyDescent="0.2">
      <c r="A142" s="29"/>
      <c r="B142" s="136"/>
      <c r="C142" s="162" t="s">
        <v>211</v>
      </c>
      <c r="D142" s="162" t="s">
        <v>174</v>
      </c>
      <c r="E142" s="163" t="s">
        <v>826</v>
      </c>
      <c r="F142" s="164" t="s">
        <v>827</v>
      </c>
      <c r="G142" s="165" t="s">
        <v>824</v>
      </c>
      <c r="H142" s="166">
        <v>1</v>
      </c>
      <c r="I142" s="146"/>
      <c r="J142" s="170">
        <f t="shared" si="0"/>
        <v>0</v>
      </c>
      <c r="K142" s="147"/>
      <c r="L142" s="30"/>
      <c r="M142" s="148" t="s">
        <v>1</v>
      </c>
      <c r="N142" s="149" t="s">
        <v>41</v>
      </c>
      <c r="O142" s="55"/>
      <c r="P142" s="142">
        <f t="shared" si="1"/>
        <v>0</v>
      </c>
      <c r="Q142" s="142">
        <v>0</v>
      </c>
      <c r="R142" s="142">
        <f t="shared" si="2"/>
        <v>0</v>
      </c>
      <c r="S142" s="142">
        <v>0</v>
      </c>
      <c r="T142" s="14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4" t="s">
        <v>143</v>
      </c>
      <c r="AT142" s="144" t="s">
        <v>174</v>
      </c>
      <c r="AU142" s="144" t="s">
        <v>86</v>
      </c>
      <c r="AY142" s="14" t="s">
        <v>129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4" t="s">
        <v>84</v>
      </c>
      <c r="BK142" s="145">
        <f t="shared" si="9"/>
        <v>0</v>
      </c>
      <c r="BL142" s="14" t="s">
        <v>143</v>
      </c>
      <c r="BM142" s="144" t="s">
        <v>828</v>
      </c>
    </row>
    <row r="143" spans="1:65" s="2" customFormat="1" ht="14.4" customHeight="1" x14ac:dyDescent="0.2">
      <c r="A143" s="29"/>
      <c r="B143" s="136"/>
      <c r="C143" s="162" t="s">
        <v>226</v>
      </c>
      <c r="D143" s="162" t="s">
        <v>174</v>
      </c>
      <c r="E143" s="163" t="s">
        <v>829</v>
      </c>
      <c r="F143" s="164" t="s">
        <v>830</v>
      </c>
      <c r="G143" s="165" t="s">
        <v>824</v>
      </c>
      <c r="H143" s="166">
        <v>1</v>
      </c>
      <c r="I143" s="146"/>
      <c r="J143" s="170">
        <f t="shared" si="0"/>
        <v>0</v>
      </c>
      <c r="K143" s="147"/>
      <c r="L143" s="30"/>
      <c r="M143" s="148" t="s">
        <v>1</v>
      </c>
      <c r="N143" s="149" t="s">
        <v>41</v>
      </c>
      <c r="O143" s="55"/>
      <c r="P143" s="142">
        <f t="shared" si="1"/>
        <v>0</v>
      </c>
      <c r="Q143" s="142">
        <v>0</v>
      </c>
      <c r="R143" s="142">
        <f t="shared" si="2"/>
        <v>0</v>
      </c>
      <c r="S143" s="142">
        <v>0</v>
      </c>
      <c r="T143" s="14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4" t="s">
        <v>143</v>
      </c>
      <c r="AT143" s="144" t="s">
        <v>174</v>
      </c>
      <c r="AU143" s="144" t="s">
        <v>86</v>
      </c>
      <c r="AY143" s="14" t="s">
        <v>129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4" t="s">
        <v>84</v>
      </c>
      <c r="BK143" s="145">
        <f t="shared" si="9"/>
        <v>0</v>
      </c>
      <c r="BL143" s="14" t="s">
        <v>143</v>
      </c>
      <c r="BM143" s="144" t="s">
        <v>831</v>
      </c>
    </row>
    <row r="144" spans="1:65" s="2" customFormat="1" ht="14.4" customHeight="1" x14ac:dyDescent="0.2">
      <c r="A144" s="29"/>
      <c r="B144" s="136"/>
      <c r="C144" s="162" t="s">
        <v>231</v>
      </c>
      <c r="D144" s="162" t="s">
        <v>174</v>
      </c>
      <c r="E144" s="163" t="s">
        <v>832</v>
      </c>
      <c r="F144" s="164" t="s">
        <v>833</v>
      </c>
      <c r="G144" s="165" t="s">
        <v>824</v>
      </c>
      <c r="H144" s="166">
        <v>1</v>
      </c>
      <c r="I144" s="146"/>
      <c r="J144" s="170">
        <f t="shared" si="0"/>
        <v>0</v>
      </c>
      <c r="K144" s="147"/>
      <c r="L144" s="30"/>
      <c r="M144" s="148" t="s">
        <v>1</v>
      </c>
      <c r="N144" s="149" t="s">
        <v>41</v>
      </c>
      <c r="O144" s="55"/>
      <c r="P144" s="142">
        <f t="shared" si="1"/>
        <v>0</v>
      </c>
      <c r="Q144" s="142">
        <v>0</v>
      </c>
      <c r="R144" s="142">
        <f t="shared" si="2"/>
        <v>0</v>
      </c>
      <c r="S144" s="142">
        <v>0</v>
      </c>
      <c r="T144" s="14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4" t="s">
        <v>143</v>
      </c>
      <c r="AT144" s="144" t="s">
        <v>174</v>
      </c>
      <c r="AU144" s="144" t="s">
        <v>86</v>
      </c>
      <c r="AY144" s="14" t="s">
        <v>129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4" t="s">
        <v>84</v>
      </c>
      <c r="BK144" s="145">
        <f t="shared" si="9"/>
        <v>0</v>
      </c>
      <c r="BL144" s="14" t="s">
        <v>143</v>
      </c>
      <c r="BM144" s="144" t="s">
        <v>834</v>
      </c>
    </row>
    <row r="145" spans="1:65" s="2" customFormat="1" ht="14.4" customHeight="1" x14ac:dyDescent="0.2">
      <c r="A145" s="29"/>
      <c r="B145" s="136"/>
      <c r="C145" s="162" t="s">
        <v>173</v>
      </c>
      <c r="D145" s="162" t="s">
        <v>174</v>
      </c>
      <c r="E145" s="163" t="s">
        <v>835</v>
      </c>
      <c r="F145" s="164" t="s">
        <v>836</v>
      </c>
      <c r="G145" s="165" t="s">
        <v>824</v>
      </c>
      <c r="H145" s="166">
        <v>1</v>
      </c>
      <c r="I145" s="146"/>
      <c r="J145" s="170">
        <f t="shared" si="0"/>
        <v>0</v>
      </c>
      <c r="K145" s="147"/>
      <c r="L145" s="30"/>
      <c r="M145" s="148" t="s">
        <v>1</v>
      </c>
      <c r="N145" s="149" t="s">
        <v>41</v>
      </c>
      <c r="O145" s="55"/>
      <c r="P145" s="142">
        <f t="shared" si="1"/>
        <v>0</v>
      </c>
      <c r="Q145" s="142">
        <v>0</v>
      </c>
      <c r="R145" s="142">
        <f t="shared" si="2"/>
        <v>0</v>
      </c>
      <c r="S145" s="142">
        <v>0</v>
      </c>
      <c r="T145" s="14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4" t="s">
        <v>143</v>
      </c>
      <c r="AT145" s="144" t="s">
        <v>174</v>
      </c>
      <c r="AU145" s="144" t="s">
        <v>86</v>
      </c>
      <c r="AY145" s="14" t="s">
        <v>129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4" t="s">
        <v>84</v>
      </c>
      <c r="BK145" s="145">
        <f t="shared" si="9"/>
        <v>0</v>
      </c>
      <c r="BL145" s="14" t="s">
        <v>143</v>
      </c>
      <c r="BM145" s="144" t="s">
        <v>837</v>
      </c>
    </row>
    <row r="146" spans="1:65" s="2" customFormat="1" ht="14.4" customHeight="1" x14ac:dyDescent="0.2">
      <c r="A146" s="29"/>
      <c r="B146" s="136"/>
      <c r="C146" s="162" t="s">
        <v>179</v>
      </c>
      <c r="D146" s="162" t="s">
        <v>174</v>
      </c>
      <c r="E146" s="163" t="s">
        <v>838</v>
      </c>
      <c r="F146" s="164" t="s">
        <v>839</v>
      </c>
      <c r="G146" s="165" t="s">
        <v>824</v>
      </c>
      <c r="H146" s="166">
        <v>1</v>
      </c>
      <c r="I146" s="146"/>
      <c r="J146" s="170">
        <f t="shared" si="0"/>
        <v>0</v>
      </c>
      <c r="K146" s="147"/>
      <c r="L146" s="30"/>
      <c r="M146" s="148" t="s">
        <v>1</v>
      </c>
      <c r="N146" s="149" t="s">
        <v>41</v>
      </c>
      <c r="O146" s="55"/>
      <c r="P146" s="142">
        <f t="shared" si="1"/>
        <v>0</v>
      </c>
      <c r="Q146" s="142">
        <v>0</v>
      </c>
      <c r="R146" s="142">
        <f t="shared" si="2"/>
        <v>0</v>
      </c>
      <c r="S146" s="142">
        <v>0</v>
      </c>
      <c r="T146" s="14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4" t="s">
        <v>143</v>
      </c>
      <c r="AT146" s="144" t="s">
        <v>174</v>
      </c>
      <c r="AU146" s="144" t="s">
        <v>86</v>
      </c>
      <c r="AY146" s="14" t="s">
        <v>129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4" t="s">
        <v>84</v>
      </c>
      <c r="BK146" s="145">
        <f t="shared" si="9"/>
        <v>0</v>
      </c>
      <c r="BL146" s="14" t="s">
        <v>143</v>
      </c>
      <c r="BM146" s="144" t="s">
        <v>840</v>
      </c>
    </row>
    <row r="147" spans="1:65" s="2" customFormat="1" ht="14.4" customHeight="1" x14ac:dyDescent="0.2">
      <c r="A147" s="29"/>
      <c r="B147" s="136"/>
      <c r="C147" s="162" t="s">
        <v>192</v>
      </c>
      <c r="D147" s="162" t="s">
        <v>174</v>
      </c>
      <c r="E147" s="163" t="s">
        <v>841</v>
      </c>
      <c r="F147" s="164" t="s">
        <v>842</v>
      </c>
      <c r="G147" s="165" t="s">
        <v>824</v>
      </c>
      <c r="H147" s="166">
        <v>1</v>
      </c>
      <c r="I147" s="146"/>
      <c r="J147" s="170">
        <f t="shared" si="0"/>
        <v>0</v>
      </c>
      <c r="K147" s="147"/>
      <c r="L147" s="30"/>
      <c r="M147" s="151" t="s">
        <v>1</v>
      </c>
      <c r="N147" s="152" t="s">
        <v>41</v>
      </c>
      <c r="O147" s="153"/>
      <c r="P147" s="154">
        <f t="shared" si="1"/>
        <v>0</v>
      </c>
      <c r="Q147" s="154">
        <v>0</v>
      </c>
      <c r="R147" s="154">
        <f t="shared" si="2"/>
        <v>0</v>
      </c>
      <c r="S147" s="154">
        <v>0</v>
      </c>
      <c r="T147" s="155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4" t="s">
        <v>143</v>
      </c>
      <c r="AT147" s="144" t="s">
        <v>174</v>
      </c>
      <c r="AU147" s="144" t="s">
        <v>86</v>
      </c>
      <c r="AY147" s="14" t="s">
        <v>129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4" t="s">
        <v>84</v>
      </c>
      <c r="BK147" s="145">
        <f t="shared" si="9"/>
        <v>0</v>
      </c>
      <c r="BL147" s="14" t="s">
        <v>143</v>
      </c>
      <c r="BM147" s="144" t="s">
        <v>843</v>
      </c>
    </row>
    <row r="148" spans="1:65" s="2" customFormat="1" ht="6.9" customHeight="1" x14ac:dyDescent="0.2">
      <c r="A148" s="29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30"/>
      <c r="M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</sheetData>
  <autoFilter ref="C117:K147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85"/>
  <sheetViews>
    <sheetView showGridLines="0" topLeftCell="A151" workbookViewId="0">
      <selection activeCell="F177" sqref="F177"/>
    </sheetView>
  </sheetViews>
  <sheetFormatPr defaultRowHeight="10.199999999999999" x14ac:dyDescent="0.2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1.42578125" style="1" customWidth="1"/>
    <col min="9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 x14ac:dyDescent="0.2">
      <c r="L2" s="17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4" t="s">
        <v>95</v>
      </c>
    </row>
    <row r="3" spans="1:46" s="1" customFormat="1" ht="6.9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86</v>
      </c>
    </row>
    <row r="4" spans="1:46" s="1" customFormat="1" ht="24.9" customHeight="1" x14ac:dyDescent="0.2">
      <c r="B4" s="17"/>
      <c r="D4" s="18" t="s">
        <v>96</v>
      </c>
      <c r="L4" s="17"/>
      <c r="M4" s="90" t="s">
        <v>10</v>
      </c>
      <c r="AT4" s="14" t="s">
        <v>3</v>
      </c>
    </row>
    <row r="5" spans="1:46" s="1" customFormat="1" ht="6.9" customHeight="1" x14ac:dyDescent="0.2">
      <c r="B5" s="17"/>
      <c r="L5" s="17"/>
    </row>
    <row r="6" spans="1:46" s="1" customFormat="1" ht="12" customHeight="1" x14ac:dyDescent="0.2">
      <c r="B6" s="17"/>
      <c r="D6" s="24" t="s">
        <v>16</v>
      </c>
      <c r="L6" s="17"/>
    </row>
    <row r="7" spans="1:46" s="1" customFormat="1" ht="16.5" customHeight="1" x14ac:dyDescent="0.2">
      <c r="B7" s="17"/>
      <c r="E7" s="217" t="str">
        <f>'Rekapitulace stavby'!K6</f>
        <v>Lasselsberger Lubná - úprava stávající kompresorovny</v>
      </c>
      <c r="F7" s="218"/>
      <c r="G7" s="218"/>
      <c r="H7" s="218"/>
      <c r="L7" s="17"/>
    </row>
    <row r="8" spans="1:46" s="2" customFormat="1" ht="12" customHeight="1" x14ac:dyDescent="0.2">
      <c r="A8" s="29"/>
      <c r="B8" s="30"/>
      <c r="C8" s="29"/>
      <c r="D8" s="24" t="s">
        <v>97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 x14ac:dyDescent="0.2">
      <c r="A9" s="29"/>
      <c r="B9" s="30"/>
      <c r="C9" s="29"/>
      <c r="D9" s="29"/>
      <c r="E9" s="199" t="s">
        <v>844</v>
      </c>
      <c r="F9" s="216"/>
      <c r="G9" s="216"/>
      <c r="H9" s="216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x14ac:dyDescent="0.2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 x14ac:dyDescent="0.2">
      <c r="A11" s="29"/>
      <c r="B11" s="30"/>
      <c r="C11" s="29"/>
      <c r="D11" s="24" t="s">
        <v>18</v>
      </c>
      <c r="E11" s="29"/>
      <c r="F11" s="22" t="s">
        <v>1</v>
      </c>
      <c r="G11" s="29"/>
      <c r="H11" s="29"/>
      <c r="I11" s="24" t="s">
        <v>19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 x14ac:dyDescent="0.2">
      <c r="A12" s="29"/>
      <c r="B12" s="30"/>
      <c r="C12" s="29"/>
      <c r="D12" s="24" t="s">
        <v>20</v>
      </c>
      <c r="E12" s="29"/>
      <c r="F12" s="22" t="s">
        <v>21</v>
      </c>
      <c r="G12" s="29"/>
      <c r="H12" s="29"/>
      <c r="I12" s="24" t="s">
        <v>22</v>
      </c>
      <c r="J12" s="52" t="str">
        <f>'Rekapitulace stavby'!AN8</f>
        <v>24. 3. 2021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 x14ac:dyDescent="0.2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 x14ac:dyDescent="0.2">
      <c r="A14" s="29"/>
      <c r="B14" s="30"/>
      <c r="C14" s="29"/>
      <c r="D14" s="24" t="s">
        <v>24</v>
      </c>
      <c r="E14" s="29"/>
      <c r="F14" s="29"/>
      <c r="G14" s="29"/>
      <c r="H14" s="29"/>
      <c r="I14" s="24" t="s">
        <v>25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 x14ac:dyDescent="0.2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 x14ac:dyDescent="0.2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 x14ac:dyDescent="0.2">
      <c r="A17" s="29"/>
      <c r="B17" s="30"/>
      <c r="C17" s="29"/>
      <c r="D17" s="24" t="s">
        <v>28</v>
      </c>
      <c r="E17" s="29"/>
      <c r="F17" s="29"/>
      <c r="G17" s="29"/>
      <c r="H17" s="29"/>
      <c r="I17" s="24" t="s">
        <v>25</v>
      </c>
      <c r="J17" s="25" t="str">
        <f>'Rekapitulace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 x14ac:dyDescent="0.2">
      <c r="A18" s="29"/>
      <c r="B18" s="30"/>
      <c r="C18" s="29"/>
      <c r="D18" s="29"/>
      <c r="E18" s="219" t="str">
        <f>'Rekapitulace stavby'!E14</f>
        <v>Vyplň údaj</v>
      </c>
      <c r="F18" s="189"/>
      <c r="G18" s="189"/>
      <c r="H18" s="189"/>
      <c r="I18" s="24" t="s">
        <v>27</v>
      </c>
      <c r="J18" s="25" t="str">
        <f>'Rekapitulace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 x14ac:dyDescent="0.2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 x14ac:dyDescent="0.2">
      <c r="A20" s="29"/>
      <c r="B20" s="30"/>
      <c r="C20" s="29"/>
      <c r="D20" s="24" t="s">
        <v>30</v>
      </c>
      <c r="E20" s="29"/>
      <c r="F20" s="29"/>
      <c r="G20" s="29"/>
      <c r="H20" s="29"/>
      <c r="I20" s="24" t="s">
        <v>25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 x14ac:dyDescent="0.2">
      <c r="A21" s="29"/>
      <c r="B21" s="30"/>
      <c r="C21" s="29"/>
      <c r="D21" s="29"/>
      <c r="E21" s="22" t="s">
        <v>31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 x14ac:dyDescent="0.2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 x14ac:dyDescent="0.2">
      <c r="A23" s="29"/>
      <c r="B23" s="30"/>
      <c r="C23" s="29"/>
      <c r="D23" s="24" t="s">
        <v>33</v>
      </c>
      <c r="E23" s="29"/>
      <c r="F23" s="29"/>
      <c r="G23" s="29"/>
      <c r="H23" s="29"/>
      <c r="I23" s="24" t="s">
        <v>25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 x14ac:dyDescent="0.2">
      <c r="A24" s="29"/>
      <c r="B24" s="30"/>
      <c r="C24" s="29"/>
      <c r="D24" s="29"/>
      <c r="E24" s="22" t="s">
        <v>34</v>
      </c>
      <c r="F24" s="29"/>
      <c r="G24" s="29"/>
      <c r="H24" s="29"/>
      <c r="I24" s="24" t="s">
        <v>27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 x14ac:dyDescent="0.2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 x14ac:dyDescent="0.2">
      <c r="A26" s="29"/>
      <c r="B26" s="30"/>
      <c r="C26" s="29"/>
      <c r="D26" s="24" t="s">
        <v>35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 x14ac:dyDescent="0.2">
      <c r="A27" s="91"/>
      <c r="B27" s="92"/>
      <c r="C27" s="91"/>
      <c r="D27" s="91"/>
      <c r="E27" s="193" t="s">
        <v>1</v>
      </c>
      <c r="F27" s="193"/>
      <c r="G27" s="193"/>
      <c r="H27" s="19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" customHeight="1" x14ac:dyDescent="0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 x14ac:dyDescent="0.2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 x14ac:dyDescent="0.2">
      <c r="A30" s="29"/>
      <c r="B30" s="30"/>
      <c r="C30" s="29"/>
      <c r="D30" s="94" t="s">
        <v>36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 x14ac:dyDescent="0.2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 x14ac:dyDescent="0.2">
      <c r="A32" s="29"/>
      <c r="B32" s="30"/>
      <c r="C32" s="29"/>
      <c r="D32" s="29"/>
      <c r="E32" s="29"/>
      <c r="F32" s="33" t="s">
        <v>38</v>
      </c>
      <c r="G32" s="29"/>
      <c r="H32" s="29"/>
      <c r="I32" s="33" t="s">
        <v>37</v>
      </c>
      <c r="J32" s="33" t="s">
        <v>39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 x14ac:dyDescent="0.2">
      <c r="A33" s="29"/>
      <c r="B33" s="30"/>
      <c r="C33" s="29"/>
      <c r="D33" s="95" t="s">
        <v>40</v>
      </c>
      <c r="E33" s="24" t="s">
        <v>41</v>
      </c>
      <c r="F33" s="96">
        <f>ROUND((SUM(BE121:BE184)),  2)</f>
        <v>0</v>
      </c>
      <c r="G33" s="29"/>
      <c r="H33" s="29"/>
      <c r="I33" s="97">
        <v>0.21</v>
      </c>
      <c r="J33" s="96">
        <f>ROUND(((SUM(BE121:BE184))*I33),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 x14ac:dyDescent="0.2">
      <c r="A34" s="29"/>
      <c r="B34" s="30"/>
      <c r="C34" s="29"/>
      <c r="D34" s="29"/>
      <c r="E34" s="24" t="s">
        <v>42</v>
      </c>
      <c r="F34" s="96">
        <f>ROUND((SUM(BF121:BF184)),  2)</f>
        <v>0</v>
      </c>
      <c r="G34" s="29"/>
      <c r="H34" s="29"/>
      <c r="I34" s="97">
        <v>0.15</v>
      </c>
      <c r="J34" s="96">
        <f>ROUND(((SUM(BF121:BF184))*I34),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 x14ac:dyDescent="0.2">
      <c r="A35" s="29"/>
      <c r="B35" s="30"/>
      <c r="C35" s="29"/>
      <c r="D35" s="29"/>
      <c r="E35" s="24" t="s">
        <v>43</v>
      </c>
      <c r="F35" s="96">
        <f>ROUND((SUM(BG121:BG184)),  2)</f>
        <v>0</v>
      </c>
      <c r="G35" s="29"/>
      <c r="H35" s="29"/>
      <c r="I35" s="97">
        <v>0.21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 x14ac:dyDescent="0.2">
      <c r="A36" s="29"/>
      <c r="B36" s="30"/>
      <c r="C36" s="29"/>
      <c r="D36" s="29"/>
      <c r="E36" s="24" t="s">
        <v>44</v>
      </c>
      <c r="F36" s="96">
        <f>ROUND((SUM(BH121:BH184)),  2)</f>
        <v>0</v>
      </c>
      <c r="G36" s="29"/>
      <c r="H36" s="29"/>
      <c r="I36" s="97">
        <v>0.15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 x14ac:dyDescent="0.2">
      <c r="A37" s="29"/>
      <c r="B37" s="30"/>
      <c r="C37" s="29"/>
      <c r="D37" s="29"/>
      <c r="E37" s="24" t="s">
        <v>45</v>
      </c>
      <c r="F37" s="96">
        <f>ROUND((SUM(BI121:BI184)),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 x14ac:dyDescent="0.2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 x14ac:dyDescent="0.2">
      <c r="A39" s="29"/>
      <c r="B39" s="30"/>
      <c r="C39" s="98"/>
      <c r="D39" s="99" t="s">
        <v>46</v>
      </c>
      <c r="E39" s="57"/>
      <c r="F39" s="57"/>
      <c r="G39" s="100" t="s">
        <v>47</v>
      </c>
      <c r="H39" s="101" t="s">
        <v>48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 x14ac:dyDescent="0.2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 x14ac:dyDescent="0.2">
      <c r="B41" s="17"/>
      <c r="L41" s="17"/>
    </row>
    <row r="42" spans="1:31" s="1" customFormat="1" ht="14.4" customHeight="1" x14ac:dyDescent="0.2">
      <c r="B42" s="17"/>
      <c r="L42" s="17"/>
    </row>
    <row r="43" spans="1:31" s="1" customFormat="1" ht="14.4" customHeight="1" x14ac:dyDescent="0.2">
      <c r="B43" s="17"/>
      <c r="L43" s="17"/>
    </row>
    <row r="44" spans="1:31" s="1" customFormat="1" ht="14.4" customHeight="1" x14ac:dyDescent="0.2">
      <c r="B44" s="17"/>
      <c r="L44" s="17"/>
    </row>
    <row r="45" spans="1:31" s="1" customFormat="1" ht="14.4" customHeight="1" x14ac:dyDescent="0.2">
      <c r="B45" s="17"/>
      <c r="L45" s="17"/>
    </row>
    <row r="46" spans="1:31" s="1" customFormat="1" ht="14.4" customHeight="1" x14ac:dyDescent="0.2">
      <c r="B46" s="17"/>
      <c r="L46" s="17"/>
    </row>
    <row r="47" spans="1:31" s="1" customFormat="1" ht="14.4" customHeight="1" x14ac:dyDescent="0.2">
      <c r="B47" s="17"/>
      <c r="L47" s="17"/>
    </row>
    <row r="48" spans="1:31" s="1" customFormat="1" ht="14.4" customHeight="1" x14ac:dyDescent="0.2">
      <c r="B48" s="17"/>
      <c r="L48" s="17"/>
    </row>
    <row r="49" spans="1:31" s="1" customFormat="1" ht="14.4" customHeight="1" x14ac:dyDescent="0.2">
      <c r="B49" s="17"/>
      <c r="L49" s="17"/>
    </row>
    <row r="50" spans="1:31" s="2" customFormat="1" ht="14.4" customHeight="1" x14ac:dyDescent="0.2">
      <c r="B50" s="39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9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3.2" x14ac:dyDescent="0.2">
      <c r="A61" s="29"/>
      <c r="B61" s="30"/>
      <c r="C61" s="29"/>
      <c r="D61" s="42" t="s">
        <v>51</v>
      </c>
      <c r="E61" s="32"/>
      <c r="F61" s="104" t="s">
        <v>52</v>
      </c>
      <c r="G61" s="42" t="s">
        <v>51</v>
      </c>
      <c r="H61" s="32"/>
      <c r="I61" s="32"/>
      <c r="J61" s="105" t="s">
        <v>52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3.2" x14ac:dyDescent="0.2">
      <c r="A65" s="29"/>
      <c r="B65" s="30"/>
      <c r="C65" s="29"/>
      <c r="D65" s="40" t="s">
        <v>53</v>
      </c>
      <c r="E65" s="43"/>
      <c r="F65" s="43"/>
      <c r="G65" s="40" t="s">
        <v>54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3.2" x14ac:dyDescent="0.2">
      <c r="A76" s="29"/>
      <c r="B76" s="30"/>
      <c r="C76" s="29"/>
      <c r="D76" s="42" t="s">
        <v>51</v>
      </c>
      <c r="E76" s="32"/>
      <c r="F76" s="104" t="s">
        <v>52</v>
      </c>
      <c r="G76" s="42" t="s">
        <v>51</v>
      </c>
      <c r="H76" s="32"/>
      <c r="I76" s="32"/>
      <c r="J76" s="105" t="s">
        <v>52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 x14ac:dyDescent="0.2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customHeight="1" x14ac:dyDescent="0.2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customHeight="1" x14ac:dyDescent="0.2">
      <c r="A82" s="29"/>
      <c r="B82" s="30"/>
      <c r="C82" s="18" t="s">
        <v>99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customHeight="1" x14ac:dyDescent="0.2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 x14ac:dyDescent="0.2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 x14ac:dyDescent="0.2">
      <c r="A85" s="29"/>
      <c r="B85" s="30"/>
      <c r="C85" s="29"/>
      <c r="D85" s="29"/>
      <c r="E85" s="217" t="str">
        <f>E7</f>
        <v>Lasselsberger Lubná - úprava stávající kompresorovny</v>
      </c>
      <c r="F85" s="218"/>
      <c r="G85" s="218"/>
      <c r="H85" s="218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 x14ac:dyDescent="0.2">
      <c r="A86" s="29"/>
      <c r="B86" s="30"/>
      <c r="C86" s="24" t="s">
        <v>97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 x14ac:dyDescent="0.2">
      <c r="A87" s="29"/>
      <c r="B87" s="30"/>
      <c r="C87" s="29"/>
      <c r="D87" s="29"/>
      <c r="E87" s="199" t="str">
        <f>E9</f>
        <v>1102.4 - Kompresorovna - VZT</v>
      </c>
      <c r="F87" s="216"/>
      <c r="G87" s="216"/>
      <c r="H87" s="216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customHeight="1" x14ac:dyDescent="0.2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 x14ac:dyDescent="0.2">
      <c r="A89" s="29"/>
      <c r="B89" s="30"/>
      <c r="C89" s="24" t="s">
        <v>20</v>
      </c>
      <c r="D89" s="29"/>
      <c r="E89" s="29"/>
      <c r="F89" s="22" t="str">
        <f>F12</f>
        <v xml:space="preserve"> </v>
      </c>
      <c r="G89" s="29"/>
      <c r="H89" s="29"/>
      <c r="I89" s="24" t="s">
        <v>22</v>
      </c>
      <c r="J89" s="52" t="str">
        <f>IF(J12="","",J12)</f>
        <v>24. 3. 2021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customHeight="1" x14ac:dyDescent="0.2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customHeight="1" x14ac:dyDescent="0.2">
      <c r="A91" s="29"/>
      <c r="B91" s="30"/>
      <c r="C91" s="24" t="s">
        <v>24</v>
      </c>
      <c r="D91" s="29"/>
      <c r="E91" s="29"/>
      <c r="F91" s="22" t="str">
        <f>E15</f>
        <v>Lasselsberger s.r.o.</v>
      </c>
      <c r="G91" s="29"/>
      <c r="H91" s="29"/>
      <c r="I91" s="24" t="s">
        <v>30</v>
      </c>
      <c r="J91" s="27" t="str">
        <f>E21</f>
        <v>Matěj Linhart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65" customHeight="1" x14ac:dyDescent="0.2">
      <c r="A92" s="29"/>
      <c r="B92" s="30"/>
      <c r="C92" s="24" t="s">
        <v>28</v>
      </c>
      <c r="D92" s="29"/>
      <c r="E92" s="29"/>
      <c r="F92" s="22" t="str">
        <f>IF(E18="","",E18)</f>
        <v>Vyplň údaj</v>
      </c>
      <c r="G92" s="29"/>
      <c r="H92" s="29"/>
      <c r="I92" s="24" t="s">
        <v>33</v>
      </c>
      <c r="J92" s="27" t="str">
        <f>E24</f>
        <v>Ing. František Žežule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 x14ac:dyDescent="0.2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 x14ac:dyDescent="0.2">
      <c r="A94" s="29"/>
      <c r="B94" s="30"/>
      <c r="C94" s="106" t="s">
        <v>100</v>
      </c>
      <c r="D94" s="98"/>
      <c r="E94" s="98"/>
      <c r="F94" s="98"/>
      <c r="G94" s="98"/>
      <c r="H94" s="98"/>
      <c r="I94" s="98"/>
      <c r="J94" s="107" t="s">
        <v>101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 x14ac:dyDescent="0.2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customHeight="1" x14ac:dyDescent="0.2">
      <c r="A96" s="29"/>
      <c r="B96" s="30"/>
      <c r="C96" s="108" t="s">
        <v>102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103</v>
      </c>
    </row>
    <row r="97" spans="1:31" s="9" customFormat="1" ht="24.9" customHeight="1" x14ac:dyDescent="0.2">
      <c r="B97" s="109"/>
      <c r="D97" s="110" t="s">
        <v>845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9" customFormat="1" ht="24.9" customHeight="1" x14ac:dyDescent="0.2">
      <c r="B98" s="109"/>
      <c r="D98" s="110" t="s">
        <v>846</v>
      </c>
      <c r="E98" s="111"/>
      <c r="F98" s="111"/>
      <c r="G98" s="111"/>
      <c r="H98" s="111"/>
      <c r="I98" s="111"/>
      <c r="J98" s="112">
        <f>J132</f>
        <v>0</v>
      </c>
      <c r="L98" s="109"/>
    </row>
    <row r="99" spans="1:31" s="9" customFormat="1" ht="24.9" customHeight="1" x14ac:dyDescent="0.2">
      <c r="B99" s="109"/>
      <c r="D99" s="110" t="s">
        <v>847</v>
      </c>
      <c r="E99" s="111"/>
      <c r="F99" s="111"/>
      <c r="G99" s="111"/>
      <c r="H99" s="111"/>
      <c r="I99" s="111"/>
      <c r="J99" s="112">
        <f>J157</f>
        <v>0</v>
      </c>
      <c r="L99" s="109"/>
    </row>
    <row r="100" spans="1:31" s="9" customFormat="1" ht="24.9" customHeight="1" x14ac:dyDescent="0.2">
      <c r="B100" s="109"/>
      <c r="D100" s="110" t="s">
        <v>848</v>
      </c>
      <c r="E100" s="111"/>
      <c r="F100" s="111"/>
      <c r="G100" s="111"/>
      <c r="H100" s="111"/>
      <c r="I100" s="111"/>
      <c r="J100" s="112">
        <f>J168</f>
        <v>0</v>
      </c>
      <c r="L100" s="109"/>
    </row>
    <row r="101" spans="1:31" s="9" customFormat="1" ht="24.9" customHeight="1" x14ac:dyDescent="0.2">
      <c r="B101" s="109"/>
      <c r="D101" s="110" t="s">
        <v>849</v>
      </c>
      <c r="E101" s="111"/>
      <c r="F101" s="111"/>
      <c r="G101" s="111"/>
      <c r="H101" s="111"/>
      <c r="I101" s="111"/>
      <c r="J101" s="112">
        <f>J177</f>
        <v>0</v>
      </c>
      <c r="L101" s="109"/>
    </row>
    <row r="102" spans="1:31" s="2" customFormat="1" ht="21.75" customHeight="1" x14ac:dyDescent="0.2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" customHeight="1" x14ac:dyDescent="0.2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" customHeight="1" x14ac:dyDescent="0.2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" customHeight="1" x14ac:dyDescent="0.2">
      <c r="A108" s="29"/>
      <c r="B108" s="30"/>
      <c r="C108" s="18" t="s">
        <v>114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" customHeight="1" x14ac:dyDescent="0.2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 x14ac:dyDescent="0.2">
      <c r="A110" s="29"/>
      <c r="B110" s="30"/>
      <c r="C110" s="24" t="s">
        <v>16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 x14ac:dyDescent="0.2">
      <c r="A111" s="29"/>
      <c r="B111" s="30"/>
      <c r="C111" s="29"/>
      <c r="D111" s="29"/>
      <c r="E111" s="217" t="str">
        <f>E7</f>
        <v>Lasselsberger Lubná - úprava stávající kompresorovny</v>
      </c>
      <c r="F111" s="218"/>
      <c r="G111" s="218"/>
      <c r="H111" s="218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 x14ac:dyDescent="0.2">
      <c r="A112" s="29"/>
      <c r="B112" s="30"/>
      <c r="C112" s="24" t="s">
        <v>97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 x14ac:dyDescent="0.2">
      <c r="A113" s="29"/>
      <c r="B113" s="30"/>
      <c r="C113" s="29"/>
      <c r="D113" s="29"/>
      <c r="E113" s="199" t="str">
        <f>E9</f>
        <v>1102.4 - Kompresorovna - VZT</v>
      </c>
      <c r="F113" s="216"/>
      <c r="G113" s="216"/>
      <c r="H113" s="216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" customHeight="1" x14ac:dyDescent="0.2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 x14ac:dyDescent="0.2">
      <c r="A115" s="29"/>
      <c r="B115" s="30"/>
      <c r="C115" s="24" t="s">
        <v>20</v>
      </c>
      <c r="D115" s="29"/>
      <c r="E115" s="29"/>
      <c r="F115" s="22" t="str">
        <f>F12</f>
        <v xml:space="preserve"> </v>
      </c>
      <c r="G115" s="29"/>
      <c r="H115" s="29"/>
      <c r="I115" s="24" t="s">
        <v>22</v>
      </c>
      <c r="J115" s="52" t="str">
        <f>IF(J12="","",J12)</f>
        <v>24. 3. 2021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" customHeight="1" x14ac:dyDescent="0.2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15" customHeight="1" x14ac:dyDescent="0.2">
      <c r="A117" s="29"/>
      <c r="B117" s="30"/>
      <c r="C117" s="24" t="s">
        <v>24</v>
      </c>
      <c r="D117" s="29"/>
      <c r="E117" s="29"/>
      <c r="F117" s="22" t="str">
        <f>E15</f>
        <v>Lasselsberger s.r.o.</v>
      </c>
      <c r="G117" s="29"/>
      <c r="H117" s="29"/>
      <c r="I117" s="24" t="s">
        <v>30</v>
      </c>
      <c r="J117" s="27" t="str">
        <f>E21</f>
        <v>Matěj Linhart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25.65" customHeight="1" x14ac:dyDescent="0.2">
      <c r="A118" s="29"/>
      <c r="B118" s="30"/>
      <c r="C118" s="24" t="s">
        <v>28</v>
      </c>
      <c r="D118" s="29"/>
      <c r="E118" s="29"/>
      <c r="F118" s="22" t="str">
        <f>IF(E18="","",E18)</f>
        <v>Vyplň údaj</v>
      </c>
      <c r="G118" s="29"/>
      <c r="H118" s="29"/>
      <c r="I118" s="24" t="s">
        <v>33</v>
      </c>
      <c r="J118" s="27" t="str">
        <f>E24</f>
        <v>Ing. František Žežule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 x14ac:dyDescent="0.2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 x14ac:dyDescent="0.2">
      <c r="A120" s="117"/>
      <c r="B120" s="118"/>
      <c r="C120" s="119" t="s">
        <v>115</v>
      </c>
      <c r="D120" s="120" t="s">
        <v>61</v>
      </c>
      <c r="E120" s="120" t="s">
        <v>57</v>
      </c>
      <c r="F120" s="120" t="s">
        <v>58</v>
      </c>
      <c r="G120" s="120" t="s">
        <v>116</v>
      </c>
      <c r="H120" s="120" t="s">
        <v>117</v>
      </c>
      <c r="I120" s="120" t="s">
        <v>118</v>
      </c>
      <c r="J120" s="121" t="s">
        <v>101</v>
      </c>
      <c r="K120" s="122" t="s">
        <v>119</v>
      </c>
      <c r="L120" s="123"/>
      <c r="M120" s="59" t="s">
        <v>1</v>
      </c>
      <c r="N120" s="60" t="s">
        <v>40</v>
      </c>
      <c r="O120" s="60" t="s">
        <v>120</v>
      </c>
      <c r="P120" s="60" t="s">
        <v>121</v>
      </c>
      <c r="Q120" s="60" t="s">
        <v>122</v>
      </c>
      <c r="R120" s="60" t="s">
        <v>123</v>
      </c>
      <c r="S120" s="60" t="s">
        <v>124</v>
      </c>
      <c r="T120" s="61" t="s">
        <v>125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95" customHeight="1" x14ac:dyDescent="0.3">
      <c r="A121" s="29"/>
      <c r="B121" s="30"/>
      <c r="C121" s="156" t="s">
        <v>126</v>
      </c>
      <c r="D121" s="157"/>
      <c r="E121" s="157"/>
      <c r="F121" s="157"/>
      <c r="G121" s="157"/>
      <c r="H121" s="157"/>
      <c r="I121" s="29"/>
      <c r="J121" s="167">
        <f>BK121</f>
        <v>0</v>
      </c>
      <c r="K121" s="29"/>
      <c r="L121" s="30"/>
      <c r="M121" s="62"/>
      <c r="N121" s="53"/>
      <c r="O121" s="63"/>
      <c r="P121" s="124">
        <f>P122+P132+P157+P168+P177</f>
        <v>0</v>
      </c>
      <c r="Q121" s="63"/>
      <c r="R121" s="124">
        <f>R122+R132+R157+R168+R177</f>
        <v>0</v>
      </c>
      <c r="S121" s="63"/>
      <c r="T121" s="125">
        <f>T122+T132+T157+T168+T177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75</v>
      </c>
      <c r="AU121" s="14" t="s">
        <v>103</v>
      </c>
      <c r="BK121" s="126">
        <f>BK122+BK132+BK157+BK168+BK177</f>
        <v>0</v>
      </c>
    </row>
    <row r="122" spans="1:65" s="12" customFormat="1" ht="25.95" customHeight="1" x14ac:dyDescent="0.25">
      <c r="B122" s="127"/>
      <c r="C122" s="158"/>
      <c r="D122" s="159" t="s">
        <v>75</v>
      </c>
      <c r="E122" s="160" t="s">
        <v>850</v>
      </c>
      <c r="F122" s="160" t="s">
        <v>851</v>
      </c>
      <c r="G122" s="158"/>
      <c r="H122" s="158"/>
      <c r="I122" s="129"/>
      <c r="J122" s="168">
        <f>BK122</f>
        <v>0</v>
      </c>
      <c r="L122" s="127"/>
      <c r="M122" s="130"/>
      <c r="N122" s="131"/>
      <c r="O122" s="131"/>
      <c r="P122" s="132">
        <f>SUM(P123:P131)</f>
        <v>0</v>
      </c>
      <c r="Q122" s="131"/>
      <c r="R122" s="132">
        <f>SUM(R123:R131)</f>
        <v>0</v>
      </c>
      <c r="S122" s="131"/>
      <c r="T122" s="133">
        <f>SUM(T123:T131)</f>
        <v>0</v>
      </c>
      <c r="AR122" s="128" t="s">
        <v>84</v>
      </c>
      <c r="AT122" s="134" t="s">
        <v>75</v>
      </c>
      <c r="AU122" s="134" t="s">
        <v>76</v>
      </c>
      <c r="AY122" s="128" t="s">
        <v>129</v>
      </c>
      <c r="BK122" s="135">
        <f>SUM(BK123:BK131)</f>
        <v>0</v>
      </c>
    </row>
    <row r="123" spans="1:65" s="2" customFormat="1" ht="14.4" customHeight="1" x14ac:dyDescent="0.2">
      <c r="A123" s="29"/>
      <c r="B123" s="136"/>
      <c r="C123" s="162" t="s">
        <v>84</v>
      </c>
      <c r="D123" s="162" t="s">
        <v>174</v>
      </c>
      <c r="E123" s="163" t="s">
        <v>852</v>
      </c>
      <c r="F123" s="164" t="s">
        <v>851</v>
      </c>
      <c r="G123" s="165" t="s">
        <v>824</v>
      </c>
      <c r="H123" s="166">
        <v>1</v>
      </c>
      <c r="I123" s="146"/>
      <c r="J123" s="170">
        <f t="shared" ref="J123:J131" si="0">ROUND(I123*H123,2)</f>
        <v>0</v>
      </c>
      <c r="K123" s="147"/>
      <c r="L123" s="30"/>
      <c r="M123" s="148" t="s">
        <v>1</v>
      </c>
      <c r="N123" s="149" t="s">
        <v>41</v>
      </c>
      <c r="O123" s="55"/>
      <c r="P123" s="142">
        <f t="shared" ref="P123:P131" si="1">O123*H123</f>
        <v>0</v>
      </c>
      <c r="Q123" s="142">
        <v>0</v>
      </c>
      <c r="R123" s="142">
        <f t="shared" ref="R123:R131" si="2">Q123*H123</f>
        <v>0</v>
      </c>
      <c r="S123" s="142">
        <v>0</v>
      </c>
      <c r="T123" s="143">
        <f t="shared" ref="T123:T131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4" t="s">
        <v>143</v>
      </c>
      <c r="AT123" s="144" t="s">
        <v>174</v>
      </c>
      <c r="AU123" s="144" t="s">
        <v>84</v>
      </c>
      <c r="AY123" s="14" t="s">
        <v>129</v>
      </c>
      <c r="BE123" s="145">
        <f t="shared" ref="BE123:BE131" si="4">IF(N123="základní",J123,0)</f>
        <v>0</v>
      </c>
      <c r="BF123" s="145">
        <f t="shared" ref="BF123:BF131" si="5">IF(N123="snížená",J123,0)</f>
        <v>0</v>
      </c>
      <c r="BG123" s="145">
        <f t="shared" ref="BG123:BG131" si="6">IF(N123="zákl. přenesená",J123,0)</f>
        <v>0</v>
      </c>
      <c r="BH123" s="145">
        <f t="shared" ref="BH123:BH131" si="7">IF(N123="sníž. přenesená",J123,0)</f>
        <v>0</v>
      </c>
      <c r="BI123" s="145">
        <f t="shared" ref="BI123:BI131" si="8">IF(N123="nulová",J123,0)</f>
        <v>0</v>
      </c>
      <c r="BJ123" s="14" t="s">
        <v>84</v>
      </c>
      <c r="BK123" s="145">
        <f t="shared" ref="BK123:BK131" si="9">ROUND(I123*H123,2)</f>
        <v>0</v>
      </c>
      <c r="BL123" s="14" t="s">
        <v>143</v>
      </c>
      <c r="BM123" s="144" t="s">
        <v>853</v>
      </c>
    </row>
    <row r="124" spans="1:65" s="2" customFormat="1" ht="14.4" customHeight="1" x14ac:dyDescent="0.2">
      <c r="A124" s="29"/>
      <c r="B124" s="136"/>
      <c r="C124" s="162" t="s">
        <v>86</v>
      </c>
      <c r="D124" s="162" t="s">
        <v>174</v>
      </c>
      <c r="E124" s="163" t="s">
        <v>854</v>
      </c>
      <c r="F124" s="164" t="s">
        <v>855</v>
      </c>
      <c r="G124" s="165" t="s">
        <v>824</v>
      </c>
      <c r="H124" s="166">
        <v>1</v>
      </c>
      <c r="I124" s="146"/>
      <c r="J124" s="170">
        <f t="shared" si="0"/>
        <v>0</v>
      </c>
      <c r="K124" s="147"/>
      <c r="L124" s="30"/>
      <c r="M124" s="148" t="s">
        <v>1</v>
      </c>
      <c r="N124" s="149" t="s">
        <v>41</v>
      </c>
      <c r="O124" s="55"/>
      <c r="P124" s="142">
        <f t="shared" si="1"/>
        <v>0</v>
      </c>
      <c r="Q124" s="142">
        <v>0</v>
      </c>
      <c r="R124" s="142">
        <f t="shared" si="2"/>
        <v>0</v>
      </c>
      <c r="S124" s="142">
        <v>0</v>
      </c>
      <c r="T124" s="143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4" t="s">
        <v>143</v>
      </c>
      <c r="AT124" s="144" t="s">
        <v>174</v>
      </c>
      <c r="AU124" s="144" t="s">
        <v>84</v>
      </c>
      <c r="AY124" s="14" t="s">
        <v>129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4" t="s">
        <v>84</v>
      </c>
      <c r="BK124" s="145">
        <f t="shared" si="9"/>
        <v>0</v>
      </c>
      <c r="BL124" s="14" t="s">
        <v>143</v>
      </c>
      <c r="BM124" s="144" t="s">
        <v>856</v>
      </c>
    </row>
    <row r="125" spans="1:65" s="2" customFormat="1" ht="14.4" customHeight="1" x14ac:dyDescent="0.2">
      <c r="A125" s="29"/>
      <c r="B125" s="136"/>
      <c r="C125" s="162" t="s">
        <v>139</v>
      </c>
      <c r="D125" s="162" t="s">
        <v>174</v>
      </c>
      <c r="E125" s="163" t="s">
        <v>857</v>
      </c>
      <c r="F125" s="164" t="s">
        <v>858</v>
      </c>
      <c r="G125" s="165" t="s">
        <v>824</v>
      </c>
      <c r="H125" s="166">
        <v>1</v>
      </c>
      <c r="I125" s="146"/>
      <c r="J125" s="170">
        <f t="shared" si="0"/>
        <v>0</v>
      </c>
      <c r="K125" s="147"/>
      <c r="L125" s="30"/>
      <c r="M125" s="148" t="s">
        <v>1</v>
      </c>
      <c r="N125" s="149" t="s">
        <v>41</v>
      </c>
      <c r="O125" s="55"/>
      <c r="P125" s="142">
        <f t="shared" si="1"/>
        <v>0</v>
      </c>
      <c r="Q125" s="142">
        <v>0</v>
      </c>
      <c r="R125" s="142">
        <f t="shared" si="2"/>
        <v>0</v>
      </c>
      <c r="S125" s="142">
        <v>0</v>
      </c>
      <c r="T125" s="143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4" t="s">
        <v>143</v>
      </c>
      <c r="AT125" s="144" t="s">
        <v>174</v>
      </c>
      <c r="AU125" s="144" t="s">
        <v>84</v>
      </c>
      <c r="AY125" s="14" t="s">
        <v>129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4" t="s">
        <v>84</v>
      </c>
      <c r="BK125" s="145">
        <f t="shared" si="9"/>
        <v>0</v>
      </c>
      <c r="BL125" s="14" t="s">
        <v>143</v>
      </c>
      <c r="BM125" s="144" t="s">
        <v>859</v>
      </c>
    </row>
    <row r="126" spans="1:65" s="2" customFormat="1" ht="14.4" customHeight="1" x14ac:dyDescent="0.2">
      <c r="A126" s="29"/>
      <c r="B126" s="136"/>
      <c r="C126" s="162" t="s">
        <v>143</v>
      </c>
      <c r="D126" s="162" t="s">
        <v>174</v>
      </c>
      <c r="E126" s="163" t="s">
        <v>860</v>
      </c>
      <c r="F126" s="164" t="s">
        <v>861</v>
      </c>
      <c r="G126" s="165" t="s">
        <v>824</v>
      </c>
      <c r="H126" s="166">
        <v>1</v>
      </c>
      <c r="I126" s="146"/>
      <c r="J126" s="170">
        <f t="shared" si="0"/>
        <v>0</v>
      </c>
      <c r="K126" s="147"/>
      <c r="L126" s="30"/>
      <c r="M126" s="148" t="s">
        <v>1</v>
      </c>
      <c r="N126" s="149" t="s">
        <v>41</v>
      </c>
      <c r="O126" s="55"/>
      <c r="P126" s="142">
        <f t="shared" si="1"/>
        <v>0</v>
      </c>
      <c r="Q126" s="142">
        <v>0</v>
      </c>
      <c r="R126" s="142">
        <f t="shared" si="2"/>
        <v>0</v>
      </c>
      <c r="S126" s="142">
        <v>0</v>
      </c>
      <c r="T126" s="14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4" t="s">
        <v>143</v>
      </c>
      <c r="AT126" s="144" t="s">
        <v>174</v>
      </c>
      <c r="AU126" s="144" t="s">
        <v>84</v>
      </c>
      <c r="AY126" s="14" t="s">
        <v>129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4" t="s">
        <v>84</v>
      </c>
      <c r="BK126" s="145">
        <f t="shared" si="9"/>
        <v>0</v>
      </c>
      <c r="BL126" s="14" t="s">
        <v>143</v>
      </c>
      <c r="BM126" s="144" t="s">
        <v>862</v>
      </c>
    </row>
    <row r="127" spans="1:65" s="2" customFormat="1" ht="14.4" customHeight="1" x14ac:dyDescent="0.2">
      <c r="A127" s="29"/>
      <c r="B127" s="136"/>
      <c r="C127" s="162" t="s">
        <v>147</v>
      </c>
      <c r="D127" s="162" t="s">
        <v>174</v>
      </c>
      <c r="E127" s="163" t="s">
        <v>863</v>
      </c>
      <c r="F127" s="164" t="s">
        <v>864</v>
      </c>
      <c r="G127" s="165" t="s">
        <v>824</v>
      </c>
      <c r="H127" s="166">
        <v>1</v>
      </c>
      <c r="I127" s="146"/>
      <c r="J127" s="170">
        <f t="shared" si="0"/>
        <v>0</v>
      </c>
      <c r="K127" s="147"/>
      <c r="L127" s="30"/>
      <c r="M127" s="148" t="s">
        <v>1</v>
      </c>
      <c r="N127" s="149" t="s">
        <v>41</v>
      </c>
      <c r="O127" s="55"/>
      <c r="P127" s="142">
        <f t="shared" si="1"/>
        <v>0</v>
      </c>
      <c r="Q127" s="142">
        <v>0</v>
      </c>
      <c r="R127" s="142">
        <f t="shared" si="2"/>
        <v>0</v>
      </c>
      <c r="S127" s="142">
        <v>0</v>
      </c>
      <c r="T127" s="14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4" t="s">
        <v>143</v>
      </c>
      <c r="AT127" s="144" t="s">
        <v>174</v>
      </c>
      <c r="AU127" s="144" t="s">
        <v>84</v>
      </c>
      <c r="AY127" s="14" t="s">
        <v>129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4" t="s">
        <v>84</v>
      </c>
      <c r="BK127" s="145">
        <f t="shared" si="9"/>
        <v>0</v>
      </c>
      <c r="BL127" s="14" t="s">
        <v>143</v>
      </c>
      <c r="BM127" s="144" t="s">
        <v>865</v>
      </c>
    </row>
    <row r="128" spans="1:65" s="2" customFormat="1" ht="14.4" customHeight="1" x14ac:dyDescent="0.2">
      <c r="A128" s="29"/>
      <c r="B128" s="136"/>
      <c r="C128" s="162" t="s">
        <v>151</v>
      </c>
      <c r="D128" s="162" t="s">
        <v>174</v>
      </c>
      <c r="E128" s="163" t="s">
        <v>866</v>
      </c>
      <c r="F128" s="164" t="s">
        <v>867</v>
      </c>
      <c r="G128" s="165" t="s">
        <v>824</v>
      </c>
      <c r="H128" s="166">
        <v>1</v>
      </c>
      <c r="I128" s="146"/>
      <c r="J128" s="170">
        <f t="shared" si="0"/>
        <v>0</v>
      </c>
      <c r="K128" s="147"/>
      <c r="L128" s="30"/>
      <c r="M128" s="148" t="s">
        <v>1</v>
      </c>
      <c r="N128" s="149" t="s">
        <v>41</v>
      </c>
      <c r="O128" s="55"/>
      <c r="P128" s="142">
        <f t="shared" si="1"/>
        <v>0</v>
      </c>
      <c r="Q128" s="142">
        <v>0</v>
      </c>
      <c r="R128" s="142">
        <f t="shared" si="2"/>
        <v>0</v>
      </c>
      <c r="S128" s="142">
        <v>0</v>
      </c>
      <c r="T128" s="14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4" t="s">
        <v>143</v>
      </c>
      <c r="AT128" s="144" t="s">
        <v>174</v>
      </c>
      <c r="AU128" s="144" t="s">
        <v>84</v>
      </c>
      <c r="AY128" s="14" t="s">
        <v>129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4" t="s">
        <v>84</v>
      </c>
      <c r="BK128" s="145">
        <f t="shared" si="9"/>
        <v>0</v>
      </c>
      <c r="BL128" s="14" t="s">
        <v>143</v>
      </c>
      <c r="BM128" s="144" t="s">
        <v>868</v>
      </c>
    </row>
    <row r="129" spans="1:65" s="2" customFormat="1" ht="14.4" customHeight="1" x14ac:dyDescent="0.2">
      <c r="A129" s="29"/>
      <c r="B129" s="136"/>
      <c r="C129" s="162" t="s">
        <v>155</v>
      </c>
      <c r="D129" s="162" t="s">
        <v>174</v>
      </c>
      <c r="E129" s="163" t="s">
        <v>869</v>
      </c>
      <c r="F129" s="164" t="s">
        <v>870</v>
      </c>
      <c r="G129" s="165" t="s">
        <v>824</v>
      </c>
      <c r="H129" s="166">
        <v>1</v>
      </c>
      <c r="I129" s="146"/>
      <c r="J129" s="170">
        <f t="shared" si="0"/>
        <v>0</v>
      </c>
      <c r="K129" s="147"/>
      <c r="L129" s="30"/>
      <c r="M129" s="148" t="s">
        <v>1</v>
      </c>
      <c r="N129" s="149" t="s">
        <v>41</v>
      </c>
      <c r="O129" s="55"/>
      <c r="P129" s="142">
        <f t="shared" si="1"/>
        <v>0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4" t="s">
        <v>143</v>
      </c>
      <c r="AT129" s="144" t="s">
        <v>174</v>
      </c>
      <c r="AU129" s="144" t="s">
        <v>84</v>
      </c>
      <c r="AY129" s="14" t="s">
        <v>129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4" t="s">
        <v>84</v>
      </c>
      <c r="BK129" s="145">
        <f t="shared" si="9"/>
        <v>0</v>
      </c>
      <c r="BL129" s="14" t="s">
        <v>143</v>
      </c>
      <c r="BM129" s="144" t="s">
        <v>871</v>
      </c>
    </row>
    <row r="130" spans="1:65" s="2" customFormat="1" ht="14.4" customHeight="1" x14ac:dyDescent="0.2">
      <c r="A130" s="29"/>
      <c r="B130" s="136"/>
      <c r="C130" s="162" t="s">
        <v>159</v>
      </c>
      <c r="D130" s="162" t="s">
        <v>174</v>
      </c>
      <c r="E130" s="163" t="s">
        <v>872</v>
      </c>
      <c r="F130" s="164" t="s">
        <v>873</v>
      </c>
      <c r="G130" s="165" t="s">
        <v>824</v>
      </c>
      <c r="H130" s="166">
        <v>1</v>
      </c>
      <c r="I130" s="146"/>
      <c r="J130" s="170">
        <f t="shared" si="0"/>
        <v>0</v>
      </c>
      <c r="K130" s="147"/>
      <c r="L130" s="30"/>
      <c r="M130" s="148" t="s">
        <v>1</v>
      </c>
      <c r="N130" s="149" t="s">
        <v>41</v>
      </c>
      <c r="O130" s="55"/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4" t="s">
        <v>143</v>
      </c>
      <c r="AT130" s="144" t="s">
        <v>174</v>
      </c>
      <c r="AU130" s="144" t="s">
        <v>84</v>
      </c>
      <c r="AY130" s="14" t="s">
        <v>129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4" t="s">
        <v>84</v>
      </c>
      <c r="BK130" s="145">
        <f t="shared" si="9"/>
        <v>0</v>
      </c>
      <c r="BL130" s="14" t="s">
        <v>143</v>
      </c>
      <c r="BM130" s="144" t="s">
        <v>874</v>
      </c>
    </row>
    <row r="131" spans="1:65" s="2" customFormat="1" ht="14.4" customHeight="1" x14ac:dyDescent="0.2">
      <c r="A131" s="29"/>
      <c r="B131" s="136"/>
      <c r="C131" s="162" t="s">
        <v>163</v>
      </c>
      <c r="D131" s="162" t="s">
        <v>174</v>
      </c>
      <c r="E131" s="163" t="s">
        <v>875</v>
      </c>
      <c r="F131" s="164" t="s">
        <v>876</v>
      </c>
      <c r="G131" s="165" t="s">
        <v>824</v>
      </c>
      <c r="H131" s="166">
        <v>1</v>
      </c>
      <c r="I131" s="146"/>
      <c r="J131" s="170">
        <f t="shared" si="0"/>
        <v>0</v>
      </c>
      <c r="K131" s="147"/>
      <c r="L131" s="30"/>
      <c r="M131" s="148" t="s">
        <v>1</v>
      </c>
      <c r="N131" s="149" t="s">
        <v>41</v>
      </c>
      <c r="O131" s="55"/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4" t="s">
        <v>143</v>
      </c>
      <c r="AT131" s="144" t="s">
        <v>174</v>
      </c>
      <c r="AU131" s="144" t="s">
        <v>84</v>
      </c>
      <c r="AY131" s="14" t="s">
        <v>129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4" t="s">
        <v>84</v>
      </c>
      <c r="BK131" s="145">
        <f t="shared" si="9"/>
        <v>0</v>
      </c>
      <c r="BL131" s="14" t="s">
        <v>143</v>
      </c>
      <c r="BM131" s="144" t="s">
        <v>877</v>
      </c>
    </row>
    <row r="132" spans="1:65" s="12" customFormat="1" ht="25.95" customHeight="1" x14ac:dyDescent="0.25">
      <c r="B132" s="127"/>
      <c r="C132" s="158"/>
      <c r="D132" s="159" t="s">
        <v>75</v>
      </c>
      <c r="E132" s="160" t="s">
        <v>878</v>
      </c>
      <c r="F132" s="160" t="s">
        <v>879</v>
      </c>
      <c r="G132" s="158"/>
      <c r="H132" s="158"/>
      <c r="I132" s="129"/>
      <c r="J132" s="168">
        <f>BK132</f>
        <v>0</v>
      </c>
      <c r="L132" s="127"/>
      <c r="M132" s="130"/>
      <c r="N132" s="131"/>
      <c r="O132" s="131"/>
      <c r="P132" s="132">
        <f>SUM(P133:P156)</f>
        <v>0</v>
      </c>
      <c r="Q132" s="131"/>
      <c r="R132" s="132">
        <f>SUM(R133:R156)</f>
        <v>0</v>
      </c>
      <c r="S132" s="131"/>
      <c r="T132" s="133">
        <f>SUM(T133:T156)</f>
        <v>0</v>
      </c>
      <c r="AR132" s="128" t="s">
        <v>84</v>
      </c>
      <c r="AT132" s="134" t="s">
        <v>75</v>
      </c>
      <c r="AU132" s="134" t="s">
        <v>76</v>
      </c>
      <c r="AY132" s="128" t="s">
        <v>129</v>
      </c>
      <c r="BK132" s="135">
        <f>SUM(BK133:BK156)</f>
        <v>0</v>
      </c>
    </row>
    <row r="133" spans="1:65" s="2" customFormat="1" ht="14.4" customHeight="1" x14ac:dyDescent="0.2">
      <c r="A133" s="29"/>
      <c r="B133" s="136"/>
      <c r="C133" s="162" t="s">
        <v>167</v>
      </c>
      <c r="D133" s="162" t="s">
        <v>174</v>
      </c>
      <c r="E133" s="163" t="s">
        <v>880</v>
      </c>
      <c r="F133" s="164" t="s">
        <v>881</v>
      </c>
      <c r="G133" s="165" t="s">
        <v>764</v>
      </c>
      <c r="H133" s="166">
        <v>1</v>
      </c>
      <c r="I133" s="146"/>
      <c r="J133" s="170">
        <f t="shared" ref="J133:J156" si="10">ROUND(I133*H133,2)</f>
        <v>0</v>
      </c>
      <c r="K133" s="147"/>
      <c r="L133" s="30"/>
      <c r="M133" s="148" t="s">
        <v>1</v>
      </c>
      <c r="N133" s="149" t="s">
        <v>41</v>
      </c>
      <c r="O133" s="55"/>
      <c r="P133" s="142">
        <f t="shared" ref="P133:P156" si="11">O133*H133</f>
        <v>0</v>
      </c>
      <c r="Q133" s="142">
        <v>0</v>
      </c>
      <c r="R133" s="142">
        <f t="shared" ref="R133:R156" si="12">Q133*H133</f>
        <v>0</v>
      </c>
      <c r="S133" s="142">
        <v>0</v>
      </c>
      <c r="T133" s="143">
        <f t="shared" ref="T133:T156" si="13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4" t="s">
        <v>143</v>
      </c>
      <c r="AT133" s="144" t="s">
        <v>174</v>
      </c>
      <c r="AU133" s="144" t="s">
        <v>84</v>
      </c>
      <c r="AY133" s="14" t="s">
        <v>129</v>
      </c>
      <c r="BE133" s="145">
        <f t="shared" ref="BE133:BE156" si="14">IF(N133="základní",J133,0)</f>
        <v>0</v>
      </c>
      <c r="BF133" s="145">
        <f t="shared" ref="BF133:BF156" si="15">IF(N133="snížená",J133,0)</f>
        <v>0</v>
      </c>
      <c r="BG133" s="145">
        <f t="shared" ref="BG133:BG156" si="16">IF(N133="zákl. přenesená",J133,0)</f>
        <v>0</v>
      </c>
      <c r="BH133" s="145">
        <f t="shared" ref="BH133:BH156" si="17">IF(N133="sníž. přenesená",J133,0)</f>
        <v>0</v>
      </c>
      <c r="BI133" s="145">
        <f t="shared" ref="BI133:BI156" si="18">IF(N133="nulová",J133,0)</f>
        <v>0</v>
      </c>
      <c r="BJ133" s="14" t="s">
        <v>84</v>
      </c>
      <c r="BK133" s="145">
        <f t="shared" ref="BK133:BK156" si="19">ROUND(I133*H133,2)</f>
        <v>0</v>
      </c>
      <c r="BL133" s="14" t="s">
        <v>143</v>
      </c>
      <c r="BM133" s="144" t="s">
        <v>882</v>
      </c>
    </row>
    <row r="134" spans="1:65" s="2" customFormat="1" ht="14.4" customHeight="1" x14ac:dyDescent="0.2">
      <c r="A134" s="29"/>
      <c r="B134" s="136"/>
      <c r="C134" s="162" t="s">
        <v>214</v>
      </c>
      <c r="D134" s="162" t="s">
        <v>174</v>
      </c>
      <c r="E134" s="163" t="s">
        <v>883</v>
      </c>
      <c r="F134" s="164" t="s">
        <v>884</v>
      </c>
      <c r="G134" s="165" t="s">
        <v>764</v>
      </c>
      <c r="H134" s="166">
        <v>1</v>
      </c>
      <c r="I134" s="146"/>
      <c r="J134" s="170">
        <f t="shared" si="10"/>
        <v>0</v>
      </c>
      <c r="K134" s="147"/>
      <c r="L134" s="30"/>
      <c r="M134" s="148" t="s">
        <v>1</v>
      </c>
      <c r="N134" s="149" t="s">
        <v>41</v>
      </c>
      <c r="O134" s="55"/>
      <c r="P134" s="142">
        <f t="shared" si="11"/>
        <v>0</v>
      </c>
      <c r="Q134" s="142">
        <v>0</v>
      </c>
      <c r="R134" s="142">
        <f t="shared" si="12"/>
        <v>0</v>
      </c>
      <c r="S134" s="142">
        <v>0</v>
      </c>
      <c r="T134" s="143">
        <f t="shared" si="1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4" t="s">
        <v>143</v>
      </c>
      <c r="AT134" s="144" t="s">
        <v>174</v>
      </c>
      <c r="AU134" s="144" t="s">
        <v>84</v>
      </c>
      <c r="AY134" s="14" t="s">
        <v>129</v>
      </c>
      <c r="BE134" s="145">
        <f t="shared" si="14"/>
        <v>0</v>
      </c>
      <c r="BF134" s="145">
        <f t="shared" si="15"/>
        <v>0</v>
      </c>
      <c r="BG134" s="145">
        <f t="shared" si="16"/>
        <v>0</v>
      </c>
      <c r="BH134" s="145">
        <f t="shared" si="17"/>
        <v>0</v>
      </c>
      <c r="BI134" s="145">
        <f t="shared" si="18"/>
        <v>0</v>
      </c>
      <c r="BJ134" s="14" t="s">
        <v>84</v>
      </c>
      <c r="BK134" s="145">
        <f t="shared" si="19"/>
        <v>0</v>
      </c>
      <c r="BL134" s="14" t="s">
        <v>143</v>
      </c>
      <c r="BM134" s="144" t="s">
        <v>885</v>
      </c>
    </row>
    <row r="135" spans="1:65" s="2" customFormat="1" ht="14.4" customHeight="1" x14ac:dyDescent="0.2">
      <c r="A135" s="29"/>
      <c r="B135" s="136"/>
      <c r="C135" s="162" t="s">
        <v>217</v>
      </c>
      <c r="D135" s="162" t="s">
        <v>174</v>
      </c>
      <c r="E135" s="163" t="s">
        <v>886</v>
      </c>
      <c r="F135" s="164" t="s">
        <v>887</v>
      </c>
      <c r="G135" s="165" t="s">
        <v>764</v>
      </c>
      <c r="H135" s="166">
        <v>4</v>
      </c>
      <c r="I135" s="146"/>
      <c r="J135" s="170">
        <f t="shared" si="10"/>
        <v>0</v>
      </c>
      <c r="K135" s="147"/>
      <c r="L135" s="30"/>
      <c r="M135" s="148" t="s">
        <v>1</v>
      </c>
      <c r="N135" s="149" t="s">
        <v>41</v>
      </c>
      <c r="O135" s="55"/>
      <c r="P135" s="142">
        <f t="shared" si="11"/>
        <v>0</v>
      </c>
      <c r="Q135" s="142">
        <v>0</v>
      </c>
      <c r="R135" s="142">
        <f t="shared" si="12"/>
        <v>0</v>
      </c>
      <c r="S135" s="142">
        <v>0</v>
      </c>
      <c r="T135" s="143">
        <f t="shared" si="1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4" t="s">
        <v>143</v>
      </c>
      <c r="AT135" s="144" t="s">
        <v>174</v>
      </c>
      <c r="AU135" s="144" t="s">
        <v>84</v>
      </c>
      <c r="AY135" s="14" t="s">
        <v>129</v>
      </c>
      <c r="BE135" s="145">
        <f t="shared" si="14"/>
        <v>0</v>
      </c>
      <c r="BF135" s="145">
        <f t="shared" si="15"/>
        <v>0</v>
      </c>
      <c r="BG135" s="145">
        <f t="shared" si="16"/>
        <v>0</v>
      </c>
      <c r="BH135" s="145">
        <f t="shared" si="17"/>
        <v>0</v>
      </c>
      <c r="BI135" s="145">
        <f t="shared" si="18"/>
        <v>0</v>
      </c>
      <c r="BJ135" s="14" t="s">
        <v>84</v>
      </c>
      <c r="BK135" s="145">
        <f t="shared" si="19"/>
        <v>0</v>
      </c>
      <c r="BL135" s="14" t="s">
        <v>143</v>
      </c>
      <c r="BM135" s="144" t="s">
        <v>888</v>
      </c>
    </row>
    <row r="136" spans="1:65" s="2" customFormat="1" ht="14.4" customHeight="1" x14ac:dyDescent="0.2">
      <c r="A136" s="29"/>
      <c r="B136" s="136"/>
      <c r="C136" s="162" t="s">
        <v>220</v>
      </c>
      <c r="D136" s="162" t="s">
        <v>174</v>
      </c>
      <c r="E136" s="163" t="s">
        <v>889</v>
      </c>
      <c r="F136" s="164" t="s">
        <v>890</v>
      </c>
      <c r="G136" s="165" t="s">
        <v>764</v>
      </c>
      <c r="H136" s="166">
        <v>4</v>
      </c>
      <c r="I136" s="146"/>
      <c r="J136" s="170">
        <f t="shared" si="10"/>
        <v>0</v>
      </c>
      <c r="K136" s="147"/>
      <c r="L136" s="30"/>
      <c r="M136" s="148" t="s">
        <v>1</v>
      </c>
      <c r="N136" s="149" t="s">
        <v>41</v>
      </c>
      <c r="O136" s="55"/>
      <c r="P136" s="142">
        <f t="shared" si="11"/>
        <v>0</v>
      </c>
      <c r="Q136" s="142">
        <v>0</v>
      </c>
      <c r="R136" s="142">
        <f t="shared" si="12"/>
        <v>0</v>
      </c>
      <c r="S136" s="142">
        <v>0</v>
      </c>
      <c r="T136" s="143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4" t="s">
        <v>143</v>
      </c>
      <c r="AT136" s="144" t="s">
        <v>174</v>
      </c>
      <c r="AU136" s="144" t="s">
        <v>84</v>
      </c>
      <c r="AY136" s="14" t="s">
        <v>129</v>
      </c>
      <c r="BE136" s="145">
        <f t="shared" si="14"/>
        <v>0</v>
      </c>
      <c r="BF136" s="145">
        <f t="shared" si="15"/>
        <v>0</v>
      </c>
      <c r="BG136" s="145">
        <f t="shared" si="16"/>
        <v>0</v>
      </c>
      <c r="BH136" s="145">
        <f t="shared" si="17"/>
        <v>0</v>
      </c>
      <c r="BI136" s="145">
        <f t="shared" si="18"/>
        <v>0</v>
      </c>
      <c r="BJ136" s="14" t="s">
        <v>84</v>
      </c>
      <c r="BK136" s="145">
        <f t="shared" si="19"/>
        <v>0</v>
      </c>
      <c r="BL136" s="14" t="s">
        <v>143</v>
      </c>
      <c r="BM136" s="144" t="s">
        <v>891</v>
      </c>
    </row>
    <row r="137" spans="1:65" s="2" customFormat="1" ht="14.4" customHeight="1" x14ac:dyDescent="0.2">
      <c r="A137" s="29"/>
      <c r="B137" s="136"/>
      <c r="C137" s="162" t="s">
        <v>223</v>
      </c>
      <c r="D137" s="162" t="s">
        <v>174</v>
      </c>
      <c r="E137" s="163" t="s">
        <v>892</v>
      </c>
      <c r="F137" s="164" t="s">
        <v>893</v>
      </c>
      <c r="G137" s="165" t="s">
        <v>764</v>
      </c>
      <c r="H137" s="166">
        <v>2</v>
      </c>
      <c r="I137" s="146"/>
      <c r="J137" s="170">
        <f t="shared" si="10"/>
        <v>0</v>
      </c>
      <c r="K137" s="147"/>
      <c r="L137" s="30"/>
      <c r="M137" s="148" t="s">
        <v>1</v>
      </c>
      <c r="N137" s="149" t="s">
        <v>41</v>
      </c>
      <c r="O137" s="55"/>
      <c r="P137" s="142">
        <f t="shared" si="11"/>
        <v>0</v>
      </c>
      <c r="Q137" s="142">
        <v>0</v>
      </c>
      <c r="R137" s="142">
        <f t="shared" si="12"/>
        <v>0</v>
      </c>
      <c r="S137" s="142">
        <v>0</v>
      </c>
      <c r="T137" s="143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4" t="s">
        <v>143</v>
      </c>
      <c r="AT137" s="144" t="s">
        <v>174</v>
      </c>
      <c r="AU137" s="144" t="s">
        <v>84</v>
      </c>
      <c r="AY137" s="14" t="s">
        <v>129</v>
      </c>
      <c r="BE137" s="145">
        <f t="shared" si="14"/>
        <v>0</v>
      </c>
      <c r="BF137" s="145">
        <f t="shared" si="15"/>
        <v>0</v>
      </c>
      <c r="BG137" s="145">
        <f t="shared" si="16"/>
        <v>0</v>
      </c>
      <c r="BH137" s="145">
        <f t="shared" si="17"/>
        <v>0</v>
      </c>
      <c r="BI137" s="145">
        <f t="shared" si="18"/>
        <v>0</v>
      </c>
      <c r="BJ137" s="14" t="s">
        <v>84</v>
      </c>
      <c r="BK137" s="145">
        <f t="shared" si="19"/>
        <v>0</v>
      </c>
      <c r="BL137" s="14" t="s">
        <v>143</v>
      </c>
      <c r="BM137" s="144" t="s">
        <v>894</v>
      </c>
    </row>
    <row r="138" spans="1:65" s="2" customFormat="1" ht="14.4" customHeight="1" x14ac:dyDescent="0.2">
      <c r="A138" s="29"/>
      <c r="B138" s="136"/>
      <c r="C138" s="162" t="s">
        <v>8</v>
      </c>
      <c r="D138" s="162" t="s">
        <v>174</v>
      </c>
      <c r="E138" s="163" t="s">
        <v>895</v>
      </c>
      <c r="F138" s="164" t="s">
        <v>896</v>
      </c>
      <c r="G138" s="165" t="s">
        <v>764</v>
      </c>
      <c r="H138" s="166">
        <v>8</v>
      </c>
      <c r="I138" s="146"/>
      <c r="J138" s="170">
        <f t="shared" si="10"/>
        <v>0</v>
      </c>
      <c r="K138" s="147"/>
      <c r="L138" s="30"/>
      <c r="M138" s="148" t="s">
        <v>1</v>
      </c>
      <c r="N138" s="149" t="s">
        <v>41</v>
      </c>
      <c r="O138" s="55"/>
      <c r="P138" s="142">
        <f t="shared" si="11"/>
        <v>0</v>
      </c>
      <c r="Q138" s="142">
        <v>0</v>
      </c>
      <c r="R138" s="142">
        <f t="shared" si="12"/>
        <v>0</v>
      </c>
      <c r="S138" s="142">
        <v>0</v>
      </c>
      <c r="T138" s="143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4" t="s">
        <v>143</v>
      </c>
      <c r="AT138" s="144" t="s">
        <v>174</v>
      </c>
      <c r="AU138" s="144" t="s">
        <v>84</v>
      </c>
      <c r="AY138" s="14" t="s">
        <v>129</v>
      </c>
      <c r="BE138" s="145">
        <f t="shared" si="14"/>
        <v>0</v>
      </c>
      <c r="BF138" s="145">
        <f t="shared" si="15"/>
        <v>0</v>
      </c>
      <c r="BG138" s="145">
        <f t="shared" si="16"/>
        <v>0</v>
      </c>
      <c r="BH138" s="145">
        <f t="shared" si="17"/>
        <v>0</v>
      </c>
      <c r="BI138" s="145">
        <f t="shared" si="18"/>
        <v>0</v>
      </c>
      <c r="BJ138" s="14" t="s">
        <v>84</v>
      </c>
      <c r="BK138" s="145">
        <f t="shared" si="19"/>
        <v>0</v>
      </c>
      <c r="BL138" s="14" t="s">
        <v>143</v>
      </c>
      <c r="BM138" s="144" t="s">
        <v>897</v>
      </c>
    </row>
    <row r="139" spans="1:65" s="2" customFormat="1" ht="14.4" customHeight="1" x14ac:dyDescent="0.2">
      <c r="A139" s="29"/>
      <c r="B139" s="136"/>
      <c r="C139" s="162" t="s">
        <v>134</v>
      </c>
      <c r="D139" s="162" t="s">
        <v>174</v>
      </c>
      <c r="E139" s="163" t="s">
        <v>898</v>
      </c>
      <c r="F139" s="164" t="s">
        <v>899</v>
      </c>
      <c r="G139" s="165" t="s">
        <v>824</v>
      </c>
      <c r="H139" s="166">
        <v>1</v>
      </c>
      <c r="I139" s="146"/>
      <c r="J139" s="170">
        <f t="shared" si="10"/>
        <v>0</v>
      </c>
      <c r="K139" s="147"/>
      <c r="L139" s="30"/>
      <c r="M139" s="148" t="s">
        <v>1</v>
      </c>
      <c r="N139" s="149" t="s">
        <v>41</v>
      </c>
      <c r="O139" s="55"/>
      <c r="P139" s="142">
        <f t="shared" si="11"/>
        <v>0</v>
      </c>
      <c r="Q139" s="142">
        <v>0</v>
      </c>
      <c r="R139" s="142">
        <f t="shared" si="12"/>
        <v>0</v>
      </c>
      <c r="S139" s="142">
        <v>0</v>
      </c>
      <c r="T139" s="143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4" t="s">
        <v>143</v>
      </c>
      <c r="AT139" s="144" t="s">
        <v>174</v>
      </c>
      <c r="AU139" s="144" t="s">
        <v>84</v>
      </c>
      <c r="AY139" s="14" t="s">
        <v>129</v>
      </c>
      <c r="BE139" s="145">
        <f t="shared" si="14"/>
        <v>0</v>
      </c>
      <c r="BF139" s="145">
        <f t="shared" si="15"/>
        <v>0</v>
      </c>
      <c r="BG139" s="145">
        <f t="shared" si="16"/>
        <v>0</v>
      </c>
      <c r="BH139" s="145">
        <f t="shared" si="17"/>
        <v>0</v>
      </c>
      <c r="BI139" s="145">
        <f t="shared" si="18"/>
        <v>0</v>
      </c>
      <c r="BJ139" s="14" t="s">
        <v>84</v>
      </c>
      <c r="BK139" s="145">
        <f t="shared" si="19"/>
        <v>0</v>
      </c>
      <c r="BL139" s="14" t="s">
        <v>143</v>
      </c>
      <c r="BM139" s="144" t="s">
        <v>900</v>
      </c>
    </row>
    <row r="140" spans="1:65" s="2" customFormat="1" ht="14.4" customHeight="1" x14ac:dyDescent="0.2">
      <c r="A140" s="29"/>
      <c r="B140" s="136"/>
      <c r="C140" s="162" t="s">
        <v>238</v>
      </c>
      <c r="D140" s="162" t="s">
        <v>174</v>
      </c>
      <c r="E140" s="163" t="s">
        <v>901</v>
      </c>
      <c r="F140" s="164" t="s">
        <v>902</v>
      </c>
      <c r="G140" s="165" t="s">
        <v>764</v>
      </c>
      <c r="H140" s="166">
        <v>2</v>
      </c>
      <c r="I140" s="146"/>
      <c r="J140" s="170">
        <f t="shared" si="10"/>
        <v>0</v>
      </c>
      <c r="K140" s="147"/>
      <c r="L140" s="30"/>
      <c r="M140" s="148" t="s">
        <v>1</v>
      </c>
      <c r="N140" s="149" t="s">
        <v>41</v>
      </c>
      <c r="O140" s="55"/>
      <c r="P140" s="142">
        <f t="shared" si="11"/>
        <v>0</v>
      </c>
      <c r="Q140" s="142">
        <v>0</v>
      </c>
      <c r="R140" s="142">
        <f t="shared" si="12"/>
        <v>0</v>
      </c>
      <c r="S140" s="142">
        <v>0</v>
      </c>
      <c r="T140" s="143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4" t="s">
        <v>143</v>
      </c>
      <c r="AT140" s="144" t="s">
        <v>174</v>
      </c>
      <c r="AU140" s="144" t="s">
        <v>84</v>
      </c>
      <c r="AY140" s="14" t="s">
        <v>129</v>
      </c>
      <c r="BE140" s="145">
        <f t="shared" si="14"/>
        <v>0</v>
      </c>
      <c r="BF140" s="145">
        <f t="shared" si="15"/>
        <v>0</v>
      </c>
      <c r="BG140" s="145">
        <f t="shared" si="16"/>
        <v>0</v>
      </c>
      <c r="BH140" s="145">
        <f t="shared" si="17"/>
        <v>0</v>
      </c>
      <c r="BI140" s="145">
        <f t="shared" si="18"/>
        <v>0</v>
      </c>
      <c r="BJ140" s="14" t="s">
        <v>84</v>
      </c>
      <c r="BK140" s="145">
        <f t="shared" si="19"/>
        <v>0</v>
      </c>
      <c r="BL140" s="14" t="s">
        <v>143</v>
      </c>
      <c r="BM140" s="144" t="s">
        <v>903</v>
      </c>
    </row>
    <row r="141" spans="1:65" s="2" customFormat="1" ht="14.4" customHeight="1" x14ac:dyDescent="0.2">
      <c r="A141" s="29"/>
      <c r="B141" s="136"/>
      <c r="C141" s="162" t="s">
        <v>242</v>
      </c>
      <c r="D141" s="162" t="s">
        <v>174</v>
      </c>
      <c r="E141" s="163" t="s">
        <v>904</v>
      </c>
      <c r="F141" s="164" t="s">
        <v>905</v>
      </c>
      <c r="G141" s="165" t="s">
        <v>764</v>
      </c>
      <c r="H141" s="166">
        <v>2</v>
      </c>
      <c r="I141" s="146"/>
      <c r="J141" s="170">
        <f t="shared" si="10"/>
        <v>0</v>
      </c>
      <c r="K141" s="147"/>
      <c r="L141" s="30"/>
      <c r="M141" s="148" t="s">
        <v>1</v>
      </c>
      <c r="N141" s="149" t="s">
        <v>41</v>
      </c>
      <c r="O141" s="55"/>
      <c r="P141" s="142">
        <f t="shared" si="11"/>
        <v>0</v>
      </c>
      <c r="Q141" s="142">
        <v>0</v>
      </c>
      <c r="R141" s="142">
        <f t="shared" si="12"/>
        <v>0</v>
      </c>
      <c r="S141" s="142">
        <v>0</v>
      </c>
      <c r="T141" s="143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4" t="s">
        <v>143</v>
      </c>
      <c r="AT141" s="144" t="s">
        <v>174</v>
      </c>
      <c r="AU141" s="144" t="s">
        <v>84</v>
      </c>
      <c r="AY141" s="14" t="s">
        <v>129</v>
      </c>
      <c r="BE141" s="145">
        <f t="shared" si="14"/>
        <v>0</v>
      </c>
      <c r="BF141" s="145">
        <f t="shared" si="15"/>
        <v>0</v>
      </c>
      <c r="BG141" s="145">
        <f t="shared" si="16"/>
        <v>0</v>
      </c>
      <c r="BH141" s="145">
        <f t="shared" si="17"/>
        <v>0</v>
      </c>
      <c r="BI141" s="145">
        <f t="shared" si="18"/>
        <v>0</v>
      </c>
      <c r="BJ141" s="14" t="s">
        <v>84</v>
      </c>
      <c r="BK141" s="145">
        <f t="shared" si="19"/>
        <v>0</v>
      </c>
      <c r="BL141" s="14" t="s">
        <v>143</v>
      </c>
      <c r="BM141" s="144" t="s">
        <v>906</v>
      </c>
    </row>
    <row r="142" spans="1:65" s="2" customFormat="1" ht="14.4" customHeight="1" x14ac:dyDescent="0.2">
      <c r="A142" s="29"/>
      <c r="B142" s="136"/>
      <c r="C142" s="162" t="s">
        <v>247</v>
      </c>
      <c r="D142" s="162" t="s">
        <v>174</v>
      </c>
      <c r="E142" s="163" t="s">
        <v>907</v>
      </c>
      <c r="F142" s="164" t="s">
        <v>908</v>
      </c>
      <c r="G142" s="165" t="s">
        <v>764</v>
      </c>
      <c r="H142" s="166">
        <v>2</v>
      </c>
      <c r="I142" s="146"/>
      <c r="J142" s="170">
        <f t="shared" si="10"/>
        <v>0</v>
      </c>
      <c r="K142" s="147"/>
      <c r="L142" s="30"/>
      <c r="M142" s="148" t="s">
        <v>1</v>
      </c>
      <c r="N142" s="149" t="s">
        <v>41</v>
      </c>
      <c r="O142" s="55"/>
      <c r="P142" s="142">
        <f t="shared" si="11"/>
        <v>0</v>
      </c>
      <c r="Q142" s="142">
        <v>0</v>
      </c>
      <c r="R142" s="142">
        <f t="shared" si="12"/>
        <v>0</v>
      </c>
      <c r="S142" s="142">
        <v>0</v>
      </c>
      <c r="T142" s="143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4" t="s">
        <v>143</v>
      </c>
      <c r="AT142" s="144" t="s">
        <v>174</v>
      </c>
      <c r="AU142" s="144" t="s">
        <v>84</v>
      </c>
      <c r="AY142" s="14" t="s">
        <v>129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4" t="s">
        <v>84</v>
      </c>
      <c r="BK142" s="145">
        <f t="shared" si="19"/>
        <v>0</v>
      </c>
      <c r="BL142" s="14" t="s">
        <v>143</v>
      </c>
      <c r="BM142" s="144" t="s">
        <v>909</v>
      </c>
    </row>
    <row r="143" spans="1:65" s="2" customFormat="1" ht="14.4" customHeight="1" x14ac:dyDescent="0.2">
      <c r="A143" s="29"/>
      <c r="B143" s="136"/>
      <c r="C143" s="162" t="s">
        <v>251</v>
      </c>
      <c r="D143" s="162" t="s">
        <v>174</v>
      </c>
      <c r="E143" s="163" t="s">
        <v>910</v>
      </c>
      <c r="F143" s="164" t="s">
        <v>911</v>
      </c>
      <c r="G143" s="165" t="s">
        <v>764</v>
      </c>
      <c r="H143" s="166">
        <v>2</v>
      </c>
      <c r="I143" s="146"/>
      <c r="J143" s="170">
        <f t="shared" si="10"/>
        <v>0</v>
      </c>
      <c r="K143" s="147"/>
      <c r="L143" s="30"/>
      <c r="M143" s="148" t="s">
        <v>1</v>
      </c>
      <c r="N143" s="149" t="s">
        <v>41</v>
      </c>
      <c r="O143" s="55"/>
      <c r="P143" s="142">
        <f t="shared" si="11"/>
        <v>0</v>
      </c>
      <c r="Q143" s="142">
        <v>0</v>
      </c>
      <c r="R143" s="142">
        <f t="shared" si="12"/>
        <v>0</v>
      </c>
      <c r="S143" s="142">
        <v>0</v>
      </c>
      <c r="T143" s="143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4" t="s">
        <v>143</v>
      </c>
      <c r="AT143" s="144" t="s">
        <v>174</v>
      </c>
      <c r="AU143" s="144" t="s">
        <v>84</v>
      </c>
      <c r="AY143" s="14" t="s">
        <v>129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4" t="s">
        <v>84</v>
      </c>
      <c r="BK143" s="145">
        <f t="shared" si="19"/>
        <v>0</v>
      </c>
      <c r="BL143" s="14" t="s">
        <v>143</v>
      </c>
      <c r="BM143" s="144" t="s">
        <v>912</v>
      </c>
    </row>
    <row r="144" spans="1:65" s="2" customFormat="1" ht="14.4" customHeight="1" x14ac:dyDescent="0.2">
      <c r="A144" s="29"/>
      <c r="B144" s="136"/>
      <c r="C144" s="162" t="s">
        <v>7</v>
      </c>
      <c r="D144" s="162" t="s">
        <v>174</v>
      </c>
      <c r="E144" s="163" t="s">
        <v>913</v>
      </c>
      <c r="F144" s="164" t="s">
        <v>914</v>
      </c>
      <c r="G144" s="165" t="s">
        <v>764</v>
      </c>
      <c r="H144" s="166">
        <v>2</v>
      </c>
      <c r="I144" s="146"/>
      <c r="J144" s="170">
        <f t="shared" si="10"/>
        <v>0</v>
      </c>
      <c r="K144" s="147"/>
      <c r="L144" s="30"/>
      <c r="M144" s="148" t="s">
        <v>1</v>
      </c>
      <c r="N144" s="149" t="s">
        <v>41</v>
      </c>
      <c r="O144" s="55"/>
      <c r="P144" s="142">
        <f t="shared" si="11"/>
        <v>0</v>
      </c>
      <c r="Q144" s="142">
        <v>0</v>
      </c>
      <c r="R144" s="142">
        <f t="shared" si="12"/>
        <v>0</v>
      </c>
      <c r="S144" s="142">
        <v>0</v>
      </c>
      <c r="T144" s="143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4" t="s">
        <v>143</v>
      </c>
      <c r="AT144" s="144" t="s">
        <v>174</v>
      </c>
      <c r="AU144" s="144" t="s">
        <v>84</v>
      </c>
      <c r="AY144" s="14" t="s">
        <v>129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4" t="s">
        <v>84</v>
      </c>
      <c r="BK144" s="145">
        <f t="shared" si="19"/>
        <v>0</v>
      </c>
      <c r="BL144" s="14" t="s">
        <v>143</v>
      </c>
      <c r="BM144" s="144" t="s">
        <v>915</v>
      </c>
    </row>
    <row r="145" spans="1:65" s="2" customFormat="1" ht="14.4" customHeight="1" x14ac:dyDescent="0.2">
      <c r="A145" s="29"/>
      <c r="B145" s="136"/>
      <c r="C145" s="162" t="s">
        <v>211</v>
      </c>
      <c r="D145" s="162" t="s">
        <v>174</v>
      </c>
      <c r="E145" s="163" t="s">
        <v>916</v>
      </c>
      <c r="F145" s="164" t="s">
        <v>917</v>
      </c>
      <c r="G145" s="165" t="s">
        <v>764</v>
      </c>
      <c r="H145" s="166">
        <v>1</v>
      </c>
      <c r="I145" s="146"/>
      <c r="J145" s="170">
        <f t="shared" si="10"/>
        <v>0</v>
      </c>
      <c r="K145" s="147"/>
      <c r="L145" s="30"/>
      <c r="M145" s="148" t="s">
        <v>1</v>
      </c>
      <c r="N145" s="149" t="s">
        <v>41</v>
      </c>
      <c r="O145" s="55"/>
      <c r="P145" s="142">
        <f t="shared" si="11"/>
        <v>0</v>
      </c>
      <c r="Q145" s="142">
        <v>0</v>
      </c>
      <c r="R145" s="142">
        <f t="shared" si="12"/>
        <v>0</v>
      </c>
      <c r="S145" s="142">
        <v>0</v>
      </c>
      <c r="T145" s="143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4" t="s">
        <v>143</v>
      </c>
      <c r="AT145" s="144" t="s">
        <v>174</v>
      </c>
      <c r="AU145" s="144" t="s">
        <v>84</v>
      </c>
      <c r="AY145" s="14" t="s">
        <v>129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4" t="s">
        <v>84</v>
      </c>
      <c r="BK145" s="145">
        <f t="shared" si="19"/>
        <v>0</v>
      </c>
      <c r="BL145" s="14" t="s">
        <v>143</v>
      </c>
      <c r="BM145" s="144" t="s">
        <v>918</v>
      </c>
    </row>
    <row r="146" spans="1:65" s="2" customFormat="1" ht="14.4" customHeight="1" x14ac:dyDescent="0.2">
      <c r="A146" s="29"/>
      <c r="B146" s="136"/>
      <c r="C146" s="162" t="s">
        <v>226</v>
      </c>
      <c r="D146" s="162" t="s">
        <v>174</v>
      </c>
      <c r="E146" s="163" t="s">
        <v>919</v>
      </c>
      <c r="F146" s="164" t="s">
        <v>920</v>
      </c>
      <c r="G146" s="165" t="s">
        <v>764</v>
      </c>
      <c r="H146" s="166">
        <v>2</v>
      </c>
      <c r="I146" s="146"/>
      <c r="J146" s="170">
        <f t="shared" si="10"/>
        <v>0</v>
      </c>
      <c r="K146" s="147"/>
      <c r="L146" s="30"/>
      <c r="M146" s="148" t="s">
        <v>1</v>
      </c>
      <c r="N146" s="149" t="s">
        <v>41</v>
      </c>
      <c r="O146" s="55"/>
      <c r="P146" s="142">
        <f t="shared" si="11"/>
        <v>0</v>
      </c>
      <c r="Q146" s="142">
        <v>0</v>
      </c>
      <c r="R146" s="142">
        <f t="shared" si="12"/>
        <v>0</v>
      </c>
      <c r="S146" s="142">
        <v>0</v>
      </c>
      <c r="T146" s="143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4" t="s">
        <v>143</v>
      </c>
      <c r="AT146" s="144" t="s">
        <v>174</v>
      </c>
      <c r="AU146" s="144" t="s">
        <v>84</v>
      </c>
      <c r="AY146" s="14" t="s">
        <v>129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4" t="s">
        <v>84</v>
      </c>
      <c r="BK146" s="145">
        <f t="shared" si="19"/>
        <v>0</v>
      </c>
      <c r="BL146" s="14" t="s">
        <v>143</v>
      </c>
      <c r="BM146" s="144" t="s">
        <v>921</v>
      </c>
    </row>
    <row r="147" spans="1:65" s="2" customFormat="1" ht="14.4" customHeight="1" x14ac:dyDescent="0.2">
      <c r="A147" s="29"/>
      <c r="B147" s="136"/>
      <c r="C147" s="162" t="s">
        <v>231</v>
      </c>
      <c r="D147" s="162" t="s">
        <v>174</v>
      </c>
      <c r="E147" s="163" t="s">
        <v>922</v>
      </c>
      <c r="F147" s="164" t="s">
        <v>923</v>
      </c>
      <c r="G147" s="165" t="s">
        <v>764</v>
      </c>
      <c r="H147" s="166">
        <v>2</v>
      </c>
      <c r="I147" s="146"/>
      <c r="J147" s="170">
        <f t="shared" si="10"/>
        <v>0</v>
      </c>
      <c r="K147" s="147"/>
      <c r="L147" s="30"/>
      <c r="M147" s="148" t="s">
        <v>1</v>
      </c>
      <c r="N147" s="149" t="s">
        <v>41</v>
      </c>
      <c r="O147" s="55"/>
      <c r="P147" s="142">
        <f t="shared" si="11"/>
        <v>0</v>
      </c>
      <c r="Q147" s="142">
        <v>0</v>
      </c>
      <c r="R147" s="142">
        <f t="shared" si="12"/>
        <v>0</v>
      </c>
      <c r="S147" s="142">
        <v>0</v>
      </c>
      <c r="T147" s="143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4" t="s">
        <v>143</v>
      </c>
      <c r="AT147" s="144" t="s">
        <v>174</v>
      </c>
      <c r="AU147" s="144" t="s">
        <v>84</v>
      </c>
      <c r="AY147" s="14" t="s">
        <v>129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4" t="s">
        <v>84</v>
      </c>
      <c r="BK147" s="145">
        <f t="shared" si="19"/>
        <v>0</v>
      </c>
      <c r="BL147" s="14" t="s">
        <v>143</v>
      </c>
      <c r="BM147" s="144" t="s">
        <v>924</v>
      </c>
    </row>
    <row r="148" spans="1:65" s="2" customFormat="1" ht="14.4" customHeight="1" x14ac:dyDescent="0.2">
      <c r="A148" s="29"/>
      <c r="B148" s="136"/>
      <c r="C148" s="162" t="s">
        <v>173</v>
      </c>
      <c r="D148" s="162" t="s">
        <v>174</v>
      </c>
      <c r="E148" s="163" t="s">
        <v>925</v>
      </c>
      <c r="F148" s="164" t="s">
        <v>926</v>
      </c>
      <c r="G148" s="165" t="s">
        <v>764</v>
      </c>
      <c r="H148" s="166">
        <v>1</v>
      </c>
      <c r="I148" s="146"/>
      <c r="J148" s="170">
        <f t="shared" si="10"/>
        <v>0</v>
      </c>
      <c r="K148" s="147"/>
      <c r="L148" s="30"/>
      <c r="M148" s="148" t="s">
        <v>1</v>
      </c>
      <c r="N148" s="149" t="s">
        <v>41</v>
      </c>
      <c r="O148" s="55"/>
      <c r="P148" s="142">
        <f t="shared" si="11"/>
        <v>0</v>
      </c>
      <c r="Q148" s="142">
        <v>0</v>
      </c>
      <c r="R148" s="142">
        <f t="shared" si="12"/>
        <v>0</v>
      </c>
      <c r="S148" s="142">
        <v>0</v>
      </c>
      <c r="T148" s="143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4" t="s">
        <v>143</v>
      </c>
      <c r="AT148" s="144" t="s">
        <v>174</v>
      </c>
      <c r="AU148" s="144" t="s">
        <v>84</v>
      </c>
      <c r="AY148" s="14" t="s">
        <v>129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4" t="s">
        <v>84</v>
      </c>
      <c r="BK148" s="145">
        <f t="shared" si="19"/>
        <v>0</v>
      </c>
      <c r="BL148" s="14" t="s">
        <v>143</v>
      </c>
      <c r="BM148" s="144" t="s">
        <v>927</v>
      </c>
    </row>
    <row r="149" spans="1:65" s="2" customFormat="1" ht="14.4" customHeight="1" x14ac:dyDescent="0.2">
      <c r="A149" s="29"/>
      <c r="B149" s="136"/>
      <c r="C149" s="162" t="s">
        <v>179</v>
      </c>
      <c r="D149" s="162" t="s">
        <v>174</v>
      </c>
      <c r="E149" s="163" t="s">
        <v>928</v>
      </c>
      <c r="F149" s="164" t="s">
        <v>929</v>
      </c>
      <c r="G149" s="165" t="s">
        <v>764</v>
      </c>
      <c r="H149" s="166">
        <v>2</v>
      </c>
      <c r="I149" s="146"/>
      <c r="J149" s="170">
        <f t="shared" si="10"/>
        <v>0</v>
      </c>
      <c r="K149" s="147"/>
      <c r="L149" s="30"/>
      <c r="M149" s="148" t="s">
        <v>1</v>
      </c>
      <c r="N149" s="149" t="s">
        <v>41</v>
      </c>
      <c r="O149" s="55"/>
      <c r="P149" s="142">
        <f t="shared" si="11"/>
        <v>0</v>
      </c>
      <c r="Q149" s="142">
        <v>0</v>
      </c>
      <c r="R149" s="142">
        <f t="shared" si="12"/>
        <v>0</v>
      </c>
      <c r="S149" s="142">
        <v>0</v>
      </c>
      <c r="T149" s="143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4" t="s">
        <v>143</v>
      </c>
      <c r="AT149" s="144" t="s">
        <v>174</v>
      </c>
      <c r="AU149" s="144" t="s">
        <v>84</v>
      </c>
      <c r="AY149" s="14" t="s">
        <v>129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4" t="s">
        <v>84</v>
      </c>
      <c r="BK149" s="145">
        <f t="shared" si="19"/>
        <v>0</v>
      </c>
      <c r="BL149" s="14" t="s">
        <v>143</v>
      </c>
      <c r="BM149" s="144" t="s">
        <v>930</v>
      </c>
    </row>
    <row r="150" spans="1:65" s="2" customFormat="1" ht="14.4" customHeight="1" x14ac:dyDescent="0.2">
      <c r="A150" s="29"/>
      <c r="B150" s="136"/>
      <c r="C150" s="162" t="s">
        <v>192</v>
      </c>
      <c r="D150" s="162" t="s">
        <v>174</v>
      </c>
      <c r="E150" s="163" t="s">
        <v>931</v>
      </c>
      <c r="F150" s="164" t="s">
        <v>932</v>
      </c>
      <c r="G150" s="165" t="s">
        <v>764</v>
      </c>
      <c r="H150" s="166">
        <v>1</v>
      </c>
      <c r="I150" s="146"/>
      <c r="J150" s="170">
        <f t="shared" si="10"/>
        <v>0</v>
      </c>
      <c r="K150" s="147"/>
      <c r="L150" s="30"/>
      <c r="M150" s="148" t="s">
        <v>1</v>
      </c>
      <c r="N150" s="149" t="s">
        <v>41</v>
      </c>
      <c r="O150" s="55"/>
      <c r="P150" s="142">
        <f t="shared" si="11"/>
        <v>0</v>
      </c>
      <c r="Q150" s="142">
        <v>0</v>
      </c>
      <c r="R150" s="142">
        <f t="shared" si="12"/>
        <v>0</v>
      </c>
      <c r="S150" s="142">
        <v>0</v>
      </c>
      <c r="T150" s="143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4" t="s">
        <v>143</v>
      </c>
      <c r="AT150" s="144" t="s">
        <v>174</v>
      </c>
      <c r="AU150" s="144" t="s">
        <v>84</v>
      </c>
      <c r="AY150" s="14" t="s">
        <v>129</v>
      </c>
      <c r="BE150" s="145">
        <f t="shared" si="14"/>
        <v>0</v>
      </c>
      <c r="BF150" s="145">
        <f t="shared" si="15"/>
        <v>0</v>
      </c>
      <c r="BG150" s="145">
        <f t="shared" si="16"/>
        <v>0</v>
      </c>
      <c r="BH150" s="145">
        <f t="shared" si="17"/>
        <v>0</v>
      </c>
      <c r="BI150" s="145">
        <f t="shared" si="18"/>
        <v>0</v>
      </c>
      <c r="BJ150" s="14" t="s">
        <v>84</v>
      </c>
      <c r="BK150" s="145">
        <f t="shared" si="19"/>
        <v>0</v>
      </c>
      <c r="BL150" s="14" t="s">
        <v>143</v>
      </c>
      <c r="BM150" s="144" t="s">
        <v>933</v>
      </c>
    </row>
    <row r="151" spans="1:65" s="2" customFormat="1" ht="14.4" customHeight="1" x14ac:dyDescent="0.2">
      <c r="A151" s="29"/>
      <c r="B151" s="136"/>
      <c r="C151" s="162" t="s">
        <v>197</v>
      </c>
      <c r="D151" s="162" t="s">
        <v>174</v>
      </c>
      <c r="E151" s="163" t="s">
        <v>934</v>
      </c>
      <c r="F151" s="164" t="s">
        <v>935</v>
      </c>
      <c r="G151" s="165" t="s">
        <v>764</v>
      </c>
      <c r="H151" s="166">
        <v>1</v>
      </c>
      <c r="I151" s="146"/>
      <c r="J151" s="170">
        <f t="shared" si="10"/>
        <v>0</v>
      </c>
      <c r="K151" s="147"/>
      <c r="L151" s="30"/>
      <c r="M151" s="148" t="s">
        <v>1</v>
      </c>
      <c r="N151" s="149" t="s">
        <v>41</v>
      </c>
      <c r="O151" s="55"/>
      <c r="P151" s="142">
        <f t="shared" si="11"/>
        <v>0</v>
      </c>
      <c r="Q151" s="142">
        <v>0</v>
      </c>
      <c r="R151" s="142">
        <f t="shared" si="12"/>
        <v>0</v>
      </c>
      <c r="S151" s="142">
        <v>0</v>
      </c>
      <c r="T151" s="143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4" t="s">
        <v>143</v>
      </c>
      <c r="AT151" s="144" t="s">
        <v>174</v>
      </c>
      <c r="AU151" s="144" t="s">
        <v>84</v>
      </c>
      <c r="AY151" s="14" t="s">
        <v>129</v>
      </c>
      <c r="BE151" s="145">
        <f t="shared" si="14"/>
        <v>0</v>
      </c>
      <c r="BF151" s="145">
        <f t="shared" si="15"/>
        <v>0</v>
      </c>
      <c r="BG151" s="145">
        <f t="shared" si="16"/>
        <v>0</v>
      </c>
      <c r="BH151" s="145">
        <f t="shared" si="17"/>
        <v>0</v>
      </c>
      <c r="BI151" s="145">
        <f t="shared" si="18"/>
        <v>0</v>
      </c>
      <c r="BJ151" s="14" t="s">
        <v>84</v>
      </c>
      <c r="BK151" s="145">
        <f t="shared" si="19"/>
        <v>0</v>
      </c>
      <c r="BL151" s="14" t="s">
        <v>143</v>
      </c>
      <c r="BM151" s="144" t="s">
        <v>936</v>
      </c>
    </row>
    <row r="152" spans="1:65" s="2" customFormat="1" ht="14.4" customHeight="1" x14ac:dyDescent="0.2">
      <c r="A152" s="29"/>
      <c r="B152" s="136"/>
      <c r="C152" s="162" t="s">
        <v>201</v>
      </c>
      <c r="D152" s="162" t="s">
        <v>174</v>
      </c>
      <c r="E152" s="163" t="s">
        <v>937</v>
      </c>
      <c r="F152" s="164" t="s">
        <v>938</v>
      </c>
      <c r="G152" s="165" t="s">
        <v>764</v>
      </c>
      <c r="H152" s="166">
        <v>2</v>
      </c>
      <c r="I152" s="146"/>
      <c r="J152" s="170">
        <f t="shared" si="10"/>
        <v>0</v>
      </c>
      <c r="K152" s="147"/>
      <c r="L152" s="30"/>
      <c r="M152" s="148" t="s">
        <v>1</v>
      </c>
      <c r="N152" s="149" t="s">
        <v>41</v>
      </c>
      <c r="O152" s="55"/>
      <c r="P152" s="142">
        <f t="shared" si="11"/>
        <v>0</v>
      </c>
      <c r="Q152" s="142">
        <v>0</v>
      </c>
      <c r="R152" s="142">
        <f t="shared" si="12"/>
        <v>0</v>
      </c>
      <c r="S152" s="142">
        <v>0</v>
      </c>
      <c r="T152" s="143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4" t="s">
        <v>143</v>
      </c>
      <c r="AT152" s="144" t="s">
        <v>174</v>
      </c>
      <c r="AU152" s="144" t="s">
        <v>84</v>
      </c>
      <c r="AY152" s="14" t="s">
        <v>129</v>
      </c>
      <c r="BE152" s="145">
        <f t="shared" si="14"/>
        <v>0</v>
      </c>
      <c r="BF152" s="145">
        <f t="shared" si="15"/>
        <v>0</v>
      </c>
      <c r="BG152" s="145">
        <f t="shared" si="16"/>
        <v>0</v>
      </c>
      <c r="BH152" s="145">
        <f t="shared" si="17"/>
        <v>0</v>
      </c>
      <c r="BI152" s="145">
        <f t="shared" si="18"/>
        <v>0</v>
      </c>
      <c r="BJ152" s="14" t="s">
        <v>84</v>
      </c>
      <c r="BK152" s="145">
        <f t="shared" si="19"/>
        <v>0</v>
      </c>
      <c r="BL152" s="14" t="s">
        <v>143</v>
      </c>
      <c r="BM152" s="144" t="s">
        <v>939</v>
      </c>
    </row>
    <row r="153" spans="1:65" s="2" customFormat="1" ht="14.4" customHeight="1" x14ac:dyDescent="0.2">
      <c r="A153" s="29"/>
      <c r="B153" s="136"/>
      <c r="C153" s="162" t="s">
        <v>205</v>
      </c>
      <c r="D153" s="162" t="s">
        <v>174</v>
      </c>
      <c r="E153" s="163" t="s">
        <v>940</v>
      </c>
      <c r="F153" s="164" t="s">
        <v>941</v>
      </c>
      <c r="G153" s="165" t="s">
        <v>764</v>
      </c>
      <c r="H153" s="166">
        <v>2</v>
      </c>
      <c r="I153" s="146"/>
      <c r="J153" s="170">
        <f t="shared" si="10"/>
        <v>0</v>
      </c>
      <c r="K153" s="147"/>
      <c r="L153" s="30"/>
      <c r="M153" s="148" t="s">
        <v>1</v>
      </c>
      <c r="N153" s="149" t="s">
        <v>41</v>
      </c>
      <c r="O153" s="55"/>
      <c r="P153" s="142">
        <f t="shared" si="11"/>
        <v>0</v>
      </c>
      <c r="Q153" s="142">
        <v>0</v>
      </c>
      <c r="R153" s="142">
        <f t="shared" si="12"/>
        <v>0</v>
      </c>
      <c r="S153" s="142">
        <v>0</v>
      </c>
      <c r="T153" s="143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4" t="s">
        <v>143</v>
      </c>
      <c r="AT153" s="144" t="s">
        <v>174</v>
      </c>
      <c r="AU153" s="144" t="s">
        <v>84</v>
      </c>
      <c r="AY153" s="14" t="s">
        <v>129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4" t="s">
        <v>84</v>
      </c>
      <c r="BK153" s="145">
        <f t="shared" si="19"/>
        <v>0</v>
      </c>
      <c r="BL153" s="14" t="s">
        <v>143</v>
      </c>
      <c r="BM153" s="144" t="s">
        <v>942</v>
      </c>
    </row>
    <row r="154" spans="1:65" s="2" customFormat="1" ht="14.4" customHeight="1" x14ac:dyDescent="0.2">
      <c r="A154" s="29"/>
      <c r="B154" s="136"/>
      <c r="C154" s="162" t="s">
        <v>183</v>
      </c>
      <c r="D154" s="162" t="s">
        <v>174</v>
      </c>
      <c r="E154" s="163" t="s">
        <v>943</v>
      </c>
      <c r="F154" s="164" t="s">
        <v>944</v>
      </c>
      <c r="G154" s="165" t="s">
        <v>764</v>
      </c>
      <c r="H154" s="166">
        <v>1</v>
      </c>
      <c r="I154" s="146"/>
      <c r="J154" s="170">
        <f t="shared" si="10"/>
        <v>0</v>
      </c>
      <c r="K154" s="147"/>
      <c r="L154" s="30"/>
      <c r="M154" s="148" t="s">
        <v>1</v>
      </c>
      <c r="N154" s="149" t="s">
        <v>41</v>
      </c>
      <c r="O154" s="55"/>
      <c r="P154" s="142">
        <f t="shared" si="11"/>
        <v>0</v>
      </c>
      <c r="Q154" s="142">
        <v>0</v>
      </c>
      <c r="R154" s="142">
        <f t="shared" si="12"/>
        <v>0</v>
      </c>
      <c r="S154" s="142">
        <v>0</v>
      </c>
      <c r="T154" s="143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4" t="s">
        <v>143</v>
      </c>
      <c r="AT154" s="144" t="s">
        <v>174</v>
      </c>
      <c r="AU154" s="144" t="s">
        <v>84</v>
      </c>
      <c r="AY154" s="14" t="s">
        <v>129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4" t="s">
        <v>84</v>
      </c>
      <c r="BK154" s="145">
        <f t="shared" si="19"/>
        <v>0</v>
      </c>
      <c r="BL154" s="14" t="s">
        <v>143</v>
      </c>
      <c r="BM154" s="144" t="s">
        <v>945</v>
      </c>
    </row>
    <row r="155" spans="1:65" s="2" customFormat="1" ht="14.4" customHeight="1" x14ac:dyDescent="0.2">
      <c r="A155" s="29"/>
      <c r="B155" s="136"/>
      <c r="C155" s="162" t="s">
        <v>133</v>
      </c>
      <c r="D155" s="162" t="s">
        <v>174</v>
      </c>
      <c r="E155" s="163" t="s">
        <v>946</v>
      </c>
      <c r="F155" s="164" t="s">
        <v>1023</v>
      </c>
      <c r="G155" s="165" t="s">
        <v>186</v>
      </c>
      <c r="H155" s="166">
        <v>44</v>
      </c>
      <c r="I155" s="146"/>
      <c r="J155" s="170">
        <f t="shared" si="10"/>
        <v>0</v>
      </c>
      <c r="K155" s="147"/>
      <c r="L155" s="30"/>
      <c r="M155" s="148" t="s">
        <v>1</v>
      </c>
      <c r="N155" s="149" t="s">
        <v>41</v>
      </c>
      <c r="O155" s="55"/>
      <c r="P155" s="142">
        <f t="shared" si="11"/>
        <v>0</v>
      </c>
      <c r="Q155" s="142">
        <v>0</v>
      </c>
      <c r="R155" s="142">
        <f t="shared" si="12"/>
        <v>0</v>
      </c>
      <c r="S155" s="142">
        <v>0</v>
      </c>
      <c r="T155" s="143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4" t="s">
        <v>143</v>
      </c>
      <c r="AT155" s="144" t="s">
        <v>174</v>
      </c>
      <c r="AU155" s="144" t="s">
        <v>84</v>
      </c>
      <c r="AY155" s="14" t="s">
        <v>129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4" t="s">
        <v>84</v>
      </c>
      <c r="BK155" s="145">
        <f t="shared" si="19"/>
        <v>0</v>
      </c>
      <c r="BL155" s="14" t="s">
        <v>143</v>
      </c>
      <c r="BM155" s="144" t="s">
        <v>947</v>
      </c>
    </row>
    <row r="156" spans="1:65" s="2" customFormat="1" ht="14.4" customHeight="1" x14ac:dyDescent="0.2">
      <c r="A156" s="29"/>
      <c r="B156" s="136"/>
      <c r="C156" s="162" t="s">
        <v>258</v>
      </c>
      <c r="D156" s="162" t="s">
        <v>174</v>
      </c>
      <c r="E156" s="163" t="s">
        <v>948</v>
      </c>
      <c r="F156" s="164" t="s">
        <v>1024</v>
      </c>
      <c r="G156" s="165" t="s">
        <v>186</v>
      </c>
      <c r="H156" s="166">
        <v>8</v>
      </c>
      <c r="I156" s="146"/>
      <c r="J156" s="170">
        <f t="shared" si="10"/>
        <v>0</v>
      </c>
      <c r="K156" s="147"/>
      <c r="L156" s="30"/>
      <c r="M156" s="148" t="s">
        <v>1</v>
      </c>
      <c r="N156" s="149" t="s">
        <v>41</v>
      </c>
      <c r="O156" s="55"/>
      <c r="P156" s="142">
        <f t="shared" si="11"/>
        <v>0</v>
      </c>
      <c r="Q156" s="142">
        <v>0</v>
      </c>
      <c r="R156" s="142">
        <f t="shared" si="12"/>
        <v>0</v>
      </c>
      <c r="S156" s="142">
        <v>0</v>
      </c>
      <c r="T156" s="143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4" t="s">
        <v>143</v>
      </c>
      <c r="AT156" s="144" t="s">
        <v>174</v>
      </c>
      <c r="AU156" s="144" t="s">
        <v>84</v>
      </c>
      <c r="AY156" s="14" t="s">
        <v>129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4" t="s">
        <v>84</v>
      </c>
      <c r="BK156" s="145">
        <f t="shared" si="19"/>
        <v>0</v>
      </c>
      <c r="BL156" s="14" t="s">
        <v>143</v>
      </c>
      <c r="BM156" s="144" t="s">
        <v>949</v>
      </c>
    </row>
    <row r="157" spans="1:65" s="12" customFormat="1" ht="25.95" customHeight="1" x14ac:dyDescent="0.25">
      <c r="B157" s="127"/>
      <c r="C157" s="158"/>
      <c r="D157" s="159" t="s">
        <v>75</v>
      </c>
      <c r="E157" s="160" t="s">
        <v>950</v>
      </c>
      <c r="F157" s="160" t="s">
        <v>951</v>
      </c>
      <c r="G157" s="158"/>
      <c r="H157" s="158"/>
      <c r="I157" s="129"/>
      <c r="J157" s="168">
        <f>BK157</f>
        <v>0</v>
      </c>
      <c r="L157" s="127"/>
      <c r="M157" s="130"/>
      <c r="N157" s="131"/>
      <c r="O157" s="131"/>
      <c r="P157" s="132">
        <f>SUM(P158:P167)</f>
        <v>0</v>
      </c>
      <c r="Q157" s="131"/>
      <c r="R157" s="132">
        <f>SUM(R158:R167)</f>
        <v>0</v>
      </c>
      <c r="S157" s="131"/>
      <c r="T157" s="133">
        <f>SUM(T158:T167)</f>
        <v>0</v>
      </c>
      <c r="AR157" s="128" t="s">
        <v>84</v>
      </c>
      <c r="AT157" s="134" t="s">
        <v>75</v>
      </c>
      <c r="AU157" s="134" t="s">
        <v>76</v>
      </c>
      <c r="AY157" s="128" t="s">
        <v>129</v>
      </c>
      <c r="BK157" s="135">
        <f>SUM(BK158:BK167)</f>
        <v>0</v>
      </c>
    </row>
    <row r="158" spans="1:65" s="2" customFormat="1" ht="14.4" customHeight="1" x14ac:dyDescent="0.2">
      <c r="A158" s="29"/>
      <c r="B158" s="136"/>
      <c r="C158" s="162" t="s">
        <v>263</v>
      </c>
      <c r="D158" s="162" t="s">
        <v>174</v>
      </c>
      <c r="E158" s="163" t="s">
        <v>952</v>
      </c>
      <c r="F158" s="164" t="s">
        <v>953</v>
      </c>
      <c r="G158" s="165" t="s">
        <v>824</v>
      </c>
      <c r="H158" s="166">
        <v>1</v>
      </c>
      <c r="I158" s="146"/>
      <c r="J158" s="170">
        <f t="shared" ref="J158:J167" si="20">ROUND(I158*H158,2)</f>
        <v>0</v>
      </c>
      <c r="K158" s="147"/>
      <c r="L158" s="30"/>
      <c r="M158" s="148" t="s">
        <v>1</v>
      </c>
      <c r="N158" s="149" t="s">
        <v>41</v>
      </c>
      <c r="O158" s="55"/>
      <c r="P158" s="142">
        <f t="shared" ref="P158:P167" si="21">O158*H158</f>
        <v>0</v>
      </c>
      <c r="Q158" s="142">
        <v>0</v>
      </c>
      <c r="R158" s="142">
        <f t="shared" ref="R158:R167" si="22">Q158*H158</f>
        <v>0</v>
      </c>
      <c r="S158" s="142">
        <v>0</v>
      </c>
      <c r="T158" s="143">
        <f t="shared" ref="T158:T167" si="23"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4" t="s">
        <v>143</v>
      </c>
      <c r="AT158" s="144" t="s">
        <v>174</v>
      </c>
      <c r="AU158" s="144" t="s">
        <v>84</v>
      </c>
      <c r="AY158" s="14" t="s">
        <v>129</v>
      </c>
      <c r="BE158" s="145">
        <f t="shared" ref="BE158:BE167" si="24">IF(N158="základní",J158,0)</f>
        <v>0</v>
      </c>
      <c r="BF158" s="145">
        <f t="shared" ref="BF158:BF167" si="25">IF(N158="snížená",J158,0)</f>
        <v>0</v>
      </c>
      <c r="BG158" s="145">
        <f t="shared" ref="BG158:BG167" si="26">IF(N158="zákl. přenesená",J158,0)</f>
        <v>0</v>
      </c>
      <c r="BH158" s="145">
        <f t="shared" ref="BH158:BH167" si="27">IF(N158="sníž. přenesená",J158,0)</f>
        <v>0</v>
      </c>
      <c r="BI158" s="145">
        <f t="shared" ref="BI158:BI167" si="28">IF(N158="nulová",J158,0)</f>
        <v>0</v>
      </c>
      <c r="BJ158" s="14" t="s">
        <v>84</v>
      </c>
      <c r="BK158" s="145">
        <f t="shared" ref="BK158:BK167" si="29">ROUND(I158*H158,2)</f>
        <v>0</v>
      </c>
      <c r="BL158" s="14" t="s">
        <v>143</v>
      </c>
      <c r="BM158" s="144" t="s">
        <v>954</v>
      </c>
    </row>
    <row r="159" spans="1:65" s="2" customFormat="1" ht="14.4" customHeight="1" x14ac:dyDescent="0.2">
      <c r="A159" s="29"/>
      <c r="B159" s="136"/>
      <c r="C159" s="162" t="s">
        <v>269</v>
      </c>
      <c r="D159" s="162" t="s">
        <v>174</v>
      </c>
      <c r="E159" s="163" t="s">
        <v>955</v>
      </c>
      <c r="F159" s="164" t="s">
        <v>956</v>
      </c>
      <c r="G159" s="165" t="s">
        <v>824</v>
      </c>
      <c r="H159" s="166">
        <v>1</v>
      </c>
      <c r="I159" s="146"/>
      <c r="J159" s="170">
        <f t="shared" si="20"/>
        <v>0</v>
      </c>
      <c r="K159" s="147"/>
      <c r="L159" s="30"/>
      <c r="M159" s="148" t="s">
        <v>1</v>
      </c>
      <c r="N159" s="149" t="s">
        <v>41</v>
      </c>
      <c r="O159" s="55"/>
      <c r="P159" s="142">
        <f t="shared" si="21"/>
        <v>0</v>
      </c>
      <c r="Q159" s="142">
        <v>0</v>
      </c>
      <c r="R159" s="142">
        <f t="shared" si="22"/>
        <v>0</v>
      </c>
      <c r="S159" s="142">
        <v>0</v>
      </c>
      <c r="T159" s="143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4" t="s">
        <v>143</v>
      </c>
      <c r="AT159" s="144" t="s">
        <v>174</v>
      </c>
      <c r="AU159" s="144" t="s">
        <v>84</v>
      </c>
      <c r="AY159" s="14" t="s">
        <v>129</v>
      </c>
      <c r="BE159" s="145">
        <f t="shared" si="24"/>
        <v>0</v>
      </c>
      <c r="BF159" s="145">
        <f t="shared" si="25"/>
        <v>0</v>
      </c>
      <c r="BG159" s="145">
        <f t="shared" si="26"/>
        <v>0</v>
      </c>
      <c r="BH159" s="145">
        <f t="shared" si="27"/>
        <v>0</v>
      </c>
      <c r="BI159" s="145">
        <f t="shared" si="28"/>
        <v>0</v>
      </c>
      <c r="BJ159" s="14" t="s">
        <v>84</v>
      </c>
      <c r="BK159" s="145">
        <f t="shared" si="29"/>
        <v>0</v>
      </c>
      <c r="BL159" s="14" t="s">
        <v>143</v>
      </c>
      <c r="BM159" s="144" t="s">
        <v>957</v>
      </c>
    </row>
    <row r="160" spans="1:65" s="2" customFormat="1" ht="14.4" customHeight="1" x14ac:dyDescent="0.2">
      <c r="A160" s="29"/>
      <c r="B160" s="136"/>
      <c r="C160" s="162" t="s">
        <v>289</v>
      </c>
      <c r="D160" s="162" t="s">
        <v>174</v>
      </c>
      <c r="E160" s="163" t="s">
        <v>958</v>
      </c>
      <c r="F160" s="164" t="s">
        <v>959</v>
      </c>
      <c r="G160" s="165" t="s">
        <v>824</v>
      </c>
      <c r="H160" s="166">
        <v>1</v>
      </c>
      <c r="I160" s="146"/>
      <c r="J160" s="170">
        <f t="shared" si="20"/>
        <v>0</v>
      </c>
      <c r="K160" s="147"/>
      <c r="L160" s="30"/>
      <c r="M160" s="148" t="s">
        <v>1</v>
      </c>
      <c r="N160" s="149" t="s">
        <v>41</v>
      </c>
      <c r="O160" s="55"/>
      <c r="P160" s="142">
        <f t="shared" si="21"/>
        <v>0</v>
      </c>
      <c r="Q160" s="142">
        <v>0</v>
      </c>
      <c r="R160" s="142">
        <f t="shared" si="22"/>
        <v>0</v>
      </c>
      <c r="S160" s="142">
        <v>0</v>
      </c>
      <c r="T160" s="143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4" t="s">
        <v>143</v>
      </c>
      <c r="AT160" s="144" t="s">
        <v>174</v>
      </c>
      <c r="AU160" s="144" t="s">
        <v>84</v>
      </c>
      <c r="AY160" s="14" t="s">
        <v>129</v>
      </c>
      <c r="BE160" s="145">
        <f t="shared" si="24"/>
        <v>0</v>
      </c>
      <c r="BF160" s="145">
        <f t="shared" si="25"/>
        <v>0</v>
      </c>
      <c r="BG160" s="145">
        <f t="shared" si="26"/>
        <v>0</v>
      </c>
      <c r="BH160" s="145">
        <f t="shared" si="27"/>
        <v>0</v>
      </c>
      <c r="BI160" s="145">
        <f t="shared" si="28"/>
        <v>0</v>
      </c>
      <c r="BJ160" s="14" t="s">
        <v>84</v>
      </c>
      <c r="BK160" s="145">
        <f t="shared" si="29"/>
        <v>0</v>
      </c>
      <c r="BL160" s="14" t="s">
        <v>143</v>
      </c>
      <c r="BM160" s="144" t="s">
        <v>960</v>
      </c>
    </row>
    <row r="161" spans="1:65" s="2" customFormat="1" ht="14.4" customHeight="1" x14ac:dyDescent="0.2">
      <c r="A161" s="29"/>
      <c r="B161" s="136"/>
      <c r="C161" s="162" t="s">
        <v>293</v>
      </c>
      <c r="D161" s="162" t="s">
        <v>174</v>
      </c>
      <c r="E161" s="163" t="s">
        <v>961</v>
      </c>
      <c r="F161" s="164" t="s">
        <v>962</v>
      </c>
      <c r="G161" s="165" t="s">
        <v>824</v>
      </c>
      <c r="H161" s="166">
        <v>1</v>
      </c>
      <c r="I161" s="146"/>
      <c r="J161" s="170">
        <f t="shared" si="20"/>
        <v>0</v>
      </c>
      <c r="K161" s="147"/>
      <c r="L161" s="30"/>
      <c r="M161" s="148" t="s">
        <v>1</v>
      </c>
      <c r="N161" s="149" t="s">
        <v>41</v>
      </c>
      <c r="O161" s="55"/>
      <c r="P161" s="142">
        <f t="shared" si="21"/>
        <v>0</v>
      </c>
      <c r="Q161" s="142">
        <v>0</v>
      </c>
      <c r="R161" s="142">
        <f t="shared" si="22"/>
        <v>0</v>
      </c>
      <c r="S161" s="142">
        <v>0</v>
      </c>
      <c r="T161" s="143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4" t="s">
        <v>143</v>
      </c>
      <c r="AT161" s="144" t="s">
        <v>174</v>
      </c>
      <c r="AU161" s="144" t="s">
        <v>84</v>
      </c>
      <c r="AY161" s="14" t="s">
        <v>129</v>
      </c>
      <c r="BE161" s="145">
        <f t="shared" si="24"/>
        <v>0</v>
      </c>
      <c r="BF161" s="145">
        <f t="shared" si="25"/>
        <v>0</v>
      </c>
      <c r="BG161" s="145">
        <f t="shared" si="26"/>
        <v>0</v>
      </c>
      <c r="BH161" s="145">
        <f t="shared" si="27"/>
        <v>0</v>
      </c>
      <c r="BI161" s="145">
        <f t="shared" si="28"/>
        <v>0</v>
      </c>
      <c r="BJ161" s="14" t="s">
        <v>84</v>
      </c>
      <c r="BK161" s="145">
        <f t="shared" si="29"/>
        <v>0</v>
      </c>
      <c r="BL161" s="14" t="s">
        <v>143</v>
      </c>
      <c r="BM161" s="144" t="s">
        <v>963</v>
      </c>
    </row>
    <row r="162" spans="1:65" s="2" customFormat="1" ht="14.4" customHeight="1" x14ac:dyDescent="0.2">
      <c r="A162" s="29"/>
      <c r="B162" s="136"/>
      <c r="C162" s="162" t="s">
        <v>276</v>
      </c>
      <c r="D162" s="162" t="s">
        <v>174</v>
      </c>
      <c r="E162" s="163" t="s">
        <v>964</v>
      </c>
      <c r="F162" s="164" t="s">
        <v>965</v>
      </c>
      <c r="G162" s="165" t="s">
        <v>824</v>
      </c>
      <c r="H162" s="166">
        <v>1</v>
      </c>
      <c r="I162" s="146"/>
      <c r="J162" s="170">
        <f t="shared" si="20"/>
        <v>0</v>
      </c>
      <c r="K162" s="147"/>
      <c r="L162" s="30"/>
      <c r="M162" s="148" t="s">
        <v>1</v>
      </c>
      <c r="N162" s="149" t="s">
        <v>41</v>
      </c>
      <c r="O162" s="55"/>
      <c r="P162" s="142">
        <f t="shared" si="21"/>
        <v>0</v>
      </c>
      <c r="Q162" s="142">
        <v>0</v>
      </c>
      <c r="R162" s="142">
        <f t="shared" si="22"/>
        <v>0</v>
      </c>
      <c r="S162" s="142">
        <v>0</v>
      </c>
      <c r="T162" s="143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4" t="s">
        <v>143</v>
      </c>
      <c r="AT162" s="144" t="s">
        <v>174</v>
      </c>
      <c r="AU162" s="144" t="s">
        <v>84</v>
      </c>
      <c r="AY162" s="14" t="s">
        <v>129</v>
      </c>
      <c r="BE162" s="145">
        <f t="shared" si="24"/>
        <v>0</v>
      </c>
      <c r="BF162" s="145">
        <f t="shared" si="25"/>
        <v>0</v>
      </c>
      <c r="BG162" s="145">
        <f t="shared" si="26"/>
        <v>0</v>
      </c>
      <c r="BH162" s="145">
        <f t="shared" si="27"/>
        <v>0</v>
      </c>
      <c r="BI162" s="145">
        <f t="shared" si="28"/>
        <v>0</v>
      </c>
      <c r="BJ162" s="14" t="s">
        <v>84</v>
      </c>
      <c r="BK162" s="145">
        <f t="shared" si="29"/>
        <v>0</v>
      </c>
      <c r="BL162" s="14" t="s">
        <v>143</v>
      </c>
      <c r="BM162" s="144" t="s">
        <v>966</v>
      </c>
    </row>
    <row r="163" spans="1:65" s="2" customFormat="1" ht="14.4" customHeight="1" x14ac:dyDescent="0.2">
      <c r="A163" s="29"/>
      <c r="B163" s="136"/>
      <c r="C163" s="162" t="s">
        <v>280</v>
      </c>
      <c r="D163" s="162" t="s">
        <v>174</v>
      </c>
      <c r="E163" s="163" t="s">
        <v>967</v>
      </c>
      <c r="F163" s="164" t="s">
        <v>968</v>
      </c>
      <c r="G163" s="165" t="s">
        <v>824</v>
      </c>
      <c r="H163" s="166">
        <v>1</v>
      </c>
      <c r="I163" s="146"/>
      <c r="J163" s="170">
        <f t="shared" si="20"/>
        <v>0</v>
      </c>
      <c r="K163" s="147"/>
      <c r="L163" s="30"/>
      <c r="M163" s="148" t="s">
        <v>1</v>
      </c>
      <c r="N163" s="149" t="s">
        <v>41</v>
      </c>
      <c r="O163" s="55"/>
      <c r="P163" s="142">
        <f t="shared" si="21"/>
        <v>0</v>
      </c>
      <c r="Q163" s="142">
        <v>0</v>
      </c>
      <c r="R163" s="142">
        <f t="shared" si="22"/>
        <v>0</v>
      </c>
      <c r="S163" s="142">
        <v>0</v>
      </c>
      <c r="T163" s="143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4" t="s">
        <v>143</v>
      </c>
      <c r="AT163" s="144" t="s">
        <v>174</v>
      </c>
      <c r="AU163" s="144" t="s">
        <v>84</v>
      </c>
      <c r="AY163" s="14" t="s">
        <v>129</v>
      </c>
      <c r="BE163" s="145">
        <f t="shared" si="24"/>
        <v>0</v>
      </c>
      <c r="BF163" s="145">
        <f t="shared" si="25"/>
        <v>0</v>
      </c>
      <c r="BG163" s="145">
        <f t="shared" si="26"/>
        <v>0</v>
      </c>
      <c r="BH163" s="145">
        <f t="shared" si="27"/>
        <v>0</v>
      </c>
      <c r="BI163" s="145">
        <f t="shared" si="28"/>
        <v>0</v>
      </c>
      <c r="BJ163" s="14" t="s">
        <v>84</v>
      </c>
      <c r="BK163" s="145">
        <f t="shared" si="29"/>
        <v>0</v>
      </c>
      <c r="BL163" s="14" t="s">
        <v>143</v>
      </c>
      <c r="BM163" s="144" t="s">
        <v>969</v>
      </c>
    </row>
    <row r="164" spans="1:65" s="2" customFormat="1" ht="14.4" customHeight="1" x14ac:dyDescent="0.2">
      <c r="A164" s="29"/>
      <c r="B164" s="136"/>
      <c r="C164" s="162" t="s">
        <v>297</v>
      </c>
      <c r="D164" s="162" t="s">
        <v>174</v>
      </c>
      <c r="E164" s="163" t="s">
        <v>970</v>
      </c>
      <c r="F164" s="164" t="s">
        <v>971</v>
      </c>
      <c r="G164" s="165" t="s">
        <v>824</v>
      </c>
      <c r="H164" s="166">
        <v>1</v>
      </c>
      <c r="I164" s="146"/>
      <c r="J164" s="170">
        <f t="shared" si="20"/>
        <v>0</v>
      </c>
      <c r="K164" s="147"/>
      <c r="L164" s="30"/>
      <c r="M164" s="148" t="s">
        <v>1</v>
      </c>
      <c r="N164" s="149" t="s">
        <v>41</v>
      </c>
      <c r="O164" s="55"/>
      <c r="P164" s="142">
        <f t="shared" si="21"/>
        <v>0</v>
      </c>
      <c r="Q164" s="142">
        <v>0</v>
      </c>
      <c r="R164" s="142">
        <f t="shared" si="22"/>
        <v>0</v>
      </c>
      <c r="S164" s="142">
        <v>0</v>
      </c>
      <c r="T164" s="143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4" t="s">
        <v>143</v>
      </c>
      <c r="AT164" s="144" t="s">
        <v>174</v>
      </c>
      <c r="AU164" s="144" t="s">
        <v>84</v>
      </c>
      <c r="AY164" s="14" t="s">
        <v>129</v>
      </c>
      <c r="BE164" s="145">
        <f t="shared" si="24"/>
        <v>0</v>
      </c>
      <c r="BF164" s="145">
        <f t="shared" si="25"/>
        <v>0</v>
      </c>
      <c r="BG164" s="145">
        <f t="shared" si="26"/>
        <v>0</v>
      </c>
      <c r="BH164" s="145">
        <f t="shared" si="27"/>
        <v>0</v>
      </c>
      <c r="BI164" s="145">
        <f t="shared" si="28"/>
        <v>0</v>
      </c>
      <c r="BJ164" s="14" t="s">
        <v>84</v>
      </c>
      <c r="BK164" s="145">
        <f t="shared" si="29"/>
        <v>0</v>
      </c>
      <c r="BL164" s="14" t="s">
        <v>143</v>
      </c>
      <c r="BM164" s="144" t="s">
        <v>972</v>
      </c>
    </row>
    <row r="165" spans="1:65" s="2" customFormat="1" ht="14.4" customHeight="1" x14ac:dyDescent="0.2">
      <c r="A165" s="29"/>
      <c r="B165" s="136"/>
      <c r="C165" s="162" t="s">
        <v>299</v>
      </c>
      <c r="D165" s="162" t="s">
        <v>174</v>
      </c>
      <c r="E165" s="163" t="s">
        <v>973</v>
      </c>
      <c r="F165" s="164" t="s">
        <v>974</v>
      </c>
      <c r="G165" s="165" t="s">
        <v>975</v>
      </c>
      <c r="H165" s="166">
        <v>40</v>
      </c>
      <c r="I165" s="146"/>
      <c r="J165" s="170">
        <f t="shared" si="20"/>
        <v>0</v>
      </c>
      <c r="K165" s="147"/>
      <c r="L165" s="30"/>
      <c r="M165" s="148" t="s">
        <v>1</v>
      </c>
      <c r="N165" s="149" t="s">
        <v>41</v>
      </c>
      <c r="O165" s="55"/>
      <c r="P165" s="142">
        <f t="shared" si="21"/>
        <v>0</v>
      </c>
      <c r="Q165" s="142">
        <v>0</v>
      </c>
      <c r="R165" s="142">
        <f t="shared" si="22"/>
        <v>0</v>
      </c>
      <c r="S165" s="142">
        <v>0</v>
      </c>
      <c r="T165" s="143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4" t="s">
        <v>143</v>
      </c>
      <c r="AT165" s="144" t="s">
        <v>174</v>
      </c>
      <c r="AU165" s="144" t="s">
        <v>84</v>
      </c>
      <c r="AY165" s="14" t="s">
        <v>129</v>
      </c>
      <c r="BE165" s="145">
        <f t="shared" si="24"/>
        <v>0</v>
      </c>
      <c r="BF165" s="145">
        <f t="shared" si="25"/>
        <v>0</v>
      </c>
      <c r="BG165" s="145">
        <f t="shared" si="26"/>
        <v>0</v>
      </c>
      <c r="BH165" s="145">
        <f t="shared" si="27"/>
        <v>0</v>
      </c>
      <c r="BI165" s="145">
        <f t="shared" si="28"/>
        <v>0</v>
      </c>
      <c r="BJ165" s="14" t="s">
        <v>84</v>
      </c>
      <c r="BK165" s="145">
        <f t="shared" si="29"/>
        <v>0</v>
      </c>
      <c r="BL165" s="14" t="s">
        <v>143</v>
      </c>
      <c r="BM165" s="144" t="s">
        <v>976</v>
      </c>
    </row>
    <row r="166" spans="1:65" s="2" customFormat="1" ht="14.4" customHeight="1" x14ac:dyDescent="0.2">
      <c r="A166" s="29"/>
      <c r="B166" s="136"/>
      <c r="C166" s="162" t="s">
        <v>283</v>
      </c>
      <c r="D166" s="162" t="s">
        <v>174</v>
      </c>
      <c r="E166" s="163" t="s">
        <v>977</v>
      </c>
      <c r="F166" s="164" t="s">
        <v>978</v>
      </c>
      <c r="G166" s="165" t="s">
        <v>824</v>
      </c>
      <c r="H166" s="166">
        <v>1</v>
      </c>
      <c r="I166" s="146"/>
      <c r="J166" s="170">
        <f t="shared" si="20"/>
        <v>0</v>
      </c>
      <c r="K166" s="147"/>
      <c r="L166" s="30"/>
      <c r="M166" s="148" t="s">
        <v>1</v>
      </c>
      <c r="N166" s="149" t="s">
        <v>41</v>
      </c>
      <c r="O166" s="55"/>
      <c r="P166" s="142">
        <f t="shared" si="21"/>
        <v>0</v>
      </c>
      <c r="Q166" s="142">
        <v>0</v>
      </c>
      <c r="R166" s="142">
        <f t="shared" si="22"/>
        <v>0</v>
      </c>
      <c r="S166" s="142">
        <v>0</v>
      </c>
      <c r="T166" s="143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4" t="s">
        <v>143</v>
      </c>
      <c r="AT166" s="144" t="s">
        <v>174</v>
      </c>
      <c r="AU166" s="144" t="s">
        <v>84</v>
      </c>
      <c r="AY166" s="14" t="s">
        <v>129</v>
      </c>
      <c r="BE166" s="145">
        <f t="shared" si="24"/>
        <v>0</v>
      </c>
      <c r="BF166" s="145">
        <f t="shared" si="25"/>
        <v>0</v>
      </c>
      <c r="BG166" s="145">
        <f t="shared" si="26"/>
        <v>0</v>
      </c>
      <c r="BH166" s="145">
        <f t="shared" si="27"/>
        <v>0</v>
      </c>
      <c r="BI166" s="145">
        <f t="shared" si="28"/>
        <v>0</v>
      </c>
      <c r="BJ166" s="14" t="s">
        <v>84</v>
      </c>
      <c r="BK166" s="145">
        <f t="shared" si="29"/>
        <v>0</v>
      </c>
      <c r="BL166" s="14" t="s">
        <v>143</v>
      </c>
      <c r="BM166" s="144" t="s">
        <v>979</v>
      </c>
    </row>
    <row r="167" spans="1:65" s="2" customFormat="1" ht="14.4" customHeight="1" x14ac:dyDescent="0.2">
      <c r="A167" s="29"/>
      <c r="B167" s="136"/>
      <c r="C167" s="162" t="s">
        <v>285</v>
      </c>
      <c r="D167" s="162" t="s">
        <v>174</v>
      </c>
      <c r="E167" s="163" t="s">
        <v>980</v>
      </c>
      <c r="F167" s="164" t="s">
        <v>981</v>
      </c>
      <c r="G167" s="165" t="s">
        <v>824</v>
      </c>
      <c r="H167" s="166">
        <v>1</v>
      </c>
      <c r="I167" s="146"/>
      <c r="J167" s="170">
        <f t="shared" si="20"/>
        <v>0</v>
      </c>
      <c r="K167" s="147"/>
      <c r="L167" s="30"/>
      <c r="M167" s="148" t="s">
        <v>1</v>
      </c>
      <c r="N167" s="149" t="s">
        <v>41</v>
      </c>
      <c r="O167" s="55"/>
      <c r="P167" s="142">
        <f t="shared" si="21"/>
        <v>0</v>
      </c>
      <c r="Q167" s="142">
        <v>0</v>
      </c>
      <c r="R167" s="142">
        <f t="shared" si="22"/>
        <v>0</v>
      </c>
      <c r="S167" s="142">
        <v>0</v>
      </c>
      <c r="T167" s="143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4" t="s">
        <v>143</v>
      </c>
      <c r="AT167" s="144" t="s">
        <v>174</v>
      </c>
      <c r="AU167" s="144" t="s">
        <v>84</v>
      </c>
      <c r="AY167" s="14" t="s">
        <v>129</v>
      </c>
      <c r="BE167" s="145">
        <f t="shared" si="24"/>
        <v>0</v>
      </c>
      <c r="BF167" s="145">
        <f t="shared" si="25"/>
        <v>0</v>
      </c>
      <c r="BG167" s="145">
        <f t="shared" si="26"/>
        <v>0</v>
      </c>
      <c r="BH167" s="145">
        <f t="shared" si="27"/>
        <v>0</v>
      </c>
      <c r="BI167" s="145">
        <f t="shared" si="28"/>
        <v>0</v>
      </c>
      <c r="BJ167" s="14" t="s">
        <v>84</v>
      </c>
      <c r="BK167" s="145">
        <f t="shared" si="29"/>
        <v>0</v>
      </c>
      <c r="BL167" s="14" t="s">
        <v>143</v>
      </c>
      <c r="BM167" s="144" t="s">
        <v>982</v>
      </c>
    </row>
    <row r="168" spans="1:65" s="12" customFormat="1" ht="25.95" customHeight="1" x14ac:dyDescent="0.25">
      <c r="B168" s="127"/>
      <c r="C168" s="158"/>
      <c r="D168" s="159" t="s">
        <v>75</v>
      </c>
      <c r="E168" s="160" t="s">
        <v>983</v>
      </c>
      <c r="F168" s="160" t="s">
        <v>984</v>
      </c>
      <c r="G168" s="158"/>
      <c r="H168" s="158"/>
      <c r="I168" s="129"/>
      <c r="J168" s="168">
        <f>BK168</f>
        <v>0</v>
      </c>
      <c r="L168" s="127"/>
      <c r="M168" s="130"/>
      <c r="N168" s="131"/>
      <c r="O168" s="131"/>
      <c r="P168" s="132">
        <f>SUM(P169:P176)</f>
        <v>0</v>
      </c>
      <c r="Q168" s="131"/>
      <c r="R168" s="132">
        <f>SUM(R169:R176)</f>
        <v>0</v>
      </c>
      <c r="S168" s="131"/>
      <c r="T168" s="133">
        <f>SUM(T169:T176)</f>
        <v>0</v>
      </c>
      <c r="AR168" s="128" t="s">
        <v>84</v>
      </c>
      <c r="AT168" s="134" t="s">
        <v>75</v>
      </c>
      <c r="AU168" s="134" t="s">
        <v>76</v>
      </c>
      <c r="AY168" s="128" t="s">
        <v>129</v>
      </c>
      <c r="BK168" s="135">
        <f>SUM(BK169:BK176)</f>
        <v>0</v>
      </c>
    </row>
    <row r="169" spans="1:65" s="2" customFormat="1" ht="14.4" customHeight="1" x14ac:dyDescent="0.2">
      <c r="A169" s="29"/>
      <c r="B169" s="136"/>
      <c r="C169" s="162" t="s">
        <v>303</v>
      </c>
      <c r="D169" s="162" t="s">
        <v>174</v>
      </c>
      <c r="E169" s="163" t="s">
        <v>880</v>
      </c>
      <c r="F169" s="164" t="s">
        <v>881</v>
      </c>
      <c r="G169" s="165" t="s">
        <v>764</v>
      </c>
      <c r="H169" s="166">
        <v>1</v>
      </c>
      <c r="I169" s="146"/>
      <c r="J169" s="170">
        <f t="shared" ref="J169:J176" si="30">ROUND(I169*H169,2)</f>
        <v>0</v>
      </c>
      <c r="K169" s="147"/>
      <c r="L169" s="30"/>
      <c r="M169" s="148" t="s">
        <v>1</v>
      </c>
      <c r="N169" s="149" t="s">
        <v>41</v>
      </c>
      <c r="O169" s="55"/>
      <c r="P169" s="142">
        <f t="shared" ref="P169:P176" si="31">O169*H169</f>
        <v>0</v>
      </c>
      <c r="Q169" s="142">
        <v>0</v>
      </c>
      <c r="R169" s="142">
        <f t="shared" ref="R169:R176" si="32">Q169*H169</f>
        <v>0</v>
      </c>
      <c r="S169" s="142">
        <v>0</v>
      </c>
      <c r="T169" s="143">
        <f t="shared" ref="T169:T176" si="33"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4" t="s">
        <v>143</v>
      </c>
      <c r="AT169" s="144" t="s">
        <v>174</v>
      </c>
      <c r="AU169" s="144" t="s">
        <v>84</v>
      </c>
      <c r="AY169" s="14" t="s">
        <v>129</v>
      </c>
      <c r="BE169" s="145">
        <f t="shared" ref="BE169:BE176" si="34">IF(N169="základní",J169,0)</f>
        <v>0</v>
      </c>
      <c r="BF169" s="145">
        <f t="shared" ref="BF169:BF176" si="35">IF(N169="snížená",J169,0)</f>
        <v>0</v>
      </c>
      <c r="BG169" s="145">
        <f t="shared" ref="BG169:BG176" si="36">IF(N169="zákl. přenesená",J169,0)</f>
        <v>0</v>
      </c>
      <c r="BH169" s="145">
        <f t="shared" ref="BH169:BH176" si="37">IF(N169="sníž. přenesená",J169,0)</f>
        <v>0</v>
      </c>
      <c r="BI169" s="145">
        <f t="shared" ref="BI169:BI176" si="38">IF(N169="nulová",J169,0)</f>
        <v>0</v>
      </c>
      <c r="BJ169" s="14" t="s">
        <v>84</v>
      </c>
      <c r="BK169" s="145">
        <f t="shared" ref="BK169:BK176" si="39">ROUND(I169*H169,2)</f>
        <v>0</v>
      </c>
      <c r="BL169" s="14" t="s">
        <v>143</v>
      </c>
      <c r="BM169" s="144" t="s">
        <v>985</v>
      </c>
    </row>
    <row r="170" spans="1:65" s="2" customFormat="1" ht="14.4" customHeight="1" x14ac:dyDescent="0.2">
      <c r="A170" s="29"/>
      <c r="B170" s="136"/>
      <c r="C170" s="162" t="s">
        <v>307</v>
      </c>
      <c r="D170" s="162" t="s">
        <v>174</v>
      </c>
      <c r="E170" s="163" t="s">
        <v>886</v>
      </c>
      <c r="F170" s="164" t="s">
        <v>887</v>
      </c>
      <c r="G170" s="165" t="s">
        <v>764</v>
      </c>
      <c r="H170" s="166">
        <v>2</v>
      </c>
      <c r="I170" s="146"/>
      <c r="J170" s="170">
        <f t="shared" si="30"/>
        <v>0</v>
      </c>
      <c r="K170" s="147"/>
      <c r="L170" s="30"/>
      <c r="M170" s="148" t="s">
        <v>1</v>
      </c>
      <c r="N170" s="149" t="s">
        <v>41</v>
      </c>
      <c r="O170" s="55"/>
      <c r="P170" s="142">
        <f t="shared" si="31"/>
        <v>0</v>
      </c>
      <c r="Q170" s="142">
        <v>0</v>
      </c>
      <c r="R170" s="142">
        <f t="shared" si="32"/>
        <v>0</v>
      </c>
      <c r="S170" s="142">
        <v>0</v>
      </c>
      <c r="T170" s="143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4" t="s">
        <v>143</v>
      </c>
      <c r="AT170" s="144" t="s">
        <v>174</v>
      </c>
      <c r="AU170" s="144" t="s">
        <v>84</v>
      </c>
      <c r="AY170" s="14" t="s">
        <v>129</v>
      </c>
      <c r="BE170" s="145">
        <f t="shared" si="34"/>
        <v>0</v>
      </c>
      <c r="BF170" s="145">
        <f t="shared" si="35"/>
        <v>0</v>
      </c>
      <c r="BG170" s="145">
        <f t="shared" si="36"/>
        <v>0</v>
      </c>
      <c r="BH170" s="145">
        <f t="shared" si="37"/>
        <v>0</v>
      </c>
      <c r="BI170" s="145">
        <f t="shared" si="38"/>
        <v>0</v>
      </c>
      <c r="BJ170" s="14" t="s">
        <v>84</v>
      </c>
      <c r="BK170" s="145">
        <f t="shared" si="39"/>
        <v>0</v>
      </c>
      <c r="BL170" s="14" t="s">
        <v>143</v>
      </c>
      <c r="BM170" s="144" t="s">
        <v>986</v>
      </c>
    </row>
    <row r="171" spans="1:65" s="2" customFormat="1" ht="14.4" customHeight="1" x14ac:dyDescent="0.2">
      <c r="A171" s="29"/>
      <c r="B171" s="136"/>
      <c r="C171" s="162" t="s">
        <v>311</v>
      </c>
      <c r="D171" s="162" t="s">
        <v>174</v>
      </c>
      <c r="E171" s="163" t="s">
        <v>889</v>
      </c>
      <c r="F171" s="164" t="s">
        <v>890</v>
      </c>
      <c r="G171" s="165" t="s">
        <v>764</v>
      </c>
      <c r="H171" s="166">
        <v>2</v>
      </c>
      <c r="I171" s="146"/>
      <c r="J171" s="170">
        <f t="shared" si="30"/>
        <v>0</v>
      </c>
      <c r="K171" s="147"/>
      <c r="L171" s="30"/>
      <c r="M171" s="148" t="s">
        <v>1</v>
      </c>
      <c r="N171" s="149" t="s">
        <v>41</v>
      </c>
      <c r="O171" s="55"/>
      <c r="P171" s="142">
        <f t="shared" si="31"/>
        <v>0</v>
      </c>
      <c r="Q171" s="142">
        <v>0</v>
      </c>
      <c r="R171" s="142">
        <f t="shared" si="32"/>
        <v>0</v>
      </c>
      <c r="S171" s="142">
        <v>0</v>
      </c>
      <c r="T171" s="143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4" t="s">
        <v>143</v>
      </c>
      <c r="AT171" s="144" t="s">
        <v>174</v>
      </c>
      <c r="AU171" s="144" t="s">
        <v>84</v>
      </c>
      <c r="AY171" s="14" t="s">
        <v>129</v>
      </c>
      <c r="BE171" s="145">
        <f t="shared" si="34"/>
        <v>0</v>
      </c>
      <c r="BF171" s="145">
        <f t="shared" si="35"/>
        <v>0</v>
      </c>
      <c r="BG171" s="145">
        <f t="shared" si="36"/>
        <v>0</v>
      </c>
      <c r="BH171" s="145">
        <f t="shared" si="37"/>
        <v>0</v>
      </c>
      <c r="BI171" s="145">
        <f t="shared" si="38"/>
        <v>0</v>
      </c>
      <c r="BJ171" s="14" t="s">
        <v>84</v>
      </c>
      <c r="BK171" s="145">
        <f t="shared" si="39"/>
        <v>0</v>
      </c>
      <c r="BL171" s="14" t="s">
        <v>143</v>
      </c>
      <c r="BM171" s="144" t="s">
        <v>987</v>
      </c>
    </row>
    <row r="172" spans="1:65" s="2" customFormat="1" ht="14.4" customHeight="1" x14ac:dyDescent="0.2">
      <c r="A172" s="29"/>
      <c r="B172" s="136"/>
      <c r="C172" s="162" t="s">
        <v>315</v>
      </c>
      <c r="D172" s="162" t="s">
        <v>174</v>
      </c>
      <c r="E172" s="163" t="s">
        <v>892</v>
      </c>
      <c r="F172" s="164" t="s">
        <v>893</v>
      </c>
      <c r="G172" s="165" t="s">
        <v>764</v>
      </c>
      <c r="H172" s="166">
        <v>1</v>
      </c>
      <c r="I172" s="146"/>
      <c r="J172" s="170">
        <f t="shared" si="30"/>
        <v>0</v>
      </c>
      <c r="K172" s="147"/>
      <c r="L172" s="30"/>
      <c r="M172" s="148" t="s">
        <v>1</v>
      </c>
      <c r="N172" s="149" t="s">
        <v>41</v>
      </c>
      <c r="O172" s="55"/>
      <c r="P172" s="142">
        <f t="shared" si="31"/>
        <v>0</v>
      </c>
      <c r="Q172" s="142">
        <v>0</v>
      </c>
      <c r="R172" s="142">
        <f t="shared" si="32"/>
        <v>0</v>
      </c>
      <c r="S172" s="142">
        <v>0</v>
      </c>
      <c r="T172" s="143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4" t="s">
        <v>143</v>
      </c>
      <c r="AT172" s="144" t="s">
        <v>174</v>
      </c>
      <c r="AU172" s="144" t="s">
        <v>84</v>
      </c>
      <c r="AY172" s="14" t="s">
        <v>129</v>
      </c>
      <c r="BE172" s="145">
        <f t="shared" si="34"/>
        <v>0</v>
      </c>
      <c r="BF172" s="145">
        <f t="shared" si="35"/>
        <v>0</v>
      </c>
      <c r="BG172" s="145">
        <f t="shared" si="36"/>
        <v>0</v>
      </c>
      <c r="BH172" s="145">
        <f t="shared" si="37"/>
        <v>0</v>
      </c>
      <c r="BI172" s="145">
        <f t="shared" si="38"/>
        <v>0</v>
      </c>
      <c r="BJ172" s="14" t="s">
        <v>84</v>
      </c>
      <c r="BK172" s="145">
        <f t="shared" si="39"/>
        <v>0</v>
      </c>
      <c r="BL172" s="14" t="s">
        <v>143</v>
      </c>
      <c r="BM172" s="144" t="s">
        <v>988</v>
      </c>
    </row>
    <row r="173" spans="1:65" s="2" customFormat="1" ht="14.4" customHeight="1" x14ac:dyDescent="0.2">
      <c r="A173" s="29"/>
      <c r="B173" s="136"/>
      <c r="C173" s="162" t="s">
        <v>272</v>
      </c>
      <c r="D173" s="162" t="s">
        <v>174</v>
      </c>
      <c r="E173" s="163" t="s">
        <v>895</v>
      </c>
      <c r="F173" s="164" t="s">
        <v>896</v>
      </c>
      <c r="G173" s="165" t="s">
        <v>764</v>
      </c>
      <c r="H173" s="166">
        <v>4</v>
      </c>
      <c r="I173" s="146"/>
      <c r="J173" s="170">
        <f t="shared" si="30"/>
        <v>0</v>
      </c>
      <c r="K173" s="147"/>
      <c r="L173" s="30"/>
      <c r="M173" s="148" t="s">
        <v>1</v>
      </c>
      <c r="N173" s="149" t="s">
        <v>41</v>
      </c>
      <c r="O173" s="55"/>
      <c r="P173" s="142">
        <f t="shared" si="31"/>
        <v>0</v>
      </c>
      <c r="Q173" s="142">
        <v>0</v>
      </c>
      <c r="R173" s="142">
        <f t="shared" si="32"/>
        <v>0</v>
      </c>
      <c r="S173" s="142">
        <v>0</v>
      </c>
      <c r="T173" s="143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4" t="s">
        <v>143</v>
      </c>
      <c r="AT173" s="144" t="s">
        <v>174</v>
      </c>
      <c r="AU173" s="144" t="s">
        <v>84</v>
      </c>
      <c r="AY173" s="14" t="s">
        <v>129</v>
      </c>
      <c r="BE173" s="145">
        <f t="shared" si="34"/>
        <v>0</v>
      </c>
      <c r="BF173" s="145">
        <f t="shared" si="35"/>
        <v>0</v>
      </c>
      <c r="BG173" s="145">
        <f t="shared" si="36"/>
        <v>0</v>
      </c>
      <c r="BH173" s="145">
        <f t="shared" si="37"/>
        <v>0</v>
      </c>
      <c r="BI173" s="145">
        <f t="shared" si="38"/>
        <v>0</v>
      </c>
      <c r="BJ173" s="14" t="s">
        <v>84</v>
      </c>
      <c r="BK173" s="145">
        <f t="shared" si="39"/>
        <v>0</v>
      </c>
      <c r="BL173" s="14" t="s">
        <v>143</v>
      </c>
      <c r="BM173" s="144" t="s">
        <v>989</v>
      </c>
    </row>
    <row r="174" spans="1:65" s="2" customFormat="1" ht="14.4" customHeight="1" x14ac:dyDescent="0.2">
      <c r="A174" s="29"/>
      <c r="B174" s="136"/>
      <c r="C174" s="162" t="s">
        <v>319</v>
      </c>
      <c r="D174" s="162" t="s">
        <v>174</v>
      </c>
      <c r="E174" s="163" t="s">
        <v>910</v>
      </c>
      <c r="F174" s="164" t="s">
        <v>911</v>
      </c>
      <c r="G174" s="165" t="s">
        <v>764</v>
      </c>
      <c r="H174" s="166">
        <v>1</v>
      </c>
      <c r="I174" s="146"/>
      <c r="J174" s="170">
        <f t="shared" si="30"/>
        <v>0</v>
      </c>
      <c r="K174" s="147"/>
      <c r="L174" s="30"/>
      <c r="M174" s="148" t="s">
        <v>1</v>
      </c>
      <c r="N174" s="149" t="s">
        <v>41</v>
      </c>
      <c r="O174" s="55"/>
      <c r="P174" s="142">
        <f t="shared" si="31"/>
        <v>0</v>
      </c>
      <c r="Q174" s="142">
        <v>0</v>
      </c>
      <c r="R174" s="142">
        <f t="shared" si="32"/>
        <v>0</v>
      </c>
      <c r="S174" s="142">
        <v>0</v>
      </c>
      <c r="T174" s="143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4" t="s">
        <v>143</v>
      </c>
      <c r="AT174" s="144" t="s">
        <v>174</v>
      </c>
      <c r="AU174" s="144" t="s">
        <v>84</v>
      </c>
      <c r="AY174" s="14" t="s">
        <v>129</v>
      </c>
      <c r="BE174" s="145">
        <f t="shared" si="34"/>
        <v>0</v>
      </c>
      <c r="BF174" s="145">
        <f t="shared" si="35"/>
        <v>0</v>
      </c>
      <c r="BG174" s="145">
        <f t="shared" si="36"/>
        <v>0</v>
      </c>
      <c r="BH174" s="145">
        <f t="shared" si="37"/>
        <v>0</v>
      </c>
      <c r="BI174" s="145">
        <f t="shared" si="38"/>
        <v>0</v>
      </c>
      <c r="BJ174" s="14" t="s">
        <v>84</v>
      </c>
      <c r="BK174" s="145">
        <f t="shared" si="39"/>
        <v>0</v>
      </c>
      <c r="BL174" s="14" t="s">
        <v>143</v>
      </c>
      <c r="BM174" s="144" t="s">
        <v>990</v>
      </c>
    </row>
    <row r="175" spans="1:65" s="2" customFormat="1" ht="14.4" customHeight="1" x14ac:dyDescent="0.2">
      <c r="A175" s="29"/>
      <c r="B175" s="136"/>
      <c r="C175" s="162" t="s">
        <v>323</v>
      </c>
      <c r="D175" s="162" t="s">
        <v>174</v>
      </c>
      <c r="E175" s="163" t="s">
        <v>928</v>
      </c>
      <c r="F175" s="164" t="s">
        <v>929</v>
      </c>
      <c r="G175" s="165" t="s">
        <v>764</v>
      </c>
      <c r="H175" s="166">
        <v>1</v>
      </c>
      <c r="I175" s="146"/>
      <c r="J175" s="170">
        <f t="shared" si="30"/>
        <v>0</v>
      </c>
      <c r="K175" s="147"/>
      <c r="L175" s="30"/>
      <c r="M175" s="148" t="s">
        <v>1</v>
      </c>
      <c r="N175" s="149" t="s">
        <v>41</v>
      </c>
      <c r="O175" s="55"/>
      <c r="P175" s="142">
        <f t="shared" si="31"/>
        <v>0</v>
      </c>
      <c r="Q175" s="142">
        <v>0</v>
      </c>
      <c r="R175" s="142">
        <f t="shared" si="32"/>
        <v>0</v>
      </c>
      <c r="S175" s="142">
        <v>0</v>
      </c>
      <c r="T175" s="143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4" t="s">
        <v>143</v>
      </c>
      <c r="AT175" s="144" t="s">
        <v>174</v>
      </c>
      <c r="AU175" s="144" t="s">
        <v>84</v>
      </c>
      <c r="AY175" s="14" t="s">
        <v>129</v>
      </c>
      <c r="BE175" s="145">
        <f t="shared" si="34"/>
        <v>0</v>
      </c>
      <c r="BF175" s="145">
        <f t="shared" si="35"/>
        <v>0</v>
      </c>
      <c r="BG175" s="145">
        <f t="shared" si="36"/>
        <v>0</v>
      </c>
      <c r="BH175" s="145">
        <f t="shared" si="37"/>
        <v>0</v>
      </c>
      <c r="BI175" s="145">
        <f t="shared" si="38"/>
        <v>0</v>
      </c>
      <c r="BJ175" s="14" t="s">
        <v>84</v>
      </c>
      <c r="BK175" s="145">
        <f t="shared" si="39"/>
        <v>0</v>
      </c>
      <c r="BL175" s="14" t="s">
        <v>143</v>
      </c>
      <c r="BM175" s="144" t="s">
        <v>991</v>
      </c>
    </row>
    <row r="176" spans="1:65" s="2" customFormat="1" ht="14.4" customHeight="1" x14ac:dyDescent="0.2">
      <c r="A176" s="29"/>
      <c r="B176" s="136"/>
      <c r="C176" s="162" t="s">
        <v>327</v>
      </c>
      <c r="D176" s="162" t="s">
        <v>174</v>
      </c>
      <c r="E176" s="163" t="s">
        <v>992</v>
      </c>
      <c r="F176" s="164" t="s">
        <v>1025</v>
      </c>
      <c r="G176" s="165" t="s">
        <v>186</v>
      </c>
      <c r="H176" s="166">
        <v>12</v>
      </c>
      <c r="I176" s="146"/>
      <c r="J176" s="170">
        <f t="shared" si="30"/>
        <v>0</v>
      </c>
      <c r="K176" s="147"/>
      <c r="L176" s="30"/>
      <c r="M176" s="148" t="s">
        <v>1</v>
      </c>
      <c r="N176" s="149" t="s">
        <v>41</v>
      </c>
      <c r="O176" s="55"/>
      <c r="P176" s="142">
        <f t="shared" si="31"/>
        <v>0</v>
      </c>
      <c r="Q176" s="142">
        <v>0</v>
      </c>
      <c r="R176" s="142">
        <f t="shared" si="32"/>
        <v>0</v>
      </c>
      <c r="S176" s="142">
        <v>0</v>
      </c>
      <c r="T176" s="143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4" t="s">
        <v>143</v>
      </c>
      <c r="AT176" s="144" t="s">
        <v>174</v>
      </c>
      <c r="AU176" s="144" t="s">
        <v>84</v>
      </c>
      <c r="AY176" s="14" t="s">
        <v>129</v>
      </c>
      <c r="BE176" s="145">
        <f t="shared" si="34"/>
        <v>0</v>
      </c>
      <c r="BF176" s="145">
        <f t="shared" si="35"/>
        <v>0</v>
      </c>
      <c r="BG176" s="145">
        <f t="shared" si="36"/>
        <v>0</v>
      </c>
      <c r="BH176" s="145">
        <f t="shared" si="37"/>
        <v>0</v>
      </c>
      <c r="BI176" s="145">
        <f t="shared" si="38"/>
        <v>0</v>
      </c>
      <c r="BJ176" s="14" t="s">
        <v>84</v>
      </c>
      <c r="BK176" s="145">
        <f t="shared" si="39"/>
        <v>0</v>
      </c>
      <c r="BL176" s="14" t="s">
        <v>143</v>
      </c>
      <c r="BM176" s="144" t="s">
        <v>993</v>
      </c>
    </row>
    <row r="177" spans="1:65" s="12" customFormat="1" ht="25.95" customHeight="1" x14ac:dyDescent="0.25">
      <c r="B177" s="127"/>
      <c r="C177" s="158"/>
      <c r="D177" s="159" t="s">
        <v>75</v>
      </c>
      <c r="E177" s="160" t="s">
        <v>994</v>
      </c>
      <c r="F177" s="160" t="s">
        <v>995</v>
      </c>
      <c r="G177" s="158"/>
      <c r="H177" s="158"/>
      <c r="I177" s="129"/>
      <c r="J177" s="168">
        <f>BK177</f>
        <v>0</v>
      </c>
      <c r="L177" s="127"/>
      <c r="M177" s="130"/>
      <c r="N177" s="131"/>
      <c r="O177" s="131"/>
      <c r="P177" s="132">
        <f>SUM(P178:P184)</f>
        <v>0</v>
      </c>
      <c r="Q177" s="131"/>
      <c r="R177" s="132">
        <f>SUM(R178:R184)</f>
        <v>0</v>
      </c>
      <c r="S177" s="131"/>
      <c r="T177" s="133">
        <f>SUM(T178:T184)</f>
        <v>0</v>
      </c>
      <c r="AR177" s="128" t="s">
        <v>84</v>
      </c>
      <c r="AT177" s="134" t="s">
        <v>75</v>
      </c>
      <c r="AU177" s="134" t="s">
        <v>76</v>
      </c>
      <c r="AY177" s="128" t="s">
        <v>129</v>
      </c>
      <c r="BK177" s="135">
        <f>SUM(BK178:BK184)</f>
        <v>0</v>
      </c>
    </row>
    <row r="178" spans="1:65" s="2" customFormat="1" ht="14.4" customHeight="1" x14ac:dyDescent="0.2">
      <c r="A178" s="29"/>
      <c r="B178" s="136"/>
      <c r="C178" s="162" t="s">
        <v>333</v>
      </c>
      <c r="D178" s="162" t="s">
        <v>174</v>
      </c>
      <c r="E178" s="163" t="s">
        <v>996</v>
      </c>
      <c r="F178" s="164" t="s">
        <v>953</v>
      </c>
      <c r="G178" s="165" t="s">
        <v>824</v>
      </c>
      <c r="H178" s="166">
        <v>1</v>
      </c>
      <c r="I178" s="146"/>
      <c r="J178" s="170">
        <f t="shared" ref="J178:J184" si="40">ROUND(I178*H178,2)</f>
        <v>0</v>
      </c>
      <c r="K178" s="147"/>
      <c r="L178" s="30"/>
      <c r="M178" s="148" t="s">
        <v>1</v>
      </c>
      <c r="N178" s="149" t="s">
        <v>41</v>
      </c>
      <c r="O178" s="55"/>
      <c r="P178" s="142">
        <f t="shared" ref="P178:P184" si="41">O178*H178</f>
        <v>0</v>
      </c>
      <c r="Q178" s="142">
        <v>0</v>
      </c>
      <c r="R178" s="142">
        <f t="shared" ref="R178:R184" si="42">Q178*H178</f>
        <v>0</v>
      </c>
      <c r="S178" s="142">
        <v>0</v>
      </c>
      <c r="T178" s="143">
        <f t="shared" ref="T178:T184" si="43"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4" t="s">
        <v>143</v>
      </c>
      <c r="AT178" s="144" t="s">
        <v>174</v>
      </c>
      <c r="AU178" s="144" t="s">
        <v>84</v>
      </c>
      <c r="AY178" s="14" t="s">
        <v>129</v>
      </c>
      <c r="BE178" s="145">
        <f t="shared" ref="BE178:BE184" si="44">IF(N178="základní",J178,0)</f>
        <v>0</v>
      </c>
      <c r="BF178" s="145">
        <f t="shared" ref="BF178:BF184" si="45">IF(N178="snížená",J178,0)</f>
        <v>0</v>
      </c>
      <c r="BG178" s="145">
        <f t="shared" ref="BG178:BG184" si="46">IF(N178="zákl. přenesená",J178,0)</f>
        <v>0</v>
      </c>
      <c r="BH178" s="145">
        <f t="shared" ref="BH178:BH184" si="47">IF(N178="sníž. přenesená",J178,0)</f>
        <v>0</v>
      </c>
      <c r="BI178" s="145">
        <f t="shared" ref="BI178:BI184" si="48">IF(N178="nulová",J178,0)</f>
        <v>0</v>
      </c>
      <c r="BJ178" s="14" t="s">
        <v>84</v>
      </c>
      <c r="BK178" s="145">
        <f t="shared" ref="BK178:BK184" si="49">ROUND(I178*H178,2)</f>
        <v>0</v>
      </c>
      <c r="BL178" s="14" t="s">
        <v>143</v>
      </c>
      <c r="BM178" s="144" t="s">
        <v>997</v>
      </c>
    </row>
    <row r="179" spans="1:65" s="2" customFormat="1" ht="14.4" customHeight="1" x14ac:dyDescent="0.2">
      <c r="A179" s="29"/>
      <c r="B179" s="136"/>
      <c r="C179" s="162" t="s">
        <v>337</v>
      </c>
      <c r="D179" s="162" t="s">
        <v>174</v>
      </c>
      <c r="E179" s="163" t="s">
        <v>998</v>
      </c>
      <c r="F179" s="164" t="s">
        <v>962</v>
      </c>
      <c r="G179" s="165" t="s">
        <v>824</v>
      </c>
      <c r="H179" s="166">
        <v>1</v>
      </c>
      <c r="I179" s="146"/>
      <c r="J179" s="170">
        <f t="shared" si="40"/>
        <v>0</v>
      </c>
      <c r="K179" s="147"/>
      <c r="L179" s="30"/>
      <c r="M179" s="148" t="s">
        <v>1</v>
      </c>
      <c r="N179" s="149" t="s">
        <v>41</v>
      </c>
      <c r="O179" s="55"/>
      <c r="P179" s="142">
        <f t="shared" si="41"/>
        <v>0</v>
      </c>
      <c r="Q179" s="142">
        <v>0</v>
      </c>
      <c r="R179" s="142">
        <f t="shared" si="42"/>
        <v>0</v>
      </c>
      <c r="S179" s="142">
        <v>0</v>
      </c>
      <c r="T179" s="143">
        <f t="shared" si="4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4" t="s">
        <v>143</v>
      </c>
      <c r="AT179" s="144" t="s">
        <v>174</v>
      </c>
      <c r="AU179" s="144" t="s">
        <v>84</v>
      </c>
      <c r="AY179" s="14" t="s">
        <v>129</v>
      </c>
      <c r="BE179" s="145">
        <f t="shared" si="44"/>
        <v>0</v>
      </c>
      <c r="BF179" s="145">
        <f t="shared" si="45"/>
        <v>0</v>
      </c>
      <c r="BG179" s="145">
        <f t="shared" si="46"/>
        <v>0</v>
      </c>
      <c r="BH179" s="145">
        <f t="shared" si="47"/>
        <v>0</v>
      </c>
      <c r="BI179" s="145">
        <f t="shared" si="48"/>
        <v>0</v>
      </c>
      <c r="BJ179" s="14" t="s">
        <v>84</v>
      </c>
      <c r="BK179" s="145">
        <f t="shared" si="49"/>
        <v>0</v>
      </c>
      <c r="BL179" s="14" t="s">
        <v>143</v>
      </c>
      <c r="BM179" s="144" t="s">
        <v>999</v>
      </c>
    </row>
    <row r="180" spans="1:65" s="2" customFormat="1" ht="14.4" customHeight="1" x14ac:dyDescent="0.2">
      <c r="A180" s="29"/>
      <c r="B180" s="136"/>
      <c r="C180" s="162" t="s">
        <v>341</v>
      </c>
      <c r="D180" s="162" t="s">
        <v>174</v>
      </c>
      <c r="E180" s="163" t="s">
        <v>1000</v>
      </c>
      <c r="F180" s="164" t="s">
        <v>965</v>
      </c>
      <c r="G180" s="165" t="s">
        <v>824</v>
      </c>
      <c r="H180" s="166">
        <v>1</v>
      </c>
      <c r="I180" s="146"/>
      <c r="J180" s="170">
        <f t="shared" si="40"/>
        <v>0</v>
      </c>
      <c r="K180" s="147"/>
      <c r="L180" s="30"/>
      <c r="M180" s="148" t="s">
        <v>1</v>
      </c>
      <c r="N180" s="149" t="s">
        <v>41</v>
      </c>
      <c r="O180" s="55"/>
      <c r="P180" s="142">
        <f t="shared" si="41"/>
        <v>0</v>
      </c>
      <c r="Q180" s="142">
        <v>0</v>
      </c>
      <c r="R180" s="142">
        <f t="shared" si="42"/>
        <v>0</v>
      </c>
      <c r="S180" s="142">
        <v>0</v>
      </c>
      <c r="T180" s="143">
        <f t="shared" si="4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4" t="s">
        <v>143</v>
      </c>
      <c r="AT180" s="144" t="s">
        <v>174</v>
      </c>
      <c r="AU180" s="144" t="s">
        <v>84</v>
      </c>
      <c r="AY180" s="14" t="s">
        <v>129</v>
      </c>
      <c r="BE180" s="145">
        <f t="shared" si="44"/>
        <v>0</v>
      </c>
      <c r="BF180" s="145">
        <f t="shared" si="45"/>
        <v>0</v>
      </c>
      <c r="BG180" s="145">
        <f t="shared" si="46"/>
        <v>0</v>
      </c>
      <c r="BH180" s="145">
        <f t="shared" si="47"/>
        <v>0</v>
      </c>
      <c r="BI180" s="145">
        <f t="shared" si="48"/>
        <v>0</v>
      </c>
      <c r="BJ180" s="14" t="s">
        <v>84</v>
      </c>
      <c r="BK180" s="145">
        <f t="shared" si="49"/>
        <v>0</v>
      </c>
      <c r="BL180" s="14" t="s">
        <v>143</v>
      </c>
      <c r="BM180" s="144" t="s">
        <v>1001</v>
      </c>
    </row>
    <row r="181" spans="1:65" s="2" customFormat="1" ht="14.4" customHeight="1" x14ac:dyDescent="0.2">
      <c r="A181" s="29"/>
      <c r="B181" s="136"/>
      <c r="C181" s="162" t="s">
        <v>345</v>
      </c>
      <c r="D181" s="162" t="s">
        <v>174</v>
      </c>
      <c r="E181" s="163" t="s">
        <v>1002</v>
      </c>
      <c r="F181" s="164" t="s">
        <v>968</v>
      </c>
      <c r="G181" s="165" t="s">
        <v>824</v>
      </c>
      <c r="H181" s="166">
        <v>1</v>
      </c>
      <c r="I181" s="146"/>
      <c r="J181" s="170">
        <f t="shared" si="40"/>
        <v>0</v>
      </c>
      <c r="K181" s="147"/>
      <c r="L181" s="30"/>
      <c r="M181" s="148" t="s">
        <v>1</v>
      </c>
      <c r="N181" s="149" t="s">
        <v>41</v>
      </c>
      <c r="O181" s="55"/>
      <c r="P181" s="142">
        <f t="shared" si="41"/>
        <v>0</v>
      </c>
      <c r="Q181" s="142">
        <v>0</v>
      </c>
      <c r="R181" s="142">
        <f t="shared" si="42"/>
        <v>0</v>
      </c>
      <c r="S181" s="142">
        <v>0</v>
      </c>
      <c r="T181" s="143">
        <f t="shared" si="4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4" t="s">
        <v>143</v>
      </c>
      <c r="AT181" s="144" t="s">
        <v>174</v>
      </c>
      <c r="AU181" s="144" t="s">
        <v>84</v>
      </c>
      <c r="AY181" s="14" t="s">
        <v>129</v>
      </c>
      <c r="BE181" s="145">
        <f t="shared" si="44"/>
        <v>0</v>
      </c>
      <c r="BF181" s="145">
        <f t="shared" si="45"/>
        <v>0</v>
      </c>
      <c r="BG181" s="145">
        <f t="shared" si="46"/>
        <v>0</v>
      </c>
      <c r="BH181" s="145">
        <f t="shared" si="47"/>
        <v>0</v>
      </c>
      <c r="BI181" s="145">
        <f t="shared" si="48"/>
        <v>0</v>
      </c>
      <c r="BJ181" s="14" t="s">
        <v>84</v>
      </c>
      <c r="BK181" s="145">
        <f t="shared" si="49"/>
        <v>0</v>
      </c>
      <c r="BL181" s="14" t="s">
        <v>143</v>
      </c>
      <c r="BM181" s="144" t="s">
        <v>1003</v>
      </c>
    </row>
    <row r="182" spans="1:65" s="2" customFormat="1" ht="14.4" customHeight="1" x14ac:dyDescent="0.2">
      <c r="A182" s="29"/>
      <c r="B182" s="136"/>
      <c r="C182" s="162" t="s">
        <v>349</v>
      </c>
      <c r="D182" s="162" t="s">
        <v>174</v>
      </c>
      <c r="E182" s="163" t="s">
        <v>1004</v>
      </c>
      <c r="F182" s="164" t="s">
        <v>956</v>
      </c>
      <c r="G182" s="165" t="s">
        <v>824</v>
      </c>
      <c r="H182" s="166">
        <v>1</v>
      </c>
      <c r="I182" s="146"/>
      <c r="J182" s="170">
        <f t="shared" si="40"/>
        <v>0</v>
      </c>
      <c r="K182" s="147"/>
      <c r="L182" s="30"/>
      <c r="M182" s="148" t="s">
        <v>1</v>
      </c>
      <c r="N182" s="149" t="s">
        <v>41</v>
      </c>
      <c r="O182" s="55"/>
      <c r="P182" s="142">
        <f t="shared" si="41"/>
        <v>0</v>
      </c>
      <c r="Q182" s="142">
        <v>0</v>
      </c>
      <c r="R182" s="142">
        <f t="shared" si="42"/>
        <v>0</v>
      </c>
      <c r="S182" s="142">
        <v>0</v>
      </c>
      <c r="T182" s="143">
        <f t="shared" si="4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4" t="s">
        <v>143</v>
      </c>
      <c r="AT182" s="144" t="s">
        <v>174</v>
      </c>
      <c r="AU182" s="144" t="s">
        <v>84</v>
      </c>
      <c r="AY182" s="14" t="s">
        <v>129</v>
      </c>
      <c r="BE182" s="145">
        <f t="shared" si="44"/>
        <v>0</v>
      </c>
      <c r="BF182" s="145">
        <f t="shared" si="45"/>
        <v>0</v>
      </c>
      <c r="BG182" s="145">
        <f t="shared" si="46"/>
        <v>0</v>
      </c>
      <c r="BH182" s="145">
        <f t="shared" si="47"/>
        <v>0</v>
      </c>
      <c r="BI182" s="145">
        <f t="shared" si="48"/>
        <v>0</v>
      </c>
      <c r="BJ182" s="14" t="s">
        <v>84</v>
      </c>
      <c r="BK182" s="145">
        <f t="shared" si="49"/>
        <v>0</v>
      </c>
      <c r="BL182" s="14" t="s">
        <v>143</v>
      </c>
      <c r="BM182" s="144" t="s">
        <v>1005</v>
      </c>
    </row>
    <row r="183" spans="1:65" s="2" customFormat="1" ht="14.4" customHeight="1" x14ac:dyDescent="0.2">
      <c r="A183" s="29"/>
      <c r="B183" s="136"/>
      <c r="C183" s="162" t="s">
        <v>353</v>
      </c>
      <c r="D183" s="162" t="s">
        <v>174</v>
      </c>
      <c r="E183" s="163" t="s">
        <v>1006</v>
      </c>
      <c r="F183" s="164" t="s">
        <v>978</v>
      </c>
      <c r="G183" s="165" t="s">
        <v>824</v>
      </c>
      <c r="H183" s="166">
        <v>1</v>
      </c>
      <c r="I183" s="146"/>
      <c r="J183" s="170">
        <f t="shared" si="40"/>
        <v>0</v>
      </c>
      <c r="K183" s="147"/>
      <c r="L183" s="30"/>
      <c r="M183" s="148" t="s">
        <v>1</v>
      </c>
      <c r="N183" s="149" t="s">
        <v>41</v>
      </c>
      <c r="O183" s="55"/>
      <c r="P183" s="142">
        <f t="shared" si="41"/>
        <v>0</v>
      </c>
      <c r="Q183" s="142">
        <v>0</v>
      </c>
      <c r="R183" s="142">
        <f t="shared" si="42"/>
        <v>0</v>
      </c>
      <c r="S183" s="142">
        <v>0</v>
      </c>
      <c r="T183" s="143">
        <f t="shared" si="4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4" t="s">
        <v>143</v>
      </c>
      <c r="AT183" s="144" t="s">
        <v>174</v>
      </c>
      <c r="AU183" s="144" t="s">
        <v>84</v>
      </c>
      <c r="AY183" s="14" t="s">
        <v>129</v>
      </c>
      <c r="BE183" s="145">
        <f t="shared" si="44"/>
        <v>0</v>
      </c>
      <c r="BF183" s="145">
        <f t="shared" si="45"/>
        <v>0</v>
      </c>
      <c r="BG183" s="145">
        <f t="shared" si="46"/>
        <v>0</v>
      </c>
      <c r="BH183" s="145">
        <f t="shared" si="47"/>
        <v>0</v>
      </c>
      <c r="BI183" s="145">
        <f t="shared" si="48"/>
        <v>0</v>
      </c>
      <c r="BJ183" s="14" t="s">
        <v>84</v>
      </c>
      <c r="BK183" s="145">
        <f t="shared" si="49"/>
        <v>0</v>
      </c>
      <c r="BL183" s="14" t="s">
        <v>143</v>
      </c>
      <c r="BM183" s="144" t="s">
        <v>1007</v>
      </c>
    </row>
    <row r="184" spans="1:65" s="2" customFormat="1" ht="14.4" customHeight="1" x14ac:dyDescent="0.2">
      <c r="A184" s="29"/>
      <c r="B184" s="136"/>
      <c r="C184" s="162" t="s">
        <v>357</v>
      </c>
      <c r="D184" s="162" t="s">
        <v>174</v>
      </c>
      <c r="E184" s="163" t="s">
        <v>1008</v>
      </c>
      <c r="F184" s="164" t="s">
        <v>981</v>
      </c>
      <c r="G184" s="165" t="s">
        <v>824</v>
      </c>
      <c r="H184" s="166">
        <v>1</v>
      </c>
      <c r="I184" s="146"/>
      <c r="J184" s="170">
        <f t="shared" si="40"/>
        <v>0</v>
      </c>
      <c r="K184" s="147"/>
      <c r="L184" s="30"/>
      <c r="M184" s="151" t="s">
        <v>1</v>
      </c>
      <c r="N184" s="152" t="s">
        <v>41</v>
      </c>
      <c r="O184" s="153"/>
      <c r="P184" s="154">
        <f t="shared" si="41"/>
        <v>0</v>
      </c>
      <c r="Q184" s="154">
        <v>0</v>
      </c>
      <c r="R184" s="154">
        <f t="shared" si="42"/>
        <v>0</v>
      </c>
      <c r="S184" s="154">
        <v>0</v>
      </c>
      <c r="T184" s="155">
        <f t="shared" si="4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4" t="s">
        <v>143</v>
      </c>
      <c r="AT184" s="144" t="s">
        <v>174</v>
      </c>
      <c r="AU184" s="144" t="s">
        <v>84</v>
      </c>
      <c r="AY184" s="14" t="s">
        <v>129</v>
      </c>
      <c r="BE184" s="145">
        <f t="shared" si="44"/>
        <v>0</v>
      </c>
      <c r="BF184" s="145">
        <f t="shared" si="45"/>
        <v>0</v>
      </c>
      <c r="BG184" s="145">
        <f t="shared" si="46"/>
        <v>0</v>
      </c>
      <c r="BH184" s="145">
        <f t="shared" si="47"/>
        <v>0</v>
      </c>
      <c r="BI184" s="145">
        <f t="shared" si="48"/>
        <v>0</v>
      </c>
      <c r="BJ184" s="14" t="s">
        <v>84</v>
      </c>
      <c r="BK184" s="145">
        <f t="shared" si="49"/>
        <v>0</v>
      </c>
      <c r="BL184" s="14" t="s">
        <v>143</v>
      </c>
      <c r="BM184" s="144" t="s">
        <v>1009</v>
      </c>
    </row>
    <row r="185" spans="1:65" s="2" customFormat="1" ht="6.9" customHeight="1" x14ac:dyDescent="0.2">
      <c r="A185" s="29"/>
      <c r="B185" s="44"/>
      <c r="C185" s="45"/>
      <c r="D185" s="45"/>
      <c r="E185" s="45"/>
      <c r="F185" s="45"/>
      <c r="G185" s="45"/>
      <c r="H185" s="45"/>
      <c r="I185" s="45"/>
      <c r="J185" s="45"/>
      <c r="K185" s="45"/>
      <c r="L185" s="30"/>
      <c r="M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</row>
  </sheetData>
  <autoFilter ref="C120:K184" xr:uid="{00000000-0009-0000-0000-000004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1102.1 - Kompresorovna st...</vt:lpstr>
      <vt:lpstr>1102.2 - Kompresorovna - ...</vt:lpstr>
      <vt:lpstr>1102.3 - Kompresorovna - MaR</vt:lpstr>
      <vt:lpstr>1102.4 - Kompresorovna - VZT</vt:lpstr>
      <vt:lpstr>'1102.1 - Kompresorovna st...'!Názvy_tisku</vt:lpstr>
      <vt:lpstr>'1102.2 - Kompresorovna - ...'!Názvy_tisku</vt:lpstr>
      <vt:lpstr>'1102.3 - Kompresorovna - MaR'!Názvy_tisku</vt:lpstr>
      <vt:lpstr>'1102.4 - Kompresorovna - VZT'!Názvy_tisku</vt:lpstr>
      <vt:lpstr>'Rekapitulace stavby'!Názvy_tisku</vt:lpstr>
      <vt:lpstr>'1102.1 - Kompresorovna st...'!Oblast_tisku</vt:lpstr>
      <vt:lpstr>'1102.2 - Kompresorovna - ...'!Oblast_tisku</vt:lpstr>
      <vt:lpstr>'1102.3 - Kompresorovna - MaR'!Oblast_tisku</vt:lpstr>
      <vt:lpstr>'1102.4 - Kompresorovna - VZT'!Oblast_tisku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DESKTOP-BE9O6I4\Franta</dc:creator>
  <cp:lastModifiedBy>Mikuta Petr</cp:lastModifiedBy>
  <dcterms:created xsi:type="dcterms:W3CDTF">2021-04-30T13:00:17Z</dcterms:created>
  <dcterms:modified xsi:type="dcterms:W3CDTF">2021-06-02T07:53:13Z</dcterms:modified>
</cp:coreProperties>
</file>