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OKUMENTY\Investice\Parkoviště_ Sadová\Veřejná zakázka\"/>
    </mc:Choice>
  </mc:AlternateContent>
  <bookViews>
    <workbookView xWindow="450" yWindow="390" windowWidth="29400" windowHeight="22905" activeTab="1"/>
  </bookViews>
  <sheets>
    <sheet name="Rekapitulace stavby" sheetId="1" r:id="rId1"/>
    <sheet name="02 - Ostatní a vedlejší n..." sheetId="2" r:id="rId2"/>
    <sheet name="101 - Pozemní komunikace" sheetId="3" r:id="rId3"/>
    <sheet name="401 - Veřejné osvětlení" sheetId="4" r:id="rId4"/>
  </sheets>
  <definedNames>
    <definedName name="_xlnm._FilterDatabase" localSheetId="1" hidden="1">'02 - Ostatní a vedlejší n...'!$C$122:$K$186</definedName>
    <definedName name="_xlnm._FilterDatabase" localSheetId="2" hidden="1">'101 - Pozemní komunikace'!$C$126:$K$655</definedName>
    <definedName name="_xlnm.Print_Titles" localSheetId="1">'02 - Ostatní a vedlejší n...'!$122:$122</definedName>
    <definedName name="_xlnm.Print_Titles" localSheetId="2">'101 - Pozemní komunikace'!$126:$126</definedName>
    <definedName name="_xlnm.Print_Titles" localSheetId="0">'Rekapitulace stavby'!$92:$92</definedName>
    <definedName name="_xlnm.Print_Area" localSheetId="1">'02 - Ostatní a vedlejší n...'!$C$4:$J$39,'02 - Ostatní a vedlejší n...'!$C$50:$J$76,'02 - Ostatní a vedlejší n...'!$C$82:$J$104,'02 - Ostatní a vedlejší n...'!$C$110:$K$186</definedName>
    <definedName name="_xlnm.Print_Area" localSheetId="2">'101 - Pozemní komunikace'!$C$4:$J$39,'101 - Pozemní komunikace'!$C$50:$J$76,'101 - Pozemní komunikace'!$C$82:$J$108,'101 - Pozemní komunikace'!$C$114:$K$655</definedName>
    <definedName name="_xlnm.Print_Area" localSheetId="0">'Rekapitulace stavby'!$D$4:$AO$76,'Rekapitulace stavby'!$C$82:$AQ$98</definedName>
  </definedNames>
  <calcPr calcId="152511"/>
</workbook>
</file>

<file path=xl/calcChain.xml><?xml version="1.0" encoding="utf-8"?>
<calcChain xmlns="http://schemas.openxmlformats.org/spreadsheetml/2006/main">
  <c r="F56" i="4" l="1"/>
  <c r="J56" i="4" s="1"/>
  <c r="F55" i="4"/>
  <c r="J55" i="4" s="1"/>
  <c r="F54" i="4"/>
  <c r="J54" i="4" s="1"/>
  <c r="F53" i="4"/>
  <c r="J53" i="4" s="1"/>
  <c r="F52" i="4"/>
  <c r="J52" i="4" s="1"/>
  <c r="F51" i="4"/>
  <c r="J51" i="4" s="1"/>
  <c r="J45" i="4"/>
  <c r="J44" i="4"/>
  <c r="J43" i="4"/>
  <c r="J42" i="4"/>
  <c r="J41" i="4"/>
  <c r="J40" i="4"/>
  <c r="J39" i="4"/>
  <c r="J38" i="4"/>
  <c r="J37" i="4"/>
  <c r="J36" i="4"/>
  <c r="I25" i="4"/>
  <c r="G25" i="4"/>
  <c r="F25" i="4"/>
  <c r="G24" i="4"/>
  <c r="I24" i="4" s="1"/>
  <c r="F24" i="4"/>
  <c r="I23" i="4"/>
  <c r="G23" i="4"/>
  <c r="F23" i="4"/>
  <c r="G22" i="4"/>
  <c r="I22" i="4" s="1"/>
  <c r="F22" i="4"/>
  <c r="I21" i="4"/>
  <c r="G21" i="4"/>
  <c r="F21" i="4"/>
  <c r="I20" i="4"/>
  <c r="F20" i="4"/>
  <c r="G19" i="4"/>
  <c r="I19" i="4" s="1"/>
  <c r="F19" i="4"/>
  <c r="G18" i="4"/>
  <c r="I18" i="4" s="1"/>
  <c r="F18" i="4"/>
  <c r="I17" i="4"/>
  <c r="F17" i="4"/>
  <c r="I16" i="4"/>
  <c r="F16" i="4"/>
  <c r="J16" i="4" s="1"/>
  <c r="G15" i="4"/>
  <c r="I15" i="4" s="1"/>
  <c r="F15" i="4"/>
  <c r="I14" i="4"/>
  <c r="G14" i="4"/>
  <c r="F14" i="4"/>
  <c r="G13" i="4"/>
  <c r="I13" i="4" s="1"/>
  <c r="F13" i="4"/>
  <c r="I12" i="4"/>
  <c r="F12" i="4"/>
  <c r="I11" i="4"/>
  <c r="G11" i="4"/>
  <c r="F11" i="4"/>
  <c r="G10" i="4"/>
  <c r="I10" i="4" s="1"/>
  <c r="F10" i="4"/>
  <c r="J19" i="4" l="1"/>
  <c r="J21" i="4"/>
  <c r="J25" i="4"/>
  <c r="J12" i="4"/>
  <c r="J15" i="4"/>
  <c r="J18" i="4"/>
  <c r="J20" i="4"/>
  <c r="J14" i="4"/>
  <c r="J13" i="4"/>
  <c r="J24" i="4"/>
  <c r="J23" i="4"/>
  <c r="J22" i="4"/>
  <c r="J17" i="4"/>
  <c r="J11" i="4"/>
  <c r="F27" i="4"/>
  <c r="J10" i="4"/>
  <c r="J47" i="4"/>
  <c r="J3" i="4" s="1"/>
  <c r="J58" i="4"/>
  <c r="J4" i="4" s="1"/>
  <c r="I27" i="4"/>
  <c r="J37" i="3"/>
  <c r="J36" i="3"/>
  <c r="AY96" i="1"/>
  <c r="J35" i="3"/>
  <c r="AX96" i="1"/>
  <c r="BI652" i="3"/>
  <c r="BH652" i="3"/>
  <c r="BG652" i="3"/>
  <c r="BF652" i="3"/>
  <c r="T652" i="3"/>
  <c r="T651" i="3" s="1"/>
  <c r="T650" i="3" s="1"/>
  <c r="R652" i="3"/>
  <c r="R651" i="3" s="1"/>
  <c r="R650" i="3" s="1"/>
  <c r="P652" i="3"/>
  <c r="P651" i="3"/>
  <c r="P650" i="3" s="1"/>
  <c r="BI645" i="3"/>
  <c r="BH645" i="3"/>
  <c r="BG645" i="3"/>
  <c r="BF645" i="3"/>
  <c r="T645" i="3"/>
  <c r="R645" i="3"/>
  <c r="P645" i="3"/>
  <c r="BI640" i="3"/>
  <c r="BH640" i="3"/>
  <c r="BG640" i="3"/>
  <c r="BF640" i="3"/>
  <c r="T640" i="3"/>
  <c r="R640" i="3"/>
  <c r="P640" i="3"/>
  <c r="BI638" i="3"/>
  <c r="BH638" i="3"/>
  <c r="BG638" i="3"/>
  <c r="BF638" i="3"/>
  <c r="T638" i="3"/>
  <c r="R638" i="3"/>
  <c r="R637" i="3" s="1"/>
  <c r="P638" i="3"/>
  <c r="P637" i="3" s="1"/>
  <c r="BI634" i="3"/>
  <c r="BH634" i="3"/>
  <c r="BG634" i="3"/>
  <c r="BF634" i="3"/>
  <c r="T634" i="3"/>
  <c r="R634" i="3"/>
  <c r="P634" i="3"/>
  <c r="BI631" i="3"/>
  <c r="BH631" i="3"/>
  <c r="BG631" i="3"/>
  <c r="BF631" i="3"/>
  <c r="T631" i="3"/>
  <c r="R631" i="3"/>
  <c r="P631" i="3"/>
  <c r="BI624" i="3"/>
  <c r="BH624" i="3"/>
  <c r="BG624" i="3"/>
  <c r="BF624" i="3"/>
  <c r="T624" i="3"/>
  <c r="R624" i="3"/>
  <c r="P624" i="3"/>
  <c r="BI620" i="3"/>
  <c r="BH620" i="3"/>
  <c r="BG620" i="3"/>
  <c r="BF620" i="3"/>
  <c r="T620" i="3"/>
  <c r="R620" i="3"/>
  <c r="P620" i="3"/>
  <c r="BI613" i="3"/>
  <c r="BH613" i="3"/>
  <c r="BG613" i="3"/>
  <c r="BF613" i="3"/>
  <c r="T613" i="3"/>
  <c r="R613" i="3"/>
  <c r="P613" i="3"/>
  <c r="BI605" i="3"/>
  <c r="BH605" i="3"/>
  <c r="BG605" i="3"/>
  <c r="BF605" i="3"/>
  <c r="T605" i="3"/>
  <c r="R605" i="3"/>
  <c r="P605" i="3"/>
  <c r="BI597" i="3"/>
  <c r="BH597" i="3"/>
  <c r="BG597" i="3"/>
  <c r="BF597" i="3"/>
  <c r="T597" i="3"/>
  <c r="R597" i="3"/>
  <c r="P597" i="3"/>
  <c r="BI593" i="3"/>
  <c r="BH593" i="3"/>
  <c r="BG593" i="3"/>
  <c r="BF593" i="3"/>
  <c r="T593" i="3"/>
  <c r="R593" i="3"/>
  <c r="P593" i="3"/>
  <c r="BI585" i="3"/>
  <c r="BH585" i="3"/>
  <c r="BG585" i="3"/>
  <c r="BF585" i="3"/>
  <c r="T585" i="3"/>
  <c r="R585" i="3"/>
  <c r="P585" i="3"/>
  <c r="BI580" i="3"/>
  <c r="BH580" i="3"/>
  <c r="BG580" i="3"/>
  <c r="BF580" i="3"/>
  <c r="T580" i="3"/>
  <c r="R580" i="3"/>
  <c r="P580" i="3"/>
  <c r="BI577" i="3"/>
  <c r="BH577" i="3"/>
  <c r="BG577" i="3"/>
  <c r="BF577" i="3"/>
  <c r="T577" i="3"/>
  <c r="R577" i="3"/>
  <c r="P577" i="3"/>
  <c r="BI574" i="3"/>
  <c r="BH574" i="3"/>
  <c r="BG574" i="3"/>
  <c r="BF574" i="3"/>
  <c r="T574" i="3"/>
  <c r="R574" i="3"/>
  <c r="P574" i="3"/>
  <c r="BI571" i="3"/>
  <c r="BH571" i="3"/>
  <c r="BG571" i="3"/>
  <c r="BF571" i="3"/>
  <c r="T571" i="3"/>
  <c r="R571" i="3"/>
  <c r="P571" i="3"/>
  <c r="BI568" i="3"/>
  <c r="BH568" i="3"/>
  <c r="BG568" i="3"/>
  <c r="BF568" i="3"/>
  <c r="T568" i="3"/>
  <c r="R568" i="3"/>
  <c r="P568" i="3"/>
  <c r="BI563" i="3"/>
  <c r="BH563" i="3"/>
  <c r="BG563" i="3"/>
  <c r="BF563" i="3"/>
  <c r="T563" i="3"/>
  <c r="R563" i="3"/>
  <c r="P563" i="3"/>
  <c r="BI556" i="3"/>
  <c r="BH556" i="3"/>
  <c r="BG556" i="3"/>
  <c r="BF556" i="3"/>
  <c r="T556" i="3"/>
  <c r="R556" i="3"/>
  <c r="P556" i="3"/>
  <c r="BI549" i="3"/>
  <c r="BH549" i="3"/>
  <c r="BG549" i="3"/>
  <c r="BF549" i="3"/>
  <c r="T549" i="3"/>
  <c r="R549" i="3"/>
  <c r="P549" i="3"/>
  <c r="BI544" i="3"/>
  <c r="BH544" i="3"/>
  <c r="BG544" i="3"/>
  <c r="BF544" i="3"/>
  <c r="T544" i="3"/>
  <c r="R544" i="3"/>
  <c r="P544" i="3"/>
  <c r="BI539" i="3"/>
  <c r="BH539" i="3"/>
  <c r="BG539" i="3"/>
  <c r="BF539" i="3"/>
  <c r="T539" i="3"/>
  <c r="R539" i="3"/>
  <c r="P539" i="3"/>
  <c r="BI532" i="3"/>
  <c r="BH532" i="3"/>
  <c r="BG532" i="3"/>
  <c r="BF532" i="3"/>
  <c r="T532" i="3"/>
  <c r="R532" i="3"/>
  <c r="P532" i="3"/>
  <c r="BI528" i="3"/>
  <c r="BH528" i="3"/>
  <c r="BG528" i="3"/>
  <c r="BF528" i="3"/>
  <c r="T528" i="3"/>
  <c r="R528" i="3"/>
  <c r="P528" i="3"/>
  <c r="BI522" i="3"/>
  <c r="BH522" i="3"/>
  <c r="BG522" i="3"/>
  <c r="BF522" i="3"/>
  <c r="T522" i="3"/>
  <c r="R522" i="3"/>
  <c r="P522" i="3"/>
  <c r="BI518" i="3"/>
  <c r="BH518" i="3"/>
  <c r="BG518" i="3"/>
  <c r="BF518" i="3"/>
  <c r="T518" i="3"/>
  <c r="R518" i="3"/>
  <c r="P518" i="3"/>
  <c r="BI515" i="3"/>
  <c r="BH515" i="3"/>
  <c r="BG515" i="3"/>
  <c r="BF515" i="3"/>
  <c r="T515" i="3"/>
  <c r="R515" i="3"/>
  <c r="P515" i="3"/>
  <c r="BI512" i="3"/>
  <c r="BH512" i="3"/>
  <c r="BG512" i="3"/>
  <c r="BF512" i="3"/>
  <c r="T512" i="3"/>
  <c r="R512" i="3"/>
  <c r="P512" i="3"/>
  <c r="BI509" i="3"/>
  <c r="BH509" i="3"/>
  <c r="BG509" i="3"/>
  <c r="BF509" i="3"/>
  <c r="T509" i="3"/>
  <c r="R509" i="3"/>
  <c r="P509" i="3"/>
  <c r="BI506" i="3"/>
  <c r="BH506" i="3"/>
  <c r="BG506" i="3"/>
  <c r="BF506" i="3"/>
  <c r="T506" i="3"/>
  <c r="R506" i="3"/>
  <c r="P506" i="3"/>
  <c r="BI501" i="3"/>
  <c r="BH501" i="3"/>
  <c r="BG501" i="3"/>
  <c r="BF501" i="3"/>
  <c r="T501" i="3"/>
  <c r="R501" i="3"/>
  <c r="P501" i="3"/>
  <c r="BI498" i="3"/>
  <c r="BH498" i="3"/>
  <c r="BG498" i="3"/>
  <c r="BF498" i="3"/>
  <c r="T498" i="3"/>
  <c r="R498" i="3"/>
  <c r="P498" i="3"/>
  <c r="BI494" i="3"/>
  <c r="BH494" i="3"/>
  <c r="BG494" i="3"/>
  <c r="BF494" i="3"/>
  <c r="T494" i="3"/>
  <c r="R494" i="3"/>
  <c r="P494" i="3"/>
  <c r="BI491" i="3"/>
  <c r="BH491" i="3"/>
  <c r="BG491" i="3"/>
  <c r="BF491" i="3"/>
  <c r="T491" i="3"/>
  <c r="R491" i="3"/>
  <c r="P491" i="3"/>
  <c r="BI486" i="3"/>
  <c r="BH486" i="3"/>
  <c r="BG486" i="3"/>
  <c r="BF486" i="3"/>
  <c r="T486" i="3"/>
  <c r="R486" i="3"/>
  <c r="P486" i="3"/>
  <c r="BI483" i="3"/>
  <c r="BH483" i="3"/>
  <c r="BG483" i="3"/>
  <c r="BF483" i="3"/>
  <c r="T483" i="3"/>
  <c r="R483" i="3"/>
  <c r="P483" i="3"/>
  <c r="BI480" i="3"/>
  <c r="BH480" i="3"/>
  <c r="BG480" i="3"/>
  <c r="BF480" i="3"/>
  <c r="T480" i="3"/>
  <c r="R480" i="3"/>
  <c r="P480" i="3"/>
  <c r="BI477" i="3"/>
  <c r="BH477" i="3"/>
  <c r="BG477" i="3"/>
  <c r="BF477" i="3"/>
  <c r="T477" i="3"/>
  <c r="R477" i="3"/>
  <c r="P477" i="3"/>
  <c r="BI474" i="3"/>
  <c r="BH474" i="3"/>
  <c r="BG474" i="3"/>
  <c r="BF474" i="3"/>
  <c r="T474" i="3"/>
  <c r="R474" i="3"/>
  <c r="P474" i="3"/>
  <c r="BI471" i="3"/>
  <c r="BH471" i="3"/>
  <c r="BG471" i="3"/>
  <c r="BF471" i="3"/>
  <c r="T471" i="3"/>
  <c r="R471" i="3"/>
  <c r="P471" i="3"/>
  <c r="BI468" i="3"/>
  <c r="BH468" i="3"/>
  <c r="BG468" i="3"/>
  <c r="BF468" i="3"/>
  <c r="T468" i="3"/>
  <c r="R468" i="3"/>
  <c r="P468" i="3"/>
  <c r="BI462" i="3"/>
  <c r="BH462" i="3"/>
  <c r="BG462" i="3"/>
  <c r="BF462" i="3"/>
  <c r="T462" i="3"/>
  <c r="R462" i="3"/>
  <c r="P462" i="3"/>
  <c r="BI458" i="3"/>
  <c r="BH458" i="3"/>
  <c r="BG458" i="3"/>
  <c r="BF458" i="3"/>
  <c r="T458" i="3"/>
  <c r="R458" i="3"/>
  <c r="P458" i="3"/>
  <c r="BI455" i="3"/>
  <c r="BH455" i="3"/>
  <c r="BG455" i="3"/>
  <c r="BF455" i="3"/>
  <c r="T455" i="3"/>
  <c r="R455" i="3"/>
  <c r="P455" i="3"/>
  <c r="BI452" i="3"/>
  <c r="BH452" i="3"/>
  <c r="BG452" i="3"/>
  <c r="BF452" i="3"/>
  <c r="T452" i="3"/>
  <c r="R452" i="3"/>
  <c r="P452" i="3"/>
  <c r="BI449" i="3"/>
  <c r="BH449" i="3"/>
  <c r="BG449" i="3"/>
  <c r="BF449" i="3"/>
  <c r="T449" i="3"/>
  <c r="R449" i="3"/>
  <c r="P449" i="3"/>
  <c r="BI446" i="3"/>
  <c r="BH446" i="3"/>
  <c r="BG446" i="3"/>
  <c r="BF446" i="3"/>
  <c r="T446" i="3"/>
  <c r="R446" i="3"/>
  <c r="P446" i="3"/>
  <c r="BI443" i="3"/>
  <c r="BH443" i="3"/>
  <c r="BG443" i="3"/>
  <c r="BF443" i="3"/>
  <c r="T443" i="3"/>
  <c r="R443" i="3"/>
  <c r="P443" i="3"/>
  <c r="BI440" i="3"/>
  <c r="BH440" i="3"/>
  <c r="BG440" i="3"/>
  <c r="BF440" i="3"/>
  <c r="T440" i="3"/>
  <c r="R440" i="3"/>
  <c r="P440" i="3"/>
  <c r="BI437" i="3"/>
  <c r="BH437" i="3"/>
  <c r="BG437" i="3"/>
  <c r="BF437" i="3"/>
  <c r="T437" i="3"/>
  <c r="R437" i="3"/>
  <c r="P437" i="3"/>
  <c r="BI434" i="3"/>
  <c r="BH434" i="3"/>
  <c r="BG434" i="3"/>
  <c r="BF434" i="3"/>
  <c r="T434" i="3"/>
  <c r="R434" i="3"/>
  <c r="P434" i="3"/>
  <c r="BI431" i="3"/>
  <c r="BH431" i="3"/>
  <c r="BG431" i="3"/>
  <c r="BF431" i="3"/>
  <c r="T431" i="3"/>
  <c r="R431" i="3"/>
  <c r="P431" i="3"/>
  <c r="BI427" i="3"/>
  <c r="BH427" i="3"/>
  <c r="BG427" i="3"/>
  <c r="BF427" i="3"/>
  <c r="T427" i="3"/>
  <c r="R427" i="3"/>
  <c r="P427" i="3"/>
  <c r="BI423" i="3"/>
  <c r="BH423" i="3"/>
  <c r="BG423" i="3"/>
  <c r="BF423" i="3"/>
  <c r="T423" i="3"/>
  <c r="R423" i="3"/>
  <c r="P423" i="3"/>
  <c r="BI419" i="3"/>
  <c r="BH419" i="3"/>
  <c r="BG419" i="3"/>
  <c r="BF419" i="3"/>
  <c r="T419" i="3"/>
  <c r="R419" i="3"/>
  <c r="P419" i="3"/>
  <c r="BI412" i="3"/>
  <c r="BH412" i="3"/>
  <c r="BG412" i="3"/>
  <c r="BF412" i="3"/>
  <c r="T412" i="3"/>
  <c r="R412" i="3"/>
  <c r="P412" i="3"/>
  <c r="BI407" i="3"/>
  <c r="BH407" i="3"/>
  <c r="BG407" i="3"/>
  <c r="BF407" i="3"/>
  <c r="T407" i="3"/>
  <c r="R407" i="3"/>
  <c r="P407" i="3"/>
  <c r="BI400" i="3"/>
  <c r="BH400" i="3"/>
  <c r="BG400" i="3"/>
  <c r="BF400" i="3"/>
  <c r="T400" i="3"/>
  <c r="R400" i="3"/>
  <c r="P400" i="3"/>
  <c r="BI397" i="3"/>
  <c r="BH397" i="3"/>
  <c r="BG397" i="3"/>
  <c r="BF397" i="3"/>
  <c r="T397" i="3"/>
  <c r="R397" i="3"/>
  <c r="P397" i="3"/>
  <c r="BI391" i="3"/>
  <c r="BH391" i="3"/>
  <c r="BG391" i="3"/>
  <c r="BF391" i="3"/>
  <c r="T391" i="3"/>
  <c r="R391" i="3"/>
  <c r="P391" i="3"/>
  <c r="BI386" i="3"/>
  <c r="BH386" i="3"/>
  <c r="BG386" i="3"/>
  <c r="BF386" i="3"/>
  <c r="T386" i="3"/>
  <c r="R386" i="3"/>
  <c r="P386" i="3"/>
  <c r="BI379" i="3"/>
  <c r="BH379" i="3"/>
  <c r="BG379" i="3"/>
  <c r="BF379" i="3"/>
  <c r="T379" i="3"/>
  <c r="R379" i="3"/>
  <c r="P379" i="3"/>
  <c r="BI373" i="3"/>
  <c r="BH373" i="3"/>
  <c r="BG373" i="3"/>
  <c r="BF373" i="3"/>
  <c r="T373" i="3"/>
  <c r="R373" i="3"/>
  <c r="P373" i="3"/>
  <c r="BI367" i="3"/>
  <c r="BH367" i="3"/>
  <c r="BG367" i="3"/>
  <c r="BF367" i="3"/>
  <c r="T367" i="3"/>
  <c r="R367" i="3"/>
  <c r="P367" i="3"/>
  <c r="BI363" i="3"/>
  <c r="BH363" i="3"/>
  <c r="BG363" i="3"/>
  <c r="BF363" i="3"/>
  <c r="T363" i="3"/>
  <c r="R363" i="3"/>
  <c r="P363" i="3"/>
  <c r="BI359" i="3"/>
  <c r="BH359" i="3"/>
  <c r="BG359" i="3"/>
  <c r="BF359" i="3"/>
  <c r="T359" i="3"/>
  <c r="R359" i="3"/>
  <c r="P359" i="3"/>
  <c r="BI355" i="3"/>
  <c r="BH355" i="3"/>
  <c r="BG355" i="3"/>
  <c r="BF355" i="3"/>
  <c r="T355" i="3"/>
  <c r="R355" i="3"/>
  <c r="P355" i="3"/>
  <c r="BI348" i="3"/>
  <c r="BH348" i="3"/>
  <c r="BG348" i="3"/>
  <c r="BF348" i="3"/>
  <c r="T348" i="3"/>
  <c r="R348" i="3"/>
  <c r="P348" i="3"/>
  <c r="BI344" i="3"/>
  <c r="BH344" i="3"/>
  <c r="BG344" i="3"/>
  <c r="BF344" i="3"/>
  <c r="T344" i="3"/>
  <c r="R344" i="3"/>
  <c r="P344" i="3"/>
  <c r="BI339" i="3"/>
  <c r="BH339" i="3"/>
  <c r="BG339" i="3"/>
  <c r="BF339" i="3"/>
  <c r="T339" i="3"/>
  <c r="R339" i="3"/>
  <c r="P339" i="3"/>
  <c r="BI332" i="3"/>
  <c r="BH332" i="3"/>
  <c r="BG332" i="3"/>
  <c r="BF332" i="3"/>
  <c r="T332" i="3"/>
  <c r="R332" i="3"/>
  <c r="P332" i="3"/>
  <c r="BI328" i="3"/>
  <c r="BH328" i="3"/>
  <c r="BG328" i="3"/>
  <c r="BF328" i="3"/>
  <c r="T328" i="3"/>
  <c r="R328" i="3"/>
  <c r="P328" i="3"/>
  <c r="BI325" i="3"/>
  <c r="BH325" i="3"/>
  <c r="BG325" i="3"/>
  <c r="BF325" i="3"/>
  <c r="T325" i="3"/>
  <c r="R325" i="3"/>
  <c r="P325" i="3"/>
  <c r="BI321" i="3"/>
  <c r="BH321" i="3"/>
  <c r="BG321" i="3"/>
  <c r="BF321" i="3"/>
  <c r="T321" i="3"/>
  <c r="R321" i="3"/>
  <c r="P321" i="3"/>
  <c r="BI315" i="3"/>
  <c r="BH315" i="3"/>
  <c r="BG315" i="3"/>
  <c r="BF315" i="3"/>
  <c r="T315" i="3"/>
  <c r="R315" i="3"/>
  <c r="P315" i="3"/>
  <c r="BI311" i="3"/>
  <c r="BH311" i="3"/>
  <c r="BG311" i="3"/>
  <c r="BF311" i="3"/>
  <c r="T311" i="3"/>
  <c r="R311" i="3"/>
  <c r="P311" i="3"/>
  <c r="BI307" i="3"/>
  <c r="BH307" i="3"/>
  <c r="BG307" i="3"/>
  <c r="BF307" i="3"/>
  <c r="T307" i="3"/>
  <c r="R307" i="3"/>
  <c r="P307" i="3"/>
  <c r="BI303" i="3"/>
  <c r="BH303" i="3"/>
  <c r="BG303" i="3"/>
  <c r="BF303" i="3"/>
  <c r="T303" i="3"/>
  <c r="R303" i="3"/>
  <c r="P303" i="3"/>
  <c r="BI299" i="3"/>
  <c r="BH299" i="3"/>
  <c r="BG299" i="3"/>
  <c r="BF299" i="3"/>
  <c r="T299" i="3"/>
  <c r="R299" i="3"/>
  <c r="P299" i="3"/>
  <c r="BI292" i="3"/>
  <c r="BH292" i="3"/>
  <c r="BG292" i="3"/>
  <c r="BF292" i="3"/>
  <c r="T292" i="3"/>
  <c r="R292" i="3"/>
  <c r="P292" i="3"/>
  <c r="BI285" i="3"/>
  <c r="BH285" i="3"/>
  <c r="BG285" i="3"/>
  <c r="BF285" i="3"/>
  <c r="T285" i="3"/>
  <c r="R285" i="3"/>
  <c r="P285" i="3"/>
  <c r="BI282" i="3"/>
  <c r="BH282" i="3"/>
  <c r="BG282" i="3"/>
  <c r="BF282" i="3"/>
  <c r="T282" i="3"/>
  <c r="R282" i="3"/>
  <c r="P282" i="3"/>
  <c r="BI278" i="3"/>
  <c r="BH278" i="3"/>
  <c r="BG278" i="3"/>
  <c r="BF278" i="3"/>
  <c r="T278" i="3"/>
  <c r="R278" i="3"/>
  <c r="P278" i="3"/>
  <c r="BI274" i="3"/>
  <c r="BH274" i="3"/>
  <c r="BG274" i="3"/>
  <c r="BF274" i="3"/>
  <c r="T274" i="3"/>
  <c r="R274" i="3"/>
  <c r="P274" i="3"/>
  <c r="BI271" i="3"/>
  <c r="BH271" i="3"/>
  <c r="BG271" i="3"/>
  <c r="BF271" i="3"/>
  <c r="T271" i="3"/>
  <c r="R271" i="3"/>
  <c r="P271" i="3"/>
  <c r="BI267" i="3"/>
  <c r="BH267" i="3"/>
  <c r="BG267" i="3"/>
  <c r="BF267" i="3"/>
  <c r="T267" i="3"/>
  <c r="R267" i="3"/>
  <c r="P267" i="3"/>
  <c r="BI264" i="3"/>
  <c r="BH264" i="3"/>
  <c r="BG264" i="3"/>
  <c r="BF264" i="3"/>
  <c r="T264" i="3"/>
  <c r="R264" i="3"/>
  <c r="P264" i="3"/>
  <c r="BI254" i="3"/>
  <c r="BH254" i="3"/>
  <c r="BG254" i="3"/>
  <c r="BF254" i="3"/>
  <c r="T254" i="3"/>
  <c r="R254" i="3"/>
  <c r="P254" i="3"/>
  <c r="BI241" i="3"/>
  <c r="BH241" i="3"/>
  <c r="BG241" i="3"/>
  <c r="BF241" i="3"/>
  <c r="T241" i="3"/>
  <c r="R241" i="3"/>
  <c r="P241" i="3"/>
  <c r="BI237" i="3"/>
  <c r="BH237" i="3"/>
  <c r="BG237" i="3"/>
  <c r="BF237" i="3"/>
  <c r="T237" i="3"/>
  <c r="R237" i="3"/>
  <c r="P237" i="3"/>
  <c r="BI232" i="3"/>
  <c r="BH232" i="3"/>
  <c r="BG232" i="3"/>
  <c r="BF232" i="3"/>
  <c r="T232" i="3"/>
  <c r="R232" i="3"/>
  <c r="P232" i="3"/>
  <c r="BI228" i="3"/>
  <c r="BH228" i="3"/>
  <c r="BG228" i="3"/>
  <c r="BF228" i="3"/>
  <c r="T228" i="3"/>
  <c r="R228" i="3"/>
  <c r="P228" i="3"/>
  <c r="BI225" i="3"/>
  <c r="BH225" i="3"/>
  <c r="BG225" i="3"/>
  <c r="BF225" i="3"/>
  <c r="T225" i="3"/>
  <c r="R225" i="3"/>
  <c r="P225" i="3"/>
  <c r="BI212" i="3"/>
  <c r="BH212" i="3"/>
  <c r="BG212" i="3"/>
  <c r="BF212" i="3"/>
  <c r="T212" i="3"/>
  <c r="R212" i="3"/>
  <c r="P212" i="3"/>
  <c r="BI209" i="3"/>
  <c r="BH209" i="3"/>
  <c r="BG209" i="3"/>
  <c r="BF209" i="3"/>
  <c r="T209" i="3"/>
  <c r="R209" i="3"/>
  <c r="P209" i="3"/>
  <c r="BI206" i="3"/>
  <c r="BH206" i="3"/>
  <c r="BG206" i="3"/>
  <c r="BF206" i="3"/>
  <c r="T206" i="3"/>
  <c r="R206" i="3"/>
  <c r="P206" i="3"/>
  <c r="BI201" i="3"/>
  <c r="BH201" i="3"/>
  <c r="BG201" i="3"/>
  <c r="BF201" i="3"/>
  <c r="T201" i="3"/>
  <c r="R201" i="3"/>
  <c r="P201" i="3"/>
  <c r="BI195" i="3"/>
  <c r="BH195" i="3"/>
  <c r="BG195" i="3"/>
  <c r="BF195" i="3"/>
  <c r="T195" i="3"/>
  <c r="R195" i="3"/>
  <c r="P195" i="3"/>
  <c r="BI192" i="3"/>
  <c r="BH192" i="3"/>
  <c r="BG192" i="3"/>
  <c r="BF192" i="3"/>
  <c r="T192" i="3"/>
  <c r="R192" i="3"/>
  <c r="P192" i="3"/>
  <c r="BI188" i="3"/>
  <c r="BH188" i="3"/>
  <c r="BG188" i="3"/>
  <c r="BF188" i="3"/>
  <c r="T188" i="3"/>
  <c r="R188" i="3"/>
  <c r="P188" i="3"/>
  <c r="BI183" i="3"/>
  <c r="BH183" i="3"/>
  <c r="BG183" i="3"/>
  <c r="BF183" i="3"/>
  <c r="T183" i="3"/>
  <c r="R183" i="3"/>
  <c r="P183" i="3"/>
  <c r="BI180" i="3"/>
  <c r="BH180" i="3"/>
  <c r="BG180" i="3"/>
  <c r="BF180" i="3"/>
  <c r="T180" i="3"/>
  <c r="R180" i="3"/>
  <c r="P180" i="3"/>
  <c r="BI175" i="3"/>
  <c r="BH175" i="3"/>
  <c r="BG175" i="3"/>
  <c r="BF175" i="3"/>
  <c r="T175" i="3"/>
  <c r="R175" i="3"/>
  <c r="P175" i="3"/>
  <c r="BI170" i="3"/>
  <c r="BH170" i="3"/>
  <c r="BG170" i="3"/>
  <c r="BF170" i="3"/>
  <c r="T170" i="3"/>
  <c r="R170" i="3"/>
  <c r="P170" i="3"/>
  <c r="BI165" i="3"/>
  <c r="BH165" i="3"/>
  <c r="BG165" i="3"/>
  <c r="BF165" i="3"/>
  <c r="T165" i="3"/>
  <c r="R165" i="3"/>
  <c r="P165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4" i="3"/>
  <c r="BH154" i="3"/>
  <c r="BG154" i="3"/>
  <c r="BF154" i="3"/>
  <c r="T154" i="3"/>
  <c r="R154" i="3"/>
  <c r="P154" i="3"/>
  <c r="BI151" i="3"/>
  <c r="BH151" i="3"/>
  <c r="BG151" i="3"/>
  <c r="BF151" i="3"/>
  <c r="T151" i="3"/>
  <c r="R151" i="3"/>
  <c r="P151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J123" i="3"/>
  <c r="F123" i="3"/>
  <c r="F121" i="3"/>
  <c r="E119" i="3"/>
  <c r="J91" i="3"/>
  <c r="F91" i="3"/>
  <c r="F89" i="3"/>
  <c r="E87" i="3"/>
  <c r="J24" i="3"/>
  <c r="E24" i="3"/>
  <c r="J124" i="3" s="1"/>
  <c r="J23" i="3"/>
  <c r="J18" i="3"/>
  <c r="E18" i="3"/>
  <c r="F124" i="3" s="1"/>
  <c r="J17" i="3"/>
  <c r="J12" i="3"/>
  <c r="J121" i="3" s="1"/>
  <c r="E7" i="3"/>
  <c r="E117" i="3" s="1"/>
  <c r="J37" i="2"/>
  <c r="J36" i="2"/>
  <c r="AY95" i="1"/>
  <c r="J35" i="2"/>
  <c r="AX95" i="1" s="1"/>
  <c r="BI184" i="2"/>
  <c r="BH184" i="2"/>
  <c r="BG184" i="2"/>
  <c r="BF184" i="2"/>
  <c r="T184" i="2"/>
  <c r="T183" i="2"/>
  <c r="R184" i="2"/>
  <c r="R183" i="2" s="1"/>
  <c r="P184" i="2"/>
  <c r="P183" i="2"/>
  <c r="BI180" i="2"/>
  <c r="BH180" i="2"/>
  <c r="BG180" i="2"/>
  <c r="BF180" i="2"/>
  <c r="T180" i="2"/>
  <c r="T179" i="2" s="1"/>
  <c r="R180" i="2"/>
  <c r="R179" i="2"/>
  <c r="P180" i="2"/>
  <c r="P179" i="2" s="1"/>
  <c r="BI174" i="2"/>
  <c r="BH174" i="2"/>
  <c r="BG174" i="2"/>
  <c r="BF174" i="2"/>
  <c r="T174" i="2"/>
  <c r="R174" i="2"/>
  <c r="P174" i="2"/>
  <c r="BI170" i="2"/>
  <c r="BH170" i="2"/>
  <c r="BG170" i="2"/>
  <c r="BF170" i="2"/>
  <c r="T170" i="2"/>
  <c r="R170" i="2"/>
  <c r="P170" i="2"/>
  <c r="BI165" i="2"/>
  <c r="BH165" i="2"/>
  <c r="BG165" i="2"/>
  <c r="BF165" i="2"/>
  <c r="T165" i="2"/>
  <c r="R165" i="2"/>
  <c r="P165" i="2"/>
  <c r="BI160" i="2"/>
  <c r="BH160" i="2"/>
  <c r="BG160" i="2"/>
  <c r="BF160" i="2"/>
  <c r="T160" i="2"/>
  <c r="R160" i="2"/>
  <c r="P160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4" i="2"/>
  <c r="BH144" i="2"/>
  <c r="BG144" i="2"/>
  <c r="BF144" i="2"/>
  <c r="T144" i="2"/>
  <c r="T143" i="2" s="1"/>
  <c r="R144" i="2"/>
  <c r="R143" i="2"/>
  <c r="P144" i="2"/>
  <c r="P143" i="2" s="1"/>
  <c r="BI139" i="2"/>
  <c r="BH139" i="2"/>
  <c r="BG139" i="2"/>
  <c r="BF139" i="2"/>
  <c r="T139" i="2"/>
  <c r="R139" i="2"/>
  <c r="P139" i="2"/>
  <c r="BI135" i="2"/>
  <c r="BH135" i="2"/>
  <c r="BG135" i="2"/>
  <c r="BF135" i="2"/>
  <c r="T135" i="2"/>
  <c r="R135" i="2"/>
  <c r="P135" i="2"/>
  <c r="BI130" i="2"/>
  <c r="BH130" i="2"/>
  <c r="BG130" i="2"/>
  <c r="BF130" i="2"/>
  <c r="T130" i="2"/>
  <c r="R130" i="2"/>
  <c r="P130" i="2"/>
  <c r="BI126" i="2"/>
  <c r="BH126" i="2"/>
  <c r="BG126" i="2"/>
  <c r="BF126" i="2"/>
  <c r="T126" i="2"/>
  <c r="R126" i="2"/>
  <c r="P126" i="2"/>
  <c r="J119" i="2"/>
  <c r="F119" i="2"/>
  <c r="F117" i="2"/>
  <c r="E115" i="2"/>
  <c r="J91" i="2"/>
  <c r="F91" i="2"/>
  <c r="F89" i="2"/>
  <c r="E87" i="2"/>
  <c r="J24" i="2"/>
  <c r="E24" i="2"/>
  <c r="J120" i="2" s="1"/>
  <c r="J23" i="2"/>
  <c r="J18" i="2"/>
  <c r="E18" i="2"/>
  <c r="F92" i="2" s="1"/>
  <c r="J17" i="2"/>
  <c r="J12" i="2"/>
  <c r="J117" i="2" s="1"/>
  <c r="E7" i="2"/>
  <c r="E113" i="2" s="1"/>
  <c r="L90" i="1"/>
  <c r="AM90" i="1"/>
  <c r="AM89" i="1"/>
  <c r="L89" i="1"/>
  <c r="AM87" i="1"/>
  <c r="L87" i="1"/>
  <c r="L85" i="1"/>
  <c r="L84" i="1"/>
  <c r="BK184" i="2"/>
  <c r="BK174" i="2"/>
  <c r="J160" i="2"/>
  <c r="BK154" i="2"/>
  <c r="BK144" i="2"/>
  <c r="J144" i="2"/>
  <c r="J139" i="2"/>
  <c r="BK130" i="2"/>
  <c r="AS94" i="1"/>
  <c r="J165" i="2"/>
  <c r="J150" i="2"/>
  <c r="J130" i="2"/>
  <c r="J652" i="3"/>
  <c r="J645" i="3"/>
  <c r="BK638" i="3"/>
  <c r="BK631" i="3"/>
  <c r="J613" i="3"/>
  <c r="J605" i="3"/>
  <c r="BK597" i="3"/>
  <c r="BK593" i="3"/>
  <c r="J577" i="3"/>
  <c r="J574" i="3"/>
  <c r="J571" i="3"/>
  <c r="J563" i="3"/>
  <c r="J556" i="3"/>
  <c r="BK549" i="3"/>
  <c r="J539" i="3"/>
  <c r="J532" i="3"/>
  <c r="J518" i="3"/>
  <c r="BK515" i="3"/>
  <c r="BK512" i="3"/>
  <c r="J509" i="3"/>
  <c r="BK506" i="3"/>
  <c r="BK498" i="3"/>
  <c r="J491" i="3"/>
  <c r="BK483" i="3"/>
  <c r="J477" i="3"/>
  <c r="J474" i="3"/>
  <c r="BK462" i="3"/>
  <c r="BK455" i="3"/>
  <c r="J449" i="3"/>
  <c r="J443" i="3"/>
  <c r="J437" i="3"/>
  <c r="J431" i="3"/>
  <c r="J423" i="3"/>
  <c r="BK407" i="3"/>
  <c r="J386" i="3"/>
  <c r="J373" i="3"/>
  <c r="J363" i="3"/>
  <c r="BK359" i="3"/>
  <c r="J348" i="3"/>
  <c r="J332" i="3"/>
  <c r="BK325" i="3"/>
  <c r="BK315" i="3"/>
  <c r="BK307" i="3"/>
  <c r="J299" i="3"/>
  <c r="J292" i="3"/>
  <c r="J278" i="3"/>
  <c r="BK271" i="3"/>
  <c r="BK254" i="3"/>
  <c r="BK237" i="3"/>
  <c r="J228" i="3"/>
  <c r="BK225" i="3"/>
  <c r="BK209" i="3"/>
  <c r="BK195" i="3"/>
  <c r="J188" i="3"/>
  <c r="J180" i="3"/>
  <c r="J170" i="3"/>
  <c r="BK162" i="3"/>
  <c r="BK159" i="3"/>
  <c r="J145" i="3"/>
  <c r="BK139" i="3"/>
  <c r="J136" i="3"/>
  <c r="BK130" i="3"/>
  <c r="BK624" i="3"/>
  <c r="BK605" i="3"/>
  <c r="J593" i="3"/>
  <c r="J585" i="3"/>
  <c r="J580" i="3"/>
  <c r="BK574" i="3"/>
  <c r="BK568" i="3"/>
  <c r="BK563" i="3"/>
  <c r="J549" i="3"/>
  <c r="BK539" i="3"/>
  <c r="BK528" i="3"/>
  <c r="BK518" i="3"/>
  <c r="BK509" i="3"/>
  <c r="BK501" i="3"/>
  <c r="BK491" i="3"/>
  <c r="J483" i="3"/>
  <c r="BK477" i="3"/>
  <c r="J471" i="3"/>
  <c r="J462" i="3"/>
  <c r="J455" i="3"/>
  <c r="BK449" i="3"/>
  <c r="BK443" i="3"/>
  <c r="BK437" i="3"/>
  <c r="BK431" i="3"/>
  <c r="BK423" i="3"/>
  <c r="J419" i="3"/>
  <c r="J407" i="3"/>
  <c r="BK397" i="3"/>
  <c r="J391" i="3"/>
  <c r="BK379" i="3"/>
  <c r="BK367" i="3"/>
  <c r="J359" i="3"/>
  <c r="BK348" i="3"/>
  <c r="BK339" i="3"/>
  <c r="J328" i="3"/>
  <c r="J321" i="3"/>
  <c r="J311" i="3"/>
  <c r="BK303" i="3"/>
  <c r="BK292" i="3"/>
  <c r="BK282" i="3"/>
  <c r="BK274" i="3"/>
  <c r="J267" i="3"/>
  <c r="J254" i="3"/>
  <c r="J241" i="3"/>
  <c r="BK228" i="3"/>
  <c r="J212" i="3"/>
  <c r="J206" i="3"/>
  <c r="J195" i="3"/>
  <c r="BK188" i="3"/>
  <c r="BK180" i="3"/>
  <c r="BK170" i="3"/>
  <c r="J159" i="3"/>
  <c r="BK151" i="3"/>
  <c r="BK142" i="3"/>
  <c r="J133" i="3"/>
  <c r="J184" i="2"/>
  <c r="J180" i="2"/>
  <c r="J170" i="2"/>
  <c r="BK165" i="2"/>
  <c r="BK150" i="2"/>
  <c r="BK139" i="2"/>
  <c r="BK135" i="2"/>
  <c r="BK126" i="2"/>
  <c r="BK180" i="2"/>
  <c r="J174" i="2"/>
  <c r="BK170" i="2"/>
  <c r="BK160" i="2"/>
  <c r="J154" i="2"/>
  <c r="J135" i="2"/>
  <c r="J126" i="2"/>
  <c r="BK652" i="3"/>
  <c r="BK645" i="3"/>
  <c r="BK640" i="3"/>
  <c r="BK634" i="3"/>
  <c r="J624" i="3"/>
  <c r="J620" i="3"/>
  <c r="J544" i="3"/>
  <c r="J528" i="3"/>
  <c r="BK522" i="3"/>
  <c r="J512" i="3"/>
  <c r="J501" i="3"/>
  <c r="BK494" i="3"/>
  <c r="J486" i="3"/>
  <c r="J480" i="3"/>
  <c r="BK471" i="3"/>
  <c r="BK468" i="3"/>
  <c r="BK458" i="3"/>
  <c r="BK452" i="3"/>
  <c r="J446" i="3"/>
  <c r="J440" i="3"/>
  <c r="J434" i="3"/>
  <c r="J427" i="3"/>
  <c r="J412" i="3"/>
  <c r="J397" i="3"/>
  <c r="J379" i="3"/>
  <c r="J367" i="3"/>
  <c r="J355" i="3"/>
  <c r="J344" i="3"/>
  <c r="J339" i="3"/>
  <c r="BK328" i="3"/>
  <c r="BK321" i="3"/>
  <c r="BK311" i="3"/>
  <c r="J303" i="3"/>
  <c r="BK285" i="3"/>
  <c r="J282" i="3"/>
  <c r="J274" i="3"/>
  <c r="BK267" i="3"/>
  <c r="BK264" i="3"/>
  <c r="BK232" i="3"/>
  <c r="BK212" i="3"/>
  <c r="BK206" i="3"/>
  <c r="J201" i="3"/>
  <c r="BK192" i="3"/>
  <c r="BK183" i="3"/>
  <c r="BK175" i="3"/>
  <c r="BK165" i="3"/>
  <c r="J154" i="3"/>
  <c r="J151" i="3"/>
  <c r="J142" i="3"/>
  <c r="BK136" i="3"/>
  <c r="BK133" i="3"/>
  <c r="J130" i="3"/>
  <c r="J640" i="3"/>
  <c r="J638" i="3"/>
  <c r="J634" i="3"/>
  <c r="J631" i="3"/>
  <c r="BK620" i="3"/>
  <c r="BK613" i="3"/>
  <c r="J597" i="3"/>
  <c r="BK585" i="3"/>
  <c r="BK580" i="3"/>
  <c r="BK577" i="3"/>
  <c r="BK571" i="3"/>
  <c r="J568" i="3"/>
  <c r="BK556" i="3"/>
  <c r="BK544" i="3"/>
  <c r="BK532" i="3"/>
  <c r="J522" i="3"/>
  <c r="J515" i="3"/>
  <c r="J506" i="3"/>
  <c r="J498" i="3"/>
  <c r="J494" i="3"/>
  <c r="BK486" i="3"/>
  <c r="BK480" i="3"/>
  <c r="BK474" i="3"/>
  <c r="J468" i="3"/>
  <c r="J458" i="3"/>
  <c r="J452" i="3"/>
  <c r="BK446" i="3"/>
  <c r="BK440" i="3"/>
  <c r="BK434" i="3"/>
  <c r="BK427" i="3"/>
  <c r="BK419" i="3"/>
  <c r="BK412" i="3"/>
  <c r="BK400" i="3"/>
  <c r="J400" i="3"/>
  <c r="BK391" i="3"/>
  <c r="BK386" i="3"/>
  <c r="BK373" i="3"/>
  <c r="BK363" i="3"/>
  <c r="BK355" i="3"/>
  <c r="BK344" i="3"/>
  <c r="BK332" i="3"/>
  <c r="J325" i="3"/>
  <c r="J315" i="3"/>
  <c r="J307" i="3"/>
  <c r="BK299" i="3"/>
  <c r="J285" i="3"/>
  <c r="BK278" i="3"/>
  <c r="J271" i="3"/>
  <c r="J264" i="3"/>
  <c r="BK241" i="3"/>
  <c r="J237" i="3"/>
  <c r="J232" i="3"/>
  <c r="J225" i="3"/>
  <c r="J209" i="3"/>
  <c r="BK201" i="3"/>
  <c r="J192" i="3"/>
  <c r="J183" i="3"/>
  <c r="J175" i="3"/>
  <c r="J165" i="3"/>
  <c r="J162" i="3"/>
  <c r="BK154" i="3"/>
  <c r="BK145" i="3"/>
  <c r="J139" i="3"/>
  <c r="T637" i="3" l="1"/>
  <c r="J27" i="4"/>
  <c r="I28" i="4"/>
  <c r="I29" i="4" s="1"/>
  <c r="J30" i="4" s="1"/>
  <c r="J31" i="4" s="1"/>
  <c r="J2" i="4" s="1"/>
  <c r="J5" i="4" s="1"/>
  <c r="AG97" i="1" s="1"/>
  <c r="BK125" i="2"/>
  <c r="J125" i="2" s="1"/>
  <c r="J98" i="2" s="1"/>
  <c r="R125" i="2"/>
  <c r="P149" i="2"/>
  <c r="T149" i="2"/>
  <c r="BK159" i="2"/>
  <c r="J159" i="2" s="1"/>
  <c r="J101" i="2" s="1"/>
  <c r="R159" i="2"/>
  <c r="T159" i="2"/>
  <c r="P129" i="3"/>
  <c r="R129" i="3"/>
  <c r="BK291" i="3"/>
  <c r="J291" i="3" s="1"/>
  <c r="J99" i="3" s="1"/>
  <c r="R291" i="3"/>
  <c r="BK314" i="3"/>
  <c r="J314" i="3" s="1"/>
  <c r="J100" i="3" s="1"/>
  <c r="R314" i="3"/>
  <c r="T314" i="3"/>
  <c r="P327" i="3"/>
  <c r="T327" i="3"/>
  <c r="P418" i="3"/>
  <c r="T418" i="3"/>
  <c r="P497" i="3"/>
  <c r="T497" i="3"/>
  <c r="P584" i="3"/>
  <c r="T584" i="3"/>
  <c r="P125" i="2"/>
  <c r="T125" i="2"/>
  <c r="T124" i="2"/>
  <c r="T123" i="2" s="1"/>
  <c r="BK149" i="2"/>
  <c r="J149" i="2"/>
  <c r="J100" i="2"/>
  <c r="R149" i="2"/>
  <c r="P159" i="2"/>
  <c r="BK129" i="3"/>
  <c r="J129" i="3"/>
  <c r="J98" i="3" s="1"/>
  <c r="T129" i="3"/>
  <c r="P291" i="3"/>
  <c r="T291" i="3"/>
  <c r="P314" i="3"/>
  <c r="BK327" i="3"/>
  <c r="J327" i="3" s="1"/>
  <c r="J101" i="3" s="1"/>
  <c r="R327" i="3"/>
  <c r="BK418" i="3"/>
  <c r="J418" i="3" s="1"/>
  <c r="J102" i="3" s="1"/>
  <c r="R418" i="3"/>
  <c r="BK497" i="3"/>
  <c r="J497" i="3" s="1"/>
  <c r="J103" i="3" s="1"/>
  <c r="R497" i="3"/>
  <c r="BK584" i="3"/>
  <c r="J584" i="3" s="1"/>
  <c r="J104" i="3" s="1"/>
  <c r="R584" i="3"/>
  <c r="BK143" i="2"/>
  <c r="J143" i="2" s="1"/>
  <c r="J99" i="2" s="1"/>
  <c r="BK179" i="2"/>
  <c r="J179" i="2"/>
  <c r="J102" i="2" s="1"/>
  <c r="BK183" i="2"/>
  <c r="J183" i="2" s="1"/>
  <c r="J103" i="2" s="1"/>
  <c r="BK637" i="3"/>
  <c r="J637" i="3"/>
  <c r="J105" i="3" s="1"/>
  <c r="BK651" i="3"/>
  <c r="J651" i="3" s="1"/>
  <c r="J107" i="3" s="1"/>
  <c r="BE133" i="3"/>
  <c r="BE136" i="3"/>
  <c r="BE139" i="3"/>
  <c r="BE145" i="3"/>
  <c r="BE159" i="3"/>
  <c r="BE170" i="3"/>
  <c r="BE175" i="3"/>
  <c r="BE183" i="3"/>
  <c r="BE188" i="3"/>
  <c r="BE195" i="3"/>
  <c r="BE225" i="3"/>
  <c r="BE232" i="3"/>
  <c r="BE237" i="3"/>
  <c r="BE241" i="3"/>
  <c r="BE264" i="3"/>
  <c r="BE267" i="3"/>
  <c r="BE271" i="3"/>
  <c r="BE278" i="3"/>
  <c r="BE292" i="3"/>
  <c r="BE299" i="3"/>
  <c r="BE303" i="3"/>
  <c r="BE315" i="3"/>
  <c r="BE328" i="3"/>
  <c r="BE332" i="3"/>
  <c r="BE339" i="3"/>
  <c r="BE344" i="3"/>
  <c r="BE355" i="3"/>
  <c r="BE359" i="3"/>
  <c r="BE367" i="3"/>
  <c r="BE379" i="3"/>
  <c r="BE397" i="3"/>
  <c r="BE400" i="3"/>
  <c r="BE407" i="3"/>
  <c r="BE412" i="3"/>
  <c r="BE419" i="3"/>
  <c r="BE427" i="3"/>
  <c r="BE437" i="3"/>
  <c r="BE443" i="3"/>
  <c r="BE446" i="3"/>
  <c r="BE452" i="3"/>
  <c r="BE458" i="3"/>
  <c r="BE468" i="3"/>
  <c r="BE471" i="3"/>
  <c r="BE477" i="3"/>
  <c r="BE483" i="3"/>
  <c r="BE494" i="3"/>
  <c r="BE498" i="3"/>
  <c r="BE506" i="3"/>
  <c r="BE515" i="3"/>
  <c r="BE522" i="3"/>
  <c r="BE528" i="3"/>
  <c r="BE539" i="3"/>
  <c r="BE549" i="3"/>
  <c r="BE568" i="3"/>
  <c r="BE571" i="3"/>
  <c r="BE574" i="3"/>
  <c r="BE577" i="3"/>
  <c r="BE585" i="3"/>
  <c r="BE597" i="3"/>
  <c r="BE605" i="3"/>
  <c r="BE620" i="3"/>
  <c r="BE631" i="3"/>
  <c r="BE638" i="3"/>
  <c r="BE640" i="3"/>
  <c r="E85" i="3"/>
  <c r="J89" i="3"/>
  <c r="F92" i="3"/>
  <c r="J92" i="3"/>
  <c r="BE130" i="3"/>
  <c r="BE142" i="3"/>
  <c r="BE151" i="3"/>
  <c r="BE154" i="3"/>
  <c r="BE162" i="3"/>
  <c r="BE165" i="3"/>
  <c r="BE180" i="3"/>
  <c r="BE192" i="3"/>
  <c r="BE201" i="3"/>
  <c r="BE206" i="3"/>
  <c r="BE209" i="3"/>
  <c r="BE212" i="3"/>
  <c r="BE228" i="3"/>
  <c r="BE254" i="3"/>
  <c r="BE274" i="3"/>
  <c r="BE282" i="3"/>
  <c r="BE285" i="3"/>
  <c r="BE307" i="3"/>
  <c r="BE311" i="3"/>
  <c r="BE321" i="3"/>
  <c r="BE325" i="3"/>
  <c r="BE348" i="3"/>
  <c r="BE363" i="3"/>
  <c r="BE373" i="3"/>
  <c r="BE386" i="3"/>
  <c r="BE391" i="3"/>
  <c r="BE423" i="3"/>
  <c r="BE431" i="3"/>
  <c r="BE434" i="3"/>
  <c r="BE440" i="3"/>
  <c r="BE449" i="3"/>
  <c r="BE455" i="3"/>
  <c r="BE462" i="3"/>
  <c r="BE474" i="3"/>
  <c r="BE480" i="3"/>
  <c r="BE486" i="3"/>
  <c r="BE491" i="3"/>
  <c r="BE501" i="3"/>
  <c r="BE509" i="3"/>
  <c r="BE512" i="3"/>
  <c r="BE518" i="3"/>
  <c r="BE532" i="3"/>
  <c r="BE544" i="3"/>
  <c r="BE556" i="3"/>
  <c r="BE563" i="3"/>
  <c r="BE580" i="3"/>
  <c r="BE593" i="3"/>
  <c r="BE613" i="3"/>
  <c r="BE624" i="3"/>
  <c r="BE634" i="3"/>
  <c r="BE645" i="3"/>
  <c r="BE652" i="3"/>
  <c r="J89" i="2"/>
  <c r="J92" i="2"/>
  <c r="F120" i="2"/>
  <c r="BE126" i="2"/>
  <c r="BE150" i="2"/>
  <c r="BE154" i="2"/>
  <c r="BE165" i="2"/>
  <c r="BE170" i="2"/>
  <c r="BE174" i="2"/>
  <c r="BE180" i="2"/>
  <c r="E85" i="2"/>
  <c r="BE130" i="2"/>
  <c r="BE135" i="2"/>
  <c r="BE139" i="2"/>
  <c r="BE144" i="2"/>
  <c r="BE160" i="2"/>
  <c r="BE184" i="2"/>
  <c r="F34" i="2"/>
  <c r="BA95" i="1" s="1"/>
  <c r="F37" i="2"/>
  <c r="BD95" i="1" s="1"/>
  <c r="F36" i="3"/>
  <c r="BC96" i="1" s="1"/>
  <c r="J34" i="3"/>
  <c r="AW96" i="1" s="1"/>
  <c r="F37" i="3"/>
  <c r="BD96" i="1" s="1"/>
  <c r="F35" i="2"/>
  <c r="BB95" i="1" s="1"/>
  <c r="F36" i="2"/>
  <c r="BC95" i="1" s="1"/>
  <c r="J34" i="2"/>
  <c r="AW95" i="1" s="1"/>
  <c r="F34" i="3"/>
  <c r="BA96" i="1" s="1"/>
  <c r="F35" i="3"/>
  <c r="BB96" i="1" s="1"/>
  <c r="AN97" i="1" l="1"/>
  <c r="T128" i="3"/>
  <c r="T127" i="3"/>
  <c r="R128" i="3"/>
  <c r="R127" i="3" s="1"/>
  <c r="R124" i="2"/>
  <c r="R123" i="2"/>
  <c r="P124" i="2"/>
  <c r="P123" i="2" s="1"/>
  <c r="AU95" i="1" s="1"/>
  <c r="P128" i="3"/>
  <c r="P127" i="3" s="1"/>
  <c r="AU96" i="1" s="1"/>
  <c r="BK128" i="3"/>
  <c r="J128" i="3"/>
  <c r="J97" i="3" s="1"/>
  <c r="BK650" i="3"/>
  <c r="J650" i="3" s="1"/>
  <c r="J106" i="3" s="1"/>
  <c r="BK124" i="2"/>
  <c r="J124" i="2" s="1"/>
  <c r="J97" i="2" s="1"/>
  <c r="F33" i="2"/>
  <c r="AZ95" i="1" s="1"/>
  <c r="BC94" i="1"/>
  <c r="W32" i="1" s="1"/>
  <c r="BA94" i="1"/>
  <c r="W30" i="1" s="1"/>
  <c r="J33" i="3"/>
  <c r="AV96" i="1" s="1"/>
  <c r="AT96" i="1" s="1"/>
  <c r="J33" i="2"/>
  <c r="AV95" i="1" s="1"/>
  <c r="AT95" i="1" s="1"/>
  <c r="BD94" i="1"/>
  <c r="W33" i="1" s="1"/>
  <c r="BB94" i="1"/>
  <c r="W31" i="1" s="1"/>
  <c r="F33" i="3"/>
  <c r="AZ96" i="1" s="1"/>
  <c r="BK123" i="2" l="1"/>
  <c r="J123" i="2"/>
  <c r="J96" i="2" s="1"/>
  <c r="BK127" i="3"/>
  <c r="J127" i="3" s="1"/>
  <c r="J30" i="3" s="1"/>
  <c r="AG96" i="1" s="1"/>
  <c r="AU94" i="1"/>
  <c r="AW94" i="1"/>
  <c r="AK30" i="1" s="1"/>
  <c r="AY94" i="1"/>
  <c r="AZ94" i="1"/>
  <c r="AX94" i="1"/>
  <c r="J39" i="3" l="1"/>
  <c r="J96" i="3"/>
  <c r="AN96" i="1"/>
  <c r="J30" i="2"/>
  <c r="AG95" i="1" s="1"/>
  <c r="AV94" i="1"/>
  <c r="AG94" i="1" l="1"/>
  <c r="AK26" i="1" s="1"/>
  <c r="J39" i="2"/>
  <c r="AN95" i="1"/>
  <c r="AN94" i="1" s="1"/>
  <c r="AT94" i="1"/>
  <c r="W29" i="1" l="1"/>
  <c r="AK29" i="1" s="1"/>
  <c r="AK35" i="1"/>
</calcChain>
</file>

<file path=xl/sharedStrings.xml><?xml version="1.0" encoding="utf-8"?>
<sst xmlns="http://schemas.openxmlformats.org/spreadsheetml/2006/main" count="5989" uniqueCount="1063">
  <si>
    <t>Export Komplet</t>
  </si>
  <si>
    <t/>
  </si>
  <si>
    <t>2.0</t>
  </si>
  <si>
    <t>False</t>
  </si>
  <si>
    <t>{7772a966-a236-4497-a240-b6ccf11919d7}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</si>
  <si>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</si>
  <si>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</si>
  <si>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</si>
  <si>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</si>
  <si>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</si>
  <si>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</si>
  <si>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</si>
  <si>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</si>
  <si>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</si>
  <si>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1030_zm_01_2023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</si>
  <si>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</si>
  <si>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</si>
  <si>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Parkovací stání - ulice Sadová Nová Bystřice</t>
  </si>
  <si>
    <t>KSO:</t>
  </si>
  <si>
    <t>CC-CZ:</t>
  </si>
  <si>
    <t>Místo:</t>
  </si>
  <si>
    <t>Nová Bystřice</t>
  </si>
  <si>
    <t>Datum:</t>
  </si>
  <si>
    <t>20. 2. 2023</t>
  </si>
  <si>
    <t>Zadavatel:</t>
  </si>
  <si>
    <t>IČ:</t>
  </si>
  <si>
    <t>Město Nová Bystřice</t>
  </si>
  <si>
    <t>DIČ:</t>
  </si>
  <si>
    <t>Uchazeč:</t>
  </si>
  <si>
    <t>Vyplň údaj</t>
  </si>
  <si>
    <t>Projektant:</t>
  </si>
  <si>
    <t>63906601</t>
  </si>
  <si>
    <t>WAY project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</si>
  <si>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</si>
  <si>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</si>
  <si>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</si>
  <si>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</si>
  <si>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</si>
  <si>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</si>
  <si>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</si>
  <si>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</si>
  <si>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</si>
  <si>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</si>
  <si>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</si>
  <si>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</si>
  <si>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</si>
  <si>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</si>
  <si>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</si>
  <si>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</si>
  <si>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</si>
  <si>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</si>
  <si>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</si>
  <si>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</si>
  <si>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</si>
  <si>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</si>
  <si>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</si>
  <si>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</si>
  <si>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</si>
  <si>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</si>
  <si>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</si>
  <si>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</si>
  <si>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</si>
  <si>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</si>
  <si>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</si>
  <si>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</si>
  <si>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</si>
  <si>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</si>
  <si>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</si>
  <si>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</si>
  <si>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</si>
  <si>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</si>
  <si>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</si>
  <si>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</si>
  <si>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</si>
  <si>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</si>
  <si>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</si>
  <si>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</si>
  <si>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</si>
  <si>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</si>
  <si>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</si>
  <si>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</si>
  <si>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</si>
  <si>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02</t>
  </si>
  <si>
    <t>Ostatní a vedlejší náklady</t>
  </si>
  <si>
    <t>STA</t>
  </si>
  <si>
    <t>1</t>
  </si>
  <si>
    <t>{0b331ef0-1e44-44ba-83a8-0b0e9892ed70}</t>
  </si>
  <si>
    <t>2</t>
  </si>
  <si>
    <t>101</t>
  </si>
  <si>
    <t>Pozemní komunikace</t>
  </si>
  <si>
    <t>{074ef480-69a6-4210-977d-199c8c0176ce}</t>
  </si>
  <si>
    <t>822 27 72</t>
  </si>
  <si>
    <t>KRYCÍ LIST SOUPISU PRACÍ</t>
  </si>
  <si>
    <t>Objekt:</t>
  </si>
  <si>
    <t>02 -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</si>
  <si>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</si>
  <si>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</si>
  <si>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</si>
  <si>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</si>
  <si>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</si>
  <si>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</si>
  <si>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</si>
  <si>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</si>
  <si>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</si>
  <si>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</si>
  <si>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</si>
  <si>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</si>
  <si>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</si>
  <si>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</si>
  <si>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</si>
  <si>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</si>
  <si>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</si>
  <si>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</si>
  <si>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</si>
  <si>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</si>
  <si>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</si>
  <si>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</si>
  <si>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</si>
  <si>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</si>
  <si>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</si>
  <si>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</si>
  <si>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</si>
  <si>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</si>
  <si>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</si>
  <si>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</si>
  <si>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</si>
  <si>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</si>
  <si>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011103000</t>
  </si>
  <si>
    <t>Geologický průzkum bez rozlišení</t>
  </si>
  <si>
    <t>kpl</t>
  </si>
  <si>
    <t>CS ÚRS 2023 01</t>
  </si>
  <si>
    <t>1024</t>
  </si>
  <si>
    <t>1280846756</t>
  </si>
  <si>
    <t>PP</t>
  </si>
  <si>
    <t>VV</t>
  </si>
  <si>
    <t>prohlídka a posouzení podloží pozemních komunkací geotechnikem včetně návrhu opatření</t>
  </si>
  <si>
    <t>"pro stavbu jako celek" 1</t>
  </si>
  <si>
    <t>012203000</t>
  </si>
  <si>
    <t>Geodetické práce při provádění stavby</t>
  </si>
  <si>
    <t>1747929545</t>
  </si>
  <si>
    <t>podrobné vytýčení podle vytyčovacích protokolů</t>
  </si>
  <si>
    <t>podrobné vytýčení výšek povrchu podle příčných řezů</t>
  </si>
  <si>
    <t>3</t>
  </si>
  <si>
    <t>012303000</t>
  </si>
  <si>
    <t>Geodetické práce po výstavbě</t>
  </si>
  <si>
    <t>-340961344</t>
  </si>
  <si>
    <t>Zaměření skutečného provedení stavby</t>
  </si>
  <si>
    <t>4</t>
  </si>
  <si>
    <t>013254000</t>
  </si>
  <si>
    <t>Dokumentace skutečného provedení stavby</t>
  </si>
  <si>
    <t>-1143671984</t>
  </si>
  <si>
    <t>vypracování  dokumentace skutečného provedení</t>
  </si>
  <si>
    <t>"pro stavbu jako celek, PD ve 4 vyhotoveních" 1</t>
  </si>
  <si>
    <t>VRN2</t>
  </si>
  <si>
    <t>Příprava staveniště</t>
  </si>
  <si>
    <t>020001000</t>
  </si>
  <si>
    <t xml:space="preserve">kpl </t>
  </si>
  <si>
    <t>-1101545873</t>
  </si>
  <si>
    <t>pro zjištění přesné polohy a krytí kabelů VN v místě park. pásu</t>
  </si>
  <si>
    <t>uvažovat hloubení 2 ks kopaných sond na kabelu VN</t>
  </si>
  <si>
    <t>"bere se pro stavbu jako celek" 1</t>
  </si>
  <si>
    <t>VRN3</t>
  </si>
  <si>
    <t>Zařízení staveniště</t>
  </si>
  <si>
    <t>6</t>
  </si>
  <si>
    <t>032403000</t>
  </si>
  <si>
    <t>Provizorní komunikace</t>
  </si>
  <si>
    <t>812265161</t>
  </si>
  <si>
    <t>koridory pro pěší a cyklisty pro zajištění požadavků BOZP</t>
  </si>
  <si>
    <t>7</t>
  </si>
  <si>
    <t>034303000</t>
  </si>
  <si>
    <t>Dopravní značení na staveništi</t>
  </si>
  <si>
    <t>570018833</t>
  </si>
  <si>
    <t>dopravně inženýrské opatření, včteně povolení přech. značení</t>
  </si>
  <si>
    <t>označení omezení provozu, vč. přeznačování v průběhu stavby</t>
  </si>
  <si>
    <t>VRN4</t>
  </si>
  <si>
    <t>Inženýrská činnost</t>
  </si>
  <si>
    <t>8</t>
  </si>
  <si>
    <t>043103000w</t>
  </si>
  <si>
    <t>Zkoušky bez rozlišení -Zkoušky materiálů zkušebnou zhotovitele</t>
  </si>
  <si>
    <t>940147654</t>
  </si>
  <si>
    <t>Zkoušky bez rozlišení</t>
  </si>
  <si>
    <t>zajištění všech zkoušek materiálů  dle požadavků TKP a ZTKP</t>
  </si>
  <si>
    <t>"Zkoušky materiálů zhotovitelem, pro stavbu jako celek" 1</t>
  </si>
  <si>
    <t>včetně zkoušek vzorkování dle vyhl. č. 130/2019 Sb.</t>
  </si>
  <si>
    <t>9</t>
  </si>
  <si>
    <t>043103000w1</t>
  </si>
  <si>
    <t>Zkoušky bez rozlišení -Zkoušky materiálů nezávislou zkušebnou</t>
  </si>
  <si>
    <t>2075504677</t>
  </si>
  <si>
    <t>"bere se pro stavbu jako celek" 5000</t>
  </si>
  <si>
    <t>Čerpat po odsouhlasení TDI.</t>
  </si>
  <si>
    <t>10</t>
  </si>
  <si>
    <t>043194000w</t>
  </si>
  <si>
    <t>Ostatní zkoušky - Zkoušky konstrukcí a prací zkušebnou zhotovitele</t>
  </si>
  <si>
    <t>2018203233</t>
  </si>
  <si>
    <t>Ostatní zkoušky</t>
  </si>
  <si>
    <t>zajištění všech zkoušek konstrukcí a prací dle požadavků TKP a ZTKP</t>
  </si>
  <si>
    <t>"Pro stavbu jako celek" 1</t>
  </si>
  <si>
    <t>11</t>
  </si>
  <si>
    <t>043194000w1</t>
  </si>
  <si>
    <t>Ostatní zkoušky - Zkoušky konstrukcí a prací nezávislou zkušebnou</t>
  </si>
  <si>
    <t>65723815</t>
  </si>
  <si>
    <t>"bere se pro celou stavbu jako celek" 5000</t>
  </si>
  <si>
    <t>VRN5</t>
  </si>
  <si>
    <t>Finanční náklady</t>
  </si>
  <si>
    <t>12</t>
  </si>
  <si>
    <t>053002000</t>
  </si>
  <si>
    <t>Poplatky</t>
  </si>
  <si>
    <t>846319062</t>
  </si>
  <si>
    <t>"za vytýčení inženýrský sítí pro stavbu jako celek" 1</t>
  </si>
  <si>
    <t>VRN9</t>
  </si>
  <si>
    <t>Ostatní náklady</t>
  </si>
  <si>
    <t>13</t>
  </si>
  <si>
    <t>091003000w</t>
  </si>
  <si>
    <t>Ostatní náklady - další opatření na BOZP při práci na staveništi</t>
  </si>
  <si>
    <t>1008812717</t>
  </si>
  <si>
    <t>101 - Pozemní komunikace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</si>
  <si>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</si>
  <si>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</si>
  <si>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</si>
  <si>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</si>
  <si>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</si>
  <si>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</si>
  <si>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</si>
  <si>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</si>
  <si>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</si>
  <si>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</si>
  <si>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</si>
  <si>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HSV</t>
  </si>
  <si>
    <t>Práce a dodávky HSV</t>
  </si>
  <si>
    <t>Zemní práce</t>
  </si>
  <si>
    <t>111251101</t>
  </si>
  <si>
    <t>Odstranění křovin a stromů průměru kmene do 100 mm i s kořeny sklonu terénu do 1:5 z celkové plochy do 100 m2 strojně</t>
  </si>
  <si>
    <t>m2</t>
  </si>
  <si>
    <t>-1417749663</t>
  </si>
  <si>
    <t>Odstranění křovin a stromů s odstraněním kořenů strojně průměru kmene do 100 mm v rovině nebo ve svahu sklonu terénu do 1:5, při celkové ploše do 100 m2</t>
  </si>
  <si>
    <t>"pro odstranění živého plotu z tújí, dle výk. výměr" 9,0</t>
  </si>
  <si>
    <t>112155315</t>
  </si>
  <si>
    <t>Štěpkování keřového porostu hustého s naložením</t>
  </si>
  <si>
    <t>138815594</t>
  </si>
  <si>
    <t>Štěpkování s naložením na dopravní prostředek a odvozem do 20 km keřového porostu hustého</t>
  </si>
  <si>
    <t>"dle odstranění keřů" 9,0</t>
  </si>
  <si>
    <t>113106134</t>
  </si>
  <si>
    <t>Rozebrání dlažeb ze zámkových dlaždic komunikací pro pěší strojně pl do 50 m2</t>
  </si>
  <si>
    <t>928666089</t>
  </si>
  <si>
    <t>Rozebrání dlažeb komunikací pro pěší s přemístěním hmot na skládku na vzdálenost do 3 m nebo s naložením na dopravní prostředek s ložem z kameniva nebo živice a s jakoukoliv výplní spár strojně plochy jednotlivě do 50 m2 ze zámkové dlažby</t>
  </si>
  <si>
    <t>"Odstranění kce pl. pro kontejnery ZD, dle výkazu výměr" 8,7</t>
  </si>
  <si>
    <t>113107221</t>
  </si>
  <si>
    <t>Odstranění podkladu z kameniva drceného tl do 100 mm strojně pl přes 200 m2</t>
  </si>
  <si>
    <t>740135406</t>
  </si>
  <si>
    <t>Odstranění podkladů nebo krytů strojně plochy jednotlivě přes 200 m2 s přemístěním hmot na skládku na vzdálenost do 20 m nebo s naložením na dopravní prostředek z kameniva hrubého drceného, o tl. vrstvy do 100 mm</t>
  </si>
  <si>
    <t>"Odstranění zpevnění z AB drti, dle výkazu výměr" 187,40</t>
  </si>
  <si>
    <t>113107222</t>
  </si>
  <si>
    <t>Odstranění podkladu z kameniva drceného tl přes 100 do 200 mm strojně pl přes 200 m2</t>
  </si>
  <si>
    <t>-740421397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</si>
  <si>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</si>
  <si>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"Odstranění kce vozovky, dle výkazu výměr" 350,7</t>
  </si>
  <si>
    <t>113107321</t>
  </si>
  <si>
    <t>Odstranění podkladu z kameniva drceného tl do 100 mm strojně pl do 50 m2</t>
  </si>
  <si>
    <t>299359548</t>
  </si>
  <si>
    <t>Odstranění podkladů nebo krytů strojně plochy jednotlivě do 50 m2 s přemístěním hmot na skládku na vzdálenost do 3 m nebo s naložením na dopravní prostředek z kameniva hrubého drceného, o tl. vrstvy do 100 mm</t>
  </si>
  <si>
    <t>"Odstranění kce vjezdů a odr. proužků - bet, dle výkazu výměr" 36,9</t>
  </si>
  <si>
    <t>"Odstranění kce skleo. oken - bet, dle výkazu výměr" 1,0</t>
  </si>
  <si>
    <t>Součet</t>
  </si>
  <si>
    <t>113107241</t>
  </si>
  <si>
    <t>Odstranění podkladu živičného tl 50 mm strojně pl přes 200 m2</t>
  </si>
  <si>
    <t>872220641</t>
  </si>
  <si>
    <t>Odstranění podkladů nebo krytů strojně plochy jednotlivě přes 200 m2 s přemístěním hmot na skládku na vzdálenost do 20 m nebo s naložením na dopravní prostředek živičných, o tl. vrstvy do 50 mm</t>
  </si>
  <si>
    <t>113107330</t>
  </si>
  <si>
    <t>Odstranění podkladu z betonu prostého tl do 100 mm strojně pl do 50 m2</t>
  </si>
  <si>
    <t>-301258244</t>
  </si>
  <si>
    <t>Odstranění podkladů nebo krytů strojně plochy jednotlivě do 50 m2 s přemístěním hmot na skládku na vzdálenost do 3 m nebo s naložením na dopravní prostředek z betonu prostého, o tl. vrstvy do 100 mm</t>
  </si>
  <si>
    <t>113154122</t>
  </si>
  <si>
    <t>Frézování živičného krytu tl 40 mm pruh š přes 0,5 do 1 m pl do 500 m2 bez překážek v trase</t>
  </si>
  <si>
    <t>-2079072559</t>
  </si>
  <si>
    <t>Frézování živičného podkladu nebo krytu s naložením na dopravní prostředek plochy do 500 m2 bez překážek v trase pruhu šířky přes 0,5 m do 1 m, tloušťky vrstvy 40 mm</t>
  </si>
  <si>
    <t>"dle povrch. úpravy vozovky, dle výk. výměr" 40,90</t>
  </si>
  <si>
    <t>113154123</t>
  </si>
  <si>
    <t>Frézování živičného krytu tl 50 mm pruh š přes 0,5 do 1 m pl do 500 m2 bez překážek v trase</t>
  </si>
  <si>
    <t>318677243</t>
  </si>
  <si>
    <t>Frézování živičného podkladu nebo krytu s naložením na dopravní prostředek plochy do 500 m2 bez překážek v trase pruhu šířky přes 0,5 m do 1 m, tloušťky vrstvy 50 mm</t>
  </si>
  <si>
    <t>113201112</t>
  </si>
  <si>
    <t>Vytrhání obrub silničních ležatých</t>
  </si>
  <si>
    <t>m</t>
  </si>
  <si>
    <t>1109286762</t>
  </si>
  <si>
    <t>Vytrhání obrub s vybouráním lože, s přemístěním hmot na skládku na vzdálenost do 3 m nebo s naložením na dopravní prostředek silničních ležatých</t>
  </si>
  <si>
    <t>"Vytrhání betonových obrubníků silničních ležatých dle výk. výměr" 3,70</t>
  </si>
  <si>
    <t>"Vytrhání kamenných obrubníků silničních ležatých (OP5) dle výk. výměr" 1,0</t>
  </si>
  <si>
    <t>113202111</t>
  </si>
  <si>
    <t>Vytrhání obrub krajníků obrubníků stojatých</t>
  </si>
  <si>
    <t>1045617037</t>
  </si>
  <si>
    <t>Vytrhání obrub s vybouráním lože, s přemístěním hmot na skládku na vzdálenost do 3 m nebo s naložením na dopravní prostředek z krajníků nebo obrubníků stojatých</t>
  </si>
  <si>
    <t>"Vytrhání betonových obrubníků silničních dle výk. výměr" 131,6</t>
  </si>
  <si>
    <t>"Vytrhání kamenných obrubníků silničních dle výk. výměr" 8,30</t>
  </si>
  <si>
    <t>121151113</t>
  </si>
  <si>
    <t>Sejmutí ornice plochy do 500 m2 tl vrstvy do 200 mm strojně</t>
  </si>
  <si>
    <t>-579185262</t>
  </si>
  <si>
    <t>Sejmutí ornice strojně při souvislé ploše přes 100 do 500 m2, tl. vrstvy do 200 mm</t>
  </si>
  <si>
    <t>"odhumusování tl.100 mm dle výk. výměr" 203,80</t>
  </si>
  <si>
    <t>využije se pro zpětné ohumusování, přebytek na deponii stavebníka</t>
  </si>
  <si>
    <t>včetně manipulace v rámci staveniště</t>
  </si>
  <si>
    <t>14</t>
  </si>
  <si>
    <t>129001101</t>
  </si>
  <si>
    <t>Příplatek za ztížení odkopávky nebo prokopávky v blízkosti inženýrských sítí</t>
  </si>
  <si>
    <t>m3</t>
  </si>
  <si>
    <t>738686993</t>
  </si>
  <si>
    <t>Příplatek k cenám vykopávek za ztížení vykopávky v blízkosti podzemního vedení nebo výbušnin v horninách jakékoliv třídy</t>
  </si>
  <si>
    <t>"bere se cca 20% odkopávek, dle výk. výměr" (128,07+242,87)*0,20</t>
  </si>
  <si>
    <t>122252204</t>
  </si>
  <si>
    <t>Odkopávky a prokopávky nezapažené pro silnice a dálnice v hornině třídy těžitelnosti I objem do 500 m3 strojně</t>
  </si>
  <si>
    <t>-328410005</t>
  </si>
  <si>
    <t>Odkopávky a prokopávky nezapažené pro silnice a dálnice strojně v hornině třídy těžitelnosti I přes 100 do 500 m3</t>
  </si>
  <si>
    <t>"výkop pro nové konstrukce dle výk. výměr" 128,07</t>
  </si>
  <si>
    <t>"výkop pro výměnu AZ dle výk. výměr" 242,87</t>
  </si>
  <si>
    <t>16</t>
  </si>
  <si>
    <t>132212131</t>
  </si>
  <si>
    <t>Hloubení nezapažených rýh šířky do 800 mm v soudržných horninách třídy těžitelnosti I skupiny 3 ručně</t>
  </si>
  <si>
    <t>-767774445</t>
  </si>
  <si>
    <t>Hloubení nezapažených rýh šířky do 800 mm ručně s urovnáním dna do předepsaného profilu a spádu v hornině třídy těžitelnosti I skupiny 3 soudržných</t>
  </si>
  <si>
    <t>hlobení rýh pro betonové pasy pro osazení rámů svař. roštů</t>
  </si>
  <si>
    <t>"š. 0.2 m, hl. 0.2 m, dl. 2.4 m, 2 ks" 0,2*0,2*2,4*2</t>
  </si>
  <si>
    <t>17</t>
  </si>
  <si>
    <t>132251101</t>
  </si>
  <si>
    <t>Hloubení rýh nezapažených š do 800 mm v hornině třídy těžitelnosti I skupiny 3 objem do 20 m3 strojně</t>
  </si>
  <si>
    <t>666211055</t>
  </si>
  <si>
    <t>Hloubení nezapažených rýh šířky do 800 mm strojně s urovnáním dna do předepsaného profilu a spádu v hornině třídy těžitelnosti I skupiny 3 do 20 m3</t>
  </si>
  <si>
    <t>"pro drenáž š. 0.5 m, prům. hl. 0.6 m, délka dle výk. výměr" 0,5*0,6*49,5</t>
  </si>
  <si>
    <t>18</t>
  </si>
  <si>
    <t>132251251</t>
  </si>
  <si>
    <t>Hloubení rýh nezapažených š do 2000 mm v hornině třídy těžitelnosti I skupiny 3 objem do 20 m3 strojně</t>
  </si>
  <si>
    <t>-1599175315</t>
  </si>
  <si>
    <t>Hloubení nezapažených rýh šířky přes 800 do 2 000 mm strojně s urovnáním dna do předepsaného profilu a spádu v hornině třídy těžitelnosti I skupiny 3 do 20 m3</t>
  </si>
  <si>
    <t>výkop pro přípojky, uvažuje se  hl. prům. 0,7 m pod plání kcí pozem. komunikací</t>
  </si>
  <si>
    <t>"pro De 200, šířka 0.9 m, dle výk. výměr" 4,5*0,9*0,7</t>
  </si>
  <si>
    <t>"pro De 110, šířka 0.8 m, dle výk. výměr" 4,0*0,8*0,7</t>
  </si>
  <si>
    <t>19</t>
  </si>
  <si>
    <t>133254101</t>
  </si>
  <si>
    <t>Hloubení šachet zapažených v hornině třídy těžitelnosti I skupiny 3 objem do 20 m3</t>
  </si>
  <si>
    <t>-448183291</t>
  </si>
  <si>
    <t>Hloubení zapažených šachet strojně v hornině třídy těžitelnosti I skupiny 3 do 20 m3</t>
  </si>
  <si>
    <t>"pro jednoduché ul. vpusti, půdor. 1,2x1,2m, cca hl. 1.7 m pod plání " 1,2*1,2*1,7*1</t>
  </si>
  <si>
    <t>"pro dren. šachtu, půdor. 1,4x1,4m, cca hl. 1,0m pod plání " 1,4*1,4*1,0*1</t>
  </si>
  <si>
    <t>20</t>
  </si>
  <si>
    <t>151101101</t>
  </si>
  <si>
    <t>Zřízení příložného pažení a rozepření stěn rýh hl do 2 m</t>
  </si>
  <si>
    <t>75383338</t>
  </si>
  <si>
    <t>Zřízení pažení a rozepření stěn rýh pro podzemní vedení příložné pro jakoukoliv mezerovitost, hloubky do 2 m</t>
  </si>
  <si>
    <t>"Pro šachty uličních vpustí pod sil. plání" 1,2*1,7*4*1</t>
  </si>
  <si>
    <t>151101111</t>
  </si>
  <si>
    <t>Odstranění příložného pažení a rozepření stěn rýh hl do 2 m</t>
  </si>
  <si>
    <t>2141116031</t>
  </si>
  <si>
    <t>Odstranění pažení a rozepření stěn rýh pro podzemní vedení s uložením materiálu na vzdálenost do 3 m od kraje výkopu příložné, hloubky do 2 m</t>
  </si>
  <si>
    <t>"dle zřízení" 8,16</t>
  </si>
  <si>
    <t>22</t>
  </si>
  <si>
    <t>162351104</t>
  </si>
  <si>
    <t>Vodorovné přemístění přes 500 do 1000 m výkopku/sypaniny z horniny třídy těžitelnosti I skupiny 1 až 3</t>
  </si>
  <si>
    <t>-238904925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</si>
  <si>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</si>
  <si>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přebytečná ornice na deponii stavebníka do 1 km</t>
  </si>
  <si>
    <t>"dle výk. výměr" (203,8-172,8)*0,1</t>
  </si>
  <si>
    <t>Mezisoučet</t>
  </si>
  <si>
    <t>vodor. přeprava přebyt. zeminy na deponii dle určení stavebníka do 1 km</t>
  </si>
  <si>
    <t>"odkopávka" 370,94</t>
  </si>
  <si>
    <t>"rýhy" 14,85+5,075+0,192</t>
  </si>
  <si>
    <t>"šachty" 4,408</t>
  </si>
  <si>
    <t>"odečte se zásyp" -4,511</t>
  </si>
  <si>
    <t>"odečte se dod. násyp" -10,69</t>
  </si>
  <si>
    <t>23</t>
  </si>
  <si>
    <t>171251201</t>
  </si>
  <si>
    <t>Uložení sypaniny na skládky nebo meziskládky</t>
  </si>
  <si>
    <t>677084774</t>
  </si>
  <si>
    <t>Uložení sypaniny na skládky nebo meziskládky bez hutnění s upravením uložené sypaniny do předepsaného tvaru</t>
  </si>
  <si>
    <t>"přebytečná zemina na skládku dle přemístění" 383,364</t>
  </si>
  <si>
    <t>24</t>
  </si>
  <si>
    <t>171152112</t>
  </si>
  <si>
    <t>Uložení sypaniny z hornin nesoudržných a sypkých do násypů zhutněných mimo aktivní zónu silnic a dálnic</t>
  </si>
  <si>
    <t>-1151528357</t>
  </si>
  <si>
    <t>Uložení sypaniny do zhutněných násypů pro silnice, dálnice a letiště s rozprostřením sypaniny ve vrstvách, s hrubým urovnáním a uzavřením povrchu násypu z hornin nesoudržných sypkých mimo aktivní zónu</t>
  </si>
  <si>
    <t>"pro dodatečný násyp dle výk. výměr" 10,69</t>
  </si>
  <si>
    <t>použije se vyzískaná zamina při stavbě</t>
  </si>
  <si>
    <t>25</t>
  </si>
  <si>
    <t>171152111</t>
  </si>
  <si>
    <t>Uložení sypaniny z hornin nesoudržných a sypkých do násypů zhutněných v aktivní zóně silnic a dálnic</t>
  </si>
  <si>
    <t>-303203157</t>
  </si>
  <si>
    <t>Uložení sypaniny do zhutněných násypů pro silnice, dálnice a letiště s rozprostřením sypaniny ve vrstvách, s hrubým urovnáním a uzavřením povrchu násypu z hornin nesoudržných sypkých v aktivní zóně</t>
  </si>
  <si>
    <t>"výměna zeminy, dle výk. výměr" 186,23+56,64</t>
  </si>
  <si>
    <t>"násyp, dle výk. výměr" 1,71</t>
  </si>
  <si>
    <t>26</t>
  </si>
  <si>
    <t>M</t>
  </si>
  <si>
    <t>58344229</t>
  </si>
  <si>
    <t>štěrkodrť frakce 0/125</t>
  </si>
  <si>
    <t>t</t>
  </si>
  <si>
    <t>-1275211226</t>
  </si>
  <si>
    <t>Vhodná nenamrzavá zemina do aktivní zóny dle ČSN 736133</t>
  </si>
  <si>
    <t>"dle uložení" 244,58*2,0</t>
  </si>
  <si>
    <t>27</t>
  </si>
  <si>
    <t>174101101</t>
  </si>
  <si>
    <t>Zásyp jam, šachet rýh nebo kolem objektů sypaninou se zhutněním</t>
  </si>
  <si>
    <t>100568210</t>
  </si>
  <si>
    <t>Zásyp sypaninou z jakékoliv horniny strojně s uložením výkopku ve vrstvách se zhutněním jam, šachet, rýh nebo kolem objektů v těchto vykopávkách</t>
  </si>
  <si>
    <t>"výkop rýh pro přípojky" 5,075</t>
  </si>
  <si>
    <t>"výkop šachet" 4,408</t>
  </si>
  <si>
    <t>"odečte se obsyp vč. potrubí" -3,337</t>
  </si>
  <si>
    <t>odečte se zemina vytlačená tělesem ul. vpusti</t>
  </si>
  <si>
    <t>"šachta" -0,3*0,3*3,14*1,7*1,0</t>
  </si>
  <si>
    <t>odečte se zemina vytlačená tělesem dr. šachty</t>
  </si>
  <si>
    <t>"šachta" -0,37*0,37*3,14*1,0*1,0</t>
  </si>
  <si>
    <t>odečte se lože pro potrubí přípojek</t>
  </si>
  <si>
    <t>"De 200" -0,9*0,1*4,5</t>
  </si>
  <si>
    <t>"De 110" -0,8*0,1*4,0</t>
  </si>
  <si>
    <t>28</t>
  </si>
  <si>
    <t>175111101</t>
  </si>
  <si>
    <t>Obsypání potrubí ručně sypaninou bez prohození, uloženou do 3 m</t>
  </si>
  <si>
    <t>-472783130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</si>
  <si>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</si>
  <si>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přípojky do výšky 0,3 m nad povrch potrubí</t>
  </si>
  <si>
    <t>"De 200" (0,20+0,3)*0,9*4,5</t>
  </si>
  <si>
    <t>"De 110" (0,11+0,3)*0,8*4,0</t>
  </si>
  <si>
    <t>odečte se zemina vytlačená potrubím</t>
  </si>
  <si>
    <t>"De 200" -(0,1*0,1)*3,14*4,5</t>
  </si>
  <si>
    <t>"De 110" -(0,055*0,055)*3,14*4,0</t>
  </si>
  <si>
    <t>29</t>
  </si>
  <si>
    <t>583313450</t>
  </si>
  <si>
    <t>kamenivo těžené drobné frakce 0/4</t>
  </si>
  <si>
    <t>73887226</t>
  </si>
  <si>
    <t>"pro obsyp, cca 2,0 t/m3" 3,158*2,0</t>
  </si>
  <si>
    <t>30</t>
  </si>
  <si>
    <t>181351103</t>
  </si>
  <si>
    <t>Rozprostření ornice tl vrstvy do 200 mm pl přes 100 do 500 m2 v rovině nebo ve svahu do 1:5 strojně</t>
  </si>
  <si>
    <t>590308626</t>
  </si>
  <si>
    <t>Rozprostření a urovnání ornice v rovině nebo ve svahu sklonu do 1:5 strojně při souvislé ploše přes 100 do 500 m2, tl. vrstvy do 200 mm</t>
  </si>
  <si>
    <t>"ohumusování v rovině tl. 100 mm dle výk. výměr" 172,8</t>
  </si>
  <si>
    <t>použije se vyzískaná sejmutá ornice</t>
  </si>
  <si>
    <t>31</t>
  </si>
  <si>
    <t>181411131</t>
  </si>
  <si>
    <t>Založení parkového trávníku výsevem pl do 1000 m2 v rovině a ve svahu do 1:5</t>
  </si>
  <si>
    <t>998714460</t>
  </si>
  <si>
    <t>Založení trávníku na půdě předem připravené plochy do 1000 m2 výsevem včetně utažení parkového v rovině nebo na svahu do 1:5</t>
  </si>
  <si>
    <t>"dle ohumusování v rovině dle výk. výměr" 172,80</t>
  </si>
  <si>
    <t>32</t>
  </si>
  <si>
    <t>00572410</t>
  </si>
  <si>
    <t>osivo směs travní parková</t>
  </si>
  <si>
    <t>kg</t>
  </si>
  <si>
    <t>-1124438157</t>
  </si>
  <si>
    <t>dle ohumusování dle výk. výměr, cca 0.03 kg/m2</t>
  </si>
  <si>
    <t>172,80*0,03</t>
  </si>
  <si>
    <t>33</t>
  </si>
  <si>
    <t>185804312</t>
  </si>
  <si>
    <t>Zalití rostlin vodou plocha přes 20 m2</t>
  </si>
  <si>
    <t>458163185</t>
  </si>
  <si>
    <t>Zalití rostlin vodou plochy záhonů jednotlivě přes 20 m2</t>
  </si>
  <si>
    <t>uvažuje se 10x po 10 l na 1 m2 travnatých ploch</t>
  </si>
  <si>
    <t>172,80*10*10*0,001</t>
  </si>
  <si>
    <t>34</t>
  </si>
  <si>
    <t>181951111</t>
  </si>
  <si>
    <t>Úprava pláně v hornině třídy těžitelnosti I skupiny 1 až 3 bez zhutnění strojně</t>
  </si>
  <si>
    <t>2100996507</t>
  </si>
  <si>
    <t>Úprava pláně vyrovnáním výškových rozdílů strojně v hornině třídy těžitelnosti I, skupiny 1 až 3 bez zhutnění</t>
  </si>
  <si>
    <t>"uvažuje se pro plochy ohumusování v rovině dle výk. výměr" 172,80</t>
  </si>
  <si>
    <t>35</t>
  </si>
  <si>
    <t>181951112</t>
  </si>
  <si>
    <t>Úprava pláně v hornině třídy těžitelnosti I skupiny 1 až 3 se zhutněním strojně</t>
  </si>
  <si>
    <t>-746915973</t>
  </si>
  <si>
    <t>Úprava pláně vyrovnáním výškových rozdílů strojně v hornině třídy těžitelnosti I, skupiny 1 až 3 se zhutněním</t>
  </si>
  <si>
    <t>"plocha pláně a parapláně vozovek, dle výk. výměr" 397,2*2</t>
  </si>
  <si>
    <t>"plocha pláně a parapláně park. pásů a sjezdu, dle výk. výměr" 188,80*2</t>
  </si>
  <si>
    <t>"přičte se pl. chodníku, dle výk. výměr" 85,0</t>
  </si>
  <si>
    <t>Zakládání</t>
  </si>
  <si>
    <t>36</t>
  </si>
  <si>
    <t>211561111</t>
  </si>
  <si>
    <t>Výplň odvodňovacích žeber nebo trativodů kamenivem hrubým drceným frakce 4 až 16 mm</t>
  </si>
  <si>
    <t>-866819220</t>
  </si>
  <si>
    <t>Výplň kamenivem do rýh odvodňovacích žeber nebo trativodů bez zhutnění, s úpravou povrchu výplně kamenivem hrubým drceným frakce 4 až 16 mm</t>
  </si>
  <si>
    <t>pro žebra podélné drenáže, uvažována fr. 8/16, prům. hl. 0.6 m</t>
  </si>
  <si>
    <t>"dle výkazu výměr" 0,5*0,6*49,5</t>
  </si>
  <si>
    <t>odečte se obsyp započtený v pol. č. 212752101, 0.1 m3/m</t>
  </si>
  <si>
    <t>"kubatura" -49,5*0,1</t>
  </si>
  <si>
    <t>37</t>
  </si>
  <si>
    <t>212752101</t>
  </si>
  <si>
    <t>Trativod z drenážních trubek korugovaných PE-HD SN 4 perforace 360° včetně lože otevřený výkop DN 100 pro liniové stavby</t>
  </si>
  <si>
    <t>-272916013</t>
  </si>
  <si>
    <t>Trativody z drenážních trubek pro liniové stavby a komunikace se zřízením štěrkového lože pod trubky a s jejich obsypem v otevřeném výkopu trubka korugovaná sendvičová PE-HD SN 4 celoperforovaná 360° DN 100</t>
  </si>
  <si>
    <t>"drenáž dle výk.výměr" 49,50</t>
  </si>
  <si>
    <t>součástí položky je obsyp kamenivem v množstí 0.1m3/m</t>
  </si>
  <si>
    <t>38</t>
  </si>
  <si>
    <t>274313711</t>
  </si>
  <si>
    <t>Základové pásy z betonu tř. C 20/25</t>
  </si>
  <si>
    <t>1890975172</t>
  </si>
  <si>
    <t>Základy z betonu prostého pasy betonu kamenem neprokládaného tř. C 20/25</t>
  </si>
  <si>
    <t>betonové pasy pro osazení rámů a plechů u sklepních oken</t>
  </si>
  <si>
    <t>"uvažují se pasy š. 0.2 m, v. 0.5 m, dl. 2.4 m, 2ks" 0,2*0,5*2,4*2</t>
  </si>
  <si>
    <t>39</t>
  </si>
  <si>
    <t>274351121</t>
  </si>
  <si>
    <t>Zřízení bednění základových pasů rovného</t>
  </si>
  <si>
    <t>1385983665</t>
  </si>
  <si>
    <t>Bednění základů pasů rovné zřízení</t>
  </si>
  <si>
    <t>bednění základových pasů</t>
  </si>
  <si>
    <t>"v. 0.5 m, dl. 2.4 m" 0,5*2,4*2*2</t>
  </si>
  <si>
    <t>40</t>
  </si>
  <si>
    <t>274351122</t>
  </si>
  <si>
    <t>Odstranění bednění základových pasů rovného</t>
  </si>
  <si>
    <t>-605282653</t>
  </si>
  <si>
    <t>Bednění základů pasů rovné odstranění</t>
  </si>
  <si>
    <t>"dle zřízení" 4,8</t>
  </si>
  <si>
    <t>Vodorovné konstrukce</t>
  </si>
  <si>
    <t>41</t>
  </si>
  <si>
    <t>451572111</t>
  </si>
  <si>
    <t>Lože pod potrubí otevřený výkop z kameniva drobného těženého</t>
  </si>
  <si>
    <t>1178178458</t>
  </si>
  <si>
    <t>Lože pod potrubí, stoky a drobné objekty v otevřeném výkopu z kameniva drobného těženého 0 až 4 mm</t>
  </si>
  <si>
    <t>pod přípojky dle výkazu výměr</t>
  </si>
  <si>
    <t>"De 200" 0,9*0,1*4,5</t>
  </si>
  <si>
    <t>"De 110" 0,8*0,1*4,0</t>
  </si>
  <si>
    <t>42</t>
  </si>
  <si>
    <t>452112112</t>
  </si>
  <si>
    <t>Osazení betonových prstenců nebo rámů v do 100 mm</t>
  </si>
  <si>
    <t>kus</t>
  </si>
  <si>
    <t>-484419178</t>
  </si>
  <si>
    <t>Osazení betonových dílců prstenců nebo rámů pod poklopy a mříže, výšky do 100 mm</t>
  </si>
  <si>
    <t>pro nové uliční vpusti</t>
  </si>
  <si>
    <t>"dle výk. výměr" 1</t>
  </si>
  <si>
    <t>43</t>
  </si>
  <si>
    <t>59223864</t>
  </si>
  <si>
    <t>prstenec pro uliční vpusť vyrovnávací betonový 390x60x130mm</t>
  </si>
  <si>
    <t>1394097313</t>
  </si>
  <si>
    <t>Komunikace pozemní</t>
  </si>
  <si>
    <t>44</t>
  </si>
  <si>
    <t>564851111</t>
  </si>
  <si>
    <t>Podklad ze štěrkodrtě ŠD plochy přes 100 m2 tl 150 mm</t>
  </si>
  <si>
    <t>577124872</t>
  </si>
  <si>
    <t>Podklad ze štěrkodrti ŠD s rozprostřením a zhutněním plochy přes 100 m2, po zhutnění tl. 150 mm</t>
  </si>
  <si>
    <t>Pro novou konstrukci vozovky,  tl. 150 mm, ŠDa 0/32</t>
  </si>
  <si>
    <t>"nová kce vozovky, dle výk. výměr" 342,80</t>
  </si>
  <si>
    <t>45</t>
  </si>
  <si>
    <t>564851114</t>
  </si>
  <si>
    <t>Podklad ze štěrkodrtě ŠD plochy přes 100 m2 tl 180 mm</t>
  </si>
  <si>
    <t>844365451</t>
  </si>
  <si>
    <t>Podklad ze štěrkodrti ŠD s rozprostřením a zhutněním plochy přes 100 m2, po zhutnění tl. 180 mm</t>
  </si>
  <si>
    <t>Pro novou konstrukci vozovky, park. pásů a vjezdu</t>
  </si>
  <si>
    <t>min. tl. 150 mm, prům tl. 180 mm, ŠDa 0/63</t>
  </si>
  <si>
    <t>"nová kce vozovky, dle pl. pláně, dle výk. výměr" 397,2</t>
  </si>
  <si>
    <t>"nová kce park. pásů a vjezdu, dle pl. pláně, dle výk. výměr" 188,80</t>
  </si>
  <si>
    <t>46</t>
  </si>
  <si>
    <t>564861012</t>
  </si>
  <si>
    <t>Podklad ze štěrkodrtě ŠD plochy do 100 m2 tl 210 mm</t>
  </si>
  <si>
    <t>-1522704391</t>
  </si>
  <si>
    <t>Podklad ze štěrkodrti ŠD s rozprostřením a zhutněním plochy jednotlivě do 100 m2, po zhutnění tl. 210 mm</t>
  </si>
  <si>
    <t>Pro novou konstrukci chodníku</t>
  </si>
  <si>
    <t>min. tl. 200 mm, prům tl. 210 mm, ŠDa 0/63</t>
  </si>
  <si>
    <t>"chodník dle výk. výměr" 85,0</t>
  </si>
  <si>
    <t>47</t>
  </si>
  <si>
    <t>565155121</t>
  </si>
  <si>
    <t>Asfaltový beton vrstva podkladní ACP 16 (obalované kamenivo OKS) tl 70 mm š přes 3 m</t>
  </si>
  <si>
    <t>-223205562</t>
  </si>
  <si>
    <t>Asfaltový beton vrstva podkladní ACP 16 (obalované kamenivo střednězrnné - OKS) s rozprostřením a zhutněním v pruhu šířky přes 3 m, po zhutnění tl. 70 mm</t>
  </si>
  <si>
    <t>uvažováno ACP 16+, tl. 70 mm</t>
  </si>
  <si>
    <t>48</t>
  </si>
  <si>
    <t>567921111</t>
  </si>
  <si>
    <t>Podklad z mezerovitého betonu MCB tl 120 mm</t>
  </si>
  <si>
    <t>-1711579156</t>
  </si>
  <si>
    <t>Podklad z mezerovitého betonu MCB tl. 120 mm</t>
  </si>
  <si>
    <t>mezerovitý beton MCB</t>
  </si>
  <si>
    <t>"nová kce park. plochy, dle výk. výměr" 170,60</t>
  </si>
  <si>
    <t>odečte se plocha velk. kostek zasahující do vrstvy MCB</t>
  </si>
  <si>
    <t>"dle výk. výměr" -7,01</t>
  </si>
  <si>
    <t>49</t>
  </si>
  <si>
    <t>573191111</t>
  </si>
  <si>
    <t>Postřik infiltrační kationaktivní emulzí v množství 1 kg/m2</t>
  </si>
  <si>
    <t>328088465</t>
  </si>
  <si>
    <t>Postřik infiltrační kationaktivní emulzí v množství 1,00 kg/m2</t>
  </si>
  <si>
    <t>PI C, 1.0 kg/m2</t>
  </si>
  <si>
    <t>50</t>
  </si>
  <si>
    <t>573231106</t>
  </si>
  <si>
    <t>Postřik živičný spojovací ze silniční emulze v množství 0,30 kg/m2</t>
  </si>
  <si>
    <t>-111839825</t>
  </si>
  <si>
    <t>Postřik spojovací PS bez posypu kamenivem ze silniční emulze, v množství 0,30 kg/m2</t>
  </si>
  <si>
    <t>PS C, 0.3 kg/m2</t>
  </si>
  <si>
    <t>51</t>
  </si>
  <si>
    <t>573231108</t>
  </si>
  <si>
    <t>Postřik živičný spojovací ze silniční emulze v množství 0,50 kg/m2</t>
  </si>
  <si>
    <t>1091852261</t>
  </si>
  <si>
    <t>Postřik spojovací PS bez posypu kamenivem ze silniční emulze, v množství 0,50 kg/m2</t>
  </si>
  <si>
    <t>PS C, 0.5 kg/m2</t>
  </si>
  <si>
    <t>"povrchová úprava vozovky, dle výk. výměr" 40,90</t>
  </si>
  <si>
    <t>52</t>
  </si>
  <si>
    <t>577134121</t>
  </si>
  <si>
    <t>Asfaltový beton vrstva obrusná ACO 11 (ABS) tř. I tl 40 mm š přes 3 m z nemodifikovaného asfaltu</t>
  </si>
  <si>
    <t>-1103263560</t>
  </si>
  <si>
    <t>Asfaltový beton vrstva obrusná ACO 11 (ABS) s rozprostřením a se zhutněním z nemodifikovaného asfaltu v pruhu šířky přes 3 m tř. I, po zhutnění tl. 40 mm</t>
  </si>
  <si>
    <t>uvažováno ACO 11, tl. 40 mm</t>
  </si>
  <si>
    <t>53</t>
  </si>
  <si>
    <t>591211111</t>
  </si>
  <si>
    <t>Kladení dlažby z kostek drobných z kamene do lože z kameniva těženého tl 50 mm</t>
  </si>
  <si>
    <t>-661049978</t>
  </si>
  <si>
    <t>Kladení dlažby z kostek s provedením lože do tl. 50 mm, s vyplněním spár, s dvojím beraněním a se smetením přebytečného materiálu na krajnici drobných z kamene, do lože z kameniva těženého</t>
  </si>
  <si>
    <t>odečte se plocha velk. kostek pro oddělení park. stání</t>
  </si>
  <si>
    <t>54</t>
  </si>
  <si>
    <t>58381007</t>
  </si>
  <si>
    <t>kostka štípaná dlažební žula drobná 8/10</t>
  </si>
  <si>
    <t>-947048434</t>
  </si>
  <si>
    <t>barva světlá šedá, přičteno ztratné 2%</t>
  </si>
  <si>
    <t>"dle kladení" 163,59</t>
  </si>
  <si>
    <t>"odečte se dl. pro z um. kamene bílé barvy" -1,0</t>
  </si>
  <si>
    <t>162,59*1,02 'Přepočtené koeficientem množství</t>
  </si>
  <si>
    <t>55</t>
  </si>
  <si>
    <t>000kostka_synt_bílá</t>
  </si>
  <si>
    <t>Dlažba ze syntetického kamene, SK 100x100x80, bílá</t>
  </si>
  <si>
    <t>-1638972673</t>
  </si>
  <si>
    <t>bílé kostky ze synt. kamene pro provedení VDZ V10f</t>
  </si>
  <si>
    <t>"dle výk. výměr" 1,0</t>
  </si>
  <si>
    <t>1*1,02 'Přepočtené koeficientem množství</t>
  </si>
  <si>
    <t>56</t>
  </si>
  <si>
    <t>591411111</t>
  </si>
  <si>
    <t>Kladení dlažby z mozaiky jednobarevné komunikací pro pěší lože z kameniva</t>
  </si>
  <si>
    <t>806593171</t>
  </si>
  <si>
    <t>Kladení dlažby z mozaiky komunikací pro pěší s vyplněním spár, s dvojím beraněním a se smetením přebytečného materiálu na vzdálenost do 3 m jednobarevné, s ložem tl. do 40 mm z kameniva</t>
  </si>
  <si>
    <t>uvažuje se štípaná mozaika - žula ve světle šedé barvě</t>
  </si>
  <si>
    <t>"plocha chodníku vč. pl. pro kontejnery, žulová mozaika dle výk. výměr" 85,0</t>
  </si>
  <si>
    <t>"odečte se plocha hmat. pásů a hl. dlažby, dle výk. výměr" -3,2-1,8</t>
  </si>
  <si>
    <t>57</t>
  </si>
  <si>
    <t>58381005</t>
  </si>
  <si>
    <t>kostka štípaná dlažební mozaika žula 4/6 šedá</t>
  </si>
  <si>
    <t>367394160</t>
  </si>
  <si>
    <t>80*1,02 'Přepočtené koeficientem množství</t>
  </si>
  <si>
    <t>58</t>
  </si>
  <si>
    <t>596811120</t>
  </si>
  <si>
    <t>Kladení betonové dlažby komunikací pro pěší do lože z kameniva velikosti do 0,09 m2 pl do 50 m2</t>
  </si>
  <si>
    <t>-1737232048</t>
  </si>
  <si>
    <t>Kladení dlažby z betonových nebo kameninových dlaždic komunikací pro pěší s vyplněním spár a se smetením přebytečného materiálu na vzdálenost do 3 m s ložem z kameniva těženého tl. do 30 mm velikosti dlaždic do 0,09 m2 (bez zámku), pro plochy do 50 m2</t>
  </si>
  <si>
    <t>plocha varovných a sign. pásů z kamenných prvků</t>
  </si>
  <si>
    <t>"dle výk. výměr" 3,2</t>
  </si>
  <si>
    <t>hladká kamenná dl. pro ohraničení var. a sign. pásů</t>
  </si>
  <si>
    <t>"dle výk. výměr" 1,80</t>
  </si>
  <si>
    <t>59</t>
  </si>
  <si>
    <t>592453130W</t>
  </si>
  <si>
    <t>Dlaždice se speciální hmat. úpravou 20x20x6 cm žula</t>
  </si>
  <si>
    <t>1877503867</t>
  </si>
  <si>
    <t>"dlažba varovných a sign. pásů dle kladení" 3,2</t>
  </si>
  <si>
    <t>barva tmavá šedá, přičteno ztratné 3%</t>
  </si>
  <si>
    <t>3,2*1,03 'Přepočtené koeficientem množství</t>
  </si>
  <si>
    <t>60</t>
  </si>
  <si>
    <t>58381154</t>
  </si>
  <si>
    <t>deska dlažební tryskaná žula 300x300mm tl 50mm</t>
  </si>
  <si>
    <t>-1113495026</t>
  </si>
  <si>
    <t>uvažuvat desky tl. 60 mm, 250x300 mm, pro ohraničení var. a sig. pásů</t>
  </si>
  <si>
    <t>1,8*1,03 'Přepočtené koeficientem množství</t>
  </si>
  <si>
    <t>Trubní vedení</t>
  </si>
  <si>
    <t>61</t>
  </si>
  <si>
    <t>871265231</t>
  </si>
  <si>
    <t>Kanalizační potrubí z tvrdého PVC jednovrstvé tuhost třídy SN10 DN 110</t>
  </si>
  <si>
    <t>384310640</t>
  </si>
  <si>
    <t>Kanalizační potrubí z tvrdého PVC v otevřeném výkopu ve sklonu do 20 %, hladkého plnostěnného jednovrstvého, tuhost třídy SN 10 DN 110</t>
  </si>
  <si>
    <t>"přípojky De110, SN12, dle výk. výměr" 4,00</t>
  </si>
  <si>
    <t>včetně dodání veškerých trub a tvarovek</t>
  </si>
  <si>
    <t>62</t>
  </si>
  <si>
    <t>871355241</t>
  </si>
  <si>
    <t>Kanalizační potrubí z tvrdého PVC vícevrstvé tuhost třídy SN12 DN 200</t>
  </si>
  <si>
    <t>1051622060</t>
  </si>
  <si>
    <t>Kanalizační potrubí z tvrdého PVC v otevřeném výkopu ve sklonu do 20 %, hladkého plnostěnného vícevrstvého, tuhost třídy SN 12 DN 200</t>
  </si>
  <si>
    <t>"přípojky De200, SN12, dle výk. výměr" 4,50</t>
  </si>
  <si>
    <t>63</t>
  </si>
  <si>
    <t>877265261</t>
  </si>
  <si>
    <t>Montáž dvorní vpusti z tvrdého PVC-systém KG DN 110</t>
  </si>
  <si>
    <t>-420323152</t>
  </si>
  <si>
    <t>Montáž tvarovek na kanalizačním potrubí z trub z plastu z tvrdého PVC nebo z polypropylenu v otevřeném výkopu dvorních vpustí DN 110</t>
  </si>
  <si>
    <t>vtok pro odvodnění angl. dvorků</t>
  </si>
  <si>
    <t>"dle výk. výměr" 2,0</t>
  </si>
  <si>
    <t>64</t>
  </si>
  <si>
    <t>56231165</t>
  </si>
  <si>
    <t>vtok DN 110 se svislým odtokem plast 244x244mm/litina 226x226mm se sifonovou vložkou</t>
  </si>
  <si>
    <t>1396165026</t>
  </si>
  <si>
    <t>"dle montáže" 2</t>
  </si>
  <si>
    <t>65</t>
  </si>
  <si>
    <t>890211851</t>
  </si>
  <si>
    <t>Bourání šachet z prostého betonu strojně obestavěného prostoru do 1,5 m3</t>
  </si>
  <si>
    <t>1003421478</t>
  </si>
  <si>
    <t>Bourání šachet a jímek strojně velikosti obestavěného prostoru do 1,5 m3 z prostého betonu</t>
  </si>
  <si>
    <t>"pro rušené uliční vpusti dle výk. výměr 1 ks, cca 0.5 m3/ks" 0,5*1</t>
  </si>
  <si>
    <t>66</t>
  </si>
  <si>
    <t>895111121</t>
  </si>
  <si>
    <t>Drenážní šachtice normální z betonových dílců Šn-60 hl do 1 m</t>
  </si>
  <si>
    <t>1114717690</t>
  </si>
  <si>
    <t>Drenážní šachtice normální z betonových dílců typ Šn 60 hl. do 1 m</t>
  </si>
  <si>
    <t>"drenážní šachta dle výk. výměr" 1,0</t>
  </si>
  <si>
    <t>67</t>
  </si>
  <si>
    <t>895941343</t>
  </si>
  <si>
    <t>Osazení vpusti uliční DN 500 z betonových dílců dno vysoké s kalištěm</t>
  </si>
  <si>
    <t>1177557299</t>
  </si>
  <si>
    <t>Osazení vpusti uliční z betonových dílců DN 500 dno vysoké s kalištěm</t>
  </si>
  <si>
    <t>"nové uliční vpusti, dle výk. výměr" 1</t>
  </si>
  <si>
    <t>68</t>
  </si>
  <si>
    <t>59224470</t>
  </si>
  <si>
    <t>vpusť uliční DN 500 kaliště vysoké 500/525x65mm</t>
  </si>
  <si>
    <t>-1525853623</t>
  </si>
  <si>
    <t>"dle osazení" 1</t>
  </si>
  <si>
    <t>69</t>
  </si>
  <si>
    <t>895941361</t>
  </si>
  <si>
    <t>Osazení vpusti uliční DN 500 z betonových dílců skruž středová 290 mm</t>
  </si>
  <si>
    <t>-2126634219</t>
  </si>
  <si>
    <t>Osazení vpusti uliční z betonových dílců DN 500 skruž středová 290 mm</t>
  </si>
  <si>
    <t>70</t>
  </si>
  <si>
    <t>59224461</t>
  </si>
  <si>
    <t>vpusť uliční DN 500 skruž průběžná nízká betonová 500/290x65mm</t>
  </si>
  <si>
    <t>-368441642</t>
  </si>
  <si>
    <t>71</t>
  </si>
  <si>
    <t>895941366</t>
  </si>
  <si>
    <t>Osazení vpusti uliční DN 500 z betonových dílců skruž průběžná s výtokem</t>
  </si>
  <si>
    <t>-870364774</t>
  </si>
  <si>
    <t>Osazení vpusti uliční z betonových dílců DN 500 skruž průběžná s výtokem</t>
  </si>
  <si>
    <t>72</t>
  </si>
  <si>
    <t>59224465</t>
  </si>
  <si>
    <t>vpusť uliční DN 500 skruž průběžná 500/590x65mm betonová s odtokem 200mm PVC</t>
  </si>
  <si>
    <t>-1618319596</t>
  </si>
  <si>
    <t>73</t>
  </si>
  <si>
    <t>899202112</t>
  </si>
  <si>
    <t>Osazení mříží litinových včetně rámů a košů na bahno pro třídu zatížení A15</t>
  </si>
  <si>
    <t>-621137696</t>
  </si>
  <si>
    <t>uvažuje se pro osazení splechů vč. rámů angl. dvorků</t>
  </si>
  <si>
    <t>"dle výk. výměr" 2</t>
  </si>
  <si>
    <t>74</t>
  </si>
  <si>
    <t>13611309</t>
  </si>
  <si>
    <t>plech ocelový černý žebrovaný S235JR slza tl 6mm tabule</t>
  </si>
  <si>
    <t>-711258584</t>
  </si>
  <si>
    <t>uvažovat plech o rozměrech 1000x600 mm vč. rámu tvaru U</t>
  </si>
  <si>
    <t>včetně vyztužení navařením oc. nosníků v podélném směru (2 ks)</t>
  </si>
  <si>
    <t>rám i plech budou žárově zinkovány</t>
  </si>
  <si>
    <t>"53,1 kg/m2" 1*0,6*2*0,053</t>
  </si>
  <si>
    <t>75</t>
  </si>
  <si>
    <t>899202211</t>
  </si>
  <si>
    <t>Demontáž mříží litinových včetně rámů hmotnosti přes 50 do 100 kg</t>
  </si>
  <si>
    <t>-1459405450</t>
  </si>
  <si>
    <t>Demontáž mříží litinových včetně rámů, hmotnosti jednotlivě přes 50 do 100 Kg</t>
  </si>
  <si>
    <t>"pro rušené vpusti dle výk. výměr" 1,0</t>
  </si>
  <si>
    <t>76</t>
  </si>
  <si>
    <t>899204112</t>
  </si>
  <si>
    <t>Osazení mříží litinových včetně rámů a košů na bahno pro třídu zatížení D400, E600</t>
  </si>
  <si>
    <t>-1009447842</t>
  </si>
  <si>
    <t>"nová uliční vpust obrubníková, dle výk. výměr" 1</t>
  </si>
  <si>
    <t>77</t>
  </si>
  <si>
    <t>28661789</t>
  </si>
  <si>
    <t>koš kalový ocelový pro silniční vpusť 425mm vč. madla</t>
  </si>
  <si>
    <t>-437584079</t>
  </si>
  <si>
    <t>78</t>
  </si>
  <si>
    <t>000Vlček SLV</t>
  </si>
  <si>
    <t>Obrubníková vpusť rovná, OPAVA</t>
  </si>
  <si>
    <t>ks</t>
  </si>
  <si>
    <t>-1133612734</t>
  </si>
  <si>
    <t>"obrubníková rovmá, dle osazení" 1</t>
  </si>
  <si>
    <t>79</t>
  </si>
  <si>
    <t>899331111</t>
  </si>
  <si>
    <t>Výšková úprava uličního vstupu nebo vpusti do 200 mm zvýšením poklopu</t>
  </si>
  <si>
    <t>364909471</t>
  </si>
  <si>
    <t>"zvýšení i snížení poklopu dle výk. výměr" 2</t>
  </si>
  <si>
    <t>80</t>
  </si>
  <si>
    <t>899431111</t>
  </si>
  <si>
    <t>Výšková úprava uličního vstupu nebo vpusti do 200 mm zvýšením krycího hrnce, šoupěte nebo hydrantu</t>
  </si>
  <si>
    <t>-1968826920</t>
  </si>
  <si>
    <t>Výšková úprava uličního vstupu nebo vpusti do 200 mm zvýšením krycího hrnce, šoupěte nebo hydrantu bez úpravy armatur</t>
  </si>
  <si>
    <t>"zvýšení i snížení kr. hrnce dle výk. výměr" 4</t>
  </si>
  <si>
    <t>81</t>
  </si>
  <si>
    <t>817374111</t>
  </si>
  <si>
    <t>Montáž betonových útesů s hrdlem DN 300</t>
  </si>
  <si>
    <t>1563556376</t>
  </si>
  <si>
    <t>Montáž betonových útesů s hrdlem na potrubí betonovém a železobetonovém DN 300</t>
  </si>
  <si>
    <t>uvažuje se pro zaústění potrubí přípojek De200 (2ks) a De110 (2 ks) do st. potrubí</t>
  </si>
  <si>
    <t>"dle situace" 2+2</t>
  </si>
  <si>
    <t>uvažovat vyřezání kruh. otvoru do potrubí a osazení pryž. sedla</t>
  </si>
  <si>
    <t>82</t>
  </si>
  <si>
    <t>899623161</t>
  </si>
  <si>
    <t>Obetonování potrubí nebo zdiva stok betonem prostým tř. C 20/25 v otevřeném výkopu</t>
  </si>
  <si>
    <t>-1097088369</t>
  </si>
  <si>
    <t>Obetonování potrubí nebo zdiva stok betonem prostým v otevřeném výkopu, betonem tř. C 20/25</t>
  </si>
  <si>
    <t>"pro obet. útesů, cca 0.2 m3/útes" 4*0,2</t>
  </si>
  <si>
    <t>83</t>
  </si>
  <si>
    <t>899643111</t>
  </si>
  <si>
    <t>Bednění pro obetonování potrubí otevřený výkop</t>
  </si>
  <si>
    <t>1068465238</t>
  </si>
  <si>
    <t>Bednění pro obetonování potrubí v otevřeném výkopu</t>
  </si>
  <si>
    <t>"bednění pro obet. útesů, cca 1.0 m2/útes" 4,0*1,0</t>
  </si>
  <si>
    <t>Ostatní konstrukce a práce, bourání</t>
  </si>
  <si>
    <t>84</t>
  </si>
  <si>
    <t>914111111</t>
  </si>
  <si>
    <t>Montáž svislé dopravní značky do velikosti 1 m2 objímkami na sloupek nebo konzolu</t>
  </si>
  <si>
    <t>25573225</t>
  </si>
  <si>
    <t>Montáž svislé dopravní značky základní velikosti do 1 m2 objímkami na sloupky nebo konzoly</t>
  </si>
  <si>
    <t>"nové svislé DZ dle situace" 7</t>
  </si>
  <si>
    <t>85</t>
  </si>
  <si>
    <t>40445625</t>
  </si>
  <si>
    <t>informativní značky provozní IP8, IP9, IP11-IP13 500x700mm</t>
  </si>
  <si>
    <t>-1852953574</t>
  </si>
  <si>
    <t>"DZ IP11b, dle TZ" 3</t>
  </si>
  <si>
    <t>"DZ IP12, dle TZ" 1</t>
  </si>
  <si>
    <t>86</t>
  </si>
  <si>
    <t>40445647</t>
  </si>
  <si>
    <t>dodatkové tabulky E1, E2a,b , E6, E9, E10 E12c, E17 500x500mm</t>
  </si>
  <si>
    <t>-103127372</t>
  </si>
  <si>
    <t>"DZ E1, dle TZ" 1</t>
  </si>
  <si>
    <t>87</t>
  </si>
  <si>
    <t>40445649</t>
  </si>
  <si>
    <t>dodatkové tabulky E3-E5, E8, E14-E16 500x150mm</t>
  </si>
  <si>
    <t>1774903951</t>
  </si>
  <si>
    <t>"DZ E8d, dle TZ" 2</t>
  </si>
  <si>
    <t>88</t>
  </si>
  <si>
    <t>914511112</t>
  </si>
  <si>
    <t>Montáž sloupku dopravních značek délky do 3,5 m s betonovým základem a patkou D 60 mm</t>
  </si>
  <si>
    <t>-1115331584</t>
  </si>
  <si>
    <t>Montáž sloupku dopravních značek délky do 3,5 m do hliníkové patky pro sloupek D 60 mm</t>
  </si>
  <si>
    <t>"nové sloupky svislých DZ dle výk. výměr" 4</t>
  </si>
  <si>
    <t>89</t>
  </si>
  <si>
    <t>40445225</t>
  </si>
  <si>
    <t>sloupek pro dopravní značku Zn D 60mm v 3,5m</t>
  </si>
  <si>
    <t>1571417739</t>
  </si>
  <si>
    <t>90</t>
  </si>
  <si>
    <t>916111113</t>
  </si>
  <si>
    <t>Osazení obruby z velkých kostek s boční opěrou do lože z betonu prostého</t>
  </si>
  <si>
    <t>2124814443</t>
  </si>
  <si>
    <t>Osazení silniční obruby z dlažebních kostek v jedné řadě s ložem tl. přes 50 do 100 mm, s vyplněním a zatřením spár cementovou maltou z velkých kostek s boční opěrou z betonu prostého, do lože z betonu prostého téže značky</t>
  </si>
  <si>
    <t>řádky z velk. kostek pro oddělení park. stání</t>
  </si>
  <si>
    <t>"dle výk. výměr plocha 7.01 m2" 7,01/0,16</t>
  </si>
  <si>
    <t>91</t>
  </si>
  <si>
    <t>58381008</t>
  </si>
  <si>
    <t>kostka štípaná dlažební žula velká 15/17</t>
  </si>
  <si>
    <t>447549288</t>
  </si>
  <si>
    <t>"barva tmavá šedá, dle výk. výměr" 7,01</t>
  </si>
  <si>
    <t>přičteno ztratné 1%</t>
  </si>
  <si>
    <t>7,01*1,01 'Přepočtené koeficientem množství</t>
  </si>
  <si>
    <t>92</t>
  </si>
  <si>
    <t>916241113</t>
  </si>
  <si>
    <t>Osazení obrubníku kamenného ležatého s boční opěrou do lože z betonu prostého</t>
  </si>
  <si>
    <t>-963561106</t>
  </si>
  <si>
    <t>Osazení obrubníku kamenného se zřízením lože, s vyplněním a zatřením spár cementovou maltou ležatého s boční opěrou z betonu prostého, do lože z betonu prostého</t>
  </si>
  <si>
    <t>kamenné obrubníky OP5, barva světlá šedá</t>
  </si>
  <si>
    <t>"dle výk. výměr" 149,0</t>
  </si>
  <si>
    <t>93</t>
  </si>
  <si>
    <t>58380006</t>
  </si>
  <si>
    <t>obrubník kamenný žulový přímý 1000x200x200mm</t>
  </si>
  <si>
    <t>1911993391</t>
  </si>
  <si>
    <t>"odečtou se obloukové obrubníky" -4,7-4,8-3,2-3,2</t>
  </si>
  <si>
    <t>"odečte se vxbouraný obrubník" -1,0</t>
  </si>
  <si>
    <t>94</t>
  </si>
  <si>
    <t>58380418</t>
  </si>
  <si>
    <t>obrubník kamenný žulový obloukový R 0,5-1m 200x200mm</t>
  </si>
  <si>
    <t>-767779923</t>
  </si>
  <si>
    <t>"R 0.5 m vnější, dle výk. výměr" 3,2</t>
  </si>
  <si>
    <t>"R 0.5 m vnitřní, dle výk. výměr" 3,2</t>
  </si>
  <si>
    <t>95</t>
  </si>
  <si>
    <t>58380428</t>
  </si>
  <si>
    <t>obrubník kamenný žulový obloukový R 1-3m 200x200mm</t>
  </si>
  <si>
    <t>-142556756</t>
  </si>
  <si>
    <t>"R 3.0 m vnější, dle výk. výměr" 4,7</t>
  </si>
  <si>
    <t>"R 1.5 m vnější, dle výk. výměr" 4,8</t>
  </si>
  <si>
    <t>96</t>
  </si>
  <si>
    <t>916241213</t>
  </si>
  <si>
    <t>Osazení obrubníku kamenného stojatého s boční opěrou do lože z betonu prostého</t>
  </si>
  <si>
    <t>-381768305</t>
  </si>
  <si>
    <t>Osazení obrubníku kamenného se zřízením lože, s vyplněním a zatřením spár cementovou maltou stojatého s boční opěrou z betonu prostého, do lože z betonu prostého</t>
  </si>
  <si>
    <t>kamenné obrubníky OP7, barva světlá šedá</t>
  </si>
  <si>
    <t>"dle výk. výměr" 45,0</t>
  </si>
  <si>
    <t>kamenné zahradní krajníky, barva světlá šedá</t>
  </si>
  <si>
    <t>"dle výk. výměr" 9,0</t>
  </si>
  <si>
    <t>97</t>
  </si>
  <si>
    <t>58380374</t>
  </si>
  <si>
    <t>obrubník kamenný žulový přímý 1000x120x250mm</t>
  </si>
  <si>
    <t>-1184313954</t>
  </si>
  <si>
    <t>odečtou se vybour. kam. obrubníky OP7</t>
  </si>
  <si>
    <t>"dle výk. výměr" -8,3</t>
  </si>
  <si>
    <t>98</t>
  </si>
  <si>
    <t>58380220</t>
  </si>
  <si>
    <t>krajník kamenný žulový silniční 110x250x800-2500mm</t>
  </si>
  <si>
    <t>-81594745</t>
  </si>
  <si>
    <t>uvažovat zahradní žulový krajník G3 bosírovaný výběrový</t>
  </si>
  <si>
    <t>rozměr 100x200x300-800 mm, barva světlá šedá</t>
  </si>
  <si>
    <t>99</t>
  </si>
  <si>
    <t>919112213</t>
  </si>
  <si>
    <t>Řezání spár pro vytvoření komůrky š 10 mm hl 25 mm pro těsnící zálivku v živičném krytu</t>
  </si>
  <si>
    <t>-1690523126</t>
  </si>
  <si>
    <t>Řezání dilatačních spár v živičném krytu vytvoření komůrky pro těsnící zálivku šířky 10 mm, hloubky 25 mm</t>
  </si>
  <si>
    <t>"dle řezání AB krytu" 23,0</t>
  </si>
  <si>
    <t>100</t>
  </si>
  <si>
    <t>919121213</t>
  </si>
  <si>
    <t>Těsnění spár zálivkou za studena pro komůrky š 10 mm hl 25 mm bez těsnicího profilu</t>
  </si>
  <si>
    <t>1863658957</t>
  </si>
  <si>
    <t>Utěsnění dilatačních spár zálivkou za studena v cementobetonovém nebo živičném krytu včetně adhezního nátěru bez těsnicího profilu pod zálivkou, pro komůrky šířky 10 mm, hloubky 25 mm</t>
  </si>
  <si>
    <t>919735111</t>
  </si>
  <si>
    <t>Řezání stávajícího živičného krytu hl do 50 mm</t>
  </si>
  <si>
    <t>1380110984</t>
  </si>
  <si>
    <t>Řezání stávajícího živičného krytu nebo podkladu hloubky do 50 mm</t>
  </si>
  <si>
    <t>"řezání AB krytu dle výk. výměr" 23,0</t>
  </si>
  <si>
    <t>102</t>
  </si>
  <si>
    <t>919735122</t>
  </si>
  <si>
    <t>Řezání stávajícího betonového krytu hl přes 50 do 100 mm</t>
  </si>
  <si>
    <t>94795394</t>
  </si>
  <si>
    <t>Řezání stávajícího betonového krytu nebo podkladu hloubky přes 50 do 100 mm</t>
  </si>
  <si>
    <t>"řezání bet. krytu dle výk. výměr" 3,0</t>
  </si>
  <si>
    <t>103</t>
  </si>
  <si>
    <t>979024443</t>
  </si>
  <si>
    <t>Očištění vybouraných obrubníků a krajníků silničních</t>
  </si>
  <si>
    <t>-1047473687</t>
  </si>
  <si>
    <t>Očištění vybouraných prvků komunikací od spojovacího materiálu s odklizením a uložením očištěných hmot a spojovacího materiálu na skládku na vzdálenost do 10 m obrubníků a krajníků, vybouraných z jakéhokoliv lože a s jakoukoliv výplní spár silničních</t>
  </si>
  <si>
    <t>vybouraných kamenných obrubníků</t>
  </si>
  <si>
    <t>"dle výk. výměr" 8,3+1,0</t>
  </si>
  <si>
    <t>997</t>
  </si>
  <si>
    <t>Přesun sutě</t>
  </si>
  <si>
    <t>104</t>
  </si>
  <si>
    <t>997221551</t>
  </si>
  <si>
    <t>Vodorovná doprava suti ze sypkých materiálů do 1 km</t>
  </si>
  <si>
    <t>1839912100</t>
  </si>
  <si>
    <t>Vodorovná doprava suti bez naložení, ale se složením a s hrubým urovnáním ze sypkých materiálů, na vzdálenost do 1 km</t>
  </si>
  <si>
    <t>Na skládku odpadů do 13 km</t>
  </si>
  <si>
    <t>"kamenivo drcené" 101,703+7,922</t>
  </si>
  <si>
    <t>Na deponii dle určení stavebníka do 1 km</t>
  </si>
  <si>
    <t>"odstr. asf. drť" 34,867</t>
  </si>
  <si>
    <t>"vyfréz. asf. drť" 3,763+40,331</t>
  </si>
  <si>
    <t>105</t>
  </si>
  <si>
    <t>997221559</t>
  </si>
  <si>
    <t>Příplatek ZKD 1 km u vodorovné dopravy suti ze sypkých materiálů</t>
  </si>
  <si>
    <t>1276517543</t>
  </si>
  <si>
    <t>Vodorovná doprava suti bez naložení, ale se složením a s hrubým urovnáním Příplatek k ceně za každý další i započatý 1 km přes 1 km</t>
  </si>
  <si>
    <t>"kamenivo drcené" (101,703+7,922)*(13-1)</t>
  </si>
  <si>
    <t>106</t>
  </si>
  <si>
    <t>997221561</t>
  </si>
  <si>
    <t>Vodorovná doprava suti z kusových materiálů do 1 km</t>
  </si>
  <si>
    <t>-282444511</t>
  </si>
  <si>
    <t>Vodorovná doprava suti bez naložení, ale se složením a s hrubým urovnáním z kusových materiálů, na vzdálenost do 1 km</t>
  </si>
  <si>
    <t>"rozebraná zámk. dlažba" 2,262</t>
  </si>
  <si>
    <t>"odstraněný asfalt" 34,369</t>
  </si>
  <si>
    <t>"odstraněný beton" 9,096</t>
  </si>
  <si>
    <t>"odstraněné UV" 0,880</t>
  </si>
  <si>
    <t>107</t>
  </si>
  <si>
    <t>997221569</t>
  </si>
  <si>
    <t>Příplatek ZKD 1 km u vodorovné dopravy suti z kusových materiálů</t>
  </si>
  <si>
    <t>1892259922</t>
  </si>
  <si>
    <t>"rozebraná zámk. dlažba" 2,262*(13-1)</t>
  </si>
  <si>
    <t>"odstraněný asfalt" 34,369*(13-1)</t>
  </si>
  <si>
    <t>"odstraněný beton" 9,096*(13-1)</t>
  </si>
  <si>
    <t>"odstraněné UV" 0,880*(13-1)</t>
  </si>
  <si>
    <t>108</t>
  </si>
  <si>
    <t>997221571</t>
  </si>
  <si>
    <t>Vodorovná doprava vybouraných hmot do 1 km</t>
  </si>
  <si>
    <t>1192178560</t>
  </si>
  <si>
    <t>Vodorovná doprava vybouraných hmot bez naložení, ale se složením a s hrubým urovnáním na vzdálenost do 1 km</t>
  </si>
  <si>
    <t>"vybourané silniční obrubníky" 1,073+(131,6*0,205)</t>
  </si>
  <si>
    <t>Na deponii stavebníka do 1 km</t>
  </si>
  <si>
    <t>"mříž UV" 0,1</t>
  </si>
  <si>
    <t>109</t>
  </si>
  <si>
    <t>997221579</t>
  </si>
  <si>
    <t>Příplatek ZKD 1 km u vodorovné dopravy vybouraných hmot</t>
  </si>
  <si>
    <t>-624302324</t>
  </si>
  <si>
    <t>Vodorovná doprava vybouraných hmot bez naložení, ale se složením a s hrubým urovnáním na vzdálenost Příplatek k ceně za každý další i započatý 1 km přes 1 km</t>
  </si>
  <si>
    <t>"vybourané silniční obrubníky" (1,073+(131,6*0,205))*(13-1)</t>
  </si>
  <si>
    <t>110</t>
  </si>
  <si>
    <t>997221615</t>
  </si>
  <si>
    <t>Poplatek za uložení na skládce (skládkovné) stavebního odpadu betonového kód odpadu 17 01 01</t>
  </si>
  <si>
    <t>1461805405</t>
  </si>
  <si>
    <t>Poplatek za uložení stavebního odpadu na skládce (skládkovné) z prostého betonu zatříděného do Katalogu odpadů pod kódem 17 01 01</t>
  </si>
  <si>
    <t>111</t>
  </si>
  <si>
    <t>997221645</t>
  </si>
  <si>
    <t>Poplatek za uložení na skládce (skládkovné) odpadu asfaltového bez dehtu kód odpadu 17 03 02</t>
  </si>
  <si>
    <t>-1645020564</t>
  </si>
  <si>
    <t>Poplatek za uložení stavebního odpadu na skládce (skládkovné) asfaltového bez obsahu dehtu zatříděného do Katalogu odpadů pod kódem 17 03 02</t>
  </si>
  <si>
    <t>112</t>
  </si>
  <si>
    <t>997221655</t>
  </si>
  <si>
    <t>Poplatek za uložení na skládce (skládkovné) zeminy a kamení kód odpadu 17 05 04</t>
  </si>
  <si>
    <t>-504669242</t>
  </si>
  <si>
    <t>Poplatek za uložení stavebního odpadu na skládce (skládkovné) zeminy a kamení zatříděného do Katalogu odpadů pod kódem 17 05 04</t>
  </si>
  <si>
    <t>998</t>
  </si>
  <si>
    <t>Přesun hmot</t>
  </si>
  <si>
    <t>113</t>
  </si>
  <si>
    <t>998225111</t>
  </si>
  <si>
    <t>Přesun hmot pro pozemní komunikace s krytem z kamene, monolitickým betonovým nebo živičným</t>
  </si>
  <si>
    <t>-649799546</t>
  </si>
  <si>
    <t>Přesun hmot pro komunikace s krytem z kameniva, monolitickým betonovým nebo živičným dopravní vzdálenost do 200 m jakékoliv délky objektu</t>
  </si>
  <si>
    <t>114</t>
  </si>
  <si>
    <t>Překl.VN</t>
  </si>
  <si>
    <t>Úprava polohy kabelu VN, vč. zemních prací a chráničky</t>
  </si>
  <si>
    <t>-38834071</t>
  </si>
  <si>
    <t>doplnění chráničky kabelů VN, komplet včetně zemních prací</t>
  </si>
  <si>
    <t>"kabelů VN dle výk. výměr" 28,0</t>
  </si>
  <si>
    <t>dle požadavků správce</t>
  </si>
  <si>
    <t>115</t>
  </si>
  <si>
    <t>000Překl 24</t>
  </si>
  <si>
    <t>Úprava polohy kabelu, včetně doplnění ochrany</t>
  </si>
  <si>
    <t>-2132245344</t>
  </si>
  <si>
    <t>doplnění chráničky a stranové přeložení sděl. kabelů , komplet včetně zemních prací</t>
  </si>
  <si>
    <t>"kabelů sdělovacích dle výk. výměr" 18,0</t>
  </si>
  <si>
    <t>PSV</t>
  </si>
  <si>
    <t>Práce a dodávky PSV</t>
  </si>
  <si>
    <t>711</t>
  </si>
  <si>
    <t>Izolace proti vodě, vlhkosti a plynům</t>
  </si>
  <si>
    <t>116</t>
  </si>
  <si>
    <t>711161215</t>
  </si>
  <si>
    <t>Izolace proti zemní vlhkosti nopovou fólií svislá, nopek v 20,0 mm, tl do 1,0 mm</t>
  </si>
  <si>
    <t>-1265627501</t>
  </si>
  <si>
    <t>Izolace proti zemní vlhkosti a beztlakové vodě nopovými fóliemi na ploše svislé S vrstva ochranná, odvětrávací a drenážní výška nopku 20,0 mm, tl. fólie do 1,0 mm</t>
  </si>
  <si>
    <t>nopová flolie podél stávajících objektů ve styku s kcí chodníku</t>
  </si>
  <si>
    <t>"výška cca 0.3 m, dl. dle výk. výměr" 0,3*29,0</t>
  </si>
  <si>
    <t>REKAPITULACE</t>
  </si>
  <si>
    <t>1. Elektromontáže</t>
  </si>
  <si>
    <t>2. Zemní práce</t>
  </si>
  <si>
    <t>3. Práce  HZS</t>
  </si>
  <si>
    <t>ELEKTROMONTÁŽE  CELKEM - bez DPH</t>
  </si>
  <si>
    <t>1. ELEKTROMONTÁŽE</t>
  </si>
  <si>
    <t>Montáže</t>
  </si>
  <si>
    <t>Materiál</t>
  </si>
  <si>
    <t>Cena</t>
  </si>
  <si>
    <t>Pol.</t>
  </si>
  <si>
    <t>Název</t>
  </si>
  <si>
    <t>M.j.</t>
  </si>
  <si>
    <t>J.cena</t>
  </si>
  <si>
    <t>Cena mon.</t>
  </si>
  <si>
    <t>Množ.</t>
  </si>
  <si>
    <t>Cena mat.</t>
  </si>
  <si>
    <t>celkem</t>
  </si>
  <si>
    <t>M+D  Chránička KORUFLEX 50, 50/41 mm, volně ulož.</t>
  </si>
  <si>
    <t>M+D  Chránička PE 110mm</t>
  </si>
  <si>
    <t>Příplatek za zatahování kabelu do chráničky - do 0,75 kg/m</t>
  </si>
  <si>
    <r>
      <t>M+D  Kabel AYKY 4 x 16 mm</t>
    </r>
    <r>
      <rPr>
        <vertAlign val="superscript"/>
        <sz val="9"/>
        <rFont val="Arial CE"/>
        <family val="2"/>
        <charset val="238"/>
      </rPr>
      <t>2</t>
    </r>
    <r>
      <rPr>
        <sz val="8"/>
        <rFont val="Arial CE"/>
        <family val="2"/>
      </rPr>
      <t xml:space="preserve"> volně uložený</t>
    </r>
  </si>
  <si>
    <t>M  Ukončení kabelu celoplastového do 4 x 16 mm2</t>
  </si>
  <si>
    <t xml:space="preserve">M+D Montáž a dodávka  stožárové rozvodnice </t>
  </si>
  <si>
    <t>M       Montáž a zapojení  LED svítidla, na stožár</t>
  </si>
  <si>
    <t>D - Dodávka LED svítidlo - např. DS Mikro 20LED,36W,DX10,3000°K</t>
  </si>
  <si>
    <t>M + D žárově zink. stožáru 133/89/60 , v = 6,0m</t>
  </si>
  <si>
    <t>Ochranná manžeta na stožár - OMP133</t>
  </si>
  <si>
    <t>M  Elektrovýzbroj stožáru pro 1 okruh, bez dodávky rozvodnice stož.</t>
  </si>
  <si>
    <r>
      <t>Kabel CYKY 3C x 1.5 mm</t>
    </r>
    <r>
      <rPr>
        <vertAlign val="superscript"/>
        <sz val="9"/>
        <rFont val="Arial CE"/>
        <family val="2"/>
        <charset val="238"/>
      </rPr>
      <t>2</t>
    </r>
    <r>
      <rPr>
        <sz val="8"/>
        <rFont val="Arial CE"/>
        <family val="2"/>
      </rPr>
      <t xml:space="preserve"> volně uložený</t>
    </r>
  </si>
  <si>
    <t>Uzemňovací vedení  FeZn 10 mm</t>
  </si>
  <si>
    <t>Uzemňovací vedení  FeZn 30x4 mm</t>
  </si>
  <si>
    <t>Svorka hromosvodní typ SR03</t>
  </si>
  <si>
    <t>M+D Kabelový soubor se spojovačem  SLV SV 6-25</t>
  </si>
  <si>
    <t>Celkem</t>
  </si>
  <si>
    <t xml:space="preserve">Materiál podružný </t>
  </si>
  <si>
    <t>%</t>
  </si>
  <si>
    <t>-</t>
  </si>
  <si>
    <t>Materiál celkem</t>
  </si>
  <si>
    <t>SOUČET</t>
  </si>
  <si>
    <t>1. ELEKTROMONTÁŽE CELKEM</t>
  </si>
  <si>
    <t>2.  Zemní práce</t>
  </si>
  <si>
    <t>Př.</t>
  </si>
  <si>
    <t>Mn.</t>
  </si>
  <si>
    <t xml:space="preserve">Vytýčení kabelového vedení v zastavěném prostoru </t>
  </si>
  <si>
    <t>km</t>
  </si>
  <si>
    <t>Jáma pro stožár veřej.osvětlení a pilíře zem.3</t>
  </si>
  <si>
    <t>Betonový základ do zeminy bez bednění, tř. C12/15 (B15)</t>
  </si>
  <si>
    <t>Stožárové pouzdra pro stožár VO, roura PVC 300x1000 mm</t>
  </si>
  <si>
    <t>Výkop kabelové rýhy š.35, hl. 20 cm, zem.3  -v  chodníku pod niveletou pláně</t>
  </si>
  <si>
    <t>Výkop kabelové rýhy š.50, hl. 80 cm, zem.3  - ve vozovce pod niveletou pláně</t>
  </si>
  <si>
    <t>Výkop kabelové rýhy š.35, hl. 80 cm, zem.3  - ve volném terénu</t>
  </si>
  <si>
    <t xml:space="preserve">Zához rýh po uložení kabelů   </t>
  </si>
  <si>
    <t>Kabelové lože z písku  tl.10cm , do šíře 65 cm</t>
  </si>
  <si>
    <t>Zakrytí plast.fólií do šířky 34cm</t>
  </si>
  <si>
    <r>
      <rPr>
        <sz val="9"/>
        <rFont val="Arial CE"/>
        <family val="2"/>
        <charset val="238"/>
      </rPr>
      <t xml:space="preserve">2.  </t>
    </r>
    <r>
      <rPr>
        <b/>
        <sz val="9"/>
        <rFont val="Arial CE"/>
        <family val="2"/>
        <charset val="238"/>
      </rPr>
      <t>Zemní práce - CELKEM</t>
    </r>
  </si>
  <si>
    <r>
      <t xml:space="preserve"> 3. P</t>
    </r>
    <r>
      <rPr>
        <b/>
        <sz val="11"/>
        <rFont val="Arial CE"/>
        <family val="2"/>
        <charset val="238"/>
      </rPr>
      <t>ráce  HZS</t>
    </r>
  </si>
  <si>
    <t>Položka</t>
  </si>
  <si>
    <t>Mn</t>
  </si>
  <si>
    <t>Demontáže - stáv. sadového stožáru beton., vč.odvozu na skládku</t>
  </si>
  <si>
    <t>Montážní plošina</t>
  </si>
  <si>
    <t>hod</t>
  </si>
  <si>
    <t>Koordinace umístění sloupů dle místních podmínek - nutno odsouhlasit</t>
  </si>
  <si>
    <t xml:space="preserve">Geodetické zaměření </t>
  </si>
  <si>
    <t>HZS</t>
  </si>
  <si>
    <t>Zakreslení skutečného provedení</t>
  </si>
  <si>
    <t>Výchozí revize</t>
  </si>
  <si>
    <t>3. Práce HZS  CELKEM celkem</t>
  </si>
  <si>
    <t>Veřejné osvětlení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</si>
</sst>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%"/>
    <numFmt numFmtId="165" formatCode="dd\.mm\.yyyy"/>
    <numFmt numFmtId="166" formatCode="#,##0.00000"/>
    <numFmt numFmtId="167" formatCode="#,##0.000"/>
    <numFmt numFmtId="168" formatCode="dd/mm/yy"/>
    <numFmt numFmtId="169" formatCode="0.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name val="Arial CE"/>
      <family val="2"/>
      <charset val="238"/>
    </font>
    <font>
      <vertAlign val="superscript"/>
      <sz val="9"/>
      <name val="Arial CE"/>
      <family val="2"/>
      <charset val="238"/>
    </font>
    <font>
      <b/>
      <i/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0" fontId="40" fillId="0" borderId="0"/>
    <xf numFmtId="0" fontId="40" fillId="0" borderId="0"/>
  </cellStyleXfs>
  <cellXfs count="2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49" fontId="40" fillId="0" borderId="0" xfId="2" applyNumberFormat="1" applyAlignment="1">
      <alignment horizontal="left" indent="1"/>
    </xf>
    <xf numFmtId="0" fontId="41" fillId="0" borderId="0" xfId="2" applyFont="1"/>
    <xf numFmtId="0" fontId="40" fillId="0" borderId="0" xfId="2" applyAlignment="1">
      <alignment horizontal="right"/>
    </xf>
    <xf numFmtId="0" fontId="40" fillId="0" borderId="0" xfId="2"/>
    <xf numFmtId="4" fontId="40" fillId="0" borderId="0" xfId="2" applyNumberFormat="1"/>
    <xf numFmtId="2" fontId="40" fillId="0" borderId="0" xfId="2" applyNumberFormat="1"/>
    <xf numFmtId="168" fontId="40" fillId="0" borderId="0" xfId="2" applyNumberFormat="1"/>
    <xf numFmtId="2" fontId="40" fillId="0" borderId="0" xfId="2" applyNumberFormat="1" applyBorder="1"/>
    <xf numFmtId="4" fontId="40" fillId="0" borderId="0" xfId="2" applyNumberFormat="1" applyFont="1" applyBorder="1" applyAlignment="1">
      <alignment horizontal="right" vertical="top"/>
    </xf>
    <xf numFmtId="49" fontId="40" fillId="0" borderId="0" xfId="2" applyNumberFormat="1" applyBorder="1" applyAlignment="1">
      <alignment horizontal="left" indent="1"/>
    </xf>
    <xf numFmtId="0" fontId="42" fillId="0" borderId="23" xfId="2" applyFont="1" applyBorder="1"/>
    <xf numFmtId="0" fontId="42" fillId="0" borderId="23" xfId="2" applyFont="1" applyBorder="1" applyAlignment="1">
      <alignment horizontal="right"/>
    </xf>
    <xf numFmtId="4" fontId="42" fillId="0" borderId="23" xfId="2" applyNumberFormat="1" applyFont="1" applyBorder="1"/>
    <xf numFmtId="2" fontId="42" fillId="0" borderId="23" xfId="2" applyNumberFormat="1" applyFont="1" applyBorder="1"/>
    <xf numFmtId="168" fontId="42" fillId="0" borderId="23" xfId="2" applyNumberFormat="1" applyFont="1" applyBorder="1"/>
    <xf numFmtId="0" fontId="42" fillId="0" borderId="0" xfId="2" applyFont="1"/>
    <xf numFmtId="49" fontId="40" fillId="0" borderId="24" xfId="2" applyNumberFormat="1" applyBorder="1" applyAlignment="1">
      <alignment horizontal="left" indent="1"/>
    </xf>
    <xf numFmtId="0" fontId="40" fillId="0" borderId="25" xfId="2" applyBorder="1"/>
    <xf numFmtId="0" fontId="40" fillId="0" borderId="26" xfId="2" applyBorder="1" applyAlignment="1">
      <alignment horizontal="right"/>
    </xf>
    <xf numFmtId="0" fontId="40" fillId="0" borderId="26" xfId="2" applyBorder="1"/>
    <xf numFmtId="0" fontId="40" fillId="0" borderId="27" xfId="2" applyBorder="1"/>
    <xf numFmtId="4" fontId="40" fillId="0" borderId="26" xfId="2" applyNumberFormat="1" applyBorder="1" applyAlignment="1">
      <alignment horizontal="right"/>
    </xf>
    <xf numFmtId="4" fontId="40" fillId="0" borderId="26" xfId="2" applyNumberFormat="1" applyFill="1" applyBorder="1" applyAlignment="1">
      <alignment horizontal="right"/>
    </xf>
    <xf numFmtId="169" fontId="40" fillId="0" borderId="0" xfId="2" applyNumberFormat="1"/>
    <xf numFmtId="4" fontId="40" fillId="0" borderId="28" xfId="2" applyNumberFormat="1" applyBorder="1"/>
    <xf numFmtId="2" fontId="40" fillId="0" borderId="28" xfId="2" applyNumberFormat="1" applyBorder="1"/>
    <xf numFmtId="168" fontId="40" fillId="0" borderId="28" xfId="2" applyNumberFormat="1" applyBorder="1"/>
    <xf numFmtId="0" fontId="40" fillId="0" borderId="28" xfId="2" applyBorder="1"/>
    <xf numFmtId="0" fontId="40" fillId="0" borderId="29" xfId="2" applyBorder="1"/>
    <xf numFmtId="4" fontId="40" fillId="0" borderId="29" xfId="2" applyNumberFormat="1" applyBorder="1"/>
    <xf numFmtId="4" fontId="40" fillId="0" borderId="0" xfId="2" applyNumberFormat="1" applyBorder="1"/>
    <xf numFmtId="0" fontId="40" fillId="0" borderId="0" xfId="2" applyFill="1" applyBorder="1"/>
    <xf numFmtId="0" fontId="44" fillId="0" borderId="0" xfId="2" applyFont="1"/>
    <xf numFmtId="4" fontId="44" fillId="0" borderId="0" xfId="2" applyNumberFormat="1" applyFont="1"/>
    <xf numFmtId="0" fontId="40" fillId="0" borderId="30" xfId="2" applyBorder="1"/>
    <xf numFmtId="0" fontId="40" fillId="0" borderId="30" xfId="2" applyBorder="1" applyAlignment="1">
      <alignment horizontal="right"/>
    </xf>
    <xf numFmtId="2" fontId="40" fillId="0" borderId="30" xfId="2" applyNumberFormat="1" applyBorder="1" applyAlignment="1">
      <alignment horizontal="right"/>
    </xf>
    <xf numFmtId="4" fontId="40" fillId="0" borderId="30" xfId="2" applyNumberFormat="1" applyBorder="1" applyAlignment="1">
      <alignment horizontal="right"/>
    </xf>
    <xf numFmtId="0" fontId="40" fillId="0" borderId="31" xfId="2" applyBorder="1"/>
    <xf numFmtId="0" fontId="40" fillId="0" borderId="0" xfId="2" applyBorder="1"/>
    <xf numFmtId="0" fontId="40" fillId="0" borderId="0" xfId="2" applyBorder="1" applyAlignment="1">
      <alignment horizontal="right"/>
    </xf>
    <xf numFmtId="2" fontId="40" fillId="0" borderId="0" xfId="2" applyNumberFormat="1" applyBorder="1" applyAlignment="1">
      <alignment horizontal="right"/>
    </xf>
    <xf numFmtId="2" fontId="40" fillId="0" borderId="0" xfId="2" applyNumberFormat="1" applyAlignment="1">
      <alignment horizontal="right"/>
    </xf>
    <xf numFmtId="4" fontId="40" fillId="0" borderId="0" xfId="2" applyNumberFormat="1" applyBorder="1" applyAlignment="1">
      <alignment horizontal="right"/>
    </xf>
    <xf numFmtId="4" fontId="42" fillId="0" borderId="0" xfId="2" applyNumberFormat="1" applyFont="1"/>
    <xf numFmtId="49" fontId="40" fillId="0" borderId="0" xfId="2" applyNumberFormat="1" applyAlignment="1">
      <alignment horizontal="left"/>
    </xf>
    <xf numFmtId="4" fontId="40" fillId="0" borderId="0" xfId="2" applyNumberFormat="1" applyAlignment="1">
      <alignment horizontal="right"/>
    </xf>
    <xf numFmtId="49" fontId="40" fillId="0" borderId="30" xfId="2" applyNumberFormat="1" applyBorder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0" fillId="0" borderId="26" xfId="2" applyBorder="1" applyAlignment="1">
      <alignment horizontal="center"/>
    </xf>
  </cellXfs>
  <cellStyles count="4">
    <cellStyle name="Hypertextový odkaz" xfId="1" builtinId="8"/>
    <cellStyle name="Normální" xfId="0" builtinId="0" customBuiltin="1"/>
    <cellStyle name="normální 2" xfId="2"/>
    <cellStyle name="Normální 45" xf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opLeftCell="A94" workbookViewId="0">
      <selection activeCell="BE58" sqref="BE5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55" t="s">
        <v>5</v>
      </c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s="1" customFormat="1" ht="12" customHeight="1">
      <c r="B5" s="21"/>
      <c r="D5" s="25" t="s">
        <v>13</v>
      </c>
      <c r="K5" s="286" t="s">
        <v>14</v>
      </c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R5" s="21"/>
      <c r="BE5" s="283" t="s">
        <v>15</v>
      </c>
      <c r="BS5" s="18" t="s">
        <v>6</v>
      </c>
    </row>
    <row r="6" spans="1:74" s="1" customFormat="1" ht="36.950000000000003" customHeight="1">
      <c r="B6" s="21"/>
      <c r="D6" s="27" t="s">
        <v>16</v>
      </c>
      <c r="K6" s="287" t="s">
        <v>17</v>
      </c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R6" s="21"/>
      <c r="BE6" s="284"/>
      <c r="BS6" s="18" t="s">
        <v>6</v>
      </c>
    </row>
    <row r="7" spans="1:74" s="1" customFormat="1" ht="12" customHeight="1">
      <c r="B7" s="21"/>
      <c r="D7" s="28" t="s">
        <v>18</v>
      </c>
      <c r="K7" s="26" t="s">
        <v>1</v>
      </c>
      <c r="AK7" s="28" t="s">
        <v>19</v>
      </c>
      <c r="AN7" s="26" t="s">
        <v>1</v>
      </c>
      <c r="AR7" s="21"/>
      <c r="BE7" s="284"/>
      <c r="BS7" s="18" t="s">
        <v>6</v>
      </c>
    </row>
    <row r="8" spans="1:74" s="1" customFormat="1" ht="12" customHeight="1">
      <c r="B8" s="21"/>
      <c r="D8" s="28" t="s">
        <v>20</v>
      </c>
      <c r="K8" s="26" t="s">
        <v>21</v>
      </c>
      <c r="AK8" s="28" t="s">
        <v>22</v>
      </c>
      <c r="AN8" s="29" t="s">
        <v>23</v>
      </c>
      <c r="AR8" s="21"/>
      <c r="BE8" s="284"/>
      <c r="BS8" s="18" t="s">
        <v>6</v>
      </c>
    </row>
    <row r="9" spans="1:74" s="1" customFormat="1" ht="14.45" customHeight="1">
      <c r="B9" s="21"/>
      <c r="AR9" s="21"/>
      <c r="BE9" s="284"/>
      <c r="BS9" s="18" t="s">
        <v>6</v>
      </c>
    </row>
    <row r="10" spans="1:74" s="1" customFormat="1" ht="12" customHeight="1">
      <c r="B10" s="21"/>
      <c r="D10" s="28" t="s">
        <v>24</v>
      </c>
      <c r="AK10" s="28" t="s">
        <v>25</v>
      </c>
      <c r="AN10" s="26" t="s">
        <v>1</v>
      </c>
      <c r="AR10" s="21"/>
      <c r="BE10" s="284"/>
      <c r="BS10" s="18" t="s">
        <v>6</v>
      </c>
    </row>
    <row r="11" spans="1:74" s="1" customFormat="1" ht="18.399999999999999" customHeight="1">
      <c r="B11" s="21"/>
      <c r="E11" s="26" t="s">
        <v>26</v>
      </c>
      <c r="AK11" s="28" t="s">
        <v>27</v>
      </c>
      <c r="AN11" s="26" t="s">
        <v>1</v>
      </c>
      <c r="AR11" s="21"/>
      <c r="BE11" s="284"/>
      <c r="BS11" s="18" t="s">
        <v>6</v>
      </c>
    </row>
    <row r="12" spans="1:74" s="1" customFormat="1" ht="6.95" customHeight="1">
      <c r="B12" s="21"/>
      <c r="AR12" s="21"/>
      <c r="BE12" s="284"/>
      <c r="BS12" s="18" t="s">
        <v>6</v>
      </c>
    </row>
    <row r="13" spans="1:74" s="1" customFormat="1" ht="12" customHeight="1">
      <c r="B13" s="21"/>
      <c r="D13" s="28" t="s">
        <v>28</v>
      </c>
      <c r="AK13" s="28" t="s">
        <v>25</v>
      </c>
      <c r="AN13" s="30" t="s">
        <v>29</v>
      </c>
      <c r="AR13" s="21"/>
      <c r="BE13" s="284"/>
      <c r="BS13" s="18" t="s">
        <v>6</v>
      </c>
    </row>
    <row r="14" spans="1:74" ht="12.75">
      <c r="B14" s="21"/>
      <c r="E14" s="288" t="s">
        <v>29</v>
      </c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" t="s">
        <v>27</v>
      </c>
      <c r="AN14" s="30" t="s">
        <v>29</v>
      </c>
      <c r="AR14" s="21"/>
      <c r="BE14" s="284"/>
      <c r="BS14" s="18" t="s">
        <v>6</v>
      </c>
    </row>
    <row r="15" spans="1:74" s="1" customFormat="1" ht="6.95" customHeight="1">
      <c r="B15" s="21"/>
      <c r="AR15" s="21"/>
      <c r="BE15" s="284"/>
      <c r="BS15" s="18" t="s">
        <v>3</v>
      </c>
    </row>
    <row r="16" spans="1:74" s="1" customFormat="1" ht="12" customHeight="1">
      <c r="B16" s="21"/>
      <c r="D16" s="28" t="s">
        <v>30</v>
      </c>
      <c r="AK16" s="28" t="s">
        <v>25</v>
      </c>
      <c r="AN16" s="26" t="s">
        <v>31</v>
      </c>
      <c r="AR16" s="21"/>
      <c r="BE16" s="284"/>
      <c r="BS16" s="18" t="s">
        <v>3</v>
      </c>
    </row>
    <row r="17" spans="1:71" s="1" customFormat="1" ht="18.399999999999999" customHeight="1">
      <c r="B17" s="21"/>
      <c r="E17" s="26" t="s">
        <v>32</v>
      </c>
      <c r="AK17" s="28" t="s">
        <v>27</v>
      </c>
      <c r="AN17" s="26" t="s">
        <v>1</v>
      </c>
      <c r="AR17" s="21"/>
      <c r="BE17" s="284"/>
      <c r="BS17" s="18" t="s">
        <v>33</v>
      </c>
    </row>
    <row r="18" spans="1:71" s="1" customFormat="1" ht="6.95" customHeight="1">
      <c r="B18" s="21"/>
      <c r="AR18" s="21"/>
      <c r="BE18" s="284"/>
      <c r="BS18" s="18" t="s">
        <v>6</v>
      </c>
    </row>
    <row r="19" spans="1:71" s="1" customFormat="1" ht="12" customHeight="1">
      <c r="B19" s="21"/>
      <c r="D19" s="28" t="s">
        <v>34</v>
      </c>
      <c r="AK19" s="28" t="s">
        <v>25</v>
      </c>
      <c r="AN19" s="26" t="s">
        <v>1</v>
      </c>
      <c r="AR19" s="21"/>
      <c r="BE19" s="284"/>
      <c r="BS19" s="18" t="s">
        <v>6</v>
      </c>
    </row>
    <row r="20" spans="1:71" s="1" customFormat="1" ht="18.399999999999999" customHeight="1">
      <c r="B20" s="21"/>
      <c r="E20" s="26" t="s">
        <v>35</v>
      </c>
      <c r="AK20" s="28" t="s">
        <v>27</v>
      </c>
      <c r="AN20" s="26" t="s">
        <v>1</v>
      </c>
      <c r="AR20" s="21"/>
      <c r="BE20" s="284"/>
      <c r="BS20" s="18" t="s">
        <v>33</v>
      </c>
    </row>
    <row r="21" spans="1:71" s="1" customFormat="1" ht="6.95" customHeight="1">
      <c r="B21" s="21"/>
      <c r="AR21" s="21"/>
      <c r="BE21" s="284"/>
    </row>
    <row r="22" spans="1:71" s="1" customFormat="1" ht="12" customHeight="1">
      <c r="B22" s="21"/>
      <c r="D22" s="28" t="s">
        <v>36</v>
      </c>
      <c r="AR22" s="21"/>
      <c r="BE22" s="284"/>
    </row>
    <row r="23" spans="1:71" s="1" customFormat="1" ht="16.5" customHeight="1">
      <c r="B23" s="21"/>
      <c r="E23" s="290" t="s">
        <v>1</v>
      </c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  <c r="AK23" s="290"/>
      <c r="AL23" s="290"/>
      <c r="AM23" s="290"/>
      <c r="AN23" s="290"/>
      <c r="AR23" s="21"/>
      <c r="BE23" s="284"/>
    </row>
    <row r="24" spans="1:71" s="1" customFormat="1" ht="6.95" customHeight="1">
      <c r="B24" s="21"/>
      <c r="AR24" s="21"/>
      <c r="BE24" s="284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84"/>
    </row>
    <row r="26" spans="1:71" s="2" customFormat="1" ht="25.9" customHeight="1">
      <c r="A26" s="33"/>
      <c r="B26" s="34"/>
      <c r="C26" s="33"/>
      <c r="D26" s="35" t="s">
        <v>37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91">
        <f>ROUND(AG94,2)</f>
        <v>0</v>
      </c>
      <c r="AL26" s="292"/>
      <c r="AM26" s="292"/>
      <c r="AN26" s="292"/>
      <c r="AO26" s="292"/>
      <c r="AP26" s="33"/>
      <c r="AQ26" s="33"/>
      <c r="AR26" s="34"/>
      <c r="BE26" s="284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84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93" t="s">
        <v>38</v>
      </c>
      <c r="M28" s="293"/>
      <c r="N28" s="293"/>
      <c r="O28" s="293"/>
      <c r="P28" s="293"/>
      <c r="Q28" s="33"/>
      <c r="R28" s="33"/>
      <c r="S28" s="33"/>
      <c r="T28" s="33"/>
      <c r="U28" s="33"/>
      <c r="V28" s="33"/>
      <c r="W28" s="293" t="s">
        <v>39</v>
      </c>
      <c r="X28" s="293"/>
      <c r="Y28" s="293"/>
      <c r="Z28" s="293"/>
      <c r="AA28" s="293"/>
      <c r="AB28" s="293"/>
      <c r="AC28" s="293"/>
      <c r="AD28" s="293"/>
      <c r="AE28" s="293"/>
      <c r="AF28" s="33"/>
      <c r="AG28" s="33"/>
      <c r="AH28" s="33"/>
      <c r="AI28" s="33"/>
      <c r="AJ28" s="33"/>
      <c r="AK28" s="293" t="s">
        <v>40</v>
      </c>
      <c r="AL28" s="293"/>
      <c r="AM28" s="293"/>
      <c r="AN28" s="293"/>
      <c r="AO28" s="293"/>
      <c r="AP28" s="33"/>
      <c r="AQ28" s="33"/>
      <c r="AR28" s="34"/>
      <c r="BE28" s="284"/>
    </row>
    <row r="29" spans="1:71" s="3" customFormat="1" ht="14.45" customHeight="1">
      <c r="B29" s="38"/>
      <c r="D29" s="28" t="s">
        <v>41</v>
      </c>
      <c r="F29" s="28" t="s">
        <v>42</v>
      </c>
      <c r="L29" s="278">
        <v>0.21</v>
      </c>
      <c r="M29" s="277"/>
      <c r="N29" s="277"/>
      <c r="O29" s="277"/>
      <c r="P29" s="277"/>
      <c r="W29" s="276">
        <f>AK26</f>
        <v>0</v>
      </c>
      <c r="X29" s="277"/>
      <c r="Y29" s="277"/>
      <c r="Z29" s="277"/>
      <c r="AA29" s="277"/>
      <c r="AB29" s="277"/>
      <c r="AC29" s="277"/>
      <c r="AD29" s="277"/>
      <c r="AE29" s="277"/>
      <c r="AK29" s="276">
        <f>W29*0.21</f>
        <v>0</v>
      </c>
      <c r="AL29" s="277"/>
      <c r="AM29" s="277"/>
      <c r="AN29" s="277"/>
      <c r="AO29" s="277"/>
      <c r="AR29" s="38"/>
      <c r="BE29" s="285"/>
    </row>
    <row r="30" spans="1:71" s="3" customFormat="1" ht="14.45" customHeight="1">
      <c r="B30" s="38"/>
      <c r="F30" s="28" t="s">
        <v>43</v>
      </c>
      <c r="L30" s="278">
        <v>0.15</v>
      </c>
      <c r="M30" s="277"/>
      <c r="N30" s="277"/>
      <c r="O30" s="277"/>
      <c r="P30" s="277"/>
      <c r="W30" s="276">
        <f>ROUND(BA94, 2)</f>
        <v>0</v>
      </c>
      <c r="X30" s="277"/>
      <c r="Y30" s="277"/>
      <c r="Z30" s="277"/>
      <c r="AA30" s="277"/>
      <c r="AB30" s="277"/>
      <c r="AC30" s="277"/>
      <c r="AD30" s="277"/>
      <c r="AE30" s="277"/>
      <c r="AK30" s="276">
        <f>ROUND(AW94, 2)</f>
        <v>0</v>
      </c>
      <c r="AL30" s="277"/>
      <c r="AM30" s="277"/>
      <c r="AN30" s="277"/>
      <c r="AO30" s="277"/>
      <c r="AR30" s="38"/>
      <c r="BE30" s="285"/>
    </row>
    <row r="31" spans="1:71" s="3" customFormat="1" ht="14.45" hidden="1" customHeight="1">
      <c r="B31" s="38"/>
      <c r="F31" s="28" t="s">
        <v>44</v>
      </c>
      <c r="L31" s="278">
        <v>0.21</v>
      </c>
      <c r="M31" s="277"/>
      <c r="N31" s="277"/>
      <c r="O31" s="277"/>
      <c r="P31" s="277"/>
      <c r="W31" s="276">
        <f>ROUND(BB94, 2)</f>
        <v>0</v>
      </c>
      <c r="X31" s="277"/>
      <c r="Y31" s="277"/>
      <c r="Z31" s="277"/>
      <c r="AA31" s="277"/>
      <c r="AB31" s="277"/>
      <c r="AC31" s="277"/>
      <c r="AD31" s="277"/>
      <c r="AE31" s="277"/>
      <c r="AK31" s="276">
        <v>0</v>
      </c>
      <c r="AL31" s="277"/>
      <c r="AM31" s="277"/>
      <c r="AN31" s="277"/>
      <c r="AO31" s="277"/>
      <c r="AR31" s="38"/>
      <c r="BE31" s="285"/>
    </row>
    <row r="32" spans="1:71" s="3" customFormat="1" ht="14.45" hidden="1" customHeight="1">
      <c r="B32" s="38"/>
      <c r="F32" s="28" t="s">
        <v>45</v>
      </c>
      <c r="L32" s="278">
        <v>0.15</v>
      </c>
      <c r="M32" s="277"/>
      <c r="N32" s="277"/>
      <c r="O32" s="277"/>
      <c r="P32" s="277"/>
      <c r="W32" s="276">
        <f>ROUND(BC94, 2)</f>
        <v>0</v>
      </c>
      <c r="X32" s="277"/>
      <c r="Y32" s="277"/>
      <c r="Z32" s="277"/>
      <c r="AA32" s="277"/>
      <c r="AB32" s="277"/>
      <c r="AC32" s="277"/>
      <c r="AD32" s="277"/>
      <c r="AE32" s="277"/>
      <c r="AK32" s="276">
        <v>0</v>
      </c>
      <c r="AL32" s="277"/>
      <c r="AM32" s="277"/>
      <c r="AN32" s="277"/>
      <c r="AO32" s="277"/>
      <c r="AR32" s="38"/>
      <c r="BE32" s="285"/>
    </row>
    <row r="33" spans="1:57" s="3" customFormat="1" ht="14.45" hidden="1" customHeight="1">
      <c r="B33" s="38"/>
      <c r="F33" s="28" t="s">
        <v>46</v>
      </c>
      <c r="L33" s="278">
        <v>0</v>
      </c>
      <c r="M33" s="277"/>
      <c r="N33" s="277"/>
      <c r="O33" s="277"/>
      <c r="P33" s="277"/>
      <c r="W33" s="276">
        <f>ROUND(BD94, 2)</f>
        <v>0</v>
      </c>
      <c r="X33" s="277"/>
      <c r="Y33" s="277"/>
      <c r="Z33" s="277"/>
      <c r="AA33" s="277"/>
      <c r="AB33" s="277"/>
      <c r="AC33" s="277"/>
      <c r="AD33" s="277"/>
      <c r="AE33" s="277"/>
      <c r="AK33" s="276">
        <v>0</v>
      </c>
      <c r="AL33" s="277"/>
      <c r="AM33" s="277"/>
      <c r="AN33" s="277"/>
      <c r="AO33" s="277"/>
      <c r="AR33" s="38"/>
      <c r="BE33" s="285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84"/>
    </row>
    <row r="35" spans="1:57" s="2" customFormat="1" ht="25.9" customHeight="1">
      <c r="A35" s="33"/>
      <c r="B35" s="34"/>
      <c r="C35" s="39"/>
      <c r="D35" s="40" t="s">
        <v>47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48</v>
      </c>
      <c r="U35" s="41"/>
      <c r="V35" s="41"/>
      <c r="W35" s="41"/>
      <c r="X35" s="279" t="s">
        <v>49</v>
      </c>
      <c r="Y35" s="280"/>
      <c r="Z35" s="280"/>
      <c r="AA35" s="280"/>
      <c r="AB35" s="280"/>
      <c r="AC35" s="41"/>
      <c r="AD35" s="41"/>
      <c r="AE35" s="41"/>
      <c r="AF35" s="41"/>
      <c r="AG35" s="41"/>
      <c r="AH35" s="41"/>
      <c r="AI35" s="41"/>
      <c r="AJ35" s="41"/>
      <c r="AK35" s="281">
        <f>SUM(AK26:AK33)</f>
        <v>0</v>
      </c>
      <c r="AL35" s="280"/>
      <c r="AM35" s="280"/>
      <c r="AN35" s="280"/>
      <c r="AO35" s="282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50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51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3"/>
      <c r="B60" s="34"/>
      <c r="C60" s="33"/>
      <c r="D60" s="46" t="s">
        <v>52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53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52</v>
      </c>
      <c r="AI60" s="36"/>
      <c r="AJ60" s="36"/>
      <c r="AK60" s="36"/>
      <c r="AL60" s="36"/>
      <c r="AM60" s="46" t="s">
        <v>53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3"/>
      <c r="B64" s="34"/>
      <c r="C64" s="33"/>
      <c r="D64" s="44" t="s">
        <v>54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55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3"/>
      <c r="B75" s="34"/>
      <c r="C75" s="33"/>
      <c r="D75" s="46" t="s">
        <v>52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53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52</v>
      </c>
      <c r="AI75" s="36"/>
      <c r="AJ75" s="36"/>
      <c r="AK75" s="36"/>
      <c r="AL75" s="36"/>
      <c r="AM75" s="46" t="s">
        <v>53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2" t="s">
        <v>56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13</v>
      </c>
      <c r="L84" s="4" t="str">
        <f>K5</f>
        <v>1030_zm_01_2023</v>
      </c>
      <c r="AR84" s="52"/>
    </row>
    <row r="85" spans="1:91" s="5" customFormat="1" ht="36.950000000000003" customHeight="1">
      <c r="B85" s="53"/>
      <c r="C85" s="54" t="s">
        <v>16</v>
      </c>
      <c r="L85" s="267" t="str">
        <f>K6</f>
        <v>Parkovací stání - ulice Sadová Nová Bystřice</v>
      </c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  <c r="X85" s="268"/>
      <c r="Y85" s="268"/>
      <c r="Z85" s="268"/>
      <c r="AA85" s="268"/>
      <c r="AB85" s="268"/>
      <c r="AC85" s="268"/>
      <c r="AD85" s="268"/>
      <c r="AE85" s="268"/>
      <c r="AF85" s="268"/>
      <c r="AG85" s="268"/>
      <c r="AH85" s="268"/>
      <c r="AI85" s="268"/>
      <c r="AJ85" s="268"/>
      <c r="AK85" s="268"/>
      <c r="AL85" s="268"/>
      <c r="AM85" s="268"/>
      <c r="AN85" s="268"/>
      <c r="AO85" s="268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20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Nová Bystřice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22</v>
      </c>
      <c r="AJ87" s="33"/>
      <c r="AK87" s="33"/>
      <c r="AL87" s="33"/>
      <c r="AM87" s="269" t="str">
        <f>IF(AN8= "","",AN8)</f>
        <v>20. 2. 2023</v>
      </c>
      <c r="AN87" s="269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24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Město Nová Bystřice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30</v>
      </c>
      <c r="AJ89" s="33"/>
      <c r="AK89" s="33"/>
      <c r="AL89" s="33"/>
      <c r="AM89" s="270" t="str">
        <f>IF(E17="","",E17)</f>
        <v>WAY project s.r.o.</v>
      </c>
      <c r="AN89" s="271"/>
      <c r="AO89" s="271"/>
      <c r="AP89" s="271"/>
      <c r="AQ89" s="33"/>
      <c r="AR89" s="34"/>
      <c r="AS89" s="272" t="s">
        <v>57</v>
      </c>
      <c r="AT89" s="273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8" t="s">
        <v>28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34</v>
      </c>
      <c r="AJ90" s="33"/>
      <c r="AK90" s="33"/>
      <c r="AL90" s="33"/>
      <c r="AM90" s="270" t="str">
        <f>IF(E20="","",E20)</f>
        <v xml:space="preserve"> </v>
      </c>
      <c r="AN90" s="271"/>
      <c r="AO90" s="271"/>
      <c r="AP90" s="271"/>
      <c r="AQ90" s="33"/>
      <c r="AR90" s="34"/>
      <c r="AS90" s="274"/>
      <c r="AT90" s="275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74"/>
      <c r="AT91" s="275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62" t="s">
        <v>58</v>
      </c>
      <c r="D92" s="263"/>
      <c r="E92" s="263"/>
      <c r="F92" s="263"/>
      <c r="G92" s="263"/>
      <c r="H92" s="61"/>
      <c r="I92" s="264" t="s">
        <v>59</v>
      </c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3"/>
      <c r="AE92" s="263"/>
      <c r="AF92" s="263"/>
      <c r="AG92" s="265" t="s">
        <v>60</v>
      </c>
      <c r="AH92" s="263"/>
      <c r="AI92" s="263"/>
      <c r="AJ92" s="263"/>
      <c r="AK92" s="263"/>
      <c r="AL92" s="263"/>
      <c r="AM92" s="263"/>
      <c r="AN92" s="264" t="s">
        <v>61</v>
      </c>
      <c r="AO92" s="263"/>
      <c r="AP92" s="266"/>
      <c r="AQ92" s="62" t="s">
        <v>62</v>
      </c>
      <c r="AR92" s="34"/>
      <c r="AS92" s="63" t="s">
        <v>63</v>
      </c>
      <c r="AT92" s="64" t="s">
        <v>64</v>
      </c>
      <c r="AU92" s="64" t="s">
        <v>65</v>
      </c>
      <c r="AV92" s="64" t="s">
        <v>66</v>
      </c>
      <c r="AW92" s="64" t="s">
        <v>67</v>
      </c>
      <c r="AX92" s="64" t="s">
        <v>68</v>
      </c>
      <c r="AY92" s="64" t="s">
        <v>69</v>
      </c>
      <c r="AZ92" s="64" t="s">
        <v>70</v>
      </c>
      <c r="BA92" s="64" t="s">
        <v>71</v>
      </c>
      <c r="BB92" s="64" t="s">
        <v>72</v>
      </c>
      <c r="BC92" s="64" t="s">
        <v>73</v>
      </c>
      <c r="BD92" s="65" t="s">
        <v>74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50000000000003" customHeight="1">
      <c r="B94" s="69"/>
      <c r="C94" s="70" t="s">
        <v>75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60">
        <f>ROUND(SUM(AG95:AG97),2)</f>
        <v>0</v>
      </c>
      <c r="AH94" s="260"/>
      <c r="AI94" s="260"/>
      <c r="AJ94" s="260"/>
      <c r="AK94" s="260"/>
      <c r="AL94" s="260"/>
      <c r="AM94" s="260"/>
      <c r="AN94" s="261">
        <f>AN95+AN96+AN97</f>
        <v>0</v>
      </c>
      <c r="AO94" s="261"/>
      <c r="AP94" s="261"/>
      <c r="AQ94" s="73" t="s">
        <v>1</v>
      </c>
      <c r="AR94" s="69"/>
      <c r="AS94" s="74">
        <f>ROUND(SUM(AS95:AS96),2)</f>
        <v>0</v>
      </c>
      <c r="AT94" s="75">
        <f>ROUND(SUM(AV94:AW94),2)</f>
        <v>0</v>
      </c>
      <c r="AU94" s="76">
        <f>ROUND(SUM(AU95:AU96),5)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ROUND(SUM(AZ95:AZ96),2)</f>
        <v>0</v>
      </c>
      <c r="BA94" s="75">
        <f>ROUND(SUM(BA95:BA96),2)</f>
        <v>0</v>
      </c>
      <c r="BB94" s="75">
        <f>ROUND(SUM(BB95:BB96),2)</f>
        <v>0</v>
      </c>
      <c r="BC94" s="75">
        <f>ROUND(SUM(BC95:BC96),2)</f>
        <v>0</v>
      </c>
      <c r="BD94" s="77">
        <f>ROUND(SUM(BD95:BD96),2)</f>
        <v>0</v>
      </c>
      <c r="BS94" s="78" t="s">
        <v>76</v>
      </c>
      <c r="BT94" s="78" t="s">
        <v>77</v>
      </c>
      <c r="BU94" s="79" t="s">
        <v>78</v>
      </c>
      <c r="BV94" s="78" t="s">
        <v>79</v>
      </c>
      <c r="BW94" s="78" t="s">
        <v>4</v>
      </c>
      <c r="BX94" s="78" t="s">
        <v>80</v>
      </c>
      <c r="CL94" s="78" t="s">
        <v>1</v>
      </c>
    </row>
    <row r="95" spans="1:91" s="7" customFormat="1" ht="16.5" customHeight="1">
      <c r="A95" s="80" t="s">
        <v>81</v>
      </c>
      <c r="B95" s="81"/>
      <c r="C95" s="82"/>
      <c r="D95" s="257" t="s">
        <v>82</v>
      </c>
      <c r="E95" s="257"/>
      <c r="F95" s="257"/>
      <c r="G95" s="257"/>
      <c r="H95" s="257"/>
      <c r="I95" s="83"/>
      <c r="J95" s="257" t="s">
        <v>83</v>
      </c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257"/>
      <c r="AC95" s="257"/>
      <c r="AD95" s="257"/>
      <c r="AE95" s="257"/>
      <c r="AF95" s="257"/>
      <c r="AG95" s="258">
        <f>'02 - Ostatní a vedlejší n...'!J30</f>
        <v>0</v>
      </c>
      <c r="AH95" s="259"/>
      <c r="AI95" s="259"/>
      <c r="AJ95" s="259"/>
      <c r="AK95" s="259"/>
      <c r="AL95" s="259"/>
      <c r="AM95" s="259"/>
      <c r="AN95" s="258">
        <f>SUM(AG95,AT95)</f>
        <v>0</v>
      </c>
      <c r="AO95" s="259"/>
      <c r="AP95" s="259"/>
      <c r="AQ95" s="84" t="s">
        <v>84</v>
      </c>
      <c r="AR95" s="81"/>
      <c r="AS95" s="85">
        <v>0</v>
      </c>
      <c r="AT95" s="86">
        <f>ROUND(SUM(AV95:AW95),2)</f>
        <v>0</v>
      </c>
      <c r="AU95" s="87">
        <f>'02 - Ostatní a vedlejší n...'!P123</f>
        <v>0</v>
      </c>
      <c r="AV95" s="86">
        <f>'02 - Ostatní a vedlejší n...'!J33</f>
        <v>0</v>
      </c>
      <c r="AW95" s="86">
        <f>'02 - Ostatní a vedlejší n...'!J34</f>
        <v>0</v>
      </c>
      <c r="AX95" s="86">
        <f>'02 - Ostatní a vedlejší n...'!J35</f>
        <v>0</v>
      </c>
      <c r="AY95" s="86">
        <f>'02 - Ostatní a vedlejší n...'!J36</f>
        <v>0</v>
      </c>
      <c r="AZ95" s="86">
        <f>'02 - Ostatní a vedlejší n...'!F33</f>
        <v>0</v>
      </c>
      <c r="BA95" s="86">
        <f>'02 - Ostatní a vedlejší n...'!F34</f>
        <v>0</v>
      </c>
      <c r="BB95" s="86">
        <f>'02 - Ostatní a vedlejší n...'!F35</f>
        <v>0</v>
      </c>
      <c r="BC95" s="86">
        <f>'02 - Ostatní a vedlejší n...'!F36</f>
        <v>0</v>
      </c>
      <c r="BD95" s="88">
        <f>'02 - Ostatní a vedlejší n...'!F37</f>
        <v>0</v>
      </c>
      <c r="BT95" s="89" t="s">
        <v>85</v>
      </c>
      <c r="BV95" s="89" t="s">
        <v>79</v>
      </c>
      <c r="BW95" s="89" t="s">
        <v>86</v>
      </c>
      <c r="BX95" s="89" t="s">
        <v>4</v>
      </c>
      <c r="CL95" s="89" t="s">
        <v>1</v>
      </c>
      <c r="CM95" s="89" t="s">
        <v>87</v>
      </c>
    </row>
    <row r="96" spans="1:91" s="7" customFormat="1" ht="16.5" customHeight="1">
      <c r="A96" s="80" t="s">
        <v>81</v>
      </c>
      <c r="B96" s="81"/>
      <c r="C96" s="82"/>
      <c r="D96" s="257" t="s">
        <v>88</v>
      </c>
      <c r="E96" s="257"/>
      <c r="F96" s="257"/>
      <c r="G96" s="257"/>
      <c r="H96" s="257"/>
      <c r="I96" s="83"/>
      <c r="J96" s="257" t="s">
        <v>89</v>
      </c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  <c r="Y96" s="257"/>
      <c r="Z96" s="257"/>
      <c r="AA96" s="257"/>
      <c r="AB96" s="257"/>
      <c r="AC96" s="257"/>
      <c r="AD96" s="257"/>
      <c r="AE96" s="257"/>
      <c r="AF96" s="257"/>
      <c r="AG96" s="258">
        <f>'101 - Pozemní komunikace'!J30</f>
        <v>0</v>
      </c>
      <c r="AH96" s="259"/>
      <c r="AI96" s="259"/>
      <c r="AJ96" s="259"/>
      <c r="AK96" s="259"/>
      <c r="AL96" s="259"/>
      <c r="AM96" s="259"/>
      <c r="AN96" s="258">
        <f>SUM(AG96,AT96)</f>
        <v>0</v>
      </c>
      <c r="AO96" s="259"/>
      <c r="AP96" s="259"/>
      <c r="AQ96" s="84" t="s">
        <v>84</v>
      </c>
      <c r="AR96" s="81"/>
      <c r="AS96" s="90">
        <v>0</v>
      </c>
      <c r="AT96" s="91">
        <f>ROUND(SUM(AV96:AW96),2)</f>
        <v>0</v>
      </c>
      <c r="AU96" s="92">
        <f>'101 - Pozemní komunikace'!P127</f>
        <v>0</v>
      </c>
      <c r="AV96" s="91">
        <f>'101 - Pozemní komunikace'!J33</f>
        <v>0</v>
      </c>
      <c r="AW96" s="91">
        <f>'101 - Pozemní komunikace'!J34</f>
        <v>0</v>
      </c>
      <c r="AX96" s="91">
        <f>'101 - Pozemní komunikace'!J35</f>
        <v>0</v>
      </c>
      <c r="AY96" s="91">
        <f>'101 - Pozemní komunikace'!J36</f>
        <v>0</v>
      </c>
      <c r="AZ96" s="91">
        <f>'101 - Pozemní komunikace'!F33</f>
        <v>0</v>
      </c>
      <c r="BA96" s="91">
        <f>'101 - Pozemní komunikace'!F34</f>
        <v>0</v>
      </c>
      <c r="BB96" s="91">
        <f>'101 - Pozemní komunikace'!F35</f>
        <v>0</v>
      </c>
      <c r="BC96" s="91">
        <f>'101 - Pozemní komunikace'!F36</f>
        <v>0</v>
      </c>
      <c r="BD96" s="93">
        <f>'101 - Pozemní komunikace'!F37</f>
        <v>0</v>
      </c>
      <c r="BT96" s="89" t="s">
        <v>85</v>
      </c>
      <c r="BV96" s="89" t="s">
        <v>79</v>
      </c>
      <c r="BW96" s="89" t="s">
        <v>90</v>
      </c>
      <c r="BX96" s="89" t="s">
        <v>4</v>
      </c>
      <c r="CL96" s="89" t="s">
        <v>91</v>
      </c>
      <c r="CM96" s="89" t="s">
        <v>87</v>
      </c>
    </row>
    <row r="97" spans="1:91" s="7" customFormat="1" ht="16.5" customHeight="1">
      <c r="A97" s="80"/>
      <c r="B97" s="81"/>
      <c r="C97" s="82"/>
      <c r="D97" s="257">
        <v>401</v>
      </c>
      <c r="E97" s="257"/>
      <c r="F97" s="257"/>
      <c r="G97" s="257"/>
      <c r="H97" s="257"/>
      <c r="I97" s="83"/>
      <c r="J97" s="257" t="s">
        <v>1062</v>
      </c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  <c r="Z97" s="257"/>
      <c r="AA97" s="257"/>
      <c r="AB97" s="257"/>
      <c r="AC97" s="257"/>
      <c r="AD97" s="257"/>
      <c r="AE97" s="257"/>
      <c r="AF97" s="257"/>
      <c r="AG97" s="258">
        <f>'401 - Veřejné osvětlení'!J5</f>
        <v>0</v>
      </c>
      <c r="AH97" s="259"/>
      <c r="AI97" s="259"/>
      <c r="AJ97" s="259"/>
      <c r="AK97" s="259"/>
      <c r="AL97" s="259"/>
      <c r="AM97" s="259"/>
      <c r="AN97" s="258">
        <f>AG97*1.21</f>
        <v>0</v>
      </c>
      <c r="AO97" s="259"/>
      <c r="AP97" s="259"/>
      <c r="AQ97" s="84"/>
      <c r="AR97" s="81"/>
      <c r="AS97" s="86"/>
      <c r="AT97" s="86"/>
      <c r="AU97" s="87"/>
      <c r="AV97" s="86"/>
      <c r="AW97" s="86"/>
      <c r="AX97" s="86"/>
      <c r="AY97" s="86"/>
      <c r="AZ97" s="86"/>
      <c r="BA97" s="86"/>
      <c r="BB97" s="86"/>
      <c r="BC97" s="86"/>
      <c r="BD97" s="86"/>
      <c r="BT97" s="89"/>
      <c r="BV97" s="89"/>
      <c r="BW97" s="89"/>
      <c r="BX97" s="89"/>
      <c r="CL97" s="89"/>
      <c r="CM97" s="89"/>
    </row>
    <row r="98" spans="1:91" s="2" customFormat="1" ht="30" customHeight="1">
      <c r="A98" s="33"/>
      <c r="B98" s="34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4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  <row r="99" spans="1:91" s="2" customFormat="1" ht="6.95" customHeight="1">
      <c r="A99" s="33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34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</row>
  </sheetData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AS89:AT91"/>
    <mergeCell ref="AM90:AP90"/>
    <mergeCell ref="W33:AE33"/>
    <mergeCell ref="AK33:AO33"/>
    <mergeCell ref="L33:P33"/>
    <mergeCell ref="X35:AB35"/>
    <mergeCell ref="AK35:AO35"/>
    <mergeCell ref="AG95:AM95"/>
    <mergeCell ref="D95:H95"/>
    <mergeCell ref="J95:AF95"/>
    <mergeCell ref="L85:AO85"/>
    <mergeCell ref="AM87:AN87"/>
    <mergeCell ref="AM89:AP89"/>
    <mergeCell ref="AR2:BE2"/>
    <mergeCell ref="D97:H97"/>
    <mergeCell ref="J97:AF97"/>
    <mergeCell ref="AG97:AM97"/>
    <mergeCell ref="AN97:AP97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</mergeCells>
  <hyperlinks>
    <hyperlink ref="A95" location="'02 - Ostatní a vedlejší n...'!C2" display="/"/>
    <hyperlink ref="A96" location="'101 - Pozemní komunikace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7"/>
  <sheetViews>
    <sheetView showGridLines="0" tabSelected="1" topLeftCell="A44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5" t="s">
        <v>5</v>
      </c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8" t="s">
        <v>86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</row>
    <row r="4" spans="1:46" s="1" customFormat="1" ht="24.95" customHeight="1">
      <c r="B4" s="21"/>
      <c r="D4" s="22" t="s">
        <v>92</v>
      </c>
      <c r="L4" s="21"/>
      <c r="M4" s="94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95" t="str">
        <f>'Rekapitulace stavby'!K6</f>
        <v>Parkovací stání - ulice Sadová Nová Bystřice</v>
      </c>
      <c r="F7" s="296"/>
      <c r="G7" s="296"/>
      <c r="H7" s="296"/>
      <c r="L7" s="21"/>
    </row>
    <row r="8" spans="1:46" s="2" customFormat="1" ht="12" customHeight="1">
      <c r="A8" s="33"/>
      <c r="B8" s="34"/>
      <c r="C8" s="33"/>
      <c r="D8" s="28" t="s">
        <v>93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67" t="s">
        <v>94</v>
      </c>
      <c r="F9" s="294"/>
      <c r="G9" s="294"/>
      <c r="H9" s="294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18</v>
      </c>
      <c r="E11" s="33"/>
      <c r="F11" s="26" t="s">
        <v>1</v>
      </c>
      <c r="G11" s="33"/>
      <c r="H11" s="33"/>
      <c r="I11" s="28" t="s">
        <v>19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28" t="s">
        <v>22</v>
      </c>
      <c r="J12" s="56" t="str">
        <f>'Rekapitulace stavby'!AN8</f>
        <v>20. 2. 2023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24</v>
      </c>
      <c r="E14" s="33"/>
      <c r="F14" s="33"/>
      <c r="G14" s="33"/>
      <c r="H14" s="33"/>
      <c r="I14" s="28" t="s">
        <v>25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26</v>
      </c>
      <c r="F15" s="33"/>
      <c r="G15" s="33"/>
      <c r="H15" s="33"/>
      <c r="I15" s="28" t="s">
        <v>27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28</v>
      </c>
      <c r="E17" s="33"/>
      <c r="F17" s="33"/>
      <c r="G17" s="33"/>
      <c r="H17" s="33"/>
      <c r="I17" s="28" t="s">
        <v>25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97" t="str">
        <f>'Rekapitulace stavby'!E14</f>
        <v>Vyplň údaj</v>
      </c>
      <c r="F18" s="286"/>
      <c r="G18" s="286"/>
      <c r="H18" s="286"/>
      <c r="I18" s="28" t="s">
        <v>27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30</v>
      </c>
      <c r="E20" s="33"/>
      <c r="F20" s="33"/>
      <c r="G20" s="33"/>
      <c r="H20" s="33"/>
      <c r="I20" s="28" t="s">
        <v>25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32</v>
      </c>
      <c r="F21" s="33"/>
      <c r="G21" s="33"/>
      <c r="H21" s="33"/>
      <c r="I21" s="28" t="s">
        <v>27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34</v>
      </c>
      <c r="E23" s="33"/>
      <c r="F23" s="33"/>
      <c r="G23" s="33"/>
      <c r="H23" s="33"/>
      <c r="I23" s="28" t="s">
        <v>25</v>
      </c>
      <c r="J23" s="26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IF('Rekapitulace stavby'!E20="","",'Rekapitulace stavby'!E20)</f>
        <v xml:space="preserve"> </v>
      </c>
      <c r="F24" s="33"/>
      <c r="G24" s="33"/>
      <c r="H24" s="33"/>
      <c r="I24" s="28" t="s">
        <v>27</v>
      </c>
      <c r="J24" s="26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36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90" t="s">
        <v>1</v>
      </c>
      <c r="F27" s="290"/>
      <c r="G27" s="290"/>
      <c r="H27" s="290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8" t="s">
        <v>37</v>
      </c>
      <c r="E30" s="33"/>
      <c r="F30" s="33"/>
      <c r="G30" s="33"/>
      <c r="H30" s="33"/>
      <c r="I30" s="33"/>
      <c r="J30" s="72">
        <f>ROUND(J123,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39</v>
      </c>
      <c r="G32" s="33"/>
      <c r="H32" s="33"/>
      <c r="I32" s="37" t="s">
        <v>38</v>
      </c>
      <c r="J32" s="37" t="s">
        <v>40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9" t="s">
        <v>41</v>
      </c>
      <c r="E33" s="28" t="s">
        <v>42</v>
      </c>
      <c r="F33" s="100">
        <f>ROUND((SUM(BE123:BE186)),  2)</f>
        <v>0</v>
      </c>
      <c r="G33" s="33"/>
      <c r="H33" s="33"/>
      <c r="I33" s="101">
        <v>0.21</v>
      </c>
      <c r="J33" s="100">
        <f>ROUND(((SUM(BE123:BE186))*I33),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43</v>
      </c>
      <c r="F34" s="100">
        <f>ROUND((SUM(BF123:BF186)),  2)</f>
        <v>0</v>
      </c>
      <c r="G34" s="33"/>
      <c r="H34" s="33"/>
      <c r="I34" s="101">
        <v>0.15</v>
      </c>
      <c r="J34" s="100">
        <f>ROUND(((SUM(BF123:BF186))*I34),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44</v>
      </c>
      <c r="F35" s="100">
        <f>ROUND((SUM(BG123:BG186)),  2)</f>
        <v>0</v>
      </c>
      <c r="G35" s="33"/>
      <c r="H35" s="33"/>
      <c r="I35" s="101">
        <v>0.21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45</v>
      </c>
      <c r="F36" s="100">
        <f>ROUND((SUM(BH123:BH186)),  2)</f>
        <v>0</v>
      </c>
      <c r="G36" s="33"/>
      <c r="H36" s="33"/>
      <c r="I36" s="101">
        <v>0.15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46</v>
      </c>
      <c r="F37" s="100">
        <f>ROUND((SUM(BI123:BI186)),  2)</f>
        <v>0</v>
      </c>
      <c r="G37" s="33"/>
      <c r="H37" s="33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47</v>
      </c>
      <c r="E39" s="61"/>
      <c r="F39" s="61"/>
      <c r="G39" s="104" t="s">
        <v>48</v>
      </c>
      <c r="H39" s="105" t="s">
        <v>49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52</v>
      </c>
      <c r="E61" s="36"/>
      <c r="F61" s="108" t="s">
        <v>53</v>
      </c>
      <c r="G61" s="46" t="s">
        <v>52</v>
      </c>
      <c r="H61" s="36"/>
      <c r="I61" s="36"/>
      <c r="J61" s="109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52</v>
      </c>
      <c r="E76" s="36"/>
      <c r="F76" s="108" t="s">
        <v>53</v>
      </c>
      <c r="G76" s="46" t="s">
        <v>52</v>
      </c>
      <c r="H76" s="36"/>
      <c r="I76" s="36"/>
      <c r="J76" s="109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95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95" t="str">
        <f>E7</f>
        <v>Parkovací stání - ulice Sadová Nová Bystřice</v>
      </c>
      <c r="F85" s="296"/>
      <c r="G85" s="296"/>
      <c r="H85" s="29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93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67" t="str">
        <f>E9</f>
        <v>02 - Ostatní a vedlejší náklady</v>
      </c>
      <c r="F87" s="294"/>
      <c r="G87" s="294"/>
      <c r="H87" s="29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>Nová Bystřice</v>
      </c>
      <c r="G89" s="33"/>
      <c r="H89" s="33"/>
      <c r="I89" s="28" t="s">
        <v>22</v>
      </c>
      <c r="J89" s="56" t="str">
        <f>IF(J12="","",J12)</f>
        <v>20. 2. 2023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24</v>
      </c>
      <c r="D91" s="33"/>
      <c r="E91" s="33"/>
      <c r="F91" s="26" t="str">
        <f>E15</f>
        <v>Město Nová Bystřice</v>
      </c>
      <c r="G91" s="33"/>
      <c r="H91" s="33"/>
      <c r="I91" s="28" t="s">
        <v>30</v>
      </c>
      <c r="J91" s="31" t="str">
        <f>E21</f>
        <v>WAY project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28</v>
      </c>
      <c r="D92" s="33"/>
      <c r="E92" s="33"/>
      <c r="F92" s="26" t="str">
        <f>IF(E18="","",E18)</f>
        <v>Vyplň údaj</v>
      </c>
      <c r="G92" s="33"/>
      <c r="H92" s="33"/>
      <c r="I92" s="28" t="s">
        <v>34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96</v>
      </c>
      <c r="D94" s="102"/>
      <c r="E94" s="102"/>
      <c r="F94" s="102"/>
      <c r="G94" s="102"/>
      <c r="H94" s="102"/>
      <c r="I94" s="102"/>
      <c r="J94" s="111" t="s">
        <v>97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98</v>
      </c>
      <c r="D96" s="33"/>
      <c r="E96" s="33"/>
      <c r="F96" s="33"/>
      <c r="G96" s="33"/>
      <c r="H96" s="33"/>
      <c r="I96" s="33"/>
      <c r="J96" s="72">
        <f>J123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99</v>
      </c>
    </row>
    <row r="97" spans="1:31" s="9" customFormat="1" ht="24.95" customHeight="1">
      <c r="B97" s="113"/>
      <c r="D97" s="114" t="s">
        <v>100</v>
      </c>
      <c r="E97" s="115"/>
      <c r="F97" s="115"/>
      <c r="G97" s="115"/>
      <c r="H97" s="115"/>
      <c r="I97" s="115"/>
      <c r="J97" s="116">
        <f>J124</f>
        <v>0</v>
      </c>
      <c r="L97" s="113"/>
    </row>
    <row r="98" spans="1:31" s="10" customFormat="1" ht="19.899999999999999" customHeight="1">
      <c r="B98" s="117"/>
      <c r="D98" s="118" t="s">
        <v>101</v>
      </c>
      <c r="E98" s="119"/>
      <c r="F98" s="119"/>
      <c r="G98" s="119"/>
      <c r="H98" s="119"/>
      <c r="I98" s="119"/>
      <c r="J98" s="120">
        <f>J125</f>
        <v>0</v>
      </c>
      <c r="L98" s="117"/>
    </row>
    <row r="99" spans="1:31" s="10" customFormat="1" ht="19.899999999999999" customHeight="1">
      <c r="B99" s="117"/>
      <c r="D99" s="118" t="s">
        <v>102</v>
      </c>
      <c r="E99" s="119"/>
      <c r="F99" s="119"/>
      <c r="G99" s="119"/>
      <c r="H99" s="119"/>
      <c r="I99" s="119"/>
      <c r="J99" s="120">
        <f>J143</f>
        <v>0</v>
      </c>
      <c r="L99" s="117"/>
    </row>
    <row r="100" spans="1:31" s="10" customFormat="1" ht="19.899999999999999" customHeight="1">
      <c r="B100" s="117"/>
      <c r="D100" s="118" t="s">
        <v>103</v>
      </c>
      <c r="E100" s="119"/>
      <c r="F100" s="119"/>
      <c r="G100" s="119"/>
      <c r="H100" s="119"/>
      <c r="I100" s="119"/>
      <c r="J100" s="120">
        <f>J149</f>
        <v>0</v>
      </c>
      <c r="L100" s="117"/>
    </row>
    <row r="101" spans="1:31" s="10" customFormat="1" ht="19.899999999999999" customHeight="1">
      <c r="B101" s="117"/>
      <c r="D101" s="118" t="s">
        <v>104</v>
      </c>
      <c r="E101" s="119"/>
      <c r="F101" s="119"/>
      <c r="G101" s="119"/>
      <c r="H101" s="119"/>
      <c r="I101" s="119"/>
      <c r="J101" s="120">
        <f>J159</f>
        <v>0</v>
      </c>
      <c r="L101" s="117"/>
    </row>
    <row r="102" spans="1:31" s="10" customFormat="1" ht="19.899999999999999" customHeight="1">
      <c r="B102" s="117"/>
      <c r="D102" s="118" t="s">
        <v>105</v>
      </c>
      <c r="E102" s="119"/>
      <c r="F102" s="119"/>
      <c r="G102" s="119"/>
      <c r="H102" s="119"/>
      <c r="I102" s="119"/>
      <c r="J102" s="120">
        <f>J179</f>
        <v>0</v>
      </c>
      <c r="L102" s="117"/>
    </row>
    <row r="103" spans="1:31" s="10" customFormat="1" ht="19.899999999999999" customHeight="1">
      <c r="B103" s="117"/>
      <c r="D103" s="118" t="s">
        <v>106</v>
      </c>
      <c r="E103" s="119"/>
      <c r="F103" s="119"/>
      <c r="G103" s="119"/>
      <c r="H103" s="119"/>
      <c r="I103" s="119"/>
      <c r="J103" s="120">
        <f>J183</f>
        <v>0</v>
      </c>
      <c r="L103" s="117"/>
    </row>
    <row r="104" spans="1:31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6.95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6.95" customHeight="1">
      <c r="A109" s="33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4.95" customHeight="1">
      <c r="A110" s="33"/>
      <c r="B110" s="34"/>
      <c r="C110" s="22" t="s">
        <v>107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16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95" t="str">
        <f>E7</f>
        <v>Parkovací stání - ulice Sadová Nová Bystřice</v>
      </c>
      <c r="F113" s="296"/>
      <c r="G113" s="296"/>
      <c r="H113" s="296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93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67" t="str">
        <f>E9</f>
        <v>02 - Ostatní a vedlejší náklady</v>
      </c>
      <c r="F115" s="294"/>
      <c r="G115" s="294"/>
      <c r="H115" s="294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20</v>
      </c>
      <c r="D117" s="33"/>
      <c r="E117" s="33"/>
      <c r="F117" s="26" t="str">
        <f>F12</f>
        <v>Nová Bystřice</v>
      </c>
      <c r="G117" s="33"/>
      <c r="H117" s="33"/>
      <c r="I117" s="28" t="s">
        <v>22</v>
      </c>
      <c r="J117" s="56" t="str">
        <f>IF(J12="","",J12)</f>
        <v>20. 2. 2023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24</v>
      </c>
      <c r="D119" s="33"/>
      <c r="E119" s="33"/>
      <c r="F119" s="26" t="str">
        <f>E15</f>
        <v>Město Nová Bystřice</v>
      </c>
      <c r="G119" s="33"/>
      <c r="H119" s="33"/>
      <c r="I119" s="28" t="s">
        <v>30</v>
      </c>
      <c r="J119" s="31" t="str">
        <f>E21</f>
        <v>WAY project s.r.o.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28</v>
      </c>
      <c r="D120" s="33"/>
      <c r="E120" s="33"/>
      <c r="F120" s="26" t="str">
        <f>IF(E18="","",E18)</f>
        <v>Vyplň údaj</v>
      </c>
      <c r="G120" s="33"/>
      <c r="H120" s="33"/>
      <c r="I120" s="28" t="s">
        <v>34</v>
      </c>
      <c r="J120" s="31" t="str">
        <f>E24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21"/>
      <c r="B122" s="122"/>
      <c r="C122" s="123" t="s">
        <v>108</v>
      </c>
      <c r="D122" s="124" t="s">
        <v>62</v>
      </c>
      <c r="E122" s="124" t="s">
        <v>58</v>
      </c>
      <c r="F122" s="124" t="s">
        <v>59</v>
      </c>
      <c r="G122" s="124" t="s">
        <v>109</v>
      </c>
      <c r="H122" s="124" t="s">
        <v>110</v>
      </c>
      <c r="I122" s="124" t="s">
        <v>111</v>
      </c>
      <c r="J122" s="124" t="s">
        <v>97</v>
      </c>
      <c r="K122" s="125" t="s">
        <v>112</v>
      </c>
      <c r="L122" s="126"/>
      <c r="M122" s="63" t="s">
        <v>1</v>
      </c>
      <c r="N122" s="64" t="s">
        <v>41</v>
      </c>
      <c r="O122" s="64" t="s">
        <v>113</v>
      </c>
      <c r="P122" s="64" t="s">
        <v>114</v>
      </c>
      <c r="Q122" s="64" t="s">
        <v>115</v>
      </c>
      <c r="R122" s="64" t="s">
        <v>116</v>
      </c>
      <c r="S122" s="64" t="s">
        <v>117</v>
      </c>
      <c r="T122" s="65" t="s">
        <v>118</v>
      </c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</row>
    <row r="123" spans="1:65" s="2" customFormat="1" ht="22.9" customHeight="1">
      <c r="A123" s="33"/>
      <c r="B123" s="34"/>
      <c r="C123" s="70" t="s">
        <v>119</v>
      </c>
      <c r="D123" s="33"/>
      <c r="E123" s="33"/>
      <c r="F123" s="33"/>
      <c r="G123" s="33"/>
      <c r="H123" s="33"/>
      <c r="I123" s="33"/>
      <c r="J123" s="127">
        <f>BK123</f>
        <v>0</v>
      </c>
      <c r="K123" s="33"/>
      <c r="L123" s="34"/>
      <c r="M123" s="66"/>
      <c r="N123" s="57"/>
      <c r="O123" s="67"/>
      <c r="P123" s="128">
        <f>P124</f>
        <v>0</v>
      </c>
      <c r="Q123" s="67"/>
      <c r="R123" s="128">
        <f>R124</f>
        <v>0</v>
      </c>
      <c r="S123" s="67"/>
      <c r="T123" s="129">
        <f>T124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76</v>
      </c>
      <c r="AU123" s="18" t="s">
        <v>99</v>
      </c>
      <c r="BK123" s="130">
        <f>BK124</f>
        <v>0</v>
      </c>
    </row>
    <row r="124" spans="1:65" s="12" customFormat="1" ht="25.9" customHeight="1">
      <c r="B124" s="131"/>
      <c r="D124" s="132" t="s">
        <v>76</v>
      </c>
      <c r="E124" s="133" t="s">
        <v>120</v>
      </c>
      <c r="F124" s="133" t="s">
        <v>121</v>
      </c>
      <c r="I124" s="134"/>
      <c r="J124" s="135">
        <f>BK124</f>
        <v>0</v>
      </c>
      <c r="L124" s="131"/>
      <c r="M124" s="136"/>
      <c r="N124" s="137"/>
      <c r="O124" s="137"/>
      <c r="P124" s="138">
        <f>P125+P143+P149+P159+P179+P183</f>
        <v>0</v>
      </c>
      <c r="Q124" s="137"/>
      <c r="R124" s="138">
        <f>R125+R143+R149+R159+R179+R183</f>
        <v>0</v>
      </c>
      <c r="S124" s="137"/>
      <c r="T124" s="139">
        <f>T125+T143+T149+T159+T179+T183</f>
        <v>0</v>
      </c>
      <c r="AR124" s="132" t="s">
        <v>122</v>
      </c>
      <c r="AT124" s="140" t="s">
        <v>76</v>
      </c>
      <c r="AU124" s="140" t="s">
        <v>77</v>
      </c>
      <c r="AY124" s="132" t="s">
        <v>123</v>
      </c>
      <c r="BK124" s="141">
        <f>BK125+BK143+BK149+BK159+BK179+BK183</f>
        <v>0</v>
      </c>
    </row>
    <row r="125" spans="1:65" s="12" customFormat="1" ht="22.9" customHeight="1">
      <c r="B125" s="131"/>
      <c r="D125" s="132" t="s">
        <v>76</v>
      </c>
      <c r="E125" s="142" t="s">
        <v>124</v>
      </c>
      <c r="F125" s="142" t="s">
        <v>125</v>
      </c>
      <c r="I125" s="134"/>
      <c r="J125" s="143">
        <f>BK125</f>
        <v>0</v>
      </c>
      <c r="L125" s="131"/>
      <c r="M125" s="136"/>
      <c r="N125" s="137"/>
      <c r="O125" s="137"/>
      <c r="P125" s="138">
        <f>SUM(P126:P142)</f>
        <v>0</v>
      </c>
      <c r="Q125" s="137"/>
      <c r="R125" s="138">
        <f>SUM(R126:R142)</f>
        <v>0</v>
      </c>
      <c r="S125" s="137"/>
      <c r="T125" s="139">
        <f>SUM(T126:T142)</f>
        <v>0</v>
      </c>
      <c r="AR125" s="132" t="s">
        <v>122</v>
      </c>
      <c r="AT125" s="140" t="s">
        <v>76</v>
      </c>
      <c r="AU125" s="140" t="s">
        <v>85</v>
      </c>
      <c r="AY125" s="132" t="s">
        <v>123</v>
      </c>
      <c r="BK125" s="141">
        <f>SUM(BK126:BK142)</f>
        <v>0</v>
      </c>
    </row>
    <row r="126" spans="1:65" s="2" customFormat="1" ht="16.5" customHeight="1">
      <c r="A126" s="33"/>
      <c r="B126" s="144"/>
      <c r="C126" s="145" t="s">
        <v>85</v>
      </c>
      <c r="D126" s="145" t="s">
        <v>126</v>
      </c>
      <c r="E126" s="146" t="s">
        <v>127</v>
      </c>
      <c r="F126" s="147" t="s">
        <v>128</v>
      </c>
      <c r="G126" s="148" t="s">
        <v>129</v>
      </c>
      <c r="H126" s="149">
        <v>1</v>
      </c>
      <c r="I126" s="150"/>
      <c r="J126" s="151">
        <f>ROUND(I126*H126,2)</f>
        <v>0</v>
      </c>
      <c r="K126" s="147" t="s">
        <v>130</v>
      </c>
      <c r="L126" s="34"/>
      <c r="M126" s="152" t="s">
        <v>1</v>
      </c>
      <c r="N126" s="153" t="s">
        <v>42</v>
      </c>
      <c r="O126" s="59"/>
      <c r="P126" s="154">
        <f>O126*H126</f>
        <v>0</v>
      </c>
      <c r="Q126" s="154">
        <v>0</v>
      </c>
      <c r="R126" s="154">
        <f>Q126*H126</f>
        <v>0</v>
      </c>
      <c r="S126" s="154">
        <v>0</v>
      </c>
      <c r="T126" s="155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56" t="s">
        <v>131</v>
      </c>
      <c r="AT126" s="156" t="s">
        <v>126</v>
      </c>
      <c r="AU126" s="156" t="s">
        <v>87</v>
      </c>
      <c r="AY126" s="18" t="s">
        <v>123</v>
      </c>
      <c r="BE126" s="157">
        <f>IF(N126="základní",J126,0)</f>
        <v>0</v>
      </c>
      <c r="BF126" s="157">
        <f>IF(N126="snížená",J126,0)</f>
        <v>0</v>
      </c>
      <c r="BG126" s="157">
        <f>IF(N126="zákl. přenesená",J126,0)</f>
        <v>0</v>
      </c>
      <c r="BH126" s="157">
        <f>IF(N126="sníž. přenesená",J126,0)</f>
        <v>0</v>
      </c>
      <c r="BI126" s="157">
        <f>IF(N126="nulová",J126,0)</f>
        <v>0</v>
      </c>
      <c r="BJ126" s="18" t="s">
        <v>85</v>
      </c>
      <c r="BK126" s="157">
        <f>ROUND(I126*H126,2)</f>
        <v>0</v>
      </c>
      <c r="BL126" s="18" t="s">
        <v>131</v>
      </c>
      <c r="BM126" s="156" t="s">
        <v>132</v>
      </c>
    </row>
    <row r="127" spans="1:65" s="2" customFormat="1">
      <c r="A127" s="33"/>
      <c r="B127" s="34"/>
      <c r="C127" s="33"/>
      <c r="D127" s="158" t="s">
        <v>133</v>
      </c>
      <c r="E127" s="33"/>
      <c r="F127" s="159" t="s">
        <v>128</v>
      </c>
      <c r="G127" s="33"/>
      <c r="H127" s="33"/>
      <c r="I127" s="160"/>
      <c r="J127" s="33"/>
      <c r="K127" s="33"/>
      <c r="L127" s="34"/>
      <c r="M127" s="161"/>
      <c r="N127" s="162"/>
      <c r="O127" s="59"/>
      <c r="P127" s="59"/>
      <c r="Q127" s="59"/>
      <c r="R127" s="59"/>
      <c r="S127" s="59"/>
      <c r="T127" s="60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8" t="s">
        <v>133</v>
      </c>
      <c r="AU127" s="18" t="s">
        <v>87</v>
      </c>
    </row>
    <row r="128" spans="1:65" s="13" customFormat="1">
      <c r="B128" s="163"/>
      <c r="D128" s="158" t="s">
        <v>134</v>
      </c>
      <c r="E128" s="164" t="s">
        <v>1</v>
      </c>
      <c r="F128" s="165" t="s">
        <v>135</v>
      </c>
      <c r="H128" s="164" t="s">
        <v>1</v>
      </c>
      <c r="I128" s="166"/>
      <c r="L128" s="163"/>
      <c r="M128" s="167"/>
      <c r="N128" s="168"/>
      <c r="O128" s="168"/>
      <c r="P128" s="168"/>
      <c r="Q128" s="168"/>
      <c r="R128" s="168"/>
      <c r="S128" s="168"/>
      <c r="T128" s="169"/>
      <c r="AT128" s="164" t="s">
        <v>134</v>
      </c>
      <c r="AU128" s="164" t="s">
        <v>87</v>
      </c>
      <c r="AV128" s="13" t="s">
        <v>85</v>
      </c>
      <c r="AW128" s="13" t="s">
        <v>33</v>
      </c>
      <c r="AX128" s="13" t="s">
        <v>77</v>
      </c>
      <c r="AY128" s="164" t="s">
        <v>123</v>
      </c>
    </row>
    <row r="129" spans="1:65" s="14" customFormat="1">
      <c r="B129" s="170"/>
      <c r="D129" s="158" t="s">
        <v>134</v>
      </c>
      <c r="E129" s="171" t="s">
        <v>1</v>
      </c>
      <c r="F129" s="172" t="s">
        <v>136</v>
      </c>
      <c r="H129" s="173">
        <v>1</v>
      </c>
      <c r="I129" s="174"/>
      <c r="L129" s="170"/>
      <c r="M129" s="175"/>
      <c r="N129" s="176"/>
      <c r="O129" s="176"/>
      <c r="P129" s="176"/>
      <c r="Q129" s="176"/>
      <c r="R129" s="176"/>
      <c r="S129" s="176"/>
      <c r="T129" s="177"/>
      <c r="AT129" s="171" t="s">
        <v>134</v>
      </c>
      <c r="AU129" s="171" t="s">
        <v>87</v>
      </c>
      <c r="AV129" s="14" t="s">
        <v>87</v>
      </c>
      <c r="AW129" s="14" t="s">
        <v>33</v>
      </c>
      <c r="AX129" s="14" t="s">
        <v>85</v>
      </c>
      <c r="AY129" s="171" t="s">
        <v>123</v>
      </c>
    </row>
    <row r="130" spans="1:65" s="2" customFormat="1" ht="16.5" customHeight="1">
      <c r="A130" s="33"/>
      <c r="B130" s="144"/>
      <c r="C130" s="145" t="s">
        <v>87</v>
      </c>
      <c r="D130" s="145" t="s">
        <v>126</v>
      </c>
      <c r="E130" s="146" t="s">
        <v>137</v>
      </c>
      <c r="F130" s="147" t="s">
        <v>138</v>
      </c>
      <c r="G130" s="148" t="s">
        <v>129</v>
      </c>
      <c r="H130" s="149">
        <v>1</v>
      </c>
      <c r="I130" s="150"/>
      <c r="J130" s="151">
        <f>ROUND(I130*H130,2)</f>
        <v>0</v>
      </c>
      <c r="K130" s="147" t="s">
        <v>130</v>
      </c>
      <c r="L130" s="34"/>
      <c r="M130" s="152" t="s">
        <v>1</v>
      </c>
      <c r="N130" s="153" t="s">
        <v>42</v>
      </c>
      <c r="O130" s="59"/>
      <c r="P130" s="154">
        <f>O130*H130</f>
        <v>0</v>
      </c>
      <c r="Q130" s="154">
        <v>0</v>
      </c>
      <c r="R130" s="154">
        <f>Q130*H130</f>
        <v>0</v>
      </c>
      <c r="S130" s="154">
        <v>0</v>
      </c>
      <c r="T130" s="155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6" t="s">
        <v>131</v>
      </c>
      <c r="AT130" s="156" t="s">
        <v>126</v>
      </c>
      <c r="AU130" s="156" t="s">
        <v>87</v>
      </c>
      <c r="AY130" s="18" t="s">
        <v>123</v>
      </c>
      <c r="BE130" s="157">
        <f>IF(N130="základní",J130,0)</f>
        <v>0</v>
      </c>
      <c r="BF130" s="157">
        <f>IF(N130="snížená",J130,0)</f>
        <v>0</v>
      </c>
      <c r="BG130" s="157">
        <f>IF(N130="zákl. přenesená",J130,0)</f>
        <v>0</v>
      </c>
      <c r="BH130" s="157">
        <f>IF(N130="sníž. přenesená",J130,0)</f>
        <v>0</v>
      </c>
      <c r="BI130" s="157">
        <f>IF(N130="nulová",J130,0)</f>
        <v>0</v>
      </c>
      <c r="BJ130" s="18" t="s">
        <v>85</v>
      </c>
      <c r="BK130" s="157">
        <f>ROUND(I130*H130,2)</f>
        <v>0</v>
      </c>
      <c r="BL130" s="18" t="s">
        <v>131</v>
      </c>
      <c r="BM130" s="156" t="s">
        <v>139</v>
      </c>
    </row>
    <row r="131" spans="1:65" s="2" customFormat="1">
      <c r="A131" s="33"/>
      <c r="B131" s="34"/>
      <c r="C131" s="33"/>
      <c r="D131" s="158" t="s">
        <v>133</v>
      </c>
      <c r="E131" s="33"/>
      <c r="F131" s="159" t="s">
        <v>138</v>
      </c>
      <c r="G131" s="33"/>
      <c r="H131" s="33"/>
      <c r="I131" s="160"/>
      <c r="J131" s="33"/>
      <c r="K131" s="33"/>
      <c r="L131" s="34"/>
      <c r="M131" s="161"/>
      <c r="N131" s="162"/>
      <c r="O131" s="59"/>
      <c r="P131" s="59"/>
      <c r="Q131" s="59"/>
      <c r="R131" s="59"/>
      <c r="S131" s="59"/>
      <c r="T131" s="60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8" t="s">
        <v>133</v>
      </c>
      <c r="AU131" s="18" t="s">
        <v>87</v>
      </c>
    </row>
    <row r="132" spans="1:65" s="13" customFormat="1">
      <c r="B132" s="163"/>
      <c r="D132" s="158" t="s">
        <v>134</v>
      </c>
      <c r="E132" s="164" t="s">
        <v>1</v>
      </c>
      <c r="F132" s="165" t="s">
        <v>140</v>
      </c>
      <c r="H132" s="164" t="s">
        <v>1</v>
      </c>
      <c r="I132" s="166"/>
      <c r="L132" s="163"/>
      <c r="M132" s="167"/>
      <c r="N132" s="168"/>
      <c r="O132" s="168"/>
      <c r="P132" s="168"/>
      <c r="Q132" s="168"/>
      <c r="R132" s="168"/>
      <c r="S132" s="168"/>
      <c r="T132" s="169"/>
      <c r="AT132" s="164" t="s">
        <v>134</v>
      </c>
      <c r="AU132" s="164" t="s">
        <v>87</v>
      </c>
      <c r="AV132" s="13" t="s">
        <v>85</v>
      </c>
      <c r="AW132" s="13" t="s">
        <v>33</v>
      </c>
      <c r="AX132" s="13" t="s">
        <v>77</v>
      </c>
      <c r="AY132" s="164" t="s">
        <v>123</v>
      </c>
    </row>
    <row r="133" spans="1:65" s="13" customFormat="1">
      <c r="B133" s="163"/>
      <c r="D133" s="158" t="s">
        <v>134</v>
      </c>
      <c r="E133" s="164" t="s">
        <v>1</v>
      </c>
      <c r="F133" s="165" t="s">
        <v>141</v>
      </c>
      <c r="H133" s="164" t="s">
        <v>1</v>
      </c>
      <c r="I133" s="166"/>
      <c r="L133" s="163"/>
      <c r="M133" s="167"/>
      <c r="N133" s="168"/>
      <c r="O133" s="168"/>
      <c r="P133" s="168"/>
      <c r="Q133" s="168"/>
      <c r="R133" s="168"/>
      <c r="S133" s="168"/>
      <c r="T133" s="169"/>
      <c r="AT133" s="164" t="s">
        <v>134</v>
      </c>
      <c r="AU133" s="164" t="s">
        <v>87</v>
      </c>
      <c r="AV133" s="13" t="s">
        <v>85</v>
      </c>
      <c r="AW133" s="13" t="s">
        <v>33</v>
      </c>
      <c r="AX133" s="13" t="s">
        <v>77</v>
      </c>
      <c r="AY133" s="164" t="s">
        <v>123</v>
      </c>
    </row>
    <row r="134" spans="1:65" s="14" customFormat="1">
      <c r="B134" s="170"/>
      <c r="D134" s="158" t="s">
        <v>134</v>
      </c>
      <c r="E134" s="171" t="s">
        <v>1</v>
      </c>
      <c r="F134" s="172" t="s">
        <v>136</v>
      </c>
      <c r="H134" s="173">
        <v>1</v>
      </c>
      <c r="I134" s="174"/>
      <c r="L134" s="170"/>
      <c r="M134" s="175"/>
      <c r="N134" s="176"/>
      <c r="O134" s="176"/>
      <c r="P134" s="176"/>
      <c r="Q134" s="176"/>
      <c r="R134" s="176"/>
      <c r="S134" s="176"/>
      <c r="T134" s="177"/>
      <c r="AT134" s="171" t="s">
        <v>134</v>
      </c>
      <c r="AU134" s="171" t="s">
        <v>87</v>
      </c>
      <c r="AV134" s="14" t="s">
        <v>87</v>
      </c>
      <c r="AW134" s="14" t="s">
        <v>33</v>
      </c>
      <c r="AX134" s="14" t="s">
        <v>85</v>
      </c>
      <c r="AY134" s="171" t="s">
        <v>123</v>
      </c>
    </row>
    <row r="135" spans="1:65" s="2" customFormat="1" ht="16.5" customHeight="1">
      <c r="A135" s="33"/>
      <c r="B135" s="144"/>
      <c r="C135" s="145" t="s">
        <v>142</v>
      </c>
      <c r="D135" s="145" t="s">
        <v>126</v>
      </c>
      <c r="E135" s="146" t="s">
        <v>143</v>
      </c>
      <c r="F135" s="147" t="s">
        <v>144</v>
      </c>
      <c r="G135" s="148" t="s">
        <v>129</v>
      </c>
      <c r="H135" s="149">
        <v>1</v>
      </c>
      <c r="I135" s="150"/>
      <c r="J135" s="151">
        <f>ROUND(I135*H135,2)</f>
        <v>0</v>
      </c>
      <c r="K135" s="147" t="s">
        <v>130</v>
      </c>
      <c r="L135" s="34"/>
      <c r="M135" s="152" t="s">
        <v>1</v>
      </c>
      <c r="N135" s="153" t="s">
        <v>42</v>
      </c>
      <c r="O135" s="59"/>
      <c r="P135" s="154">
        <f>O135*H135</f>
        <v>0</v>
      </c>
      <c r="Q135" s="154">
        <v>0</v>
      </c>
      <c r="R135" s="154">
        <f>Q135*H135</f>
        <v>0</v>
      </c>
      <c r="S135" s="154">
        <v>0</v>
      </c>
      <c r="T135" s="155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56" t="s">
        <v>131</v>
      </c>
      <c r="AT135" s="156" t="s">
        <v>126</v>
      </c>
      <c r="AU135" s="156" t="s">
        <v>87</v>
      </c>
      <c r="AY135" s="18" t="s">
        <v>123</v>
      </c>
      <c r="BE135" s="157">
        <f>IF(N135="základní",J135,0)</f>
        <v>0</v>
      </c>
      <c r="BF135" s="157">
        <f>IF(N135="snížená",J135,0)</f>
        <v>0</v>
      </c>
      <c r="BG135" s="157">
        <f>IF(N135="zákl. přenesená",J135,0)</f>
        <v>0</v>
      </c>
      <c r="BH135" s="157">
        <f>IF(N135="sníž. přenesená",J135,0)</f>
        <v>0</v>
      </c>
      <c r="BI135" s="157">
        <f>IF(N135="nulová",J135,0)</f>
        <v>0</v>
      </c>
      <c r="BJ135" s="18" t="s">
        <v>85</v>
      </c>
      <c r="BK135" s="157">
        <f>ROUND(I135*H135,2)</f>
        <v>0</v>
      </c>
      <c r="BL135" s="18" t="s">
        <v>131</v>
      </c>
      <c r="BM135" s="156" t="s">
        <v>145</v>
      </c>
    </row>
    <row r="136" spans="1:65" s="2" customFormat="1">
      <c r="A136" s="33"/>
      <c r="B136" s="34"/>
      <c r="C136" s="33"/>
      <c r="D136" s="158" t="s">
        <v>133</v>
      </c>
      <c r="E136" s="33"/>
      <c r="F136" s="159" t="s">
        <v>144</v>
      </c>
      <c r="G136" s="33"/>
      <c r="H136" s="33"/>
      <c r="I136" s="160"/>
      <c r="J136" s="33"/>
      <c r="K136" s="33"/>
      <c r="L136" s="34"/>
      <c r="M136" s="161"/>
      <c r="N136" s="162"/>
      <c r="O136" s="59"/>
      <c r="P136" s="59"/>
      <c r="Q136" s="59"/>
      <c r="R136" s="59"/>
      <c r="S136" s="59"/>
      <c r="T136" s="60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8" t="s">
        <v>133</v>
      </c>
      <c r="AU136" s="18" t="s">
        <v>87</v>
      </c>
    </row>
    <row r="137" spans="1:65" s="13" customFormat="1">
      <c r="B137" s="163"/>
      <c r="D137" s="158" t="s">
        <v>134</v>
      </c>
      <c r="E137" s="164" t="s">
        <v>1</v>
      </c>
      <c r="F137" s="165" t="s">
        <v>146</v>
      </c>
      <c r="H137" s="164" t="s">
        <v>1</v>
      </c>
      <c r="I137" s="166"/>
      <c r="L137" s="163"/>
      <c r="M137" s="167"/>
      <c r="N137" s="168"/>
      <c r="O137" s="168"/>
      <c r="P137" s="168"/>
      <c r="Q137" s="168"/>
      <c r="R137" s="168"/>
      <c r="S137" s="168"/>
      <c r="T137" s="169"/>
      <c r="AT137" s="164" t="s">
        <v>134</v>
      </c>
      <c r="AU137" s="164" t="s">
        <v>87</v>
      </c>
      <c r="AV137" s="13" t="s">
        <v>85</v>
      </c>
      <c r="AW137" s="13" t="s">
        <v>33</v>
      </c>
      <c r="AX137" s="13" t="s">
        <v>77</v>
      </c>
      <c r="AY137" s="164" t="s">
        <v>123</v>
      </c>
    </row>
    <row r="138" spans="1:65" s="14" customFormat="1">
      <c r="B138" s="170"/>
      <c r="D138" s="158" t="s">
        <v>134</v>
      </c>
      <c r="E138" s="171" t="s">
        <v>1</v>
      </c>
      <c r="F138" s="172" t="s">
        <v>136</v>
      </c>
      <c r="H138" s="173">
        <v>1</v>
      </c>
      <c r="I138" s="174"/>
      <c r="L138" s="170"/>
      <c r="M138" s="175"/>
      <c r="N138" s="176"/>
      <c r="O138" s="176"/>
      <c r="P138" s="176"/>
      <c r="Q138" s="176"/>
      <c r="R138" s="176"/>
      <c r="S138" s="176"/>
      <c r="T138" s="177"/>
      <c r="AT138" s="171" t="s">
        <v>134</v>
      </c>
      <c r="AU138" s="171" t="s">
        <v>87</v>
      </c>
      <c r="AV138" s="14" t="s">
        <v>87</v>
      </c>
      <c r="AW138" s="14" t="s">
        <v>33</v>
      </c>
      <c r="AX138" s="14" t="s">
        <v>85</v>
      </c>
      <c r="AY138" s="171" t="s">
        <v>123</v>
      </c>
    </row>
    <row r="139" spans="1:65" s="2" customFormat="1" ht="16.5" customHeight="1">
      <c r="A139" s="33"/>
      <c r="B139" s="144"/>
      <c r="C139" s="145" t="s">
        <v>147</v>
      </c>
      <c r="D139" s="145" t="s">
        <v>126</v>
      </c>
      <c r="E139" s="146" t="s">
        <v>148</v>
      </c>
      <c r="F139" s="147" t="s">
        <v>149</v>
      </c>
      <c r="G139" s="148" t="s">
        <v>129</v>
      </c>
      <c r="H139" s="149">
        <v>1</v>
      </c>
      <c r="I139" s="150"/>
      <c r="J139" s="151">
        <f>ROUND(I139*H139,2)</f>
        <v>0</v>
      </c>
      <c r="K139" s="147" t="s">
        <v>130</v>
      </c>
      <c r="L139" s="34"/>
      <c r="M139" s="152" t="s">
        <v>1</v>
      </c>
      <c r="N139" s="153" t="s">
        <v>42</v>
      </c>
      <c r="O139" s="59"/>
      <c r="P139" s="154">
        <f>O139*H139</f>
        <v>0</v>
      </c>
      <c r="Q139" s="154">
        <v>0</v>
      </c>
      <c r="R139" s="154">
        <f>Q139*H139</f>
        <v>0</v>
      </c>
      <c r="S139" s="154">
        <v>0</v>
      </c>
      <c r="T139" s="155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56" t="s">
        <v>131</v>
      </c>
      <c r="AT139" s="156" t="s">
        <v>126</v>
      </c>
      <c r="AU139" s="156" t="s">
        <v>87</v>
      </c>
      <c r="AY139" s="18" t="s">
        <v>123</v>
      </c>
      <c r="BE139" s="157">
        <f>IF(N139="základní",J139,0)</f>
        <v>0</v>
      </c>
      <c r="BF139" s="157">
        <f>IF(N139="snížená",J139,0)</f>
        <v>0</v>
      </c>
      <c r="BG139" s="157">
        <f>IF(N139="zákl. přenesená",J139,0)</f>
        <v>0</v>
      </c>
      <c r="BH139" s="157">
        <f>IF(N139="sníž. přenesená",J139,0)</f>
        <v>0</v>
      </c>
      <c r="BI139" s="157">
        <f>IF(N139="nulová",J139,0)</f>
        <v>0</v>
      </c>
      <c r="BJ139" s="18" t="s">
        <v>85</v>
      </c>
      <c r="BK139" s="157">
        <f>ROUND(I139*H139,2)</f>
        <v>0</v>
      </c>
      <c r="BL139" s="18" t="s">
        <v>131</v>
      </c>
      <c r="BM139" s="156" t="s">
        <v>150</v>
      </c>
    </row>
    <row r="140" spans="1:65" s="2" customFormat="1">
      <c r="A140" s="33"/>
      <c r="B140" s="34"/>
      <c r="C140" s="33"/>
      <c r="D140" s="158" t="s">
        <v>133</v>
      </c>
      <c r="E140" s="33"/>
      <c r="F140" s="159" t="s">
        <v>149</v>
      </c>
      <c r="G140" s="33"/>
      <c r="H140" s="33"/>
      <c r="I140" s="160"/>
      <c r="J140" s="33"/>
      <c r="K140" s="33"/>
      <c r="L140" s="34"/>
      <c r="M140" s="161"/>
      <c r="N140" s="162"/>
      <c r="O140" s="59"/>
      <c r="P140" s="59"/>
      <c r="Q140" s="59"/>
      <c r="R140" s="59"/>
      <c r="S140" s="59"/>
      <c r="T140" s="60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T140" s="18" t="s">
        <v>133</v>
      </c>
      <c r="AU140" s="18" t="s">
        <v>87</v>
      </c>
    </row>
    <row r="141" spans="1:65" s="13" customFormat="1">
      <c r="B141" s="163"/>
      <c r="D141" s="158" t="s">
        <v>134</v>
      </c>
      <c r="E141" s="164" t="s">
        <v>1</v>
      </c>
      <c r="F141" s="165" t="s">
        <v>151</v>
      </c>
      <c r="H141" s="164" t="s">
        <v>1</v>
      </c>
      <c r="I141" s="166"/>
      <c r="L141" s="163"/>
      <c r="M141" s="167"/>
      <c r="N141" s="168"/>
      <c r="O141" s="168"/>
      <c r="P141" s="168"/>
      <c r="Q141" s="168"/>
      <c r="R141" s="168"/>
      <c r="S141" s="168"/>
      <c r="T141" s="169"/>
      <c r="AT141" s="164" t="s">
        <v>134</v>
      </c>
      <c r="AU141" s="164" t="s">
        <v>87</v>
      </c>
      <c r="AV141" s="13" t="s">
        <v>85</v>
      </c>
      <c r="AW141" s="13" t="s">
        <v>33</v>
      </c>
      <c r="AX141" s="13" t="s">
        <v>77</v>
      </c>
      <c r="AY141" s="164" t="s">
        <v>123</v>
      </c>
    </row>
    <row r="142" spans="1:65" s="14" customFormat="1">
      <c r="B142" s="170"/>
      <c r="D142" s="158" t="s">
        <v>134</v>
      </c>
      <c r="E142" s="171" t="s">
        <v>1</v>
      </c>
      <c r="F142" s="172" t="s">
        <v>152</v>
      </c>
      <c r="H142" s="173">
        <v>1</v>
      </c>
      <c r="I142" s="174"/>
      <c r="L142" s="170"/>
      <c r="M142" s="175"/>
      <c r="N142" s="176"/>
      <c r="O142" s="176"/>
      <c r="P142" s="176"/>
      <c r="Q142" s="176"/>
      <c r="R142" s="176"/>
      <c r="S142" s="176"/>
      <c r="T142" s="177"/>
      <c r="AT142" s="171" t="s">
        <v>134</v>
      </c>
      <c r="AU142" s="171" t="s">
        <v>87</v>
      </c>
      <c r="AV142" s="14" t="s">
        <v>87</v>
      </c>
      <c r="AW142" s="14" t="s">
        <v>33</v>
      </c>
      <c r="AX142" s="14" t="s">
        <v>85</v>
      </c>
      <c r="AY142" s="171" t="s">
        <v>123</v>
      </c>
    </row>
    <row r="143" spans="1:65" s="12" customFormat="1" ht="22.9" customHeight="1">
      <c r="B143" s="131"/>
      <c r="D143" s="132" t="s">
        <v>76</v>
      </c>
      <c r="E143" s="142" t="s">
        <v>153</v>
      </c>
      <c r="F143" s="142" t="s">
        <v>154</v>
      </c>
      <c r="I143" s="134"/>
      <c r="J143" s="143">
        <f>BK143</f>
        <v>0</v>
      </c>
      <c r="L143" s="131"/>
      <c r="M143" s="136"/>
      <c r="N143" s="137"/>
      <c r="O143" s="137"/>
      <c r="P143" s="138">
        <f>SUM(P144:P148)</f>
        <v>0</v>
      </c>
      <c r="Q143" s="137"/>
      <c r="R143" s="138">
        <f>SUM(R144:R148)</f>
        <v>0</v>
      </c>
      <c r="S143" s="137"/>
      <c r="T143" s="139">
        <f>SUM(T144:T148)</f>
        <v>0</v>
      </c>
      <c r="AR143" s="132" t="s">
        <v>122</v>
      </c>
      <c r="AT143" s="140" t="s">
        <v>76</v>
      </c>
      <c r="AU143" s="140" t="s">
        <v>85</v>
      </c>
      <c r="AY143" s="132" t="s">
        <v>123</v>
      </c>
      <c r="BK143" s="141">
        <f>SUM(BK144:BK148)</f>
        <v>0</v>
      </c>
    </row>
    <row r="144" spans="1:65" s="2" customFormat="1" ht="16.5" customHeight="1">
      <c r="A144" s="33"/>
      <c r="B144" s="144"/>
      <c r="C144" s="145" t="s">
        <v>122</v>
      </c>
      <c r="D144" s="145" t="s">
        <v>126</v>
      </c>
      <c r="E144" s="146" t="s">
        <v>155</v>
      </c>
      <c r="F144" s="147" t="s">
        <v>154</v>
      </c>
      <c r="G144" s="148" t="s">
        <v>156</v>
      </c>
      <c r="H144" s="149">
        <v>1</v>
      </c>
      <c r="I144" s="150"/>
      <c r="J144" s="151">
        <f>ROUND(I144*H144,2)</f>
        <v>0</v>
      </c>
      <c r="K144" s="147" t="s">
        <v>130</v>
      </c>
      <c r="L144" s="34"/>
      <c r="M144" s="152" t="s">
        <v>1</v>
      </c>
      <c r="N144" s="153" t="s">
        <v>42</v>
      </c>
      <c r="O144" s="59"/>
      <c r="P144" s="154">
        <f>O144*H144</f>
        <v>0</v>
      </c>
      <c r="Q144" s="154">
        <v>0</v>
      </c>
      <c r="R144" s="154">
        <f>Q144*H144</f>
        <v>0</v>
      </c>
      <c r="S144" s="154">
        <v>0</v>
      </c>
      <c r="T144" s="155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56" t="s">
        <v>131</v>
      </c>
      <c r="AT144" s="156" t="s">
        <v>126</v>
      </c>
      <c r="AU144" s="156" t="s">
        <v>87</v>
      </c>
      <c r="AY144" s="18" t="s">
        <v>123</v>
      </c>
      <c r="BE144" s="157">
        <f>IF(N144="základní",J144,0)</f>
        <v>0</v>
      </c>
      <c r="BF144" s="157">
        <f>IF(N144="snížená",J144,0)</f>
        <v>0</v>
      </c>
      <c r="BG144" s="157">
        <f>IF(N144="zákl. přenesená",J144,0)</f>
        <v>0</v>
      </c>
      <c r="BH144" s="157">
        <f>IF(N144="sníž. přenesená",J144,0)</f>
        <v>0</v>
      </c>
      <c r="BI144" s="157">
        <f>IF(N144="nulová",J144,0)</f>
        <v>0</v>
      </c>
      <c r="BJ144" s="18" t="s">
        <v>85</v>
      </c>
      <c r="BK144" s="157">
        <f>ROUND(I144*H144,2)</f>
        <v>0</v>
      </c>
      <c r="BL144" s="18" t="s">
        <v>131</v>
      </c>
      <c r="BM144" s="156" t="s">
        <v>157</v>
      </c>
    </row>
    <row r="145" spans="1:65" s="2" customFormat="1">
      <c r="A145" s="33"/>
      <c r="B145" s="34"/>
      <c r="C145" s="33"/>
      <c r="D145" s="158" t="s">
        <v>133</v>
      </c>
      <c r="E145" s="33"/>
      <c r="F145" s="159" t="s">
        <v>154</v>
      </c>
      <c r="G145" s="33"/>
      <c r="H145" s="33"/>
      <c r="I145" s="160"/>
      <c r="J145" s="33"/>
      <c r="K145" s="33"/>
      <c r="L145" s="34"/>
      <c r="M145" s="161"/>
      <c r="N145" s="162"/>
      <c r="O145" s="59"/>
      <c r="P145" s="59"/>
      <c r="Q145" s="59"/>
      <c r="R145" s="59"/>
      <c r="S145" s="59"/>
      <c r="T145" s="60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T145" s="18" t="s">
        <v>133</v>
      </c>
      <c r="AU145" s="18" t="s">
        <v>87</v>
      </c>
    </row>
    <row r="146" spans="1:65" s="13" customFormat="1">
      <c r="B146" s="163"/>
      <c r="D146" s="158" t="s">
        <v>134</v>
      </c>
      <c r="E146" s="164" t="s">
        <v>1</v>
      </c>
      <c r="F146" s="165" t="s">
        <v>158</v>
      </c>
      <c r="H146" s="164" t="s">
        <v>1</v>
      </c>
      <c r="I146" s="166"/>
      <c r="L146" s="163"/>
      <c r="M146" s="167"/>
      <c r="N146" s="168"/>
      <c r="O146" s="168"/>
      <c r="P146" s="168"/>
      <c r="Q146" s="168"/>
      <c r="R146" s="168"/>
      <c r="S146" s="168"/>
      <c r="T146" s="169"/>
      <c r="AT146" s="164" t="s">
        <v>134</v>
      </c>
      <c r="AU146" s="164" t="s">
        <v>87</v>
      </c>
      <c r="AV146" s="13" t="s">
        <v>85</v>
      </c>
      <c r="AW146" s="13" t="s">
        <v>33</v>
      </c>
      <c r="AX146" s="13" t="s">
        <v>77</v>
      </c>
      <c r="AY146" s="164" t="s">
        <v>123</v>
      </c>
    </row>
    <row r="147" spans="1:65" s="13" customFormat="1">
      <c r="B147" s="163"/>
      <c r="D147" s="158" t="s">
        <v>134</v>
      </c>
      <c r="E147" s="164" t="s">
        <v>1</v>
      </c>
      <c r="F147" s="165" t="s">
        <v>159</v>
      </c>
      <c r="H147" s="164" t="s">
        <v>1</v>
      </c>
      <c r="I147" s="166"/>
      <c r="L147" s="163"/>
      <c r="M147" s="167"/>
      <c r="N147" s="168"/>
      <c r="O147" s="168"/>
      <c r="P147" s="168"/>
      <c r="Q147" s="168"/>
      <c r="R147" s="168"/>
      <c r="S147" s="168"/>
      <c r="T147" s="169"/>
      <c r="AT147" s="164" t="s">
        <v>134</v>
      </c>
      <c r="AU147" s="164" t="s">
        <v>87</v>
      </c>
      <c r="AV147" s="13" t="s">
        <v>85</v>
      </c>
      <c r="AW147" s="13" t="s">
        <v>33</v>
      </c>
      <c r="AX147" s="13" t="s">
        <v>77</v>
      </c>
      <c r="AY147" s="164" t="s">
        <v>123</v>
      </c>
    </row>
    <row r="148" spans="1:65" s="14" customFormat="1">
      <c r="B148" s="170"/>
      <c r="D148" s="158" t="s">
        <v>134</v>
      </c>
      <c r="E148" s="171" t="s">
        <v>1</v>
      </c>
      <c r="F148" s="172" t="s">
        <v>160</v>
      </c>
      <c r="H148" s="173">
        <v>1</v>
      </c>
      <c r="I148" s="174"/>
      <c r="L148" s="170"/>
      <c r="M148" s="175"/>
      <c r="N148" s="176"/>
      <c r="O148" s="176"/>
      <c r="P148" s="176"/>
      <c r="Q148" s="176"/>
      <c r="R148" s="176"/>
      <c r="S148" s="176"/>
      <c r="T148" s="177"/>
      <c r="AT148" s="171" t="s">
        <v>134</v>
      </c>
      <c r="AU148" s="171" t="s">
        <v>87</v>
      </c>
      <c r="AV148" s="14" t="s">
        <v>87</v>
      </c>
      <c r="AW148" s="14" t="s">
        <v>33</v>
      </c>
      <c r="AX148" s="14" t="s">
        <v>85</v>
      </c>
      <c r="AY148" s="171" t="s">
        <v>123</v>
      </c>
    </row>
    <row r="149" spans="1:65" s="12" customFormat="1" ht="22.9" customHeight="1">
      <c r="B149" s="131"/>
      <c r="D149" s="132" t="s">
        <v>76</v>
      </c>
      <c r="E149" s="142" t="s">
        <v>161</v>
      </c>
      <c r="F149" s="142" t="s">
        <v>162</v>
      </c>
      <c r="I149" s="134"/>
      <c r="J149" s="143">
        <f>BK149</f>
        <v>0</v>
      </c>
      <c r="L149" s="131"/>
      <c r="M149" s="136"/>
      <c r="N149" s="137"/>
      <c r="O149" s="137"/>
      <c r="P149" s="138">
        <f>SUM(P150:P158)</f>
        <v>0</v>
      </c>
      <c r="Q149" s="137"/>
      <c r="R149" s="138">
        <f>SUM(R150:R158)</f>
        <v>0</v>
      </c>
      <c r="S149" s="137"/>
      <c r="T149" s="139">
        <f>SUM(T150:T158)</f>
        <v>0</v>
      </c>
      <c r="AR149" s="132" t="s">
        <v>122</v>
      </c>
      <c r="AT149" s="140" t="s">
        <v>76</v>
      </c>
      <c r="AU149" s="140" t="s">
        <v>85</v>
      </c>
      <c r="AY149" s="132" t="s">
        <v>123</v>
      </c>
      <c r="BK149" s="141">
        <f>SUM(BK150:BK158)</f>
        <v>0</v>
      </c>
    </row>
    <row r="150" spans="1:65" s="2" customFormat="1" ht="16.5" customHeight="1">
      <c r="A150" s="33"/>
      <c r="B150" s="144"/>
      <c r="C150" s="145" t="s">
        <v>163</v>
      </c>
      <c r="D150" s="145" t="s">
        <v>126</v>
      </c>
      <c r="E150" s="146" t="s">
        <v>164</v>
      </c>
      <c r="F150" s="147" t="s">
        <v>165</v>
      </c>
      <c r="G150" s="148" t="s">
        <v>129</v>
      </c>
      <c r="H150" s="149">
        <v>1</v>
      </c>
      <c r="I150" s="150"/>
      <c r="J150" s="151">
        <f>ROUND(I150*H150,2)</f>
        <v>0</v>
      </c>
      <c r="K150" s="147" t="s">
        <v>130</v>
      </c>
      <c r="L150" s="34"/>
      <c r="M150" s="152" t="s">
        <v>1</v>
      </c>
      <c r="N150" s="153" t="s">
        <v>42</v>
      </c>
      <c r="O150" s="59"/>
      <c r="P150" s="154">
        <f>O150*H150</f>
        <v>0</v>
      </c>
      <c r="Q150" s="154">
        <v>0</v>
      </c>
      <c r="R150" s="154">
        <f>Q150*H150</f>
        <v>0</v>
      </c>
      <c r="S150" s="154">
        <v>0</v>
      </c>
      <c r="T150" s="155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56" t="s">
        <v>131</v>
      </c>
      <c r="AT150" s="156" t="s">
        <v>126</v>
      </c>
      <c r="AU150" s="156" t="s">
        <v>87</v>
      </c>
      <c r="AY150" s="18" t="s">
        <v>123</v>
      </c>
      <c r="BE150" s="157">
        <f>IF(N150="základní",J150,0)</f>
        <v>0</v>
      </c>
      <c r="BF150" s="157">
        <f>IF(N150="snížená",J150,0)</f>
        <v>0</v>
      </c>
      <c r="BG150" s="157">
        <f>IF(N150="zákl. přenesená",J150,0)</f>
        <v>0</v>
      </c>
      <c r="BH150" s="157">
        <f>IF(N150="sníž. přenesená",J150,0)</f>
        <v>0</v>
      </c>
      <c r="BI150" s="157">
        <f>IF(N150="nulová",J150,0)</f>
        <v>0</v>
      </c>
      <c r="BJ150" s="18" t="s">
        <v>85</v>
      </c>
      <c r="BK150" s="157">
        <f>ROUND(I150*H150,2)</f>
        <v>0</v>
      </c>
      <c r="BL150" s="18" t="s">
        <v>131</v>
      </c>
      <c r="BM150" s="156" t="s">
        <v>166</v>
      </c>
    </row>
    <row r="151" spans="1:65" s="2" customFormat="1">
      <c r="A151" s="33"/>
      <c r="B151" s="34"/>
      <c r="C151" s="33"/>
      <c r="D151" s="158" t="s">
        <v>133</v>
      </c>
      <c r="E151" s="33"/>
      <c r="F151" s="159" t="s">
        <v>165</v>
      </c>
      <c r="G151" s="33"/>
      <c r="H151" s="33"/>
      <c r="I151" s="160"/>
      <c r="J151" s="33"/>
      <c r="K151" s="33"/>
      <c r="L151" s="34"/>
      <c r="M151" s="161"/>
      <c r="N151" s="162"/>
      <c r="O151" s="59"/>
      <c r="P151" s="59"/>
      <c r="Q151" s="59"/>
      <c r="R151" s="59"/>
      <c r="S151" s="59"/>
      <c r="T151" s="60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T151" s="18" t="s">
        <v>133</v>
      </c>
      <c r="AU151" s="18" t="s">
        <v>87</v>
      </c>
    </row>
    <row r="152" spans="1:65" s="13" customFormat="1">
      <c r="B152" s="163"/>
      <c r="D152" s="158" t="s">
        <v>134</v>
      </c>
      <c r="E152" s="164" t="s">
        <v>1</v>
      </c>
      <c r="F152" s="165" t="s">
        <v>167</v>
      </c>
      <c r="H152" s="164" t="s">
        <v>1</v>
      </c>
      <c r="I152" s="166"/>
      <c r="L152" s="163"/>
      <c r="M152" s="167"/>
      <c r="N152" s="168"/>
      <c r="O152" s="168"/>
      <c r="P152" s="168"/>
      <c r="Q152" s="168"/>
      <c r="R152" s="168"/>
      <c r="S152" s="168"/>
      <c r="T152" s="169"/>
      <c r="AT152" s="164" t="s">
        <v>134</v>
      </c>
      <c r="AU152" s="164" t="s">
        <v>87</v>
      </c>
      <c r="AV152" s="13" t="s">
        <v>85</v>
      </c>
      <c r="AW152" s="13" t="s">
        <v>33</v>
      </c>
      <c r="AX152" s="13" t="s">
        <v>77</v>
      </c>
      <c r="AY152" s="164" t="s">
        <v>123</v>
      </c>
    </row>
    <row r="153" spans="1:65" s="14" customFormat="1">
      <c r="B153" s="170"/>
      <c r="D153" s="158" t="s">
        <v>134</v>
      </c>
      <c r="E153" s="171" t="s">
        <v>1</v>
      </c>
      <c r="F153" s="172" t="s">
        <v>160</v>
      </c>
      <c r="H153" s="173">
        <v>1</v>
      </c>
      <c r="I153" s="174"/>
      <c r="L153" s="170"/>
      <c r="M153" s="175"/>
      <c r="N153" s="176"/>
      <c r="O153" s="176"/>
      <c r="P153" s="176"/>
      <c r="Q153" s="176"/>
      <c r="R153" s="176"/>
      <c r="S153" s="176"/>
      <c r="T153" s="177"/>
      <c r="AT153" s="171" t="s">
        <v>134</v>
      </c>
      <c r="AU153" s="171" t="s">
        <v>87</v>
      </c>
      <c r="AV153" s="14" t="s">
        <v>87</v>
      </c>
      <c r="AW153" s="14" t="s">
        <v>33</v>
      </c>
      <c r="AX153" s="14" t="s">
        <v>85</v>
      </c>
      <c r="AY153" s="171" t="s">
        <v>123</v>
      </c>
    </row>
    <row r="154" spans="1:65" s="2" customFormat="1" ht="16.5" customHeight="1">
      <c r="A154" s="33"/>
      <c r="B154" s="144"/>
      <c r="C154" s="145" t="s">
        <v>168</v>
      </c>
      <c r="D154" s="145" t="s">
        <v>126</v>
      </c>
      <c r="E154" s="146" t="s">
        <v>169</v>
      </c>
      <c r="F154" s="147" t="s">
        <v>170</v>
      </c>
      <c r="G154" s="148" t="s">
        <v>129</v>
      </c>
      <c r="H154" s="149">
        <v>1</v>
      </c>
      <c r="I154" s="150"/>
      <c r="J154" s="151">
        <f>ROUND(I154*H154,2)</f>
        <v>0</v>
      </c>
      <c r="K154" s="147" t="s">
        <v>130</v>
      </c>
      <c r="L154" s="34"/>
      <c r="M154" s="152" t="s">
        <v>1</v>
      </c>
      <c r="N154" s="153" t="s">
        <v>42</v>
      </c>
      <c r="O154" s="59"/>
      <c r="P154" s="154">
        <f>O154*H154</f>
        <v>0</v>
      </c>
      <c r="Q154" s="154">
        <v>0</v>
      </c>
      <c r="R154" s="154">
        <f>Q154*H154</f>
        <v>0</v>
      </c>
      <c r="S154" s="154">
        <v>0</v>
      </c>
      <c r="T154" s="155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56" t="s">
        <v>131</v>
      </c>
      <c r="AT154" s="156" t="s">
        <v>126</v>
      </c>
      <c r="AU154" s="156" t="s">
        <v>87</v>
      </c>
      <c r="AY154" s="18" t="s">
        <v>123</v>
      </c>
      <c r="BE154" s="157">
        <f>IF(N154="základní",J154,0)</f>
        <v>0</v>
      </c>
      <c r="BF154" s="157">
        <f>IF(N154="snížená",J154,0)</f>
        <v>0</v>
      </c>
      <c r="BG154" s="157">
        <f>IF(N154="zákl. přenesená",J154,0)</f>
        <v>0</v>
      </c>
      <c r="BH154" s="157">
        <f>IF(N154="sníž. přenesená",J154,0)</f>
        <v>0</v>
      </c>
      <c r="BI154" s="157">
        <f>IF(N154="nulová",J154,0)</f>
        <v>0</v>
      </c>
      <c r="BJ154" s="18" t="s">
        <v>85</v>
      </c>
      <c r="BK154" s="157">
        <f>ROUND(I154*H154,2)</f>
        <v>0</v>
      </c>
      <c r="BL154" s="18" t="s">
        <v>131</v>
      </c>
      <c r="BM154" s="156" t="s">
        <v>171</v>
      </c>
    </row>
    <row r="155" spans="1:65" s="2" customFormat="1">
      <c r="A155" s="33"/>
      <c r="B155" s="34"/>
      <c r="C155" s="33"/>
      <c r="D155" s="158" t="s">
        <v>133</v>
      </c>
      <c r="E155" s="33"/>
      <c r="F155" s="159" t="s">
        <v>170</v>
      </c>
      <c r="G155" s="33"/>
      <c r="H155" s="33"/>
      <c r="I155" s="160"/>
      <c r="J155" s="33"/>
      <c r="K155" s="33"/>
      <c r="L155" s="34"/>
      <c r="M155" s="161"/>
      <c r="N155" s="162"/>
      <c r="O155" s="59"/>
      <c r="P155" s="59"/>
      <c r="Q155" s="59"/>
      <c r="R155" s="59"/>
      <c r="S155" s="59"/>
      <c r="T155" s="60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T155" s="18" t="s">
        <v>133</v>
      </c>
      <c r="AU155" s="18" t="s">
        <v>87</v>
      </c>
    </row>
    <row r="156" spans="1:65" s="13" customFormat="1">
      <c r="B156" s="163"/>
      <c r="D156" s="158" t="s">
        <v>134</v>
      </c>
      <c r="E156" s="164" t="s">
        <v>1</v>
      </c>
      <c r="F156" s="165" t="s">
        <v>172</v>
      </c>
      <c r="H156" s="164" t="s">
        <v>1</v>
      </c>
      <c r="I156" s="166"/>
      <c r="L156" s="163"/>
      <c r="M156" s="167"/>
      <c r="N156" s="168"/>
      <c r="O156" s="168"/>
      <c r="P156" s="168"/>
      <c r="Q156" s="168"/>
      <c r="R156" s="168"/>
      <c r="S156" s="168"/>
      <c r="T156" s="169"/>
      <c r="AT156" s="164" t="s">
        <v>134</v>
      </c>
      <c r="AU156" s="164" t="s">
        <v>87</v>
      </c>
      <c r="AV156" s="13" t="s">
        <v>85</v>
      </c>
      <c r="AW156" s="13" t="s">
        <v>33</v>
      </c>
      <c r="AX156" s="13" t="s">
        <v>77</v>
      </c>
      <c r="AY156" s="164" t="s">
        <v>123</v>
      </c>
    </row>
    <row r="157" spans="1:65" s="13" customFormat="1">
      <c r="B157" s="163"/>
      <c r="D157" s="158" t="s">
        <v>134</v>
      </c>
      <c r="E157" s="164" t="s">
        <v>1</v>
      </c>
      <c r="F157" s="165" t="s">
        <v>173</v>
      </c>
      <c r="H157" s="164" t="s">
        <v>1</v>
      </c>
      <c r="I157" s="166"/>
      <c r="L157" s="163"/>
      <c r="M157" s="167"/>
      <c r="N157" s="168"/>
      <c r="O157" s="168"/>
      <c r="P157" s="168"/>
      <c r="Q157" s="168"/>
      <c r="R157" s="168"/>
      <c r="S157" s="168"/>
      <c r="T157" s="169"/>
      <c r="AT157" s="164" t="s">
        <v>134</v>
      </c>
      <c r="AU157" s="164" t="s">
        <v>87</v>
      </c>
      <c r="AV157" s="13" t="s">
        <v>85</v>
      </c>
      <c r="AW157" s="13" t="s">
        <v>33</v>
      </c>
      <c r="AX157" s="13" t="s">
        <v>77</v>
      </c>
      <c r="AY157" s="164" t="s">
        <v>123</v>
      </c>
    </row>
    <row r="158" spans="1:65" s="14" customFormat="1">
      <c r="B158" s="170"/>
      <c r="D158" s="158" t="s">
        <v>134</v>
      </c>
      <c r="E158" s="171" t="s">
        <v>1</v>
      </c>
      <c r="F158" s="172" t="s">
        <v>160</v>
      </c>
      <c r="H158" s="173">
        <v>1</v>
      </c>
      <c r="I158" s="174"/>
      <c r="L158" s="170"/>
      <c r="M158" s="175"/>
      <c r="N158" s="176"/>
      <c r="O158" s="176"/>
      <c r="P158" s="176"/>
      <c r="Q158" s="176"/>
      <c r="R158" s="176"/>
      <c r="S158" s="176"/>
      <c r="T158" s="177"/>
      <c r="AT158" s="171" t="s">
        <v>134</v>
      </c>
      <c r="AU158" s="171" t="s">
        <v>87</v>
      </c>
      <c r="AV158" s="14" t="s">
        <v>87</v>
      </c>
      <c r="AW158" s="14" t="s">
        <v>33</v>
      </c>
      <c r="AX158" s="14" t="s">
        <v>85</v>
      </c>
      <c r="AY158" s="171" t="s">
        <v>123</v>
      </c>
    </row>
    <row r="159" spans="1:65" s="12" customFormat="1" ht="22.9" customHeight="1">
      <c r="B159" s="131"/>
      <c r="D159" s="132" t="s">
        <v>76</v>
      </c>
      <c r="E159" s="142" t="s">
        <v>174</v>
      </c>
      <c r="F159" s="142" t="s">
        <v>175</v>
      </c>
      <c r="I159" s="134"/>
      <c r="J159" s="143">
        <f>BK159</f>
        <v>0</v>
      </c>
      <c r="L159" s="131"/>
      <c r="M159" s="136"/>
      <c r="N159" s="137"/>
      <c r="O159" s="137"/>
      <c r="P159" s="138">
        <f>SUM(P160:P178)</f>
        <v>0</v>
      </c>
      <c r="Q159" s="137"/>
      <c r="R159" s="138">
        <f>SUM(R160:R178)</f>
        <v>0</v>
      </c>
      <c r="S159" s="137"/>
      <c r="T159" s="139">
        <f>SUM(T160:T178)</f>
        <v>0</v>
      </c>
      <c r="AR159" s="132" t="s">
        <v>122</v>
      </c>
      <c r="AT159" s="140" t="s">
        <v>76</v>
      </c>
      <c r="AU159" s="140" t="s">
        <v>85</v>
      </c>
      <c r="AY159" s="132" t="s">
        <v>123</v>
      </c>
      <c r="BK159" s="141">
        <f>SUM(BK160:BK178)</f>
        <v>0</v>
      </c>
    </row>
    <row r="160" spans="1:65" s="2" customFormat="1" ht="16.5" customHeight="1">
      <c r="A160" s="33"/>
      <c r="B160" s="144"/>
      <c r="C160" s="145" t="s">
        <v>176</v>
      </c>
      <c r="D160" s="145" t="s">
        <v>126</v>
      </c>
      <c r="E160" s="146" t="s">
        <v>177</v>
      </c>
      <c r="F160" s="147" t="s">
        <v>178</v>
      </c>
      <c r="G160" s="148" t="s">
        <v>129</v>
      </c>
      <c r="H160" s="149">
        <v>1</v>
      </c>
      <c r="I160" s="150"/>
      <c r="J160" s="151">
        <f>ROUND(I160*H160,2)</f>
        <v>0</v>
      </c>
      <c r="K160" s="147" t="s">
        <v>1</v>
      </c>
      <c r="L160" s="34"/>
      <c r="M160" s="152" t="s">
        <v>1</v>
      </c>
      <c r="N160" s="153" t="s">
        <v>42</v>
      </c>
      <c r="O160" s="59"/>
      <c r="P160" s="154">
        <f>O160*H160</f>
        <v>0</v>
      </c>
      <c r="Q160" s="154">
        <v>0</v>
      </c>
      <c r="R160" s="154">
        <f>Q160*H160</f>
        <v>0</v>
      </c>
      <c r="S160" s="154">
        <v>0</v>
      </c>
      <c r="T160" s="155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56" t="s">
        <v>131</v>
      </c>
      <c r="AT160" s="156" t="s">
        <v>126</v>
      </c>
      <c r="AU160" s="156" t="s">
        <v>87</v>
      </c>
      <c r="AY160" s="18" t="s">
        <v>123</v>
      </c>
      <c r="BE160" s="157">
        <f>IF(N160="základní",J160,0)</f>
        <v>0</v>
      </c>
      <c r="BF160" s="157">
        <f>IF(N160="snížená",J160,0)</f>
        <v>0</v>
      </c>
      <c r="BG160" s="157">
        <f>IF(N160="zákl. přenesená",J160,0)</f>
        <v>0</v>
      </c>
      <c r="BH160" s="157">
        <f>IF(N160="sníž. přenesená",J160,0)</f>
        <v>0</v>
      </c>
      <c r="BI160" s="157">
        <f>IF(N160="nulová",J160,0)</f>
        <v>0</v>
      </c>
      <c r="BJ160" s="18" t="s">
        <v>85</v>
      </c>
      <c r="BK160" s="157">
        <f>ROUND(I160*H160,2)</f>
        <v>0</v>
      </c>
      <c r="BL160" s="18" t="s">
        <v>131</v>
      </c>
      <c r="BM160" s="156" t="s">
        <v>179</v>
      </c>
    </row>
    <row r="161" spans="1:65" s="2" customFormat="1">
      <c r="A161" s="33"/>
      <c r="B161" s="34"/>
      <c r="C161" s="33"/>
      <c r="D161" s="158" t="s">
        <v>133</v>
      </c>
      <c r="E161" s="33"/>
      <c r="F161" s="159" t="s">
        <v>180</v>
      </c>
      <c r="G161" s="33"/>
      <c r="H161" s="33"/>
      <c r="I161" s="160"/>
      <c r="J161" s="33"/>
      <c r="K161" s="33"/>
      <c r="L161" s="34"/>
      <c r="M161" s="161"/>
      <c r="N161" s="162"/>
      <c r="O161" s="59"/>
      <c r="P161" s="59"/>
      <c r="Q161" s="59"/>
      <c r="R161" s="59"/>
      <c r="S161" s="59"/>
      <c r="T161" s="60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T161" s="18" t="s">
        <v>133</v>
      </c>
      <c r="AU161" s="18" t="s">
        <v>87</v>
      </c>
    </row>
    <row r="162" spans="1:65" s="13" customFormat="1">
      <c r="B162" s="163"/>
      <c r="D162" s="158" t="s">
        <v>134</v>
      </c>
      <c r="E162" s="164" t="s">
        <v>1</v>
      </c>
      <c r="F162" s="165" t="s">
        <v>181</v>
      </c>
      <c r="H162" s="164" t="s">
        <v>1</v>
      </c>
      <c r="I162" s="166"/>
      <c r="L162" s="163"/>
      <c r="M162" s="167"/>
      <c r="N162" s="168"/>
      <c r="O162" s="168"/>
      <c r="P162" s="168"/>
      <c r="Q162" s="168"/>
      <c r="R162" s="168"/>
      <c r="S162" s="168"/>
      <c r="T162" s="169"/>
      <c r="AT162" s="164" t="s">
        <v>134</v>
      </c>
      <c r="AU162" s="164" t="s">
        <v>87</v>
      </c>
      <c r="AV162" s="13" t="s">
        <v>85</v>
      </c>
      <c r="AW162" s="13" t="s">
        <v>33</v>
      </c>
      <c r="AX162" s="13" t="s">
        <v>77</v>
      </c>
      <c r="AY162" s="164" t="s">
        <v>123</v>
      </c>
    </row>
    <row r="163" spans="1:65" s="14" customFormat="1">
      <c r="B163" s="170"/>
      <c r="D163" s="158" t="s">
        <v>134</v>
      </c>
      <c r="E163" s="171" t="s">
        <v>1</v>
      </c>
      <c r="F163" s="172" t="s">
        <v>182</v>
      </c>
      <c r="H163" s="173">
        <v>1</v>
      </c>
      <c r="I163" s="174"/>
      <c r="L163" s="170"/>
      <c r="M163" s="175"/>
      <c r="N163" s="176"/>
      <c r="O163" s="176"/>
      <c r="P163" s="176"/>
      <c r="Q163" s="176"/>
      <c r="R163" s="176"/>
      <c r="S163" s="176"/>
      <c r="T163" s="177"/>
      <c r="AT163" s="171" t="s">
        <v>134</v>
      </c>
      <c r="AU163" s="171" t="s">
        <v>87</v>
      </c>
      <c r="AV163" s="14" t="s">
        <v>87</v>
      </c>
      <c r="AW163" s="14" t="s">
        <v>33</v>
      </c>
      <c r="AX163" s="14" t="s">
        <v>85</v>
      </c>
      <c r="AY163" s="171" t="s">
        <v>123</v>
      </c>
    </row>
    <row r="164" spans="1:65" s="13" customFormat="1">
      <c r="B164" s="163"/>
      <c r="D164" s="158" t="s">
        <v>134</v>
      </c>
      <c r="E164" s="164" t="s">
        <v>1</v>
      </c>
      <c r="F164" s="165" t="s">
        <v>183</v>
      </c>
      <c r="H164" s="164" t="s">
        <v>1</v>
      </c>
      <c r="I164" s="166"/>
      <c r="L164" s="163"/>
      <c r="M164" s="167"/>
      <c r="N164" s="168"/>
      <c r="O164" s="168"/>
      <c r="P164" s="168"/>
      <c r="Q164" s="168"/>
      <c r="R164" s="168"/>
      <c r="S164" s="168"/>
      <c r="T164" s="169"/>
      <c r="AT164" s="164" t="s">
        <v>134</v>
      </c>
      <c r="AU164" s="164" t="s">
        <v>87</v>
      </c>
      <c r="AV164" s="13" t="s">
        <v>85</v>
      </c>
      <c r="AW164" s="13" t="s">
        <v>33</v>
      </c>
      <c r="AX164" s="13" t="s">
        <v>77</v>
      </c>
      <c r="AY164" s="164" t="s">
        <v>123</v>
      </c>
    </row>
    <row r="165" spans="1:65" s="2" customFormat="1" ht="16.5" customHeight="1">
      <c r="A165" s="33"/>
      <c r="B165" s="144"/>
      <c r="C165" s="145" t="s">
        <v>184</v>
      </c>
      <c r="D165" s="145" t="s">
        <v>126</v>
      </c>
      <c r="E165" s="146" t="s">
        <v>185</v>
      </c>
      <c r="F165" s="147" t="s">
        <v>186</v>
      </c>
      <c r="G165" s="148" t="s">
        <v>129</v>
      </c>
      <c r="H165" s="149">
        <v>5000</v>
      </c>
      <c r="I165" s="150"/>
      <c r="J165" s="151">
        <f>ROUND(I165*H165,2)</f>
        <v>0</v>
      </c>
      <c r="K165" s="147" t="s">
        <v>1</v>
      </c>
      <c r="L165" s="34"/>
      <c r="M165" s="152" t="s">
        <v>1</v>
      </c>
      <c r="N165" s="153" t="s">
        <v>42</v>
      </c>
      <c r="O165" s="59"/>
      <c r="P165" s="154">
        <f>O165*H165</f>
        <v>0</v>
      </c>
      <c r="Q165" s="154">
        <v>0</v>
      </c>
      <c r="R165" s="154">
        <f>Q165*H165</f>
        <v>0</v>
      </c>
      <c r="S165" s="154">
        <v>0</v>
      </c>
      <c r="T165" s="155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56" t="s">
        <v>131</v>
      </c>
      <c r="AT165" s="156" t="s">
        <v>126</v>
      </c>
      <c r="AU165" s="156" t="s">
        <v>87</v>
      </c>
      <c r="AY165" s="18" t="s">
        <v>123</v>
      </c>
      <c r="BE165" s="157">
        <f>IF(N165="základní",J165,0)</f>
        <v>0</v>
      </c>
      <c r="BF165" s="157">
        <f>IF(N165="snížená",J165,0)</f>
        <v>0</v>
      </c>
      <c r="BG165" s="157">
        <f>IF(N165="zákl. přenesená",J165,0)</f>
        <v>0</v>
      </c>
      <c r="BH165" s="157">
        <f>IF(N165="sníž. přenesená",J165,0)</f>
        <v>0</v>
      </c>
      <c r="BI165" s="157">
        <f>IF(N165="nulová",J165,0)</f>
        <v>0</v>
      </c>
      <c r="BJ165" s="18" t="s">
        <v>85</v>
      </c>
      <c r="BK165" s="157">
        <f>ROUND(I165*H165,2)</f>
        <v>0</v>
      </c>
      <c r="BL165" s="18" t="s">
        <v>131</v>
      </c>
      <c r="BM165" s="156" t="s">
        <v>187</v>
      </c>
    </row>
    <row r="166" spans="1:65" s="2" customFormat="1">
      <c r="A166" s="33"/>
      <c r="B166" s="34"/>
      <c r="C166" s="33"/>
      <c r="D166" s="158" t="s">
        <v>133</v>
      </c>
      <c r="E166" s="33"/>
      <c r="F166" s="159" t="s">
        <v>180</v>
      </c>
      <c r="G166" s="33"/>
      <c r="H166" s="33"/>
      <c r="I166" s="160"/>
      <c r="J166" s="33"/>
      <c r="K166" s="33"/>
      <c r="L166" s="34"/>
      <c r="M166" s="161"/>
      <c r="N166" s="162"/>
      <c r="O166" s="59"/>
      <c r="P166" s="59"/>
      <c r="Q166" s="59"/>
      <c r="R166" s="59"/>
      <c r="S166" s="59"/>
      <c r="T166" s="60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T166" s="18" t="s">
        <v>133</v>
      </c>
      <c r="AU166" s="18" t="s">
        <v>87</v>
      </c>
    </row>
    <row r="167" spans="1:65" s="13" customFormat="1">
      <c r="B167" s="163"/>
      <c r="D167" s="158" t="s">
        <v>134</v>
      </c>
      <c r="E167" s="164" t="s">
        <v>1</v>
      </c>
      <c r="F167" s="165" t="s">
        <v>181</v>
      </c>
      <c r="H167" s="164" t="s">
        <v>1</v>
      </c>
      <c r="I167" s="166"/>
      <c r="L167" s="163"/>
      <c r="M167" s="167"/>
      <c r="N167" s="168"/>
      <c r="O167" s="168"/>
      <c r="P167" s="168"/>
      <c r="Q167" s="168"/>
      <c r="R167" s="168"/>
      <c r="S167" s="168"/>
      <c r="T167" s="169"/>
      <c r="AT167" s="164" t="s">
        <v>134</v>
      </c>
      <c r="AU167" s="164" t="s">
        <v>87</v>
      </c>
      <c r="AV167" s="13" t="s">
        <v>85</v>
      </c>
      <c r="AW167" s="13" t="s">
        <v>33</v>
      </c>
      <c r="AX167" s="13" t="s">
        <v>77</v>
      </c>
      <c r="AY167" s="164" t="s">
        <v>123</v>
      </c>
    </row>
    <row r="168" spans="1:65" s="14" customFormat="1">
      <c r="B168" s="170"/>
      <c r="D168" s="158" t="s">
        <v>134</v>
      </c>
      <c r="E168" s="171" t="s">
        <v>1</v>
      </c>
      <c r="F168" s="172" t="s">
        <v>188</v>
      </c>
      <c r="H168" s="173">
        <v>5000</v>
      </c>
      <c r="I168" s="174"/>
      <c r="L168" s="170"/>
      <c r="M168" s="175"/>
      <c r="N168" s="176"/>
      <c r="O168" s="176"/>
      <c r="P168" s="176"/>
      <c r="Q168" s="176"/>
      <c r="R168" s="176"/>
      <c r="S168" s="176"/>
      <c r="T168" s="177"/>
      <c r="AT168" s="171" t="s">
        <v>134</v>
      </c>
      <c r="AU168" s="171" t="s">
        <v>87</v>
      </c>
      <c r="AV168" s="14" t="s">
        <v>87</v>
      </c>
      <c r="AW168" s="14" t="s">
        <v>33</v>
      </c>
      <c r="AX168" s="14" t="s">
        <v>85</v>
      </c>
      <c r="AY168" s="171" t="s">
        <v>123</v>
      </c>
    </row>
    <row r="169" spans="1:65" s="13" customFormat="1">
      <c r="B169" s="163"/>
      <c r="D169" s="158" t="s">
        <v>134</v>
      </c>
      <c r="E169" s="164" t="s">
        <v>1</v>
      </c>
      <c r="F169" s="165" t="s">
        <v>189</v>
      </c>
      <c r="H169" s="164" t="s">
        <v>1</v>
      </c>
      <c r="I169" s="166"/>
      <c r="L169" s="163"/>
      <c r="M169" s="167"/>
      <c r="N169" s="168"/>
      <c r="O169" s="168"/>
      <c r="P169" s="168"/>
      <c r="Q169" s="168"/>
      <c r="R169" s="168"/>
      <c r="S169" s="168"/>
      <c r="T169" s="169"/>
      <c r="AT169" s="164" t="s">
        <v>134</v>
      </c>
      <c r="AU169" s="164" t="s">
        <v>87</v>
      </c>
      <c r="AV169" s="13" t="s">
        <v>85</v>
      </c>
      <c r="AW169" s="13" t="s">
        <v>33</v>
      </c>
      <c r="AX169" s="13" t="s">
        <v>77</v>
      </c>
      <c r="AY169" s="164" t="s">
        <v>123</v>
      </c>
    </row>
    <row r="170" spans="1:65" s="2" customFormat="1" ht="16.5" customHeight="1">
      <c r="A170" s="33"/>
      <c r="B170" s="144"/>
      <c r="C170" s="145" t="s">
        <v>190</v>
      </c>
      <c r="D170" s="145" t="s">
        <v>126</v>
      </c>
      <c r="E170" s="146" t="s">
        <v>191</v>
      </c>
      <c r="F170" s="147" t="s">
        <v>192</v>
      </c>
      <c r="G170" s="148" t="s">
        <v>129</v>
      </c>
      <c r="H170" s="149">
        <v>1</v>
      </c>
      <c r="I170" s="150"/>
      <c r="J170" s="151">
        <f>ROUND(I170*H170,2)</f>
        <v>0</v>
      </c>
      <c r="K170" s="147" t="s">
        <v>1</v>
      </c>
      <c r="L170" s="34"/>
      <c r="M170" s="152" t="s">
        <v>1</v>
      </c>
      <c r="N170" s="153" t="s">
        <v>42</v>
      </c>
      <c r="O170" s="59"/>
      <c r="P170" s="154">
        <f>O170*H170</f>
        <v>0</v>
      </c>
      <c r="Q170" s="154">
        <v>0</v>
      </c>
      <c r="R170" s="154">
        <f>Q170*H170</f>
        <v>0</v>
      </c>
      <c r="S170" s="154">
        <v>0</v>
      </c>
      <c r="T170" s="155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56" t="s">
        <v>131</v>
      </c>
      <c r="AT170" s="156" t="s">
        <v>126</v>
      </c>
      <c r="AU170" s="156" t="s">
        <v>87</v>
      </c>
      <c r="AY170" s="18" t="s">
        <v>123</v>
      </c>
      <c r="BE170" s="157">
        <f>IF(N170="základní",J170,0)</f>
        <v>0</v>
      </c>
      <c r="BF170" s="157">
        <f>IF(N170="snížená",J170,0)</f>
        <v>0</v>
      </c>
      <c r="BG170" s="157">
        <f>IF(N170="zákl. přenesená",J170,0)</f>
        <v>0</v>
      </c>
      <c r="BH170" s="157">
        <f>IF(N170="sníž. přenesená",J170,0)</f>
        <v>0</v>
      </c>
      <c r="BI170" s="157">
        <f>IF(N170="nulová",J170,0)</f>
        <v>0</v>
      </c>
      <c r="BJ170" s="18" t="s">
        <v>85</v>
      </c>
      <c r="BK170" s="157">
        <f>ROUND(I170*H170,2)</f>
        <v>0</v>
      </c>
      <c r="BL170" s="18" t="s">
        <v>131</v>
      </c>
      <c r="BM170" s="156" t="s">
        <v>193</v>
      </c>
    </row>
    <row r="171" spans="1:65" s="2" customFormat="1">
      <c r="A171" s="33"/>
      <c r="B171" s="34"/>
      <c r="C171" s="33"/>
      <c r="D171" s="158" t="s">
        <v>133</v>
      </c>
      <c r="E171" s="33"/>
      <c r="F171" s="159" t="s">
        <v>194</v>
      </c>
      <c r="G171" s="33"/>
      <c r="H171" s="33"/>
      <c r="I171" s="160"/>
      <c r="J171" s="33"/>
      <c r="K171" s="33"/>
      <c r="L171" s="34"/>
      <c r="M171" s="161"/>
      <c r="N171" s="162"/>
      <c r="O171" s="59"/>
      <c r="P171" s="59"/>
      <c r="Q171" s="59"/>
      <c r="R171" s="59"/>
      <c r="S171" s="59"/>
      <c r="T171" s="60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T171" s="18" t="s">
        <v>133</v>
      </c>
      <c r="AU171" s="18" t="s">
        <v>87</v>
      </c>
    </row>
    <row r="172" spans="1:65" s="13" customFormat="1">
      <c r="B172" s="163"/>
      <c r="D172" s="158" t="s">
        <v>134</v>
      </c>
      <c r="E172" s="164" t="s">
        <v>1</v>
      </c>
      <c r="F172" s="165" t="s">
        <v>195</v>
      </c>
      <c r="H172" s="164" t="s">
        <v>1</v>
      </c>
      <c r="I172" s="166"/>
      <c r="L172" s="163"/>
      <c r="M172" s="167"/>
      <c r="N172" s="168"/>
      <c r="O172" s="168"/>
      <c r="P172" s="168"/>
      <c r="Q172" s="168"/>
      <c r="R172" s="168"/>
      <c r="S172" s="168"/>
      <c r="T172" s="169"/>
      <c r="AT172" s="164" t="s">
        <v>134</v>
      </c>
      <c r="AU172" s="164" t="s">
        <v>87</v>
      </c>
      <c r="AV172" s="13" t="s">
        <v>85</v>
      </c>
      <c r="AW172" s="13" t="s">
        <v>33</v>
      </c>
      <c r="AX172" s="13" t="s">
        <v>77</v>
      </c>
      <c r="AY172" s="164" t="s">
        <v>123</v>
      </c>
    </row>
    <row r="173" spans="1:65" s="14" customFormat="1">
      <c r="B173" s="170"/>
      <c r="D173" s="158" t="s">
        <v>134</v>
      </c>
      <c r="E173" s="171" t="s">
        <v>1</v>
      </c>
      <c r="F173" s="172" t="s">
        <v>196</v>
      </c>
      <c r="H173" s="173">
        <v>1</v>
      </c>
      <c r="I173" s="174"/>
      <c r="L173" s="170"/>
      <c r="M173" s="175"/>
      <c r="N173" s="176"/>
      <c r="O173" s="176"/>
      <c r="P173" s="176"/>
      <c r="Q173" s="176"/>
      <c r="R173" s="176"/>
      <c r="S173" s="176"/>
      <c r="T173" s="177"/>
      <c r="AT173" s="171" t="s">
        <v>134</v>
      </c>
      <c r="AU173" s="171" t="s">
        <v>87</v>
      </c>
      <c r="AV173" s="14" t="s">
        <v>87</v>
      </c>
      <c r="AW173" s="14" t="s">
        <v>33</v>
      </c>
      <c r="AX173" s="14" t="s">
        <v>85</v>
      </c>
      <c r="AY173" s="171" t="s">
        <v>123</v>
      </c>
    </row>
    <row r="174" spans="1:65" s="2" customFormat="1" ht="16.5" customHeight="1">
      <c r="A174" s="33"/>
      <c r="B174" s="144"/>
      <c r="C174" s="145" t="s">
        <v>197</v>
      </c>
      <c r="D174" s="145" t="s">
        <v>126</v>
      </c>
      <c r="E174" s="146" t="s">
        <v>198</v>
      </c>
      <c r="F174" s="147" t="s">
        <v>199</v>
      </c>
      <c r="G174" s="148" t="s">
        <v>129</v>
      </c>
      <c r="H174" s="149">
        <v>5000</v>
      </c>
      <c r="I174" s="150"/>
      <c r="J174" s="151">
        <f>ROUND(I174*H174,2)</f>
        <v>0</v>
      </c>
      <c r="K174" s="147" t="s">
        <v>1</v>
      </c>
      <c r="L174" s="34"/>
      <c r="M174" s="152" t="s">
        <v>1</v>
      </c>
      <c r="N174" s="153" t="s">
        <v>42</v>
      </c>
      <c r="O174" s="59"/>
      <c r="P174" s="154">
        <f>O174*H174</f>
        <v>0</v>
      </c>
      <c r="Q174" s="154">
        <v>0</v>
      </c>
      <c r="R174" s="154">
        <f>Q174*H174</f>
        <v>0</v>
      </c>
      <c r="S174" s="154">
        <v>0</v>
      </c>
      <c r="T174" s="155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56" t="s">
        <v>131</v>
      </c>
      <c r="AT174" s="156" t="s">
        <v>126</v>
      </c>
      <c r="AU174" s="156" t="s">
        <v>87</v>
      </c>
      <c r="AY174" s="18" t="s">
        <v>123</v>
      </c>
      <c r="BE174" s="157">
        <f>IF(N174="základní",J174,0)</f>
        <v>0</v>
      </c>
      <c r="BF174" s="157">
        <f>IF(N174="snížená",J174,0)</f>
        <v>0</v>
      </c>
      <c r="BG174" s="157">
        <f>IF(N174="zákl. přenesená",J174,0)</f>
        <v>0</v>
      </c>
      <c r="BH174" s="157">
        <f>IF(N174="sníž. přenesená",J174,0)</f>
        <v>0</v>
      </c>
      <c r="BI174" s="157">
        <f>IF(N174="nulová",J174,0)</f>
        <v>0</v>
      </c>
      <c r="BJ174" s="18" t="s">
        <v>85</v>
      </c>
      <c r="BK174" s="157">
        <f>ROUND(I174*H174,2)</f>
        <v>0</v>
      </c>
      <c r="BL174" s="18" t="s">
        <v>131</v>
      </c>
      <c r="BM174" s="156" t="s">
        <v>200</v>
      </c>
    </row>
    <row r="175" spans="1:65" s="2" customFormat="1">
      <c r="A175" s="33"/>
      <c r="B175" s="34"/>
      <c r="C175" s="33"/>
      <c r="D175" s="158" t="s">
        <v>133</v>
      </c>
      <c r="E175" s="33"/>
      <c r="F175" s="159" t="s">
        <v>194</v>
      </c>
      <c r="G175" s="33"/>
      <c r="H175" s="33"/>
      <c r="I175" s="160"/>
      <c r="J175" s="33"/>
      <c r="K175" s="33"/>
      <c r="L175" s="34"/>
      <c r="M175" s="161"/>
      <c r="N175" s="162"/>
      <c r="O175" s="59"/>
      <c r="P175" s="59"/>
      <c r="Q175" s="59"/>
      <c r="R175" s="59"/>
      <c r="S175" s="59"/>
      <c r="T175" s="60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T175" s="18" t="s">
        <v>133</v>
      </c>
      <c r="AU175" s="18" t="s">
        <v>87</v>
      </c>
    </row>
    <row r="176" spans="1:65" s="13" customFormat="1">
      <c r="B176" s="163"/>
      <c r="D176" s="158" t="s">
        <v>134</v>
      </c>
      <c r="E176" s="164" t="s">
        <v>1</v>
      </c>
      <c r="F176" s="165" t="s">
        <v>195</v>
      </c>
      <c r="H176" s="164" t="s">
        <v>1</v>
      </c>
      <c r="I176" s="166"/>
      <c r="L176" s="163"/>
      <c r="M176" s="167"/>
      <c r="N176" s="168"/>
      <c r="O176" s="168"/>
      <c r="P176" s="168"/>
      <c r="Q176" s="168"/>
      <c r="R176" s="168"/>
      <c r="S176" s="168"/>
      <c r="T176" s="169"/>
      <c r="AT176" s="164" t="s">
        <v>134</v>
      </c>
      <c r="AU176" s="164" t="s">
        <v>87</v>
      </c>
      <c r="AV176" s="13" t="s">
        <v>85</v>
      </c>
      <c r="AW176" s="13" t="s">
        <v>33</v>
      </c>
      <c r="AX176" s="13" t="s">
        <v>77</v>
      </c>
      <c r="AY176" s="164" t="s">
        <v>123</v>
      </c>
    </row>
    <row r="177" spans="1:65" s="14" customFormat="1">
      <c r="B177" s="170"/>
      <c r="D177" s="158" t="s">
        <v>134</v>
      </c>
      <c r="E177" s="171" t="s">
        <v>1</v>
      </c>
      <c r="F177" s="172" t="s">
        <v>201</v>
      </c>
      <c r="H177" s="173">
        <v>5000</v>
      </c>
      <c r="I177" s="174"/>
      <c r="L177" s="170"/>
      <c r="M177" s="175"/>
      <c r="N177" s="176"/>
      <c r="O177" s="176"/>
      <c r="P177" s="176"/>
      <c r="Q177" s="176"/>
      <c r="R177" s="176"/>
      <c r="S177" s="176"/>
      <c r="T177" s="177"/>
      <c r="AT177" s="171" t="s">
        <v>134</v>
      </c>
      <c r="AU177" s="171" t="s">
        <v>87</v>
      </c>
      <c r="AV177" s="14" t="s">
        <v>87</v>
      </c>
      <c r="AW177" s="14" t="s">
        <v>33</v>
      </c>
      <c r="AX177" s="14" t="s">
        <v>85</v>
      </c>
      <c r="AY177" s="171" t="s">
        <v>123</v>
      </c>
    </row>
    <row r="178" spans="1:65" s="13" customFormat="1">
      <c r="B178" s="163"/>
      <c r="D178" s="158" t="s">
        <v>134</v>
      </c>
      <c r="E178" s="164" t="s">
        <v>1</v>
      </c>
      <c r="F178" s="165" t="s">
        <v>189</v>
      </c>
      <c r="H178" s="164" t="s">
        <v>1</v>
      </c>
      <c r="I178" s="166"/>
      <c r="L178" s="163"/>
      <c r="M178" s="167"/>
      <c r="N178" s="168"/>
      <c r="O178" s="168"/>
      <c r="P178" s="168"/>
      <c r="Q178" s="168"/>
      <c r="R178" s="168"/>
      <c r="S178" s="168"/>
      <c r="T178" s="169"/>
      <c r="AT178" s="164" t="s">
        <v>134</v>
      </c>
      <c r="AU178" s="164" t="s">
        <v>87</v>
      </c>
      <c r="AV178" s="13" t="s">
        <v>85</v>
      </c>
      <c r="AW178" s="13" t="s">
        <v>33</v>
      </c>
      <c r="AX178" s="13" t="s">
        <v>77</v>
      </c>
      <c r="AY178" s="164" t="s">
        <v>123</v>
      </c>
    </row>
    <row r="179" spans="1:65" s="12" customFormat="1" ht="22.9" customHeight="1">
      <c r="B179" s="131"/>
      <c r="D179" s="132" t="s">
        <v>76</v>
      </c>
      <c r="E179" s="142" t="s">
        <v>202</v>
      </c>
      <c r="F179" s="142" t="s">
        <v>203</v>
      </c>
      <c r="I179" s="134"/>
      <c r="J179" s="143">
        <f>BK179</f>
        <v>0</v>
      </c>
      <c r="L179" s="131"/>
      <c r="M179" s="136"/>
      <c r="N179" s="137"/>
      <c r="O179" s="137"/>
      <c r="P179" s="138">
        <f>SUM(P180:P182)</f>
        <v>0</v>
      </c>
      <c r="Q179" s="137"/>
      <c r="R179" s="138">
        <f>SUM(R180:R182)</f>
        <v>0</v>
      </c>
      <c r="S179" s="137"/>
      <c r="T179" s="139">
        <f>SUM(T180:T182)</f>
        <v>0</v>
      </c>
      <c r="AR179" s="132" t="s">
        <v>122</v>
      </c>
      <c r="AT179" s="140" t="s">
        <v>76</v>
      </c>
      <c r="AU179" s="140" t="s">
        <v>85</v>
      </c>
      <c r="AY179" s="132" t="s">
        <v>123</v>
      </c>
      <c r="BK179" s="141">
        <f>SUM(BK180:BK182)</f>
        <v>0</v>
      </c>
    </row>
    <row r="180" spans="1:65" s="2" customFormat="1" ht="16.5" customHeight="1">
      <c r="A180" s="33"/>
      <c r="B180" s="144"/>
      <c r="C180" s="145" t="s">
        <v>204</v>
      </c>
      <c r="D180" s="145" t="s">
        <v>126</v>
      </c>
      <c r="E180" s="146" t="s">
        <v>205</v>
      </c>
      <c r="F180" s="147" t="s">
        <v>206</v>
      </c>
      <c r="G180" s="148" t="s">
        <v>129</v>
      </c>
      <c r="H180" s="149">
        <v>1</v>
      </c>
      <c r="I180" s="150"/>
      <c r="J180" s="151">
        <f>ROUND(I180*H180,2)</f>
        <v>0</v>
      </c>
      <c r="K180" s="147" t="s">
        <v>130</v>
      </c>
      <c r="L180" s="34"/>
      <c r="M180" s="152" t="s">
        <v>1</v>
      </c>
      <c r="N180" s="153" t="s">
        <v>42</v>
      </c>
      <c r="O180" s="59"/>
      <c r="P180" s="154">
        <f>O180*H180</f>
        <v>0</v>
      </c>
      <c r="Q180" s="154">
        <v>0</v>
      </c>
      <c r="R180" s="154">
        <f>Q180*H180</f>
        <v>0</v>
      </c>
      <c r="S180" s="154">
        <v>0</v>
      </c>
      <c r="T180" s="155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56" t="s">
        <v>131</v>
      </c>
      <c r="AT180" s="156" t="s">
        <v>126</v>
      </c>
      <c r="AU180" s="156" t="s">
        <v>87</v>
      </c>
      <c r="AY180" s="18" t="s">
        <v>123</v>
      </c>
      <c r="BE180" s="157">
        <f>IF(N180="základní",J180,0)</f>
        <v>0</v>
      </c>
      <c r="BF180" s="157">
        <f>IF(N180="snížená",J180,0)</f>
        <v>0</v>
      </c>
      <c r="BG180" s="157">
        <f>IF(N180="zákl. přenesená",J180,0)</f>
        <v>0</v>
      </c>
      <c r="BH180" s="157">
        <f>IF(N180="sníž. přenesená",J180,0)</f>
        <v>0</v>
      </c>
      <c r="BI180" s="157">
        <f>IF(N180="nulová",J180,0)</f>
        <v>0</v>
      </c>
      <c r="BJ180" s="18" t="s">
        <v>85</v>
      </c>
      <c r="BK180" s="157">
        <f>ROUND(I180*H180,2)</f>
        <v>0</v>
      </c>
      <c r="BL180" s="18" t="s">
        <v>131</v>
      </c>
      <c r="BM180" s="156" t="s">
        <v>207</v>
      </c>
    </row>
    <row r="181" spans="1:65" s="2" customFormat="1">
      <c r="A181" s="33"/>
      <c r="B181" s="34"/>
      <c r="C181" s="33"/>
      <c r="D181" s="158" t="s">
        <v>133</v>
      </c>
      <c r="E181" s="33"/>
      <c r="F181" s="159" t="s">
        <v>206</v>
      </c>
      <c r="G181" s="33"/>
      <c r="H181" s="33"/>
      <c r="I181" s="160"/>
      <c r="J181" s="33"/>
      <c r="K181" s="33"/>
      <c r="L181" s="34"/>
      <c r="M181" s="161"/>
      <c r="N181" s="162"/>
      <c r="O181" s="59"/>
      <c r="P181" s="59"/>
      <c r="Q181" s="59"/>
      <c r="R181" s="59"/>
      <c r="S181" s="59"/>
      <c r="T181" s="60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T181" s="18" t="s">
        <v>133</v>
      </c>
      <c r="AU181" s="18" t="s">
        <v>87</v>
      </c>
    </row>
    <row r="182" spans="1:65" s="14" customFormat="1">
      <c r="B182" s="170"/>
      <c r="D182" s="158" t="s">
        <v>134</v>
      </c>
      <c r="E182" s="171" t="s">
        <v>1</v>
      </c>
      <c r="F182" s="172" t="s">
        <v>208</v>
      </c>
      <c r="H182" s="173">
        <v>1</v>
      </c>
      <c r="I182" s="174"/>
      <c r="L182" s="170"/>
      <c r="M182" s="175"/>
      <c r="N182" s="176"/>
      <c r="O182" s="176"/>
      <c r="P182" s="176"/>
      <c r="Q182" s="176"/>
      <c r="R182" s="176"/>
      <c r="S182" s="176"/>
      <c r="T182" s="177"/>
      <c r="AT182" s="171" t="s">
        <v>134</v>
      </c>
      <c r="AU182" s="171" t="s">
        <v>87</v>
      </c>
      <c r="AV182" s="14" t="s">
        <v>87</v>
      </c>
      <c r="AW182" s="14" t="s">
        <v>33</v>
      </c>
      <c r="AX182" s="14" t="s">
        <v>85</v>
      </c>
      <c r="AY182" s="171" t="s">
        <v>123</v>
      </c>
    </row>
    <row r="183" spans="1:65" s="12" customFormat="1" ht="22.9" customHeight="1">
      <c r="B183" s="131"/>
      <c r="D183" s="132" t="s">
        <v>76</v>
      </c>
      <c r="E183" s="142" t="s">
        <v>209</v>
      </c>
      <c r="F183" s="142" t="s">
        <v>210</v>
      </c>
      <c r="I183" s="134"/>
      <c r="J183" s="143">
        <f>BK183</f>
        <v>0</v>
      </c>
      <c r="L183" s="131"/>
      <c r="M183" s="136"/>
      <c r="N183" s="137"/>
      <c r="O183" s="137"/>
      <c r="P183" s="138">
        <f>SUM(P184:P186)</f>
        <v>0</v>
      </c>
      <c r="Q183" s="137"/>
      <c r="R183" s="138">
        <f>SUM(R184:R186)</f>
        <v>0</v>
      </c>
      <c r="S183" s="137"/>
      <c r="T183" s="139">
        <f>SUM(T184:T186)</f>
        <v>0</v>
      </c>
      <c r="AR183" s="132" t="s">
        <v>122</v>
      </c>
      <c r="AT183" s="140" t="s">
        <v>76</v>
      </c>
      <c r="AU183" s="140" t="s">
        <v>85</v>
      </c>
      <c r="AY183" s="132" t="s">
        <v>123</v>
      </c>
      <c r="BK183" s="141">
        <f>SUM(BK184:BK186)</f>
        <v>0</v>
      </c>
    </row>
    <row r="184" spans="1:65" s="2" customFormat="1" ht="16.5" customHeight="1">
      <c r="A184" s="33"/>
      <c r="B184" s="144"/>
      <c r="C184" s="145" t="s">
        <v>211</v>
      </c>
      <c r="D184" s="145" t="s">
        <v>126</v>
      </c>
      <c r="E184" s="146" t="s">
        <v>212</v>
      </c>
      <c r="F184" s="147" t="s">
        <v>213</v>
      </c>
      <c r="G184" s="148" t="s">
        <v>129</v>
      </c>
      <c r="H184" s="149">
        <v>1</v>
      </c>
      <c r="I184" s="150"/>
      <c r="J184" s="151">
        <f>ROUND(I184*H184,2)</f>
        <v>0</v>
      </c>
      <c r="K184" s="147" t="s">
        <v>1</v>
      </c>
      <c r="L184" s="34"/>
      <c r="M184" s="152" t="s">
        <v>1</v>
      </c>
      <c r="N184" s="153" t="s">
        <v>42</v>
      </c>
      <c r="O184" s="59"/>
      <c r="P184" s="154">
        <f>O184*H184</f>
        <v>0</v>
      </c>
      <c r="Q184" s="154">
        <v>0</v>
      </c>
      <c r="R184" s="154">
        <f>Q184*H184</f>
        <v>0</v>
      </c>
      <c r="S184" s="154">
        <v>0</v>
      </c>
      <c r="T184" s="155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56" t="s">
        <v>131</v>
      </c>
      <c r="AT184" s="156" t="s">
        <v>126</v>
      </c>
      <c r="AU184" s="156" t="s">
        <v>87</v>
      </c>
      <c r="AY184" s="18" t="s">
        <v>123</v>
      </c>
      <c r="BE184" s="157">
        <f>IF(N184="základní",J184,0)</f>
        <v>0</v>
      </c>
      <c r="BF184" s="157">
        <f>IF(N184="snížená",J184,0)</f>
        <v>0</v>
      </c>
      <c r="BG184" s="157">
        <f>IF(N184="zákl. přenesená",J184,0)</f>
        <v>0</v>
      </c>
      <c r="BH184" s="157">
        <f>IF(N184="sníž. přenesená",J184,0)</f>
        <v>0</v>
      </c>
      <c r="BI184" s="157">
        <f>IF(N184="nulová",J184,0)</f>
        <v>0</v>
      </c>
      <c r="BJ184" s="18" t="s">
        <v>85</v>
      </c>
      <c r="BK184" s="157">
        <f>ROUND(I184*H184,2)</f>
        <v>0</v>
      </c>
      <c r="BL184" s="18" t="s">
        <v>131</v>
      </c>
      <c r="BM184" s="156" t="s">
        <v>214</v>
      </c>
    </row>
    <row r="185" spans="1:65" s="2" customFormat="1">
      <c r="A185" s="33"/>
      <c r="B185" s="34"/>
      <c r="C185" s="33"/>
      <c r="D185" s="158" t="s">
        <v>133</v>
      </c>
      <c r="E185" s="33"/>
      <c r="F185" s="159" t="s">
        <v>213</v>
      </c>
      <c r="G185" s="33"/>
      <c r="H185" s="33"/>
      <c r="I185" s="160"/>
      <c r="J185" s="33"/>
      <c r="K185" s="33"/>
      <c r="L185" s="34"/>
      <c r="M185" s="161"/>
      <c r="N185" s="162"/>
      <c r="O185" s="59"/>
      <c r="P185" s="59"/>
      <c r="Q185" s="59"/>
      <c r="R185" s="59"/>
      <c r="S185" s="59"/>
      <c r="T185" s="60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T185" s="18" t="s">
        <v>133</v>
      </c>
      <c r="AU185" s="18" t="s">
        <v>87</v>
      </c>
    </row>
    <row r="186" spans="1:65" s="14" customFormat="1">
      <c r="B186" s="170"/>
      <c r="D186" s="158" t="s">
        <v>134</v>
      </c>
      <c r="E186" s="171" t="s">
        <v>1</v>
      </c>
      <c r="F186" s="172" t="s">
        <v>160</v>
      </c>
      <c r="H186" s="173">
        <v>1</v>
      </c>
      <c r="I186" s="174"/>
      <c r="L186" s="170"/>
      <c r="M186" s="178"/>
      <c r="N186" s="179"/>
      <c r="O186" s="179"/>
      <c r="P186" s="179"/>
      <c r="Q186" s="179"/>
      <c r="R186" s="179"/>
      <c r="S186" s="179"/>
      <c r="T186" s="180"/>
      <c r="AT186" s="171" t="s">
        <v>134</v>
      </c>
      <c r="AU186" s="171" t="s">
        <v>87</v>
      </c>
      <c r="AV186" s="14" t="s">
        <v>87</v>
      </c>
      <c r="AW186" s="14" t="s">
        <v>33</v>
      </c>
      <c r="AX186" s="14" t="s">
        <v>85</v>
      </c>
      <c r="AY186" s="171" t="s">
        <v>123</v>
      </c>
    </row>
    <row r="187" spans="1:65" s="2" customFormat="1" ht="6.95" customHeight="1">
      <c r="A187" s="33"/>
      <c r="B187" s="48"/>
      <c r="C187" s="49"/>
      <c r="D187" s="49"/>
      <c r="E187" s="49"/>
      <c r="F187" s="49"/>
      <c r="G187" s="49"/>
      <c r="H187" s="49"/>
      <c r="I187" s="49"/>
      <c r="J187" s="49"/>
      <c r="K187" s="49"/>
      <c r="L187" s="34"/>
      <c r="M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</row>
  </sheetData>
  <autoFilter ref="C122:K186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65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5" t="s">
        <v>5</v>
      </c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8" t="s">
        <v>90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</row>
    <row r="4" spans="1:46" s="1" customFormat="1" ht="24.95" customHeight="1">
      <c r="B4" s="21"/>
      <c r="D4" s="22" t="s">
        <v>92</v>
      </c>
      <c r="L4" s="21"/>
      <c r="M4" s="94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95" t="str">
        <f>'Rekapitulace stavby'!K6</f>
        <v>Parkovací stání - ulice Sadová Nová Bystřice</v>
      </c>
      <c r="F7" s="296"/>
      <c r="G7" s="296"/>
      <c r="H7" s="296"/>
      <c r="L7" s="21"/>
    </row>
    <row r="8" spans="1:46" s="2" customFormat="1" ht="12" customHeight="1">
      <c r="A8" s="33"/>
      <c r="B8" s="34"/>
      <c r="C8" s="33"/>
      <c r="D8" s="28" t="s">
        <v>93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67" t="s">
        <v>215</v>
      </c>
      <c r="F9" s="294"/>
      <c r="G9" s="294"/>
      <c r="H9" s="294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18</v>
      </c>
      <c r="E11" s="33"/>
      <c r="F11" s="26" t="s">
        <v>91</v>
      </c>
      <c r="G11" s="33"/>
      <c r="H11" s="33"/>
      <c r="I11" s="28" t="s">
        <v>19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28" t="s">
        <v>22</v>
      </c>
      <c r="J12" s="56" t="str">
        <f>'Rekapitulace stavby'!AN8</f>
        <v>20. 2. 2023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24</v>
      </c>
      <c r="E14" s="33"/>
      <c r="F14" s="33"/>
      <c r="G14" s="33"/>
      <c r="H14" s="33"/>
      <c r="I14" s="28" t="s">
        <v>25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26</v>
      </c>
      <c r="F15" s="33"/>
      <c r="G15" s="33"/>
      <c r="H15" s="33"/>
      <c r="I15" s="28" t="s">
        <v>27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28</v>
      </c>
      <c r="E17" s="33"/>
      <c r="F17" s="33"/>
      <c r="G17" s="33"/>
      <c r="H17" s="33"/>
      <c r="I17" s="28" t="s">
        <v>25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97" t="str">
        <f>'Rekapitulace stavby'!E14</f>
        <v>Vyplň údaj</v>
      </c>
      <c r="F18" s="286"/>
      <c r="G18" s="286"/>
      <c r="H18" s="286"/>
      <c r="I18" s="28" t="s">
        <v>27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30</v>
      </c>
      <c r="E20" s="33"/>
      <c r="F20" s="33"/>
      <c r="G20" s="33"/>
      <c r="H20" s="33"/>
      <c r="I20" s="28" t="s">
        <v>25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32</v>
      </c>
      <c r="F21" s="33"/>
      <c r="G21" s="33"/>
      <c r="H21" s="33"/>
      <c r="I21" s="28" t="s">
        <v>27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34</v>
      </c>
      <c r="E23" s="33"/>
      <c r="F23" s="33"/>
      <c r="G23" s="33"/>
      <c r="H23" s="33"/>
      <c r="I23" s="28" t="s">
        <v>25</v>
      </c>
      <c r="J23" s="26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IF('Rekapitulace stavby'!E20="","",'Rekapitulace stavby'!E20)</f>
        <v xml:space="preserve"> </v>
      </c>
      <c r="F24" s="33"/>
      <c r="G24" s="33"/>
      <c r="H24" s="33"/>
      <c r="I24" s="28" t="s">
        <v>27</v>
      </c>
      <c r="J24" s="26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36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90" t="s">
        <v>1</v>
      </c>
      <c r="F27" s="290"/>
      <c r="G27" s="290"/>
      <c r="H27" s="290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8" t="s">
        <v>37</v>
      </c>
      <c r="E30" s="33"/>
      <c r="F30" s="33"/>
      <c r="G30" s="33"/>
      <c r="H30" s="33"/>
      <c r="I30" s="33"/>
      <c r="J30" s="72">
        <f>ROUND(J127,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39</v>
      </c>
      <c r="G32" s="33"/>
      <c r="H32" s="33"/>
      <c r="I32" s="37" t="s">
        <v>38</v>
      </c>
      <c r="J32" s="37" t="s">
        <v>40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9" t="s">
        <v>41</v>
      </c>
      <c r="E33" s="28" t="s">
        <v>42</v>
      </c>
      <c r="F33" s="100">
        <f>ROUND((SUM(BE127:BE655)),  2)</f>
        <v>0</v>
      </c>
      <c r="G33" s="33"/>
      <c r="H33" s="33"/>
      <c r="I33" s="101">
        <v>0.21</v>
      </c>
      <c r="J33" s="100">
        <f>ROUND(((SUM(BE127:BE655))*I33),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43</v>
      </c>
      <c r="F34" s="100">
        <f>ROUND((SUM(BF127:BF655)),  2)</f>
        <v>0</v>
      </c>
      <c r="G34" s="33"/>
      <c r="H34" s="33"/>
      <c r="I34" s="101">
        <v>0.15</v>
      </c>
      <c r="J34" s="100">
        <f>ROUND(((SUM(BF127:BF655))*I34),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44</v>
      </c>
      <c r="F35" s="100">
        <f>ROUND((SUM(BG127:BG655)),  2)</f>
        <v>0</v>
      </c>
      <c r="G35" s="33"/>
      <c r="H35" s="33"/>
      <c r="I35" s="101">
        <v>0.21</v>
      </c>
      <c r="J35" s="100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45</v>
      </c>
      <c r="F36" s="100">
        <f>ROUND((SUM(BH127:BH655)),  2)</f>
        <v>0</v>
      </c>
      <c r="G36" s="33"/>
      <c r="H36" s="33"/>
      <c r="I36" s="101">
        <v>0.15</v>
      </c>
      <c r="J36" s="100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46</v>
      </c>
      <c r="F37" s="100">
        <f>ROUND((SUM(BI127:BI655)),  2)</f>
        <v>0</v>
      </c>
      <c r="G37" s="33"/>
      <c r="H37" s="33"/>
      <c r="I37" s="101">
        <v>0</v>
      </c>
      <c r="J37" s="100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2"/>
      <c r="D39" s="103" t="s">
        <v>47</v>
      </c>
      <c r="E39" s="61"/>
      <c r="F39" s="61"/>
      <c r="G39" s="104" t="s">
        <v>48</v>
      </c>
      <c r="H39" s="105" t="s">
        <v>49</v>
      </c>
      <c r="I39" s="61"/>
      <c r="J39" s="106">
        <f>SUM(J30:J37)</f>
        <v>0</v>
      </c>
      <c r="K39" s="107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52</v>
      </c>
      <c r="E61" s="36"/>
      <c r="F61" s="108" t="s">
        <v>53</v>
      </c>
      <c r="G61" s="46" t="s">
        <v>52</v>
      </c>
      <c r="H61" s="36"/>
      <c r="I61" s="36"/>
      <c r="J61" s="109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52</v>
      </c>
      <c r="E76" s="36"/>
      <c r="F76" s="108" t="s">
        <v>53</v>
      </c>
      <c r="G76" s="46" t="s">
        <v>52</v>
      </c>
      <c r="H76" s="36"/>
      <c r="I76" s="36"/>
      <c r="J76" s="109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95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95" t="str">
        <f>E7</f>
        <v>Parkovací stání - ulice Sadová Nová Bystřice</v>
      </c>
      <c r="F85" s="296"/>
      <c r="G85" s="296"/>
      <c r="H85" s="29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93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67" t="str">
        <f>E9</f>
        <v>101 - Pozemní komunikace</v>
      </c>
      <c r="F87" s="294"/>
      <c r="G87" s="294"/>
      <c r="H87" s="294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>Nová Bystřice</v>
      </c>
      <c r="G89" s="33"/>
      <c r="H89" s="33"/>
      <c r="I89" s="28" t="s">
        <v>22</v>
      </c>
      <c r="J89" s="56" t="str">
        <f>IF(J12="","",J12)</f>
        <v>20. 2. 2023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24</v>
      </c>
      <c r="D91" s="33"/>
      <c r="E91" s="33"/>
      <c r="F91" s="26" t="str">
        <f>E15</f>
        <v>Město Nová Bystřice</v>
      </c>
      <c r="G91" s="33"/>
      <c r="H91" s="33"/>
      <c r="I91" s="28" t="s">
        <v>30</v>
      </c>
      <c r="J91" s="31" t="str">
        <f>E21</f>
        <v>WAY project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28</v>
      </c>
      <c r="D92" s="33"/>
      <c r="E92" s="33"/>
      <c r="F92" s="26" t="str">
        <f>IF(E18="","",E18)</f>
        <v>Vyplň údaj</v>
      </c>
      <c r="G92" s="33"/>
      <c r="H92" s="33"/>
      <c r="I92" s="28" t="s">
        <v>34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0" t="s">
        <v>96</v>
      </c>
      <c r="D94" s="102"/>
      <c r="E94" s="102"/>
      <c r="F94" s="102"/>
      <c r="G94" s="102"/>
      <c r="H94" s="102"/>
      <c r="I94" s="102"/>
      <c r="J94" s="111" t="s">
        <v>97</v>
      </c>
      <c r="K94" s="102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2" t="s">
        <v>98</v>
      </c>
      <c r="D96" s="33"/>
      <c r="E96" s="33"/>
      <c r="F96" s="33"/>
      <c r="G96" s="33"/>
      <c r="H96" s="33"/>
      <c r="I96" s="33"/>
      <c r="J96" s="72">
        <f>J127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99</v>
      </c>
    </row>
    <row r="97" spans="1:31" s="9" customFormat="1" ht="24.95" customHeight="1">
      <c r="B97" s="113"/>
      <c r="D97" s="114" t="s">
        <v>216</v>
      </c>
      <c r="E97" s="115"/>
      <c r="F97" s="115"/>
      <c r="G97" s="115"/>
      <c r="H97" s="115"/>
      <c r="I97" s="115"/>
      <c r="J97" s="116">
        <f>J128</f>
        <v>0</v>
      </c>
      <c r="L97" s="113"/>
    </row>
    <row r="98" spans="1:31" s="10" customFormat="1" ht="19.899999999999999" customHeight="1">
      <c r="B98" s="117"/>
      <c r="D98" s="118" t="s">
        <v>217</v>
      </c>
      <c r="E98" s="119"/>
      <c r="F98" s="119"/>
      <c r="G98" s="119"/>
      <c r="H98" s="119"/>
      <c r="I98" s="119"/>
      <c r="J98" s="120">
        <f>J129</f>
        <v>0</v>
      </c>
      <c r="L98" s="117"/>
    </row>
    <row r="99" spans="1:31" s="10" customFormat="1" ht="19.899999999999999" customHeight="1">
      <c r="B99" s="117"/>
      <c r="D99" s="118" t="s">
        <v>218</v>
      </c>
      <c r="E99" s="119"/>
      <c r="F99" s="119"/>
      <c r="G99" s="119"/>
      <c r="H99" s="119"/>
      <c r="I99" s="119"/>
      <c r="J99" s="120">
        <f>J291</f>
        <v>0</v>
      </c>
      <c r="L99" s="117"/>
    </row>
    <row r="100" spans="1:31" s="10" customFormat="1" ht="19.899999999999999" customHeight="1">
      <c r="B100" s="117"/>
      <c r="D100" s="118" t="s">
        <v>219</v>
      </c>
      <c r="E100" s="119"/>
      <c r="F100" s="119"/>
      <c r="G100" s="119"/>
      <c r="H100" s="119"/>
      <c r="I100" s="119"/>
      <c r="J100" s="120">
        <f>J314</f>
        <v>0</v>
      </c>
      <c r="L100" s="117"/>
    </row>
    <row r="101" spans="1:31" s="10" customFormat="1" ht="19.899999999999999" customHeight="1">
      <c r="B101" s="117"/>
      <c r="D101" s="118" t="s">
        <v>220</v>
      </c>
      <c r="E101" s="119"/>
      <c r="F101" s="119"/>
      <c r="G101" s="119"/>
      <c r="H101" s="119"/>
      <c r="I101" s="119"/>
      <c r="J101" s="120">
        <f>J327</f>
        <v>0</v>
      </c>
      <c r="L101" s="117"/>
    </row>
    <row r="102" spans="1:31" s="10" customFormat="1" ht="19.899999999999999" customHeight="1">
      <c r="B102" s="117"/>
      <c r="D102" s="118" t="s">
        <v>221</v>
      </c>
      <c r="E102" s="119"/>
      <c r="F102" s="119"/>
      <c r="G102" s="119"/>
      <c r="H102" s="119"/>
      <c r="I102" s="119"/>
      <c r="J102" s="120">
        <f>J418</f>
        <v>0</v>
      </c>
      <c r="L102" s="117"/>
    </row>
    <row r="103" spans="1:31" s="10" customFormat="1" ht="19.899999999999999" customHeight="1">
      <c r="B103" s="117"/>
      <c r="D103" s="118" t="s">
        <v>222</v>
      </c>
      <c r="E103" s="119"/>
      <c r="F103" s="119"/>
      <c r="G103" s="119"/>
      <c r="H103" s="119"/>
      <c r="I103" s="119"/>
      <c r="J103" s="120">
        <f>J497</f>
        <v>0</v>
      </c>
      <c r="L103" s="117"/>
    </row>
    <row r="104" spans="1:31" s="10" customFormat="1" ht="19.899999999999999" customHeight="1">
      <c r="B104" s="117"/>
      <c r="D104" s="118" t="s">
        <v>223</v>
      </c>
      <c r="E104" s="119"/>
      <c r="F104" s="119"/>
      <c r="G104" s="119"/>
      <c r="H104" s="119"/>
      <c r="I104" s="119"/>
      <c r="J104" s="120">
        <f>J584</f>
        <v>0</v>
      </c>
      <c r="L104" s="117"/>
    </row>
    <row r="105" spans="1:31" s="10" customFormat="1" ht="19.899999999999999" customHeight="1">
      <c r="B105" s="117"/>
      <c r="D105" s="118" t="s">
        <v>224</v>
      </c>
      <c r="E105" s="119"/>
      <c r="F105" s="119"/>
      <c r="G105" s="119"/>
      <c r="H105" s="119"/>
      <c r="I105" s="119"/>
      <c r="J105" s="120">
        <f>J637</f>
        <v>0</v>
      </c>
      <c r="L105" s="117"/>
    </row>
    <row r="106" spans="1:31" s="9" customFormat="1" ht="24.95" customHeight="1">
      <c r="B106" s="113"/>
      <c r="D106" s="114" t="s">
        <v>225</v>
      </c>
      <c r="E106" s="115"/>
      <c r="F106" s="115"/>
      <c r="G106" s="115"/>
      <c r="H106" s="115"/>
      <c r="I106" s="115"/>
      <c r="J106" s="116">
        <f>J650</f>
        <v>0</v>
      </c>
      <c r="L106" s="113"/>
    </row>
    <row r="107" spans="1:31" s="10" customFormat="1" ht="19.899999999999999" customHeight="1">
      <c r="B107" s="117"/>
      <c r="D107" s="118" t="s">
        <v>226</v>
      </c>
      <c r="E107" s="119"/>
      <c r="F107" s="119"/>
      <c r="G107" s="119"/>
      <c r="H107" s="119"/>
      <c r="I107" s="119"/>
      <c r="J107" s="120">
        <f>J651</f>
        <v>0</v>
      </c>
      <c r="L107" s="117"/>
    </row>
    <row r="108" spans="1:31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6.95" customHeight="1">
      <c r="A109" s="33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pans="1:63" s="2" customFormat="1" ht="6.95" customHeight="1">
      <c r="A113" s="33"/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24.95" customHeight="1">
      <c r="A114" s="33"/>
      <c r="B114" s="34"/>
      <c r="C114" s="22" t="s">
        <v>107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2" customHeight="1">
      <c r="A116" s="33"/>
      <c r="B116" s="34"/>
      <c r="C116" s="28" t="s">
        <v>16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6.5" customHeight="1">
      <c r="A117" s="33"/>
      <c r="B117" s="34"/>
      <c r="C117" s="33"/>
      <c r="D117" s="33"/>
      <c r="E117" s="295" t="str">
        <f>E7</f>
        <v>Parkovací stání - ulice Sadová Nová Bystřice</v>
      </c>
      <c r="F117" s="296"/>
      <c r="G117" s="296"/>
      <c r="H117" s="296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2" customHeight="1">
      <c r="A118" s="33"/>
      <c r="B118" s="34"/>
      <c r="C118" s="28" t="s">
        <v>93</v>
      </c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6.5" customHeight="1">
      <c r="A119" s="33"/>
      <c r="B119" s="34"/>
      <c r="C119" s="33"/>
      <c r="D119" s="33"/>
      <c r="E119" s="267" t="str">
        <f>E9</f>
        <v>101 - Pozemní komunikace</v>
      </c>
      <c r="F119" s="294"/>
      <c r="G119" s="294"/>
      <c r="H119" s="294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12" customHeight="1">
      <c r="A121" s="33"/>
      <c r="B121" s="34"/>
      <c r="C121" s="28" t="s">
        <v>20</v>
      </c>
      <c r="D121" s="33"/>
      <c r="E121" s="33"/>
      <c r="F121" s="26" t="str">
        <f>F12</f>
        <v>Nová Bystřice</v>
      </c>
      <c r="G121" s="33"/>
      <c r="H121" s="33"/>
      <c r="I121" s="28" t="s">
        <v>22</v>
      </c>
      <c r="J121" s="56" t="str">
        <f>IF(J12="","",J12)</f>
        <v>20. 2. 2023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5.2" customHeight="1">
      <c r="A123" s="33"/>
      <c r="B123" s="34"/>
      <c r="C123" s="28" t="s">
        <v>24</v>
      </c>
      <c r="D123" s="33"/>
      <c r="E123" s="33"/>
      <c r="F123" s="26" t="str">
        <f>E15</f>
        <v>Město Nová Bystřice</v>
      </c>
      <c r="G123" s="33"/>
      <c r="H123" s="33"/>
      <c r="I123" s="28" t="s">
        <v>30</v>
      </c>
      <c r="J123" s="31" t="str">
        <f>E21</f>
        <v>WAY project s.r.o.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5.2" customHeight="1">
      <c r="A124" s="33"/>
      <c r="B124" s="34"/>
      <c r="C124" s="28" t="s">
        <v>28</v>
      </c>
      <c r="D124" s="33"/>
      <c r="E124" s="33"/>
      <c r="F124" s="26" t="str">
        <f>IF(E18="","",E18)</f>
        <v>Vyplň údaj</v>
      </c>
      <c r="G124" s="33"/>
      <c r="H124" s="33"/>
      <c r="I124" s="28" t="s">
        <v>34</v>
      </c>
      <c r="J124" s="31" t="str">
        <f>E24</f>
        <v xml:space="preserve"> 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0.35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11" customFormat="1" ht="29.25" customHeight="1">
      <c r="A126" s="121"/>
      <c r="B126" s="122"/>
      <c r="C126" s="123" t="s">
        <v>108</v>
      </c>
      <c r="D126" s="124" t="s">
        <v>62</v>
      </c>
      <c r="E126" s="124" t="s">
        <v>58</v>
      </c>
      <c r="F126" s="124" t="s">
        <v>59</v>
      </c>
      <c r="G126" s="124" t="s">
        <v>109</v>
      </c>
      <c r="H126" s="124" t="s">
        <v>110</v>
      </c>
      <c r="I126" s="124" t="s">
        <v>111</v>
      </c>
      <c r="J126" s="124" t="s">
        <v>97</v>
      </c>
      <c r="K126" s="125" t="s">
        <v>112</v>
      </c>
      <c r="L126" s="126"/>
      <c r="M126" s="63" t="s">
        <v>1</v>
      </c>
      <c r="N126" s="64" t="s">
        <v>41</v>
      </c>
      <c r="O126" s="64" t="s">
        <v>113</v>
      </c>
      <c r="P126" s="64" t="s">
        <v>114</v>
      </c>
      <c r="Q126" s="64" t="s">
        <v>115</v>
      </c>
      <c r="R126" s="64" t="s">
        <v>116</v>
      </c>
      <c r="S126" s="64" t="s">
        <v>117</v>
      </c>
      <c r="T126" s="65" t="s">
        <v>118</v>
      </c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</row>
    <row r="127" spans="1:63" s="2" customFormat="1" ht="22.9" customHeight="1">
      <c r="A127" s="33"/>
      <c r="B127" s="34"/>
      <c r="C127" s="70" t="s">
        <v>119</v>
      </c>
      <c r="D127" s="33"/>
      <c r="E127" s="33"/>
      <c r="F127" s="33"/>
      <c r="G127" s="33"/>
      <c r="H127" s="33"/>
      <c r="I127" s="33"/>
      <c r="J127" s="127">
        <f>BK127</f>
        <v>0</v>
      </c>
      <c r="K127" s="33"/>
      <c r="L127" s="34"/>
      <c r="M127" s="66"/>
      <c r="N127" s="57"/>
      <c r="O127" s="67"/>
      <c r="P127" s="128">
        <f>P128+P650</f>
        <v>0</v>
      </c>
      <c r="Q127" s="67"/>
      <c r="R127" s="128">
        <f>R128+R650</f>
        <v>665.81872769000006</v>
      </c>
      <c r="S127" s="67"/>
      <c r="T127" s="129">
        <f>T128+T650</f>
        <v>262.3254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8" t="s">
        <v>76</v>
      </c>
      <c r="AU127" s="18" t="s">
        <v>99</v>
      </c>
      <c r="BK127" s="130">
        <f>BK128+BK650</f>
        <v>0</v>
      </c>
    </row>
    <row r="128" spans="1:63" s="12" customFormat="1" ht="25.9" customHeight="1">
      <c r="B128" s="131"/>
      <c r="D128" s="132" t="s">
        <v>76</v>
      </c>
      <c r="E128" s="133" t="s">
        <v>227</v>
      </c>
      <c r="F128" s="133" t="s">
        <v>228</v>
      </c>
      <c r="I128" s="134"/>
      <c r="J128" s="135">
        <f>BK128</f>
        <v>0</v>
      </c>
      <c r="L128" s="131"/>
      <c r="M128" s="136"/>
      <c r="N128" s="137"/>
      <c r="O128" s="137"/>
      <c r="P128" s="138">
        <f>P129+P291+P314+P327+P418+P497+P584+P637</f>
        <v>0</v>
      </c>
      <c r="Q128" s="137"/>
      <c r="R128" s="138">
        <f>R129+R291+R314+R327+R418+R497+R584+R637</f>
        <v>665.81176769000001</v>
      </c>
      <c r="S128" s="137"/>
      <c r="T128" s="139">
        <f>T129+T291+T314+T327+T418+T497+T584+T637</f>
        <v>262.3254</v>
      </c>
      <c r="AR128" s="132" t="s">
        <v>85</v>
      </c>
      <c r="AT128" s="140" t="s">
        <v>76</v>
      </c>
      <c r="AU128" s="140" t="s">
        <v>77</v>
      </c>
      <c r="AY128" s="132" t="s">
        <v>123</v>
      </c>
      <c r="BK128" s="141">
        <f>BK129+BK291+BK314+BK327+BK418+BK497+BK584+BK637</f>
        <v>0</v>
      </c>
    </row>
    <row r="129" spans="1:65" s="12" customFormat="1" ht="22.9" customHeight="1">
      <c r="B129" s="131"/>
      <c r="D129" s="132" t="s">
        <v>76</v>
      </c>
      <c r="E129" s="142" t="s">
        <v>85</v>
      </c>
      <c r="F129" s="142" t="s">
        <v>229</v>
      </c>
      <c r="I129" s="134"/>
      <c r="J129" s="143">
        <f>BK129</f>
        <v>0</v>
      </c>
      <c r="L129" s="131"/>
      <c r="M129" s="136"/>
      <c r="N129" s="137"/>
      <c r="O129" s="137"/>
      <c r="P129" s="138">
        <f>SUM(P130:P290)</f>
        <v>0</v>
      </c>
      <c r="Q129" s="137"/>
      <c r="R129" s="138">
        <f>SUM(R130:R290)</f>
        <v>495.50720939999997</v>
      </c>
      <c r="S129" s="137"/>
      <c r="T129" s="139">
        <f>SUM(T130:T290)</f>
        <v>261.34539999999998</v>
      </c>
      <c r="AR129" s="132" t="s">
        <v>85</v>
      </c>
      <c r="AT129" s="140" t="s">
        <v>76</v>
      </c>
      <c r="AU129" s="140" t="s">
        <v>85</v>
      </c>
      <c r="AY129" s="132" t="s">
        <v>123</v>
      </c>
      <c r="BK129" s="141">
        <f>SUM(BK130:BK290)</f>
        <v>0</v>
      </c>
    </row>
    <row r="130" spans="1:65" s="2" customFormat="1" ht="24.2" customHeight="1">
      <c r="A130" s="33"/>
      <c r="B130" s="144"/>
      <c r="C130" s="145" t="s">
        <v>85</v>
      </c>
      <c r="D130" s="145" t="s">
        <v>126</v>
      </c>
      <c r="E130" s="146" t="s">
        <v>230</v>
      </c>
      <c r="F130" s="147" t="s">
        <v>231</v>
      </c>
      <c r="G130" s="148" t="s">
        <v>232</v>
      </c>
      <c r="H130" s="149">
        <v>9</v>
      </c>
      <c r="I130" s="150"/>
      <c r="J130" s="151">
        <f>ROUND(I130*H130,2)</f>
        <v>0</v>
      </c>
      <c r="K130" s="147" t="s">
        <v>130</v>
      </c>
      <c r="L130" s="34"/>
      <c r="M130" s="152" t="s">
        <v>1</v>
      </c>
      <c r="N130" s="153" t="s">
        <v>42</v>
      </c>
      <c r="O130" s="59"/>
      <c r="P130" s="154">
        <f>O130*H130</f>
        <v>0</v>
      </c>
      <c r="Q130" s="154">
        <v>0</v>
      </c>
      <c r="R130" s="154">
        <f>Q130*H130</f>
        <v>0</v>
      </c>
      <c r="S130" s="154">
        <v>0</v>
      </c>
      <c r="T130" s="155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6" t="s">
        <v>147</v>
      </c>
      <c r="AT130" s="156" t="s">
        <v>126</v>
      </c>
      <c r="AU130" s="156" t="s">
        <v>87</v>
      </c>
      <c r="AY130" s="18" t="s">
        <v>123</v>
      </c>
      <c r="BE130" s="157">
        <f>IF(N130="základní",J130,0)</f>
        <v>0</v>
      </c>
      <c r="BF130" s="157">
        <f>IF(N130="snížená",J130,0)</f>
        <v>0</v>
      </c>
      <c r="BG130" s="157">
        <f>IF(N130="zákl. přenesená",J130,0)</f>
        <v>0</v>
      </c>
      <c r="BH130" s="157">
        <f>IF(N130="sníž. přenesená",J130,0)</f>
        <v>0</v>
      </c>
      <c r="BI130" s="157">
        <f>IF(N130="nulová",J130,0)</f>
        <v>0</v>
      </c>
      <c r="BJ130" s="18" t="s">
        <v>85</v>
      </c>
      <c r="BK130" s="157">
        <f>ROUND(I130*H130,2)</f>
        <v>0</v>
      </c>
      <c r="BL130" s="18" t="s">
        <v>147</v>
      </c>
      <c r="BM130" s="156" t="s">
        <v>233</v>
      </c>
    </row>
    <row r="131" spans="1:65" s="2" customFormat="1" ht="19.5">
      <c r="A131" s="33"/>
      <c r="B131" s="34"/>
      <c r="C131" s="33"/>
      <c r="D131" s="158" t="s">
        <v>133</v>
      </c>
      <c r="E131" s="33"/>
      <c r="F131" s="159" t="s">
        <v>234</v>
      </c>
      <c r="G131" s="33"/>
      <c r="H131" s="33"/>
      <c r="I131" s="160"/>
      <c r="J131" s="33"/>
      <c r="K131" s="33"/>
      <c r="L131" s="34"/>
      <c r="M131" s="161"/>
      <c r="N131" s="162"/>
      <c r="O131" s="59"/>
      <c r="P131" s="59"/>
      <c r="Q131" s="59"/>
      <c r="R131" s="59"/>
      <c r="S131" s="59"/>
      <c r="T131" s="60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8" t="s">
        <v>133</v>
      </c>
      <c r="AU131" s="18" t="s">
        <v>87</v>
      </c>
    </row>
    <row r="132" spans="1:65" s="14" customFormat="1">
      <c r="B132" s="170"/>
      <c r="D132" s="158" t="s">
        <v>134</v>
      </c>
      <c r="E132" s="171" t="s">
        <v>1</v>
      </c>
      <c r="F132" s="172" t="s">
        <v>235</v>
      </c>
      <c r="H132" s="173">
        <v>9</v>
      </c>
      <c r="I132" s="174"/>
      <c r="L132" s="170"/>
      <c r="M132" s="175"/>
      <c r="N132" s="176"/>
      <c r="O132" s="176"/>
      <c r="P132" s="176"/>
      <c r="Q132" s="176"/>
      <c r="R132" s="176"/>
      <c r="S132" s="176"/>
      <c r="T132" s="177"/>
      <c r="AT132" s="171" t="s">
        <v>134</v>
      </c>
      <c r="AU132" s="171" t="s">
        <v>87</v>
      </c>
      <c r="AV132" s="14" t="s">
        <v>87</v>
      </c>
      <c r="AW132" s="14" t="s">
        <v>33</v>
      </c>
      <c r="AX132" s="14" t="s">
        <v>85</v>
      </c>
      <c r="AY132" s="171" t="s">
        <v>123</v>
      </c>
    </row>
    <row r="133" spans="1:65" s="2" customFormat="1" ht="16.5" customHeight="1">
      <c r="A133" s="33"/>
      <c r="B133" s="144"/>
      <c r="C133" s="145" t="s">
        <v>87</v>
      </c>
      <c r="D133" s="145" t="s">
        <v>126</v>
      </c>
      <c r="E133" s="146" t="s">
        <v>236</v>
      </c>
      <c r="F133" s="147" t="s">
        <v>237</v>
      </c>
      <c r="G133" s="148" t="s">
        <v>232</v>
      </c>
      <c r="H133" s="149">
        <v>9</v>
      </c>
      <c r="I133" s="150"/>
      <c r="J133" s="151">
        <f>ROUND(I133*H133,2)</f>
        <v>0</v>
      </c>
      <c r="K133" s="147" t="s">
        <v>130</v>
      </c>
      <c r="L133" s="34"/>
      <c r="M133" s="152" t="s">
        <v>1</v>
      </c>
      <c r="N133" s="153" t="s">
        <v>42</v>
      </c>
      <c r="O133" s="59"/>
      <c r="P133" s="154">
        <f>O133*H133</f>
        <v>0</v>
      </c>
      <c r="Q133" s="154">
        <v>0</v>
      </c>
      <c r="R133" s="154">
        <f>Q133*H133</f>
        <v>0</v>
      </c>
      <c r="S133" s="154">
        <v>0</v>
      </c>
      <c r="T133" s="155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56" t="s">
        <v>147</v>
      </c>
      <c r="AT133" s="156" t="s">
        <v>126</v>
      </c>
      <c r="AU133" s="156" t="s">
        <v>87</v>
      </c>
      <c r="AY133" s="18" t="s">
        <v>123</v>
      </c>
      <c r="BE133" s="157">
        <f>IF(N133="základní",J133,0)</f>
        <v>0</v>
      </c>
      <c r="BF133" s="157">
        <f>IF(N133="snížená",J133,0)</f>
        <v>0</v>
      </c>
      <c r="BG133" s="157">
        <f>IF(N133="zákl. přenesená",J133,0)</f>
        <v>0</v>
      </c>
      <c r="BH133" s="157">
        <f>IF(N133="sníž. přenesená",J133,0)</f>
        <v>0</v>
      </c>
      <c r="BI133" s="157">
        <f>IF(N133="nulová",J133,0)</f>
        <v>0</v>
      </c>
      <c r="BJ133" s="18" t="s">
        <v>85</v>
      </c>
      <c r="BK133" s="157">
        <f>ROUND(I133*H133,2)</f>
        <v>0</v>
      </c>
      <c r="BL133" s="18" t="s">
        <v>147</v>
      </c>
      <c r="BM133" s="156" t="s">
        <v>238</v>
      </c>
    </row>
    <row r="134" spans="1:65" s="2" customFormat="1">
      <c r="A134" s="33"/>
      <c r="B134" s="34"/>
      <c r="C134" s="33"/>
      <c r="D134" s="158" t="s">
        <v>133</v>
      </c>
      <c r="E134" s="33"/>
      <c r="F134" s="159" t="s">
        <v>239</v>
      </c>
      <c r="G134" s="33"/>
      <c r="H134" s="33"/>
      <c r="I134" s="160"/>
      <c r="J134" s="33"/>
      <c r="K134" s="33"/>
      <c r="L134" s="34"/>
      <c r="M134" s="161"/>
      <c r="N134" s="162"/>
      <c r="O134" s="59"/>
      <c r="P134" s="59"/>
      <c r="Q134" s="59"/>
      <c r="R134" s="59"/>
      <c r="S134" s="59"/>
      <c r="T134" s="60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T134" s="18" t="s">
        <v>133</v>
      </c>
      <c r="AU134" s="18" t="s">
        <v>87</v>
      </c>
    </row>
    <row r="135" spans="1:65" s="14" customFormat="1">
      <c r="B135" s="170"/>
      <c r="D135" s="158" t="s">
        <v>134</v>
      </c>
      <c r="E135" s="171" t="s">
        <v>1</v>
      </c>
      <c r="F135" s="172" t="s">
        <v>240</v>
      </c>
      <c r="H135" s="173">
        <v>9</v>
      </c>
      <c r="I135" s="174"/>
      <c r="L135" s="170"/>
      <c r="M135" s="175"/>
      <c r="N135" s="176"/>
      <c r="O135" s="176"/>
      <c r="P135" s="176"/>
      <c r="Q135" s="176"/>
      <c r="R135" s="176"/>
      <c r="S135" s="176"/>
      <c r="T135" s="177"/>
      <c r="AT135" s="171" t="s">
        <v>134</v>
      </c>
      <c r="AU135" s="171" t="s">
        <v>87</v>
      </c>
      <c r="AV135" s="14" t="s">
        <v>87</v>
      </c>
      <c r="AW135" s="14" t="s">
        <v>33</v>
      </c>
      <c r="AX135" s="14" t="s">
        <v>85</v>
      </c>
      <c r="AY135" s="171" t="s">
        <v>123</v>
      </c>
    </row>
    <row r="136" spans="1:65" s="2" customFormat="1" ht="16.5" customHeight="1">
      <c r="A136" s="33"/>
      <c r="B136" s="144"/>
      <c r="C136" s="145" t="s">
        <v>142</v>
      </c>
      <c r="D136" s="145" t="s">
        <v>126</v>
      </c>
      <c r="E136" s="146" t="s">
        <v>241</v>
      </c>
      <c r="F136" s="147" t="s">
        <v>242</v>
      </c>
      <c r="G136" s="148" t="s">
        <v>232</v>
      </c>
      <c r="H136" s="149">
        <v>8.6999999999999993</v>
      </c>
      <c r="I136" s="150"/>
      <c r="J136" s="151">
        <f>ROUND(I136*H136,2)</f>
        <v>0</v>
      </c>
      <c r="K136" s="147" t="s">
        <v>130</v>
      </c>
      <c r="L136" s="34"/>
      <c r="M136" s="152" t="s">
        <v>1</v>
      </c>
      <c r="N136" s="153" t="s">
        <v>42</v>
      </c>
      <c r="O136" s="59"/>
      <c r="P136" s="154">
        <f>O136*H136</f>
        <v>0</v>
      </c>
      <c r="Q136" s="154">
        <v>0</v>
      </c>
      <c r="R136" s="154">
        <f>Q136*H136</f>
        <v>0</v>
      </c>
      <c r="S136" s="154">
        <v>0.26</v>
      </c>
      <c r="T136" s="155">
        <f>S136*H136</f>
        <v>2.262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56" t="s">
        <v>147</v>
      </c>
      <c r="AT136" s="156" t="s">
        <v>126</v>
      </c>
      <c r="AU136" s="156" t="s">
        <v>87</v>
      </c>
      <c r="AY136" s="18" t="s">
        <v>123</v>
      </c>
      <c r="BE136" s="157">
        <f>IF(N136="základní",J136,0)</f>
        <v>0</v>
      </c>
      <c r="BF136" s="157">
        <f>IF(N136="snížená",J136,0)</f>
        <v>0</v>
      </c>
      <c r="BG136" s="157">
        <f>IF(N136="zákl. přenesená",J136,0)</f>
        <v>0</v>
      </c>
      <c r="BH136" s="157">
        <f>IF(N136="sníž. přenesená",J136,0)</f>
        <v>0</v>
      </c>
      <c r="BI136" s="157">
        <f>IF(N136="nulová",J136,0)</f>
        <v>0</v>
      </c>
      <c r="BJ136" s="18" t="s">
        <v>85</v>
      </c>
      <c r="BK136" s="157">
        <f>ROUND(I136*H136,2)</f>
        <v>0</v>
      </c>
      <c r="BL136" s="18" t="s">
        <v>147</v>
      </c>
      <c r="BM136" s="156" t="s">
        <v>243</v>
      </c>
    </row>
    <row r="137" spans="1:65" s="2" customFormat="1" ht="19.5">
      <c r="A137" s="33"/>
      <c r="B137" s="34"/>
      <c r="C137" s="33"/>
      <c r="D137" s="158" t="s">
        <v>133</v>
      </c>
      <c r="E137" s="33"/>
      <c r="F137" s="159" t="s">
        <v>244</v>
      </c>
      <c r="G137" s="33"/>
      <c r="H137" s="33"/>
      <c r="I137" s="160"/>
      <c r="J137" s="33"/>
      <c r="K137" s="33"/>
      <c r="L137" s="34"/>
      <c r="M137" s="161"/>
      <c r="N137" s="162"/>
      <c r="O137" s="59"/>
      <c r="P137" s="59"/>
      <c r="Q137" s="59"/>
      <c r="R137" s="59"/>
      <c r="S137" s="59"/>
      <c r="T137" s="60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T137" s="18" t="s">
        <v>133</v>
      </c>
      <c r="AU137" s="18" t="s">
        <v>87</v>
      </c>
    </row>
    <row r="138" spans="1:65" s="14" customFormat="1">
      <c r="B138" s="170"/>
      <c r="D138" s="158" t="s">
        <v>134</v>
      </c>
      <c r="E138" s="171" t="s">
        <v>1</v>
      </c>
      <c r="F138" s="172" t="s">
        <v>245</v>
      </c>
      <c r="H138" s="173">
        <v>8.6999999999999993</v>
      </c>
      <c r="I138" s="174"/>
      <c r="L138" s="170"/>
      <c r="M138" s="175"/>
      <c r="N138" s="176"/>
      <c r="O138" s="176"/>
      <c r="P138" s="176"/>
      <c r="Q138" s="176"/>
      <c r="R138" s="176"/>
      <c r="S138" s="176"/>
      <c r="T138" s="177"/>
      <c r="AT138" s="171" t="s">
        <v>134</v>
      </c>
      <c r="AU138" s="171" t="s">
        <v>87</v>
      </c>
      <c r="AV138" s="14" t="s">
        <v>87</v>
      </c>
      <c r="AW138" s="14" t="s">
        <v>33</v>
      </c>
      <c r="AX138" s="14" t="s">
        <v>85</v>
      </c>
      <c r="AY138" s="171" t="s">
        <v>123</v>
      </c>
    </row>
    <row r="139" spans="1:65" s="2" customFormat="1" ht="16.5" customHeight="1">
      <c r="A139" s="33"/>
      <c r="B139" s="144"/>
      <c r="C139" s="145" t="s">
        <v>147</v>
      </c>
      <c r="D139" s="145" t="s">
        <v>126</v>
      </c>
      <c r="E139" s="146" t="s">
        <v>246</v>
      </c>
      <c r="F139" s="147" t="s">
        <v>247</v>
      </c>
      <c r="G139" s="148" t="s">
        <v>232</v>
      </c>
      <c r="H139" s="149">
        <v>187.4</v>
      </c>
      <c r="I139" s="150"/>
      <c r="J139" s="151">
        <f>ROUND(I139*H139,2)</f>
        <v>0</v>
      </c>
      <c r="K139" s="147" t="s">
        <v>130</v>
      </c>
      <c r="L139" s="34"/>
      <c r="M139" s="152" t="s">
        <v>1</v>
      </c>
      <c r="N139" s="153" t="s">
        <v>42</v>
      </c>
      <c r="O139" s="59"/>
      <c r="P139" s="154">
        <f>O139*H139</f>
        <v>0</v>
      </c>
      <c r="Q139" s="154">
        <v>0</v>
      </c>
      <c r="R139" s="154">
        <f>Q139*H139</f>
        <v>0</v>
      </c>
      <c r="S139" s="154">
        <v>0.17</v>
      </c>
      <c r="T139" s="155">
        <f>S139*H139</f>
        <v>31.858000000000004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56" t="s">
        <v>147</v>
      </c>
      <c r="AT139" s="156" t="s">
        <v>126</v>
      </c>
      <c r="AU139" s="156" t="s">
        <v>87</v>
      </c>
      <c r="AY139" s="18" t="s">
        <v>123</v>
      </c>
      <c r="BE139" s="157">
        <f>IF(N139="základní",J139,0)</f>
        <v>0</v>
      </c>
      <c r="BF139" s="157">
        <f>IF(N139="snížená",J139,0)</f>
        <v>0</v>
      </c>
      <c r="BG139" s="157">
        <f>IF(N139="zákl. přenesená",J139,0)</f>
        <v>0</v>
      </c>
      <c r="BH139" s="157">
        <f>IF(N139="sníž. přenesená",J139,0)</f>
        <v>0</v>
      </c>
      <c r="BI139" s="157">
        <f>IF(N139="nulová",J139,0)</f>
        <v>0</v>
      </c>
      <c r="BJ139" s="18" t="s">
        <v>85</v>
      </c>
      <c r="BK139" s="157">
        <f>ROUND(I139*H139,2)</f>
        <v>0</v>
      </c>
      <c r="BL139" s="18" t="s">
        <v>147</v>
      </c>
      <c r="BM139" s="156" t="s">
        <v>248</v>
      </c>
    </row>
    <row r="140" spans="1:65" s="2" customFormat="1" ht="19.5">
      <c r="A140" s="33"/>
      <c r="B140" s="34"/>
      <c r="C140" s="33"/>
      <c r="D140" s="158" t="s">
        <v>133</v>
      </c>
      <c r="E140" s="33"/>
      <c r="F140" s="159" t="s">
        <v>249</v>
      </c>
      <c r="G140" s="33"/>
      <c r="H140" s="33"/>
      <c r="I140" s="160"/>
      <c r="J140" s="33"/>
      <c r="K140" s="33"/>
      <c r="L140" s="34"/>
      <c r="M140" s="161"/>
      <c r="N140" s="162"/>
      <c r="O140" s="59"/>
      <c r="P140" s="59"/>
      <c r="Q140" s="59"/>
      <c r="R140" s="59"/>
      <c r="S140" s="59"/>
      <c r="T140" s="60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T140" s="18" t="s">
        <v>133</v>
      </c>
      <c r="AU140" s="18" t="s">
        <v>87</v>
      </c>
    </row>
    <row r="141" spans="1:65" s="14" customFormat="1">
      <c r="B141" s="170"/>
      <c r="D141" s="158" t="s">
        <v>134</v>
      </c>
      <c r="E141" s="171" t="s">
        <v>1</v>
      </c>
      <c r="F141" s="172" t="s">
        <v>250</v>
      </c>
      <c r="H141" s="173">
        <v>187.4</v>
      </c>
      <c r="I141" s="174"/>
      <c r="L141" s="170"/>
      <c r="M141" s="175"/>
      <c r="N141" s="176"/>
      <c r="O141" s="176"/>
      <c r="P141" s="176"/>
      <c r="Q141" s="176"/>
      <c r="R141" s="176"/>
      <c r="S141" s="176"/>
      <c r="T141" s="177"/>
      <c r="AT141" s="171" t="s">
        <v>134</v>
      </c>
      <c r="AU141" s="171" t="s">
        <v>87</v>
      </c>
      <c r="AV141" s="14" t="s">
        <v>87</v>
      </c>
      <c r="AW141" s="14" t="s">
        <v>33</v>
      </c>
      <c r="AX141" s="14" t="s">
        <v>85</v>
      </c>
      <c r="AY141" s="171" t="s">
        <v>123</v>
      </c>
    </row>
    <row r="142" spans="1:65" s="2" customFormat="1" ht="16.5" customHeight="1">
      <c r="A142" s="33"/>
      <c r="B142" s="144"/>
      <c r="C142" s="145" t="s">
        <v>122</v>
      </c>
      <c r="D142" s="145" t="s">
        <v>126</v>
      </c>
      <c r="E142" s="146" t="s">
        <v>251</v>
      </c>
      <c r="F142" s="147" t="s">
        <v>252</v>
      </c>
      <c r="G142" s="148" t="s">
        <v>232</v>
      </c>
      <c r="H142" s="149">
        <v>350.7</v>
      </c>
      <c r="I142" s="150"/>
      <c r="J142" s="151">
        <f>ROUND(I142*H142,2)</f>
        <v>0</v>
      </c>
      <c r="K142" s="147" t="s">
        <v>130</v>
      </c>
      <c r="L142" s="34"/>
      <c r="M142" s="152" t="s">
        <v>1</v>
      </c>
      <c r="N142" s="153" t="s">
        <v>42</v>
      </c>
      <c r="O142" s="59"/>
      <c r="P142" s="154">
        <f>O142*H142</f>
        <v>0</v>
      </c>
      <c r="Q142" s="154">
        <v>0</v>
      </c>
      <c r="R142" s="154">
        <f>Q142*H142</f>
        <v>0</v>
      </c>
      <c r="S142" s="154">
        <v>0.28999999999999998</v>
      </c>
      <c r="T142" s="155">
        <f>S142*H142</f>
        <v>101.70299999999999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56" t="s">
        <v>147</v>
      </c>
      <c r="AT142" s="156" t="s">
        <v>126</v>
      </c>
      <c r="AU142" s="156" t="s">
        <v>87</v>
      </c>
      <c r="AY142" s="18" t="s">
        <v>123</v>
      </c>
      <c r="BE142" s="157">
        <f>IF(N142="základní",J142,0)</f>
        <v>0</v>
      </c>
      <c r="BF142" s="157">
        <f>IF(N142="snížená",J142,0)</f>
        <v>0</v>
      </c>
      <c r="BG142" s="157">
        <f>IF(N142="zákl. přenesená",J142,0)</f>
        <v>0</v>
      </c>
      <c r="BH142" s="157">
        <f>IF(N142="sníž. přenesená",J142,0)</f>
        <v>0</v>
      </c>
      <c r="BI142" s="157">
        <f>IF(N142="nulová",J142,0)</f>
        <v>0</v>
      </c>
      <c r="BJ142" s="18" t="s">
        <v>85</v>
      </c>
      <c r="BK142" s="157">
        <f>ROUND(I142*H142,2)</f>
        <v>0</v>
      </c>
      <c r="BL142" s="18" t="s">
        <v>147</v>
      </c>
      <c r="BM142" s="156" t="s">
        <v>253</v>
      </c>
    </row>
    <row r="143" spans="1:65" s="2" customFormat="1" ht="19.5">
      <c r="A143" s="33"/>
      <c r="B143" s="34"/>
      <c r="C143" s="33"/>
      <c r="D143" s="158" t="s">
        <v>133</v>
      </c>
      <c r="E143" s="33"/>
      <c r="F143" s="159" t="s">
        <v>254</v>
      </c>
      <c r="G143" s="33"/>
      <c r="H143" s="33"/>
      <c r="I143" s="160"/>
      <c r="J143" s="33"/>
      <c r="K143" s="33"/>
      <c r="L143" s="34"/>
      <c r="M143" s="161"/>
      <c r="N143" s="162"/>
      <c r="O143" s="59"/>
      <c r="P143" s="59"/>
      <c r="Q143" s="59"/>
      <c r="R143" s="59"/>
      <c r="S143" s="59"/>
      <c r="T143" s="60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T143" s="18" t="s">
        <v>133</v>
      </c>
      <c r="AU143" s="18" t="s">
        <v>87</v>
      </c>
    </row>
    <row r="144" spans="1:65" s="14" customFormat="1">
      <c r="B144" s="170"/>
      <c r="D144" s="158" t="s">
        <v>134</v>
      </c>
      <c r="E144" s="171" t="s">
        <v>1</v>
      </c>
      <c r="F144" s="172" t="s">
        <v>255</v>
      </c>
      <c r="H144" s="173">
        <v>350.7</v>
      </c>
      <c r="I144" s="174"/>
      <c r="L144" s="170"/>
      <c r="M144" s="175"/>
      <c r="N144" s="176"/>
      <c r="O144" s="176"/>
      <c r="P144" s="176"/>
      <c r="Q144" s="176"/>
      <c r="R144" s="176"/>
      <c r="S144" s="176"/>
      <c r="T144" s="177"/>
      <c r="AT144" s="171" t="s">
        <v>134</v>
      </c>
      <c r="AU144" s="171" t="s">
        <v>87</v>
      </c>
      <c r="AV144" s="14" t="s">
        <v>87</v>
      </c>
      <c r="AW144" s="14" t="s">
        <v>33</v>
      </c>
      <c r="AX144" s="14" t="s">
        <v>85</v>
      </c>
      <c r="AY144" s="171" t="s">
        <v>123</v>
      </c>
    </row>
    <row r="145" spans="1:65" s="2" customFormat="1" ht="16.5" customHeight="1">
      <c r="A145" s="33"/>
      <c r="B145" s="144"/>
      <c r="C145" s="145" t="s">
        <v>163</v>
      </c>
      <c r="D145" s="145" t="s">
        <v>126</v>
      </c>
      <c r="E145" s="146" t="s">
        <v>256</v>
      </c>
      <c r="F145" s="147" t="s">
        <v>257</v>
      </c>
      <c r="G145" s="148" t="s">
        <v>232</v>
      </c>
      <c r="H145" s="149">
        <v>46.6</v>
      </c>
      <c r="I145" s="150"/>
      <c r="J145" s="151">
        <f>ROUND(I145*H145,2)</f>
        <v>0</v>
      </c>
      <c r="K145" s="147" t="s">
        <v>130</v>
      </c>
      <c r="L145" s="34"/>
      <c r="M145" s="152" t="s">
        <v>1</v>
      </c>
      <c r="N145" s="153" t="s">
        <v>42</v>
      </c>
      <c r="O145" s="59"/>
      <c r="P145" s="154">
        <f>O145*H145</f>
        <v>0</v>
      </c>
      <c r="Q145" s="154">
        <v>0</v>
      </c>
      <c r="R145" s="154">
        <f>Q145*H145</f>
        <v>0</v>
      </c>
      <c r="S145" s="154">
        <v>0.17</v>
      </c>
      <c r="T145" s="155">
        <f>S145*H145</f>
        <v>7.9220000000000006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56" t="s">
        <v>147</v>
      </c>
      <c r="AT145" s="156" t="s">
        <v>126</v>
      </c>
      <c r="AU145" s="156" t="s">
        <v>87</v>
      </c>
      <c r="AY145" s="18" t="s">
        <v>123</v>
      </c>
      <c r="BE145" s="157">
        <f>IF(N145="základní",J145,0)</f>
        <v>0</v>
      </c>
      <c r="BF145" s="157">
        <f>IF(N145="snížená",J145,0)</f>
        <v>0</v>
      </c>
      <c r="BG145" s="157">
        <f>IF(N145="zákl. přenesená",J145,0)</f>
        <v>0</v>
      </c>
      <c r="BH145" s="157">
        <f>IF(N145="sníž. přenesená",J145,0)</f>
        <v>0</v>
      </c>
      <c r="BI145" s="157">
        <f>IF(N145="nulová",J145,0)</f>
        <v>0</v>
      </c>
      <c r="BJ145" s="18" t="s">
        <v>85</v>
      </c>
      <c r="BK145" s="157">
        <f>ROUND(I145*H145,2)</f>
        <v>0</v>
      </c>
      <c r="BL145" s="18" t="s">
        <v>147</v>
      </c>
      <c r="BM145" s="156" t="s">
        <v>258</v>
      </c>
    </row>
    <row r="146" spans="1:65" s="2" customFormat="1" ht="19.5">
      <c r="A146" s="33"/>
      <c r="B146" s="34"/>
      <c r="C146" s="33"/>
      <c r="D146" s="158" t="s">
        <v>133</v>
      </c>
      <c r="E146" s="33"/>
      <c r="F146" s="159" t="s">
        <v>259</v>
      </c>
      <c r="G146" s="33"/>
      <c r="H146" s="33"/>
      <c r="I146" s="160"/>
      <c r="J146" s="33"/>
      <c r="K146" s="33"/>
      <c r="L146" s="34"/>
      <c r="M146" s="161"/>
      <c r="N146" s="162"/>
      <c r="O146" s="59"/>
      <c r="P146" s="59"/>
      <c r="Q146" s="59"/>
      <c r="R146" s="59"/>
      <c r="S146" s="59"/>
      <c r="T146" s="60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T146" s="18" t="s">
        <v>133</v>
      </c>
      <c r="AU146" s="18" t="s">
        <v>87</v>
      </c>
    </row>
    <row r="147" spans="1:65" s="14" customFormat="1">
      <c r="B147" s="170"/>
      <c r="D147" s="158" t="s">
        <v>134</v>
      </c>
      <c r="E147" s="171" t="s">
        <v>1</v>
      </c>
      <c r="F147" s="172" t="s">
        <v>245</v>
      </c>
      <c r="H147" s="173">
        <v>8.6999999999999993</v>
      </c>
      <c r="I147" s="174"/>
      <c r="L147" s="170"/>
      <c r="M147" s="175"/>
      <c r="N147" s="176"/>
      <c r="O147" s="176"/>
      <c r="P147" s="176"/>
      <c r="Q147" s="176"/>
      <c r="R147" s="176"/>
      <c r="S147" s="176"/>
      <c r="T147" s="177"/>
      <c r="AT147" s="171" t="s">
        <v>134</v>
      </c>
      <c r="AU147" s="171" t="s">
        <v>87</v>
      </c>
      <c r="AV147" s="14" t="s">
        <v>87</v>
      </c>
      <c r="AW147" s="14" t="s">
        <v>33</v>
      </c>
      <c r="AX147" s="14" t="s">
        <v>77</v>
      </c>
      <c r="AY147" s="171" t="s">
        <v>123</v>
      </c>
    </row>
    <row r="148" spans="1:65" s="14" customFormat="1">
      <c r="B148" s="170"/>
      <c r="D148" s="158" t="s">
        <v>134</v>
      </c>
      <c r="E148" s="171" t="s">
        <v>1</v>
      </c>
      <c r="F148" s="172" t="s">
        <v>260</v>
      </c>
      <c r="H148" s="173">
        <v>36.9</v>
      </c>
      <c r="I148" s="174"/>
      <c r="L148" s="170"/>
      <c r="M148" s="175"/>
      <c r="N148" s="176"/>
      <c r="O148" s="176"/>
      <c r="P148" s="176"/>
      <c r="Q148" s="176"/>
      <c r="R148" s="176"/>
      <c r="S148" s="176"/>
      <c r="T148" s="177"/>
      <c r="AT148" s="171" t="s">
        <v>134</v>
      </c>
      <c r="AU148" s="171" t="s">
        <v>87</v>
      </c>
      <c r="AV148" s="14" t="s">
        <v>87</v>
      </c>
      <c r="AW148" s="14" t="s">
        <v>33</v>
      </c>
      <c r="AX148" s="14" t="s">
        <v>77</v>
      </c>
      <c r="AY148" s="171" t="s">
        <v>123</v>
      </c>
    </row>
    <row r="149" spans="1:65" s="14" customFormat="1">
      <c r="B149" s="170"/>
      <c r="D149" s="158" t="s">
        <v>134</v>
      </c>
      <c r="E149" s="171" t="s">
        <v>1</v>
      </c>
      <c r="F149" s="172" t="s">
        <v>261</v>
      </c>
      <c r="H149" s="173">
        <v>1</v>
      </c>
      <c r="I149" s="174"/>
      <c r="L149" s="170"/>
      <c r="M149" s="175"/>
      <c r="N149" s="176"/>
      <c r="O149" s="176"/>
      <c r="P149" s="176"/>
      <c r="Q149" s="176"/>
      <c r="R149" s="176"/>
      <c r="S149" s="176"/>
      <c r="T149" s="177"/>
      <c r="AT149" s="171" t="s">
        <v>134</v>
      </c>
      <c r="AU149" s="171" t="s">
        <v>87</v>
      </c>
      <c r="AV149" s="14" t="s">
        <v>87</v>
      </c>
      <c r="AW149" s="14" t="s">
        <v>33</v>
      </c>
      <c r="AX149" s="14" t="s">
        <v>77</v>
      </c>
      <c r="AY149" s="171" t="s">
        <v>123</v>
      </c>
    </row>
    <row r="150" spans="1:65" s="15" customFormat="1">
      <c r="B150" s="181"/>
      <c r="D150" s="158" t="s">
        <v>134</v>
      </c>
      <c r="E150" s="182" t="s">
        <v>1</v>
      </c>
      <c r="F150" s="183" t="s">
        <v>262</v>
      </c>
      <c r="H150" s="184">
        <v>46.6</v>
      </c>
      <c r="I150" s="185"/>
      <c r="L150" s="181"/>
      <c r="M150" s="186"/>
      <c r="N150" s="187"/>
      <c r="O150" s="187"/>
      <c r="P150" s="187"/>
      <c r="Q150" s="187"/>
      <c r="R150" s="187"/>
      <c r="S150" s="187"/>
      <c r="T150" s="188"/>
      <c r="AT150" s="182" t="s">
        <v>134</v>
      </c>
      <c r="AU150" s="182" t="s">
        <v>87</v>
      </c>
      <c r="AV150" s="15" t="s">
        <v>147</v>
      </c>
      <c r="AW150" s="15" t="s">
        <v>33</v>
      </c>
      <c r="AX150" s="15" t="s">
        <v>85</v>
      </c>
      <c r="AY150" s="182" t="s">
        <v>123</v>
      </c>
    </row>
    <row r="151" spans="1:65" s="2" customFormat="1" ht="16.5" customHeight="1">
      <c r="A151" s="33"/>
      <c r="B151" s="144"/>
      <c r="C151" s="145" t="s">
        <v>168</v>
      </c>
      <c r="D151" s="145" t="s">
        <v>126</v>
      </c>
      <c r="E151" s="146" t="s">
        <v>263</v>
      </c>
      <c r="F151" s="147" t="s">
        <v>264</v>
      </c>
      <c r="G151" s="148" t="s">
        <v>232</v>
      </c>
      <c r="H151" s="149">
        <v>350.7</v>
      </c>
      <c r="I151" s="150"/>
      <c r="J151" s="151">
        <f>ROUND(I151*H151,2)</f>
        <v>0</v>
      </c>
      <c r="K151" s="147" t="s">
        <v>130</v>
      </c>
      <c r="L151" s="34"/>
      <c r="M151" s="152" t="s">
        <v>1</v>
      </c>
      <c r="N151" s="153" t="s">
        <v>42</v>
      </c>
      <c r="O151" s="59"/>
      <c r="P151" s="154">
        <f>O151*H151</f>
        <v>0</v>
      </c>
      <c r="Q151" s="154">
        <v>0</v>
      </c>
      <c r="R151" s="154">
        <f>Q151*H151</f>
        <v>0</v>
      </c>
      <c r="S151" s="154">
        <v>9.8000000000000004E-2</v>
      </c>
      <c r="T151" s="155">
        <f>S151*H151</f>
        <v>34.368600000000001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56" t="s">
        <v>147</v>
      </c>
      <c r="AT151" s="156" t="s">
        <v>126</v>
      </c>
      <c r="AU151" s="156" t="s">
        <v>87</v>
      </c>
      <c r="AY151" s="18" t="s">
        <v>123</v>
      </c>
      <c r="BE151" s="157">
        <f>IF(N151="základní",J151,0)</f>
        <v>0</v>
      </c>
      <c r="BF151" s="157">
        <f>IF(N151="snížená",J151,0)</f>
        <v>0</v>
      </c>
      <c r="BG151" s="157">
        <f>IF(N151="zákl. přenesená",J151,0)</f>
        <v>0</v>
      </c>
      <c r="BH151" s="157">
        <f>IF(N151="sníž. přenesená",J151,0)</f>
        <v>0</v>
      </c>
      <c r="BI151" s="157">
        <f>IF(N151="nulová",J151,0)</f>
        <v>0</v>
      </c>
      <c r="BJ151" s="18" t="s">
        <v>85</v>
      </c>
      <c r="BK151" s="157">
        <f>ROUND(I151*H151,2)</f>
        <v>0</v>
      </c>
      <c r="BL151" s="18" t="s">
        <v>147</v>
      </c>
      <c r="BM151" s="156" t="s">
        <v>265</v>
      </c>
    </row>
    <row r="152" spans="1:65" s="2" customFormat="1" ht="19.5">
      <c r="A152" s="33"/>
      <c r="B152" s="34"/>
      <c r="C152" s="33"/>
      <c r="D152" s="158" t="s">
        <v>133</v>
      </c>
      <c r="E152" s="33"/>
      <c r="F152" s="159" t="s">
        <v>266</v>
      </c>
      <c r="G152" s="33"/>
      <c r="H152" s="33"/>
      <c r="I152" s="160"/>
      <c r="J152" s="33"/>
      <c r="K152" s="33"/>
      <c r="L152" s="34"/>
      <c r="M152" s="161"/>
      <c r="N152" s="162"/>
      <c r="O152" s="59"/>
      <c r="P152" s="59"/>
      <c r="Q152" s="59"/>
      <c r="R152" s="59"/>
      <c r="S152" s="59"/>
      <c r="T152" s="60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T152" s="18" t="s">
        <v>133</v>
      </c>
      <c r="AU152" s="18" t="s">
        <v>87</v>
      </c>
    </row>
    <row r="153" spans="1:65" s="14" customFormat="1">
      <c r="B153" s="170"/>
      <c r="D153" s="158" t="s">
        <v>134</v>
      </c>
      <c r="E153" s="171" t="s">
        <v>1</v>
      </c>
      <c r="F153" s="172" t="s">
        <v>255</v>
      </c>
      <c r="H153" s="173">
        <v>350.7</v>
      </c>
      <c r="I153" s="174"/>
      <c r="L153" s="170"/>
      <c r="M153" s="175"/>
      <c r="N153" s="176"/>
      <c r="O153" s="176"/>
      <c r="P153" s="176"/>
      <c r="Q153" s="176"/>
      <c r="R153" s="176"/>
      <c r="S153" s="176"/>
      <c r="T153" s="177"/>
      <c r="AT153" s="171" t="s">
        <v>134</v>
      </c>
      <c r="AU153" s="171" t="s">
        <v>87</v>
      </c>
      <c r="AV153" s="14" t="s">
        <v>87</v>
      </c>
      <c r="AW153" s="14" t="s">
        <v>33</v>
      </c>
      <c r="AX153" s="14" t="s">
        <v>85</v>
      </c>
      <c r="AY153" s="171" t="s">
        <v>123</v>
      </c>
    </row>
    <row r="154" spans="1:65" s="2" customFormat="1" ht="16.5" customHeight="1">
      <c r="A154" s="33"/>
      <c r="B154" s="144"/>
      <c r="C154" s="145" t="s">
        <v>176</v>
      </c>
      <c r="D154" s="145" t="s">
        <v>126</v>
      </c>
      <c r="E154" s="146" t="s">
        <v>267</v>
      </c>
      <c r="F154" s="147" t="s">
        <v>268</v>
      </c>
      <c r="G154" s="148" t="s">
        <v>232</v>
      </c>
      <c r="H154" s="149">
        <v>37.9</v>
      </c>
      <c r="I154" s="150"/>
      <c r="J154" s="151">
        <f>ROUND(I154*H154,2)</f>
        <v>0</v>
      </c>
      <c r="K154" s="147" t="s">
        <v>130</v>
      </c>
      <c r="L154" s="34"/>
      <c r="M154" s="152" t="s">
        <v>1</v>
      </c>
      <c r="N154" s="153" t="s">
        <v>42</v>
      </c>
      <c r="O154" s="59"/>
      <c r="P154" s="154">
        <f>O154*H154</f>
        <v>0</v>
      </c>
      <c r="Q154" s="154">
        <v>0</v>
      </c>
      <c r="R154" s="154">
        <f>Q154*H154</f>
        <v>0</v>
      </c>
      <c r="S154" s="154">
        <v>0.24</v>
      </c>
      <c r="T154" s="155">
        <f>S154*H154</f>
        <v>9.0960000000000001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56" t="s">
        <v>147</v>
      </c>
      <c r="AT154" s="156" t="s">
        <v>126</v>
      </c>
      <c r="AU154" s="156" t="s">
        <v>87</v>
      </c>
      <c r="AY154" s="18" t="s">
        <v>123</v>
      </c>
      <c r="BE154" s="157">
        <f>IF(N154="základní",J154,0)</f>
        <v>0</v>
      </c>
      <c r="BF154" s="157">
        <f>IF(N154="snížená",J154,0)</f>
        <v>0</v>
      </c>
      <c r="BG154" s="157">
        <f>IF(N154="zákl. přenesená",J154,0)</f>
        <v>0</v>
      </c>
      <c r="BH154" s="157">
        <f>IF(N154="sníž. přenesená",J154,0)</f>
        <v>0</v>
      </c>
      <c r="BI154" s="157">
        <f>IF(N154="nulová",J154,0)</f>
        <v>0</v>
      </c>
      <c r="BJ154" s="18" t="s">
        <v>85</v>
      </c>
      <c r="BK154" s="157">
        <f>ROUND(I154*H154,2)</f>
        <v>0</v>
      </c>
      <c r="BL154" s="18" t="s">
        <v>147</v>
      </c>
      <c r="BM154" s="156" t="s">
        <v>269</v>
      </c>
    </row>
    <row r="155" spans="1:65" s="2" customFormat="1" ht="19.5">
      <c r="A155" s="33"/>
      <c r="B155" s="34"/>
      <c r="C155" s="33"/>
      <c r="D155" s="158" t="s">
        <v>133</v>
      </c>
      <c r="E155" s="33"/>
      <c r="F155" s="159" t="s">
        <v>270</v>
      </c>
      <c r="G155" s="33"/>
      <c r="H155" s="33"/>
      <c r="I155" s="160"/>
      <c r="J155" s="33"/>
      <c r="K155" s="33"/>
      <c r="L155" s="34"/>
      <c r="M155" s="161"/>
      <c r="N155" s="162"/>
      <c r="O155" s="59"/>
      <c r="P155" s="59"/>
      <c r="Q155" s="59"/>
      <c r="R155" s="59"/>
      <c r="S155" s="59"/>
      <c r="T155" s="60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T155" s="18" t="s">
        <v>133</v>
      </c>
      <c r="AU155" s="18" t="s">
        <v>87</v>
      </c>
    </row>
    <row r="156" spans="1:65" s="14" customFormat="1">
      <c r="B156" s="170"/>
      <c r="D156" s="158" t="s">
        <v>134</v>
      </c>
      <c r="E156" s="171" t="s">
        <v>1</v>
      </c>
      <c r="F156" s="172" t="s">
        <v>260</v>
      </c>
      <c r="H156" s="173">
        <v>36.9</v>
      </c>
      <c r="I156" s="174"/>
      <c r="L156" s="170"/>
      <c r="M156" s="175"/>
      <c r="N156" s="176"/>
      <c r="O156" s="176"/>
      <c r="P156" s="176"/>
      <c r="Q156" s="176"/>
      <c r="R156" s="176"/>
      <c r="S156" s="176"/>
      <c r="T156" s="177"/>
      <c r="AT156" s="171" t="s">
        <v>134</v>
      </c>
      <c r="AU156" s="171" t="s">
        <v>87</v>
      </c>
      <c r="AV156" s="14" t="s">
        <v>87</v>
      </c>
      <c r="AW156" s="14" t="s">
        <v>33</v>
      </c>
      <c r="AX156" s="14" t="s">
        <v>77</v>
      </c>
      <c r="AY156" s="171" t="s">
        <v>123</v>
      </c>
    </row>
    <row r="157" spans="1:65" s="14" customFormat="1">
      <c r="B157" s="170"/>
      <c r="D157" s="158" t="s">
        <v>134</v>
      </c>
      <c r="E157" s="171" t="s">
        <v>1</v>
      </c>
      <c r="F157" s="172" t="s">
        <v>261</v>
      </c>
      <c r="H157" s="173">
        <v>1</v>
      </c>
      <c r="I157" s="174"/>
      <c r="L157" s="170"/>
      <c r="M157" s="175"/>
      <c r="N157" s="176"/>
      <c r="O157" s="176"/>
      <c r="P157" s="176"/>
      <c r="Q157" s="176"/>
      <c r="R157" s="176"/>
      <c r="S157" s="176"/>
      <c r="T157" s="177"/>
      <c r="AT157" s="171" t="s">
        <v>134</v>
      </c>
      <c r="AU157" s="171" t="s">
        <v>87</v>
      </c>
      <c r="AV157" s="14" t="s">
        <v>87</v>
      </c>
      <c r="AW157" s="14" t="s">
        <v>33</v>
      </c>
      <c r="AX157" s="14" t="s">
        <v>77</v>
      </c>
      <c r="AY157" s="171" t="s">
        <v>123</v>
      </c>
    </row>
    <row r="158" spans="1:65" s="15" customFormat="1">
      <c r="B158" s="181"/>
      <c r="D158" s="158" t="s">
        <v>134</v>
      </c>
      <c r="E158" s="182" t="s">
        <v>1</v>
      </c>
      <c r="F158" s="183" t="s">
        <v>262</v>
      </c>
      <c r="H158" s="184">
        <v>37.9</v>
      </c>
      <c r="I158" s="185"/>
      <c r="L158" s="181"/>
      <c r="M158" s="186"/>
      <c r="N158" s="187"/>
      <c r="O158" s="187"/>
      <c r="P158" s="187"/>
      <c r="Q158" s="187"/>
      <c r="R158" s="187"/>
      <c r="S158" s="187"/>
      <c r="T158" s="188"/>
      <c r="AT158" s="182" t="s">
        <v>134</v>
      </c>
      <c r="AU158" s="182" t="s">
        <v>87</v>
      </c>
      <c r="AV158" s="15" t="s">
        <v>147</v>
      </c>
      <c r="AW158" s="15" t="s">
        <v>33</v>
      </c>
      <c r="AX158" s="15" t="s">
        <v>85</v>
      </c>
      <c r="AY158" s="182" t="s">
        <v>123</v>
      </c>
    </row>
    <row r="159" spans="1:65" s="2" customFormat="1" ht="21.75" customHeight="1">
      <c r="A159" s="33"/>
      <c r="B159" s="144"/>
      <c r="C159" s="145" t="s">
        <v>184</v>
      </c>
      <c r="D159" s="145" t="s">
        <v>126</v>
      </c>
      <c r="E159" s="146" t="s">
        <v>271</v>
      </c>
      <c r="F159" s="147" t="s">
        <v>272</v>
      </c>
      <c r="G159" s="148" t="s">
        <v>232</v>
      </c>
      <c r="H159" s="149">
        <v>40.9</v>
      </c>
      <c r="I159" s="150"/>
      <c r="J159" s="151">
        <f>ROUND(I159*H159,2)</f>
        <v>0</v>
      </c>
      <c r="K159" s="147" t="s">
        <v>130</v>
      </c>
      <c r="L159" s="34"/>
      <c r="M159" s="152" t="s">
        <v>1</v>
      </c>
      <c r="N159" s="153" t="s">
        <v>42</v>
      </c>
      <c r="O159" s="59"/>
      <c r="P159" s="154">
        <f>O159*H159</f>
        <v>0</v>
      </c>
      <c r="Q159" s="154">
        <v>4.0000000000000003E-5</v>
      </c>
      <c r="R159" s="154">
        <f>Q159*H159</f>
        <v>1.6360000000000001E-3</v>
      </c>
      <c r="S159" s="154">
        <v>9.1999999999999998E-2</v>
      </c>
      <c r="T159" s="155">
        <f>S159*H159</f>
        <v>3.7627999999999999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56" t="s">
        <v>147</v>
      </c>
      <c r="AT159" s="156" t="s">
        <v>126</v>
      </c>
      <c r="AU159" s="156" t="s">
        <v>87</v>
      </c>
      <c r="AY159" s="18" t="s">
        <v>123</v>
      </c>
      <c r="BE159" s="157">
        <f>IF(N159="základní",J159,0)</f>
        <v>0</v>
      </c>
      <c r="BF159" s="157">
        <f>IF(N159="snížená",J159,0)</f>
        <v>0</v>
      </c>
      <c r="BG159" s="157">
        <f>IF(N159="zákl. přenesená",J159,0)</f>
        <v>0</v>
      </c>
      <c r="BH159" s="157">
        <f>IF(N159="sníž. přenesená",J159,0)</f>
        <v>0</v>
      </c>
      <c r="BI159" s="157">
        <f>IF(N159="nulová",J159,0)</f>
        <v>0</v>
      </c>
      <c r="BJ159" s="18" t="s">
        <v>85</v>
      </c>
      <c r="BK159" s="157">
        <f>ROUND(I159*H159,2)</f>
        <v>0</v>
      </c>
      <c r="BL159" s="18" t="s">
        <v>147</v>
      </c>
      <c r="BM159" s="156" t="s">
        <v>273</v>
      </c>
    </row>
    <row r="160" spans="1:65" s="2" customFormat="1" ht="19.5">
      <c r="A160" s="33"/>
      <c r="B160" s="34"/>
      <c r="C160" s="33"/>
      <c r="D160" s="158" t="s">
        <v>133</v>
      </c>
      <c r="E160" s="33"/>
      <c r="F160" s="159" t="s">
        <v>274</v>
      </c>
      <c r="G160" s="33"/>
      <c r="H160" s="33"/>
      <c r="I160" s="160"/>
      <c r="J160" s="33"/>
      <c r="K160" s="33"/>
      <c r="L160" s="34"/>
      <c r="M160" s="161"/>
      <c r="N160" s="162"/>
      <c r="O160" s="59"/>
      <c r="P160" s="59"/>
      <c r="Q160" s="59"/>
      <c r="R160" s="59"/>
      <c r="S160" s="59"/>
      <c r="T160" s="60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T160" s="18" t="s">
        <v>133</v>
      </c>
      <c r="AU160" s="18" t="s">
        <v>87</v>
      </c>
    </row>
    <row r="161" spans="1:65" s="14" customFormat="1">
      <c r="B161" s="170"/>
      <c r="D161" s="158" t="s">
        <v>134</v>
      </c>
      <c r="E161" s="171" t="s">
        <v>1</v>
      </c>
      <c r="F161" s="172" t="s">
        <v>275</v>
      </c>
      <c r="H161" s="173">
        <v>40.9</v>
      </c>
      <c r="I161" s="174"/>
      <c r="L161" s="170"/>
      <c r="M161" s="175"/>
      <c r="N161" s="176"/>
      <c r="O161" s="176"/>
      <c r="P161" s="176"/>
      <c r="Q161" s="176"/>
      <c r="R161" s="176"/>
      <c r="S161" s="176"/>
      <c r="T161" s="177"/>
      <c r="AT161" s="171" t="s">
        <v>134</v>
      </c>
      <c r="AU161" s="171" t="s">
        <v>87</v>
      </c>
      <c r="AV161" s="14" t="s">
        <v>87</v>
      </c>
      <c r="AW161" s="14" t="s">
        <v>33</v>
      </c>
      <c r="AX161" s="14" t="s">
        <v>85</v>
      </c>
      <c r="AY161" s="171" t="s">
        <v>123</v>
      </c>
    </row>
    <row r="162" spans="1:65" s="2" customFormat="1" ht="21.75" customHeight="1">
      <c r="A162" s="33"/>
      <c r="B162" s="144"/>
      <c r="C162" s="145" t="s">
        <v>190</v>
      </c>
      <c r="D162" s="145" t="s">
        <v>126</v>
      </c>
      <c r="E162" s="146" t="s">
        <v>276</v>
      </c>
      <c r="F162" s="147" t="s">
        <v>277</v>
      </c>
      <c r="G162" s="148" t="s">
        <v>232</v>
      </c>
      <c r="H162" s="149">
        <v>350.7</v>
      </c>
      <c r="I162" s="150"/>
      <c r="J162" s="151">
        <f>ROUND(I162*H162,2)</f>
        <v>0</v>
      </c>
      <c r="K162" s="147" t="s">
        <v>130</v>
      </c>
      <c r="L162" s="34"/>
      <c r="M162" s="152" t="s">
        <v>1</v>
      </c>
      <c r="N162" s="153" t="s">
        <v>42</v>
      </c>
      <c r="O162" s="59"/>
      <c r="P162" s="154">
        <f>O162*H162</f>
        <v>0</v>
      </c>
      <c r="Q162" s="154">
        <v>5.0000000000000002E-5</v>
      </c>
      <c r="R162" s="154">
        <f>Q162*H162</f>
        <v>1.7535000000000002E-2</v>
      </c>
      <c r="S162" s="154">
        <v>0.115</v>
      </c>
      <c r="T162" s="155">
        <f>S162*H162</f>
        <v>40.330500000000001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56" t="s">
        <v>147</v>
      </c>
      <c r="AT162" s="156" t="s">
        <v>126</v>
      </c>
      <c r="AU162" s="156" t="s">
        <v>87</v>
      </c>
      <c r="AY162" s="18" t="s">
        <v>123</v>
      </c>
      <c r="BE162" s="157">
        <f>IF(N162="základní",J162,0)</f>
        <v>0</v>
      </c>
      <c r="BF162" s="157">
        <f>IF(N162="snížená",J162,0)</f>
        <v>0</v>
      </c>
      <c r="BG162" s="157">
        <f>IF(N162="zákl. přenesená",J162,0)</f>
        <v>0</v>
      </c>
      <c r="BH162" s="157">
        <f>IF(N162="sníž. přenesená",J162,0)</f>
        <v>0</v>
      </c>
      <c r="BI162" s="157">
        <f>IF(N162="nulová",J162,0)</f>
        <v>0</v>
      </c>
      <c r="BJ162" s="18" t="s">
        <v>85</v>
      </c>
      <c r="BK162" s="157">
        <f>ROUND(I162*H162,2)</f>
        <v>0</v>
      </c>
      <c r="BL162" s="18" t="s">
        <v>147</v>
      </c>
      <c r="BM162" s="156" t="s">
        <v>278</v>
      </c>
    </row>
    <row r="163" spans="1:65" s="2" customFormat="1" ht="19.5">
      <c r="A163" s="33"/>
      <c r="B163" s="34"/>
      <c r="C163" s="33"/>
      <c r="D163" s="158" t="s">
        <v>133</v>
      </c>
      <c r="E163" s="33"/>
      <c r="F163" s="159" t="s">
        <v>279</v>
      </c>
      <c r="G163" s="33"/>
      <c r="H163" s="33"/>
      <c r="I163" s="160"/>
      <c r="J163" s="33"/>
      <c r="K163" s="33"/>
      <c r="L163" s="34"/>
      <c r="M163" s="161"/>
      <c r="N163" s="162"/>
      <c r="O163" s="59"/>
      <c r="P163" s="59"/>
      <c r="Q163" s="59"/>
      <c r="R163" s="59"/>
      <c r="S163" s="59"/>
      <c r="T163" s="60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T163" s="18" t="s">
        <v>133</v>
      </c>
      <c r="AU163" s="18" t="s">
        <v>87</v>
      </c>
    </row>
    <row r="164" spans="1:65" s="14" customFormat="1">
      <c r="B164" s="170"/>
      <c r="D164" s="158" t="s">
        <v>134</v>
      </c>
      <c r="E164" s="171" t="s">
        <v>1</v>
      </c>
      <c r="F164" s="172" t="s">
        <v>255</v>
      </c>
      <c r="H164" s="173">
        <v>350.7</v>
      </c>
      <c r="I164" s="174"/>
      <c r="L164" s="170"/>
      <c r="M164" s="175"/>
      <c r="N164" s="176"/>
      <c r="O164" s="176"/>
      <c r="P164" s="176"/>
      <c r="Q164" s="176"/>
      <c r="R164" s="176"/>
      <c r="S164" s="176"/>
      <c r="T164" s="177"/>
      <c r="AT164" s="171" t="s">
        <v>134</v>
      </c>
      <c r="AU164" s="171" t="s">
        <v>87</v>
      </c>
      <c r="AV164" s="14" t="s">
        <v>87</v>
      </c>
      <c r="AW164" s="14" t="s">
        <v>33</v>
      </c>
      <c r="AX164" s="14" t="s">
        <v>85</v>
      </c>
      <c r="AY164" s="171" t="s">
        <v>123</v>
      </c>
    </row>
    <row r="165" spans="1:65" s="2" customFormat="1" ht="16.5" customHeight="1">
      <c r="A165" s="33"/>
      <c r="B165" s="144"/>
      <c r="C165" s="145" t="s">
        <v>197</v>
      </c>
      <c r="D165" s="145" t="s">
        <v>126</v>
      </c>
      <c r="E165" s="146" t="s">
        <v>280</v>
      </c>
      <c r="F165" s="147" t="s">
        <v>281</v>
      </c>
      <c r="G165" s="148" t="s">
        <v>282</v>
      </c>
      <c r="H165" s="149">
        <v>4.7</v>
      </c>
      <c r="I165" s="150"/>
      <c r="J165" s="151">
        <f>ROUND(I165*H165,2)</f>
        <v>0</v>
      </c>
      <c r="K165" s="147" t="s">
        <v>130</v>
      </c>
      <c r="L165" s="34"/>
      <c r="M165" s="152" t="s">
        <v>1</v>
      </c>
      <c r="N165" s="153" t="s">
        <v>42</v>
      </c>
      <c r="O165" s="59"/>
      <c r="P165" s="154">
        <f>O165*H165</f>
        <v>0</v>
      </c>
      <c r="Q165" s="154">
        <v>0</v>
      </c>
      <c r="R165" s="154">
        <f>Q165*H165</f>
        <v>0</v>
      </c>
      <c r="S165" s="154">
        <v>0.28999999999999998</v>
      </c>
      <c r="T165" s="155">
        <f>S165*H165</f>
        <v>1.363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56" t="s">
        <v>147</v>
      </c>
      <c r="AT165" s="156" t="s">
        <v>126</v>
      </c>
      <c r="AU165" s="156" t="s">
        <v>87</v>
      </c>
      <c r="AY165" s="18" t="s">
        <v>123</v>
      </c>
      <c r="BE165" s="157">
        <f>IF(N165="základní",J165,0)</f>
        <v>0</v>
      </c>
      <c r="BF165" s="157">
        <f>IF(N165="snížená",J165,0)</f>
        <v>0</v>
      </c>
      <c r="BG165" s="157">
        <f>IF(N165="zákl. přenesená",J165,0)</f>
        <v>0</v>
      </c>
      <c r="BH165" s="157">
        <f>IF(N165="sníž. přenesená",J165,0)</f>
        <v>0</v>
      </c>
      <c r="BI165" s="157">
        <f>IF(N165="nulová",J165,0)</f>
        <v>0</v>
      </c>
      <c r="BJ165" s="18" t="s">
        <v>85</v>
      </c>
      <c r="BK165" s="157">
        <f>ROUND(I165*H165,2)</f>
        <v>0</v>
      </c>
      <c r="BL165" s="18" t="s">
        <v>147</v>
      </c>
      <c r="BM165" s="156" t="s">
        <v>283</v>
      </c>
    </row>
    <row r="166" spans="1:65" s="2" customFormat="1" ht="19.5">
      <c r="A166" s="33"/>
      <c r="B166" s="34"/>
      <c r="C166" s="33"/>
      <c r="D166" s="158" t="s">
        <v>133</v>
      </c>
      <c r="E166" s="33"/>
      <c r="F166" s="159" t="s">
        <v>284</v>
      </c>
      <c r="G166" s="33"/>
      <c r="H166" s="33"/>
      <c r="I166" s="160"/>
      <c r="J166" s="33"/>
      <c r="K166" s="33"/>
      <c r="L166" s="34"/>
      <c r="M166" s="161"/>
      <c r="N166" s="162"/>
      <c r="O166" s="59"/>
      <c r="P166" s="59"/>
      <c r="Q166" s="59"/>
      <c r="R166" s="59"/>
      <c r="S166" s="59"/>
      <c r="T166" s="60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T166" s="18" t="s">
        <v>133</v>
      </c>
      <c r="AU166" s="18" t="s">
        <v>87</v>
      </c>
    </row>
    <row r="167" spans="1:65" s="14" customFormat="1">
      <c r="B167" s="170"/>
      <c r="D167" s="158" t="s">
        <v>134</v>
      </c>
      <c r="E167" s="171" t="s">
        <v>1</v>
      </c>
      <c r="F167" s="172" t="s">
        <v>285</v>
      </c>
      <c r="H167" s="173">
        <v>3.7</v>
      </c>
      <c r="I167" s="174"/>
      <c r="L167" s="170"/>
      <c r="M167" s="175"/>
      <c r="N167" s="176"/>
      <c r="O167" s="176"/>
      <c r="P167" s="176"/>
      <c r="Q167" s="176"/>
      <c r="R167" s="176"/>
      <c r="S167" s="176"/>
      <c r="T167" s="177"/>
      <c r="AT167" s="171" t="s">
        <v>134</v>
      </c>
      <c r="AU167" s="171" t="s">
        <v>87</v>
      </c>
      <c r="AV167" s="14" t="s">
        <v>87</v>
      </c>
      <c r="AW167" s="14" t="s">
        <v>33</v>
      </c>
      <c r="AX167" s="14" t="s">
        <v>77</v>
      </c>
      <c r="AY167" s="171" t="s">
        <v>123</v>
      </c>
    </row>
    <row r="168" spans="1:65" s="14" customFormat="1">
      <c r="B168" s="170"/>
      <c r="D168" s="158" t="s">
        <v>134</v>
      </c>
      <c r="E168" s="171" t="s">
        <v>1</v>
      </c>
      <c r="F168" s="172" t="s">
        <v>286</v>
      </c>
      <c r="H168" s="173">
        <v>1</v>
      </c>
      <c r="I168" s="174"/>
      <c r="L168" s="170"/>
      <c r="M168" s="175"/>
      <c r="N168" s="176"/>
      <c r="O168" s="176"/>
      <c r="P168" s="176"/>
      <c r="Q168" s="176"/>
      <c r="R168" s="176"/>
      <c r="S168" s="176"/>
      <c r="T168" s="177"/>
      <c r="AT168" s="171" t="s">
        <v>134</v>
      </c>
      <c r="AU168" s="171" t="s">
        <v>87</v>
      </c>
      <c r="AV168" s="14" t="s">
        <v>87</v>
      </c>
      <c r="AW168" s="14" t="s">
        <v>33</v>
      </c>
      <c r="AX168" s="14" t="s">
        <v>77</v>
      </c>
      <c r="AY168" s="171" t="s">
        <v>123</v>
      </c>
    </row>
    <row r="169" spans="1:65" s="15" customFormat="1">
      <c r="B169" s="181"/>
      <c r="D169" s="158" t="s">
        <v>134</v>
      </c>
      <c r="E169" s="182" t="s">
        <v>1</v>
      </c>
      <c r="F169" s="183" t="s">
        <v>262</v>
      </c>
      <c r="H169" s="184">
        <v>4.7</v>
      </c>
      <c r="I169" s="185"/>
      <c r="L169" s="181"/>
      <c r="M169" s="186"/>
      <c r="N169" s="187"/>
      <c r="O169" s="187"/>
      <c r="P169" s="187"/>
      <c r="Q169" s="187"/>
      <c r="R169" s="187"/>
      <c r="S169" s="187"/>
      <c r="T169" s="188"/>
      <c r="AT169" s="182" t="s">
        <v>134</v>
      </c>
      <c r="AU169" s="182" t="s">
        <v>87</v>
      </c>
      <c r="AV169" s="15" t="s">
        <v>147</v>
      </c>
      <c r="AW169" s="15" t="s">
        <v>33</v>
      </c>
      <c r="AX169" s="15" t="s">
        <v>85</v>
      </c>
      <c r="AY169" s="182" t="s">
        <v>123</v>
      </c>
    </row>
    <row r="170" spans="1:65" s="2" customFormat="1" ht="16.5" customHeight="1">
      <c r="A170" s="33"/>
      <c r="B170" s="144"/>
      <c r="C170" s="145" t="s">
        <v>204</v>
      </c>
      <c r="D170" s="145" t="s">
        <v>126</v>
      </c>
      <c r="E170" s="146" t="s">
        <v>287</v>
      </c>
      <c r="F170" s="147" t="s">
        <v>288</v>
      </c>
      <c r="G170" s="148" t="s">
        <v>282</v>
      </c>
      <c r="H170" s="149">
        <v>139.9</v>
      </c>
      <c r="I170" s="150"/>
      <c r="J170" s="151">
        <f>ROUND(I170*H170,2)</f>
        <v>0</v>
      </c>
      <c r="K170" s="147" t="s">
        <v>130</v>
      </c>
      <c r="L170" s="34"/>
      <c r="M170" s="152" t="s">
        <v>1</v>
      </c>
      <c r="N170" s="153" t="s">
        <v>42</v>
      </c>
      <c r="O170" s="59"/>
      <c r="P170" s="154">
        <f>O170*H170</f>
        <v>0</v>
      </c>
      <c r="Q170" s="154">
        <v>0</v>
      </c>
      <c r="R170" s="154">
        <f>Q170*H170</f>
        <v>0</v>
      </c>
      <c r="S170" s="154">
        <v>0.20499999999999999</v>
      </c>
      <c r="T170" s="155">
        <f>S170*H170</f>
        <v>28.679500000000001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56" t="s">
        <v>147</v>
      </c>
      <c r="AT170" s="156" t="s">
        <v>126</v>
      </c>
      <c r="AU170" s="156" t="s">
        <v>87</v>
      </c>
      <c r="AY170" s="18" t="s">
        <v>123</v>
      </c>
      <c r="BE170" s="157">
        <f>IF(N170="základní",J170,0)</f>
        <v>0</v>
      </c>
      <c r="BF170" s="157">
        <f>IF(N170="snížená",J170,0)</f>
        <v>0</v>
      </c>
      <c r="BG170" s="157">
        <f>IF(N170="zákl. přenesená",J170,0)</f>
        <v>0</v>
      </c>
      <c r="BH170" s="157">
        <f>IF(N170="sníž. přenesená",J170,0)</f>
        <v>0</v>
      </c>
      <c r="BI170" s="157">
        <f>IF(N170="nulová",J170,0)</f>
        <v>0</v>
      </c>
      <c r="BJ170" s="18" t="s">
        <v>85</v>
      </c>
      <c r="BK170" s="157">
        <f>ROUND(I170*H170,2)</f>
        <v>0</v>
      </c>
      <c r="BL170" s="18" t="s">
        <v>147</v>
      </c>
      <c r="BM170" s="156" t="s">
        <v>289</v>
      </c>
    </row>
    <row r="171" spans="1:65" s="2" customFormat="1" ht="19.5">
      <c r="A171" s="33"/>
      <c r="B171" s="34"/>
      <c r="C171" s="33"/>
      <c r="D171" s="158" t="s">
        <v>133</v>
      </c>
      <c r="E171" s="33"/>
      <c r="F171" s="159" t="s">
        <v>290</v>
      </c>
      <c r="G171" s="33"/>
      <c r="H171" s="33"/>
      <c r="I171" s="160"/>
      <c r="J171" s="33"/>
      <c r="K171" s="33"/>
      <c r="L171" s="34"/>
      <c r="M171" s="161"/>
      <c r="N171" s="162"/>
      <c r="O171" s="59"/>
      <c r="P171" s="59"/>
      <c r="Q171" s="59"/>
      <c r="R171" s="59"/>
      <c r="S171" s="59"/>
      <c r="T171" s="60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T171" s="18" t="s">
        <v>133</v>
      </c>
      <c r="AU171" s="18" t="s">
        <v>87</v>
      </c>
    </row>
    <row r="172" spans="1:65" s="14" customFormat="1">
      <c r="B172" s="170"/>
      <c r="D172" s="158" t="s">
        <v>134</v>
      </c>
      <c r="E172" s="171" t="s">
        <v>1</v>
      </c>
      <c r="F172" s="172" t="s">
        <v>291</v>
      </c>
      <c r="H172" s="173">
        <v>131.6</v>
      </c>
      <c r="I172" s="174"/>
      <c r="L172" s="170"/>
      <c r="M172" s="175"/>
      <c r="N172" s="176"/>
      <c r="O172" s="176"/>
      <c r="P172" s="176"/>
      <c r="Q172" s="176"/>
      <c r="R172" s="176"/>
      <c r="S172" s="176"/>
      <c r="T172" s="177"/>
      <c r="AT172" s="171" t="s">
        <v>134</v>
      </c>
      <c r="AU172" s="171" t="s">
        <v>87</v>
      </c>
      <c r="AV172" s="14" t="s">
        <v>87</v>
      </c>
      <c r="AW172" s="14" t="s">
        <v>33</v>
      </c>
      <c r="AX172" s="14" t="s">
        <v>77</v>
      </c>
      <c r="AY172" s="171" t="s">
        <v>123</v>
      </c>
    </row>
    <row r="173" spans="1:65" s="14" customFormat="1">
      <c r="B173" s="170"/>
      <c r="D173" s="158" t="s">
        <v>134</v>
      </c>
      <c r="E173" s="171" t="s">
        <v>1</v>
      </c>
      <c r="F173" s="172" t="s">
        <v>292</v>
      </c>
      <c r="H173" s="173">
        <v>8.3000000000000007</v>
      </c>
      <c r="I173" s="174"/>
      <c r="L173" s="170"/>
      <c r="M173" s="175"/>
      <c r="N173" s="176"/>
      <c r="O173" s="176"/>
      <c r="P173" s="176"/>
      <c r="Q173" s="176"/>
      <c r="R173" s="176"/>
      <c r="S173" s="176"/>
      <c r="T173" s="177"/>
      <c r="AT173" s="171" t="s">
        <v>134</v>
      </c>
      <c r="AU173" s="171" t="s">
        <v>87</v>
      </c>
      <c r="AV173" s="14" t="s">
        <v>87</v>
      </c>
      <c r="AW173" s="14" t="s">
        <v>33</v>
      </c>
      <c r="AX173" s="14" t="s">
        <v>77</v>
      </c>
      <c r="AY173" s="171" t="s">
        <v>123</v>
      </c>
    </row>
    <row r="174" spans="1:65" s="15" customFormat="1">
      <c r="B174" s="181"/>
      <c r="D174" s="158" t="s">
        <v>134</v>
      </c>
      <c r="E174" s="182" t="s">
        <v>1</v>
      </c>
      <c r="F174" s="183" t="s">
        <v>262</v>
      </c>
      <c r="H174" s="184">
        <v>139.9</v>
      </c>
      <c r="I174" s="185"/>
      <c r="L174" s="181"/>
      <c r="M174" s="186"/>
      <c r="N174" s="187"/>
      <c r="O174" s="187"/>
      <c r="P174" s="187"/>
      <c r="Q174" s="187"/>
      <c r="R174" s="187"/>
      <c r="S174" s="187"/>
      <c r="T174" s="188"/>
      <c r="AT174" s="182" t="s">
        <v>134</v>
      </c>
      <c r="AU174" s="182" t="s">
        <v>87</v>
      </c>
      <c r="AV174" s="15" t="s">
        <v>147</v>
      </c>
      <c r="AW174" s="15" t="s">
        <v>33</v>
      </c>
      <c r="AX174" s="15" t="s">
        <v>85</v>
      </c>
      <c r="AY174" s="182" t="s">
        <v>123</v>
      </c>
    </row>
    <row r="175" spans="1:65" s="2" customFormat="1" ht="16.5" customHeight="1">
      <c r="A175" s="33"/>
      <c r="B175" s="144"/>
      <c r="C175" s="145" t="s">
        <v>211</v>
      </c>
      <c r="D175" s="145" t="s">
        <v>126</v>
      </c>
      <c r="E175" s="146" t="s">
        <v>293</v>
      </c>
      <c r="F175" s="147" t="s">
        <v>294</v>
      </c>
      <c r="G175" s="148" t="s">
        <v>232</v>
      </c>
      <c r="H175" s="149">
        <v>203.8</v>
      </c>
      <c r="I175" s="150"/>
      <c r="J175" s="151">
        <f>ROUND(I175*H175,2)</f>
        <v>0</v>
      </c>
      <c r="K175" s="147" t="s">
        <v>130</v>
      </c>
      <c r="L175" s="34"/>
      <c r="M175" s="152" t="s">
        <v>1</v>
      </c>
      <c r="N175" s="153" t="s">
        <v>42</v>
      </c>
      <c r="O175" s="59"/>
      <c r="P175" s="154">
        <f>O175*H175</f>
        <v>0</v>
      </c>
      <c r="Q175" s="154">
        <v>0</v>
      </c>
      <c r="R175" s="154">
        <f>Q175*H175</f>
        <v>0</v>
      </c>
      <c r="S175" s="154">
        <v>0</v>
      </c>
      <c r="T175" s="155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56" t="s">
        <v>147</v>
      </c>
      <c r="AT175" s="156" t="s">
        <v>126</v>
      </c>
      <c r="AU175" s="156" t="s">
        <v>87</v>
      </c>
      <c r="AY175" s="18" t="s">
        <v>123</v>
      </c>
      <c r="BE175" s="157">
        <f>IF(N175="základní",J175,0)</f>
        <v>0</v>
      </c>
      <c r="BF175" s="157">
        <f>IF(N175="snížená",J175,0)</f>
        <v>0</v>
      </c>
      <c r="BG175" s="157">
        <f>IF(N175="zákl. přenesená",J175,0)</f>
        <v>0</v>
      </c>
      <c r="BH175" s="157">
        <f>IF(N175="sníž. přenesená",J175,0)</f>
        <v>0</v>
      </c>
      <c r="BI175" s="157">
        <f>IF(N175="nulová",J175,0)</f>
        <v>0</v>
      </c>
      <c r="BJ175" s="18" t="s">
        <v>85</v>
      </c>
      <c r="BK175" s="157">
        <f>ROUND(I175*H175,2)</f>
        <v>0</v>
      </c>
      <c r="BL175" s="18" t="s">
        <v>147</v>
      </c>
      <c r="BM175" s="156" t="s">
        <v>295</v>
      </c>
    </row>
    <row r="176" spans="1:65" s="2" customFormat="1">
      <c r="A176" s="33"/>
      <c r="B176" s="34"/>
      <c r="C176" s="33"/>
      <c r="D176" s="158" t="s">
        <v>133</v>
      </c>
      <c r="E176" s="33"/>
      <c r="F176" s="159" t="s">
        <v>296</v>
      </c>
      <c r="G176" s="33"/>
      <c r="H176" s="33"/>
      <c r="I176" s="160"/>
      <c r="J176" s="33"/>
      <c r="K176" s="33"/>
      <c r="L176" s="34"/>
      <c r="M176" s="161"/>
      <c r="N176" s="162"/>
      <c r="O176" s="59"/>
      <c r="P176" s="59"/>
      <c r="Q176" s="59"/>
      <c r="R176" s="59"/>
      <c r="S176" s="59"/>
      <c r="T176" s="60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T176" s="18" t="s">
        <v>133</v>
      </c>
      <c r="AU176" s="18" t="s">
        <v>87</v>
      </c>
    </row>
    <row r="177" spans="1:65" s="14" customFormat="1">
      <c r="B177" s="170"/>
      <c r="D177" s="158" t="s">
        <v>134</v>
      </c>
      <c r="E177" s="171" t="s">
        <v>1</v>
      </c>
      <c r="F177" s="172" t="s">
        <v>297</v>
      </c>
      <c r="H177" s="173">
        <v>203.8</v>
      </c>
      <c r="I177" s="174"/>
      <c r="L177" s="170"/>
      <c r="M177" s="175"/>
      <c r="N177" s="176"/>
      <c r="O177" s="176"/>
      <c r="P177" s="176"/>
      <c r="Q177" s="176"/>
      <c r="R177" s="176"/>
      <c r="S177" s="176"/>
      <c r="T177" s="177"/>
      <c r="AT177" s="171" t="s">
        <v>134</v>
      </c>
      <c r="AU177" s="171" t="s">
        <v>87</v>
      </c>
      <c r="AV177" s="14" t="s">
        <v>87</v>
      </c>
      <c r="AW177" s="14" t="s">
        <v>33</v>
      </c>
      <c r="AX177" s="14" t="s">
        <v>85</v>
      </c>
      <c r="AY177" s="171" t="s">
        <v>123</v>
      </c>
    </row>
    <row r="178" spans="1:65" s="13" customFormat="1">
      <c r="B178" s="163"/>
      <c r="D178" s="158" t="s">
        <v>134</v>
      </c>
      <c r="E178" s="164" t="s">
        <v>1</v>
      </c>
      <c r="F178" s="165" t="s">
        <v>298</v>
      </c>
      <c r="H178" s="164" t="s">
        <v>1</v>
      </c>
      <c r="I178" s="166"/>
      <c r="L178" s="163"/>
      <c r="M178" s="167"/>
      <c r="N178" s="168"/>
      <c r="O178" s="168"/>
      <c r="P178" s="168"/>
      <c r="Q178" s="168"/>
      <c r="R178" s="168"/>
      <c r="S178" s="168"/>
      <c r="T178" s="169"/>
      <c r="AT178" s="164" t="s">
        <v>134</v>
      </c>
      <c r="AU178" s="164" t="s">
        <v>87</v>
      </c>
      <c r="AV178" s="13" t="s">
        <v>85</v>
      </c>
      <c r="AW178" s="13" t="s">
        <v>33</v>
      </c>
      <c r="AX178" s="13" t="s">
        <v>77</v>
      </c>
      <c r="AY178" s="164" t="s">
        <v>123</v>
      </c>
    </row>
    <row r="179" spans="1:65" s="13" customFormat="1">
      <c r="B179" s="163"/>
      <c r="D179" s="158" t="s">
        <v>134</v>
      </c>
      <c r="E179" s="164" t="s">
        <v>1</v>
      </c>
      <c r="F179" s="165" t="s">
        <v>299</v>
      </c>
      <c r="H179" s="164" t="s">
        <v>1</v>
      </c>
      <c r="I179" s="166"/>
      <c r="L179" s="163"/>
      <c r="M179" s="167"/>
      <c r="N179" s="168"/>
      <c r="O179" s="168"/>
      <c r="P179" s="168"/>
      <c r="Q179" s="168"/>
      <c r="R179" s="168"/>
      <c r="S179" s="168"/>
      <c r="T179" s="169"/>
      <c r="AT179" s="164" t="s">
        <v>134</v>
      </c>
      <c r="AU179" s="164" t="s">
        <v>87</v>
      </c>
      <c r="AV179" s="13" t="s">
        <v>85</v>
      </c>
      <c r="AW179" s="13" t="s">
        <v>33</v>
      </c>
      <c r="AX179" s="13" t="s">
        <v>77</v>
      </c>
      <c r="AY179" s="164" t="s">
        <v>123</v>
      </c>
    </row>
    <row r="180" spans="1:65" s="2" customFormat="1" ht="16.5" customHeight="1">
      <c r="A180" s="33"/>
      <c r="B180" s="144"/>
      <c r="C180" s="145" t="s">
        <v>300</v>
      </c>
      <c r="D180" s="145" t="s">
        <v>126</v>
      </c>
      <c r="E180" s="146" t="s">
        <v>301</v>
      </c>
      <c r="F180" s="147" t="s">
        <v>302</v>
      </c>
      <c r="G180" s="148" t="s">
        <v>303</v>
      </c>
      <c r="H180" s="149">
        <v>74.188000000000002</v>
      </c>
      <c r="I180" s="150"/>
      <c r="J180" s="151">
        <f>ROUND(I180*H180,2)</f>
        <v>0</v>
      </c>
      <c r="K180" s="147" t="s">
        <v>130</v>
      </c>
      <c r="L180" s="34"/>
      <c r="M180" s="152" t="s">
        <v>1</v>
      </c>
      <c r="N180" s="153" t="s">
        <v>42</v>
      </c>
      <c r="O180" s="59"/>
      <c r="P180" s="154">
        <f>O180*H180</f>
        <v>0</v>
      </c>
      <c r="Q180" s="154">
        <v>0</v>
      </c>
      <c r="R180" s="154">
        <f>Q180*H180</f>
        <v>0</v>
      </c>
      <c r="S180" s="154">
        <v>0</v>
      </c>
      <c r="T180" s="155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56" t="s">
        <v>147</v>
      </c>
      <c r="AT180" s="156" t="s">
        <v>126</v>
      </c>
      <c r="AU180" s="156" t="s">
        <v>87</v>
      </c>
      <c r="AY180" s="18" t="s">
        <v>123</v>
      </c>
      <c r="BE180" s="157">
        <f>IF(N180="základní",J180,0)</f>
        <v>0</v>
      </c>
      <c r="BF180" s="157">
        <f>IF(N180="snížená",J180,0)</f>
        <v>0</v>
      </c>
      <c r="BG180" s="157">
        <f>IF(N180="zákl. přenesená",J180,0)</f>
        <v>0</v>
      </c>
      <c r="BH180" s="157">
        <f>IF(N180="sníž. přenesená",J180,0)</f>
        <v>0</v>
      </c>
      <c r="BI180" s="157">
        <f>IF(N180="nulová",J180,0)</f>
        <v>0</v>
      </c>
      <c r="BJ180" s="18" t="s">
        <v>85</v>
      </c>
      <c r="BK180" s="157">
        <f>ROUND(I180*H180,2)</f>
        <v>0</v>
      </c>
      <c r="BL180" s="18" t="s">
        <v>147</v>
      </c>
      <c r="BM180" s="156" t="s">
        <v>304</v>
      </c>
    </row>
    <row r="181" spans="1:65" s="2" customFormat="1">
      <c r="A181" s="33"/>
      <c r="B181" s="34"/>
      <c r="C181" s="33"/>
      <c r="D181" s="158" t="s">
        <v>133</v>
      </c>
      <c r="E181" s="33"/>
      <c r="F181" s="159" t="s">
        <v>305</v>
      </c>
      <c r="G181" s="33"/>
      <c r="H181" s="33"/>
      <c r="I181" s="160"/>
      <c r="J181" s="33"/>
      <c r="K181" s="33"/>
      <c r="L181" s="34"/>
      <c r="M181" s="161"/>
      <c r="N181" s="162"/>
      <c r="O181" s="59"/>
      <c r="P181" s="59"/>
      <c r="Q181" s="59"/>
      <c r="R181" s="59"/>
      <c r="S181" s="59"/>
      <c r="T181" s="60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T181" s="18" t="s">
        <v>133</v>
      </c>
      <c r="AU181" s="18" t="s">
        <v>87</v>
      </c>
    </row>
    <row r="182" spans="1:65" s="14" customFormat="1">
      <c r="B182" s="170"/>
      <c r="D182" s="158" t="s">
        <v>134</v>
      </c>
      <c r="E182" s="171" t="s">
        <v>1</v>
      </c>
      <c r="F182" s="172" t="s">
        <v>306</v>
      </c>
      <c r="H182" s="173">
        <v>74.188000000000002</v>
      </c>
      <c r="I182" s="174"/>
      <c r="L182" s="170"/>
      <c r="M182" s="175"/>
      <c r="N182" s="176"/>
      <c r="O182" s="176"/>
      <c r="P182" s="176"/>
      <c r="Q182" s="176"/>
      <c r="R182" s="176"/>
      <c r="S182" s="176"/>
      <c r="T182" s="177"/>
      <c r="AT182" s="171" t="s">
        <v>134</v>
      </c>
      <c r="AU182" s="171" t="s">
        <v>87</v>
      </c>
      <c r="AV182" s="14" t="s">
        <v>87</v>
      </c>
      <c r="AW182" s="14" t="s">
        <v>33</v>
      </c>
      <c r="AX182" s="14" t="s">
        <v>85</v>
      </c>
      <c r="AY182" s="171" t="s">
        <v>123</v>
      </c>
    </row>
    <row r="183" spans="1:65" s="2" customFormat="1" ht="21.75" customHeight="1">
      <c r="A183" s="33"/>
      <c r="B183" s="144"/>
      <c r="C183" s="145" t="s">
        <v>8</v>
      </c>
      <c r="D183" s="145" t="s">
        <v>126</v>
      </c>
      <c r="E183" s="146" t="s">
        <v>307</v>
      </c>
      <c r="F183" s="147" t="s">
        <v>308</v>
      </c>
      <c r="G183" s="148" t="s">
        <v>303</v>
      </c>
      <c r="H183" s="149">
        <v>370.94</v>
      </c>
      <c r="I183" s="150"/>
      <c r="J183" s="151">
        <f>ROUND(I183*H183,2)</f>
        <v>0</v>
      </c>
      <c r="K183" s="147" t="s">
        <v>130</v>
      </c>
      <c r="L183" s="34"/>
      <c r="M183" s="152" t="s">
        <v>1</v>
      </c>
      <c r="N183" s="153" t="s">
        <v>42</v>
      </c>
      <c r="O183" s="59"/>
      <c r="P183" s="154">
        <f>O183*H183</f>
        <v>0</v>
      </c>
      <c r="Q183" s="154">
        <v>0</v>
      </c>
      <c r="R183" s="154">
        <f>Q183*H183</f>
        <v>0</v>
      </c>
      <c r="S183" s="154">
        <v>0</v>
      </c>
      <c r="T183" s="155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56" t="s">
        <v>147</v>
      </c>
      <c r="AT183" s="156" t="s">
        <v>126</v>
      </c>
      <c r="AU183" s="156" t="s">
        <v>87</v>
      </c>
      <c r="AY183" s="18" t="s">
        <v>123</v>
      </c>
      <c r="BE183" s="157">
        <f>IF(N183="základní",J183,0)</f>
        <v>0</v>
      </c>
      <c r="BF183" s="157">
        <f>IF(N183="snížená",J183,0)</f>
        <v>0</v>
      </c>
      <c r="BG183" s="157">
        <f>IF(N183="zákl. přenesená",J183,0)</f>
        <v>0</v>
      </c>
      <c r="BH183" s="157">
        <f>IF(N183="sníž. přenesená",J183,0)</f>
        <v>0</v>
      </c>
      <c r="BI183" s="157">
        <f>IF(N183="nulová",J183,0)</f>
        <v>0</v>
      </c>
      <c r="BJ183" s="18" t="s">
        <v>85</v>
      </c>
      <c r="BK183" s="157">
        <f>ROUND(I183*H183,2)</f>
        <v>0</v>
      </c>
      <c r="BL183" s="18" t="s">
        <v>147</v>
      </c>
      <c r="BM183" s="156" t="s">
        <v>309</v>
      </c>
    </row>
    <row r="184" spans="1:65" s="2" customFormat="1">
      <c r="A184" s="33"/>
      <c r="B184" s="34"/>
      <c r="C184" s="33"/>
      <c r="D184" s="158" t="s">
        <v>133</v>
      </c>
      <c r="E184" s="33"/>
      <c r="F184" s="159" t="s">
        <v>310</v>
      </c>
      <c r="G184" s="33"/>
      <c r="H184" s="33"/>
      <c r="I184" s="160"/>
      <c r="J184" s="33"/>
      <c r="K184" s="33"/>
      <c r="L184" s="34"/>
      <c r="M184" s="161"/>
      <c r="N184" s="162"/>
      <c r="O184" s="59"/>
      <c r="P184" s="59"/>
      <c r="Q184" s="59"/>
      <c r="R184" s="59"/>
      <c r="S184" s="59"/>
      <c r="T184" s="60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T184" s="18" t="s">
        <v>133</v>
      </c>
      <c r="AU184" s="18" t="s">
        <v>87</v>
      </c>
    </row>
    <row r="185" spans="1:65" s="14" customFormat="1">
      <c r="B185" s="170"/>
      <c r="D185" s="158" t="s">
        <v>134</v>
      </c>
      <c r="E185" s="171" t="s">
        <v>1</v>
      </c>
      <c r="F185" s="172" t="s">
        <v>311</v>
      </c>
      <c r="H185" s="173">
        <v>128.07</v>
      </c>
      <c r="I185" s="174"/>
      <c r="L185" s="170"/>
      <c r="M185" s="175"/>
      <c r="N185" s="176"/>
      <c r="O185" s="176"/>
      <c r="P185" s="176"/>
      <c r="Q185" s="176"/>
      <c r="R185" s="176"/>
      <c r="S185" s="176"/>
      <c r="T185" s="177"/>
      <c r="AT185" s="171" t="s">
        <v>134</v>
      </c>
      <c r="AU185" s="171" t="s">
        <v>87</v>
      </c>
      <c r="AV185" s="14" t="s">
        <v>87</v>
      </c>
      <c r="AW185" s="14" t="s">
        <v>33</v>
      </c>
      <c r="AX185" s="14" t="s">
        <v>77</v>
      </c>
      <c r="AY185" s="171" t="s">
        <v>123</v>
      </c>
    </row>
    <row r="186" spans="1:65" s="14" customFormat="1">
      <c r="B186" s="170"/>
      <c r="D186" s="158" t="s">
        <v>134</v>
      </c>
      <c r="E186" s="171" t="s">
        <v>1</v>
      </c>
      <c r="F186" s="172" t="s">
        <v>312</v>
      </c>
      <c r="H186" s="173">
        <v>242.87</v>
      </c>
      <c r="I186" s="174"/>
      <c r="L186" s="170"/>
      <c r="M186" s="175"/>
      <c r="N186" s="176"/>
      <c r="O186" s="176"/>
      <c r="P186" s="176"/>
      <c r="Q186" s="176"/>
      <c r="R186" s="176"/>
      <c r="S186" s="176"/>
      <c r="T186" s="177"/>
      <c r="AT186" s="171" t="s">
        <v>134</v>
      </c>
      <c r="AU186" s="171" t="s">
        <v>87</v>
      </c>
      <c r="AV186" s="14" t="s">
        <v>87</v>
      </c>
      <c r="AW186" s="14" t="s">
        <v>33</v>
      </c>
      <c r="AX186" s="14" t="s">
        <v>77</v>
      </c>
      <c r="AY186" s="171" t="s">
        <v>123</v>
      </c>
    </row>
    <row r="187" spans="1:65" s="15" customFormat="1">
      <c r="B187" s="181"/>
      <c r="D187" s="158" t="s">
        <v>134</v>
      </c>
      <c r="E187" s="182" t="s">
        <v>1</v>
      </c>
      <c r="F187" s="183" t="s">
        <v>262</v>
      </c>
      <c r="H187" s="184">
        <v>370.94</v>
      </c>
      <c r="I187" s="185"/>
      <c r="L187" s="181"/>
      <c r="M187" s="186"/>
      <c r="N187" s="187"/>
      <c r="O187" s="187"/>
      <c r="P187" s="187"/>
      <c r="Q187" s="187"/>
      <c r="R187" s="187"/>
      <c r="S187" s="187"/>
      <c r="T187" s="188"/>
      <c r="AT187" s="182" t="s">
        <v>134</v>
      </c>
      <c r="AU187" s="182" t="s">
        <v>87</v>
      </c>
      <c r="AV187" s="15" t="s">
        <v>147</v>
      </c>
      <c r="AW187" s="15" t="s">
        <v>33</v>
      </c>
      <c r="AX187" s="15" t="s">
        <v>85</v>
      </c>
      <c r="AY187" s="182" t="s">
        <v>123</v>
      </c>
    </row>
    <row r="188" spans="1:65" s="2" customFormat="1" ht="21.75" customHeight="1">
      <c r="A188" s="33"/>
      <c r="B188" s="144"/>
      <c r="C188" s="145" t="s">
        <v>313</v>
      </c>
      <c r="D188" s="145" t="s">
        <v>126</v>
      </c>
      <c r="E188" s="146" t="s">
        <v>314</v>
      </c>
      <c r="F188" s="147" t="s">
        <v>315</v>
      </c>
      <c r="G188" s="148" t="s">
        <v>303</v>
      </c>
      <c r="H188" s="149">
        <v>0.192</v>
      </c>
      <c r="I188" s="150"/>
      <c r="J188" s="151">
        <f>ROUND(I188*H188,2)</f>
        <v>0</v>
      </c>
      <c r="K188" s="147" t="s">
        <v>130</v>
      </c>
      <c r="L188" s="34"/>
      <c r="M188" s="152" t="s">
        <v>1</v>
      </c>
      <c r="N188" s="153" t="s">
        <v>42</v>
      </c>
      <c r="O188" s="59"/>
      <c r="P188" s="154">
        <f>O188*H188</f>
        <v>0</v>
      </c>
      <c r="Q188" s="154">
        <v>0</v>
      </c>
      <c r="R188" s="154">
        <f>Q188*H188</f>
        <v>0</v>
      </c>
      <c r="S188" s="154">
        <v>0</v>
      </c>
      <c r="T188" s="155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56" t="s">
        <v>147</v>
      </c>
      <c r="AT188" s="156" t="s">
        <v>126</v>
      </c>
      <c r="AU188" s="156" t="s">
        <v>87</v>
      </c>
      <c r="AY188" s="18" t="s">
        <v>123</v>
      </c>
      <c r="BE188" s="157">
        <f>IF(N188="základní",J188,0)</f>
        <v>0</v>
      </c>
      <c r="BF188" s="157">
        <f>IF(N188="snížená",J188,0)</f>
        <v>0</v>
      </c>
      <c r="BG188" s="157">
        <f>IF(N188="zákl. přenesená",J188,0)</f>
        <v>0</v>
      </c>
      <c r="BH188" s="157">
        <f>IF(N188="sníž. přenesená",J188,0)</f>
        <v>0</v>
      </c>
      <c r="BI188" s="157">
        <f>IF(N188="nulová",J188,0)</f>
        <v>0</v>
      </c>
      <c r="BJ188" s="18" t="s">
        <v>85</v>
      </c>
      <c r="BK188" s="157">
        <f>ROUND(I188*H188,2)</f>
        <v>0</v>
      </c>
      <c r="BL188" s="18" t="s">
        <v>147</v>
      </c>
      <c r="BM188" s="156" t="s">
        <v>316</v>
      </c>
    </row>
    <row r="189" spans="1:65" s="2" customFormat="1" ht="19.5">
      <c r="A189" s="33"/>
      <c r="B189" s="34"/>
      <c r="C189" s="33"/>
      <c r="D189" s="158" t="s">
        <v>133</v>
      </c>
      <c r="E189" s="33"/>
      <c r="F189" s="159" t="s">
        <v>317</v>
      </c>
      <c r="G189" s="33"/>
      <c r="H189" s="33"/>
      <c r="I189" s="160"/>
      <c r="J189" s="33"/>
      <c r="K189" s="33"/>
      <c r="L189" s="34"/>
      <c r="M189" s="161"/>
      <c r="N189" s="162"/>
      <c r="O189" s="59"/>
      <c r="P189" s="59"/>
      <c r="Q189" s="59"/>
      <c r="R189" s="59"/>
      <c r="S189" s="59"/>
      <c r="T189" s="60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T189" s="18" t="s">
        <v>133</v>
      </c>
      <c r="AU189" s="18" t="s">
        <v>87</v>
      </c>
    </row>
    <row r="190" spans="1:65" s="13" customFormat="1">
      <c r="B190" s="163"/>
      <c r="D190" s="158" t="s">
        <v>134</v>
      </c>
      <c r="E190" s="164" t="s">
        <v>1</v>
      </c>
      <c r="F190" s="165" t="s">
        <v>318</v>
      </c>
      <c r="H190" s="164" t="s">
        <v>1</v>
      </c>
      <c r="I190" s="166"/>
      <c r="L190" s="163"/>
      <c r="M190" s="167"/>
      <c r="N190" s="168"/>
      <c r="O190" s="168"/>
      <c r="P190" s="168"/>
      <c r="Q190" s="168"/>
      <c r="R190" s="168"/>
      <c r="S190" s="168"/>
      <c r="T190" s="169"/>
      <c r="AT190" s="164" t="s">
        <v>134</v>
      </c>
      <c r="AU190" s="164" t="s">
        <v>87</v>
      </c>
      <c r="AV190" s="13" t="s">
        <v>85</v>
      </c>
      <c r="AW190" s="13" t="s">
        <v>33</v>
      </c>
      <c r="AX190" s="13" t="s">
        <v>77</v>
      </c>
      <c r="AY190" s="164" t="s">
        <v>123</v>
      </c>
    </row>
    <row r="191" spans="1:65" s="14" customFormat="1">
      <c r="B191" s="170"/>
      <c r="D191" s="158" t="s">
        <v>134</v>
      </c>
      <c r="E191" s="171" t="s">
        <v>1</v>
      </c>
      <c r="F191" s="172" t="s">
        <v>319</v>
      </c>
      <c r="H191" s="173">
        <v>0.192</v>
      </c>
      <c r="I191" s="174"/>
      <c r="L191" s="170"/>
      <c r="M191" s="175"/>
      <c r="N191" s="176"/>
      <c r="O191" s="176"/>
      <c r="P191" s="176"/>
      <c r="Q191" s="176"/>
      <c r="R191" s="176"/>
      <c r="S191" s="176"/>
      <c r="T191" s="177"/>
      <c r="AT191" s="171" t="s">
        <v>134</v>
      </c>
      <c r="AU191" s="171" t="s">
        <v>87</v>
      </c>
      <c r="AV191" s="14" t="s">
        <v>87</v>
      </c>
      <c r="AW191" s="14" t="s">
        <v>33</v>
      </c>
      <c r="AX191" s="14" t="s">
        <v>85</v>
      </c>
      <c r="AY191" s="171" t="s">
        <v>123</v>
      </c>
    </row>
    <row r="192" spans="1:65" s="2" customFormat="1" ht="21.75" customHeight="1">
      <c r="A192" s="33"/>
      <c r="B192" s="144"/>
      <c r="C192" s="145" t="s">
        <v>320</v>
      </c>
      <c r="D192" s="145" t="s">
        <v>126</v>
      </c>
      <c r="E192" s="146" t="s">
        <v>321</v>
      </c>
      <c r="F192" s="147" t="s">
        <v>322</v>
      </c>
      <c r="G192" s="148" t="s">
        <v>303</v>
      </c>
      <c r="H192" s="149">
        <v>14.85</v>
      </c>
      <c r="I192" s="150"/>
      <c r="J192" s="151">
        <f>ROUND(I192*H192,2)</f>
        <v>0</v>
      </c>
      <c r="K192" s="147" t="s">
        <v>130</v>
      </c>
      <c r="L192" s="34"/>
      <c r="M192" s="152" t="s">
        <v>1</v>
      </c>
      <c r="N192" s="153" t="s">
        <v>42</v>
      </c>
      <c r="O192" s="59"/>
      <c r="P192" s="154">
        <f>O192*H192</f>
        <v>0</v>
      </c>
      <c r="Q192" s="154">
        <v>0</v>
      </c>
      <c r="R192" s="154">
        <f>Q192*H192</f>
        <v>0</v>
      </c>
      <c r="S192" s="154">
        <v>0</v>
      </c>
      <c r="T192" s="155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56" t="s">
        <v>147</v>
      </c>
      <c r="AT192" s="156" t="s">
        <v>126</v>
      </c>
      <c r="AU192" s="156" t="s">
        <v>87</v>
      </c>
      <c r="AY192" s="18" t="s">
        <v>123</v>
      </c>
      <c r="BE192" s="157">
        <f>IF(N192="základní",J192,0)</f>
        <v>0</v>
      </c>
      <c r="BF192" s="157">
        <f>IF(N192="snížená",J192,0)</f>
        <v>0</v>
      </c>
      <c r="BG192" s="157">
        <f>IF(N192="zákl. přenesená",J192,0)</f>
        <v>0</v>
      </c>
      <c r="BH192" s="157">
        <f>IF(N192="sníž. přenesená",J192,0)</f>
        <v>0</v>
      </c>
      <c r="BI192" s="157">
        <f>IF(N192="nulová",J192,0)</f>
        <v>0</v>
      </c>
      <c r="BJ192" s="18" t="s">
        <v>85</v>
      </c>
      <c r="BK192" s="157">
        <f>ROUND(I192*H192,2)</f>
        <v>0</v>
      </c>
      <c r="BL192" s="18" t="s">
        <v>147</v>
      </c>
      <c r="BM192" s="156" t="s">
        <v>323</v>
      </c>
    </row>
    <row r="193" spans="1:65" s="2" customFormat="1" ht="19.5">
      <c r="A193" s="33"/>
      <c r="B193" s="34"/>
      <c r="C193" s="33"/>
      <c r="D193" s="158" t="s">
        <v>133</v>
      </c>
      <c r="E193" s="33"/>
      <c r="F193" s="159" t="s">
        <v>324</v>
      </c>
      <c r="G193" s="33"/>
      <c r="H193" s="33"/>
      <c r="I193" s="160"/>
      <c r="J193" s="33"/>
      <c r="K193" s="33"/>
      <c r="L193" s="34"/>
      <c r="M193" s="161"/>
      <c r="N193" s="162"/>
      <c r="O193" s="59"/>
      <c r="P193" s="59"/>
      <c r="Q193" s="59"/>
      <c r="R193" s="59"/>
      <c r="S193" s="59"/>
      <c r="T193" s="60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T193" s="18" t="s">
        <v>133</v>
      </c>
      <c r="AU193" s="18" t="s">
        <v>87</v>
      </c>
    </row>
    <row r="194" spans="1:65" s="14" customFormat="1">
      <c r="B194" s="170"/>
      <c r="D194" s="158" t="s">
        <v>134</v>
      </c>
      <c r="E194" s="171" t="s">
        <v>1</v>
      </c>
      <c r="F194" s="172" t="s">
        <v>325</v>
      </c>
      <c r="H194" s="173">
        <v>14.85</v>
      </c>
      <c r="I194" s="174"/>
      <c r="L194" s="170"/>
      <c r="M194" s="175"/>
      <c r="N194" s="176"/>
      <c r="O194" s="176"/>
      <c r="P194" s="176"/>
      <c r="Q194" s="176"/>
      <c r="R194" s="176"/>
      <c r="S194" s="176"/>
      <c r="T194" s="177"/>
      <c r="AT194" s="171" t="s">
        <v>134</v>
      </c>
      <c r="AU194" s="171" t="s">
        <v>87</v>
      </c>
      <c r="AV194" s="14" t="s">
        <v>87</v>
      </c>
      <c r="AW194" s="14" t="s">
        <v>33</v>
      </c>
      <c r="AX194" s="14" t="s">
        <v>85</v>
      </c>
      <c r="AY194" s="171" t="s">
        <v>123</v>
      </c>
    </row>
    <row r="195" spans="1:65" s="2" customFormat="1" ht="21.75" customHeight="1">
      <c r="A195" s="33"/>
      <c r="B195" s="144"/>
      <c r="C195" s="145" t="s">
        <v>326</v>
      </c>
      <c r="D195" s="145" t="s">
        <v>126</v>
      </c>
      <c r="E195" s="146" t="s">
        <v>327</v>
      </c>
      <c r="F195" s="147" t="s">
        <v>328</v>
      </c>
      <c r="G195" s="148" t="s">
        <v>303</v>
      </c>
      <c r="H195" s="149">
        <v>5.0750000000000002</v>
      </c>
      <c r="I195" s="150"/>
      <c r="J195" s="151">
        <f>ROUND(I195*H195,2)</f>
        <v>0</v>
      </c>
      <c r="K195" s="147" t="s">
        <v>130</v>
      </c>
      <c r="L195" s="34"/>
      <c r="M195" s="152" t="s">
        <v>1</v>
      </c>
      <c r="N195" s="153" t="s">
        <v>42</v>
      </c>
      <c r="O195" s="59"/>
      <c r="P195" s="154">
        <f>O195*H195</f>
        <v>0</v>
      </c>
      <c r="Q195" s="154">
        <v>0</v>
      </c>
      <c r="R195" s="154">
        <f>Q195*H195</f>
        <v>0</v>
      </c>
      <c r="S195" s="154">
        <v>0</v>
      </c>
      <c r="T195" s="155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56" t="s">
        <v>147</v>
      </c>
      <c r="AT195" s="156" t="s">
        <v>126</v>
      </c>
      <c r="AU195" s="156" t="s">
        <v>87</v>
      </c>
      <c r="AY195" s="18" t="s">
        <v>123</v>
      </c>
      <c r="BE195" s="157">
        <f>IF(N195="základní",J195,0)</f>
        <v>0</v>
      </c>
      <c r="BF195" s="157">
        <f>IF(N195="snížená",J195,0)</f>
        <v>0</v>
      </c>
      <c r="BG195" s="157">
        <f>IF(N195="zákl. přenesená",J195,0)</f>
        <v>0</v>
      </c>
      <c r="BH195" s="157">
        <f>IF(N195="sníž. přenesená",J195,0)</f>
        <v>0</v>
      </c>
      <c r="BI195" s="157">
        <f>IF(N195="nulová",J195,0)</f>
        <v>0</v>
      </c>
      <c r="BJ195" s="18" t="s">
        <v>85</v>
      </c>
      <c r="BK195" s="157">
        <f>ROUND(I195*H195,2)</f>
        <v>0</v>
      </c>
      <c r="BL195" s="18" t="s">
        <v>147</v>
      </c>
      <c r="BM195" s="156" t="s">
        <v>329</v>
      </c>
    </row>
    <row r="196" spans="1:65" s="2" customFormat="1" ht="19.5">
      <c r="A196" s="33"/>
      <c r="B196" s="34"/>
      <c r="C196" s="33"/>
      <c r="D196" s="158" t="s">
        <v>133</v>
      </c>
      <c r="E196" s="33"/>
      <c r="F196" s="159" t="s">
        <v>330</v>
      </c>
      <c r="G196" s="33"/>
      <c r="H196" s="33"/>
      <c r="I196" s="160"/>
      <c r="J196" s="33"/>
      <c r="K196" s="33"/>
      <c r="L196" s="34"/>
      <c r="M196" s="161"/>
      <c r="N196" s="162"/>
      <c r="O196" s="59"/>
      <c r="P196" s="59"/>
      <c r="Q196" s="59"/>
      <c r="R196" s="59"/>
      <c r="S196" s="59"/>
      <c r="T196" s="60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T196" s="18" t="s">
        <v>133</v>
      </c>
      <c r="AU196" s="18" t="s">
        <v>87</v>
      </c>
    </row>
    <row r="197" spans="1:65" s="13" customFormat="1">
      <c r="B197" s="163"/>
      <c r="D197" s="158" t="s">
        <v>134</v>
      </c>
      <c r="E197" s="164" t="s">
        <v>1</v>
      </c>
      <c r="F197" s="165" t="s">
        <v>331</v>
      </c>
      <c r="H197" s="164" t="s">
        <v>1</v>
      </c>
      <c r="I197" s="166"/>
      <c r="L197" s="163"/>
      <c r="M197" s="167"/>
      <c r="N197" s="168"/>
      <c r="O197" s="168"/>
      <c r="P197" s="168"/>
      <c r="Q197" s="168"/>
      <c r="R197" s="168"/>
      <c r="S197" s="168"/>
      <c r="T197" s="169"/>
      <c r="AT197" s="164" t="s">
        <v>134</v>
      </c>
      <c r="AU197" s="164" t="s">
        <v>87</v>
      </c>
      <c r="AV197" s="13" t="s">
        <v>85</v>
      </c>
      <c r="AW197" s="13" t="s">
        <v>33</v>
      </c>
      <c r="AX197" s="13" t="s">
        <v>77</v>
      </c>
      <c r="AY197" s="164" t="s">
        <v>123</v>
      </c>
    </row>
    <row r="198" spans="1:65" s="14" customFormat="1">
      <c r="B198" s="170"/>
      <c r="D198" s="158" t="s">
        <v>134</v>
      </c>
      <c r="E198" s="171" t="s">
        <v>1</v>
      </c>
      <c r="F198" s="172" t="s">
        <v>332</v>
      </c>
      <c r="H198" s="173">
        <v>2.835</v>
      </c>
      <c r="I198" s="174"/>
      <c r="L198" s="170"/>
      <c r="M198" s="175"/>
      <c r="N198" s="176"/>
      <c r="O198" s="176"/>
      <c r="P198" s="176"/>
      <c r="Q198" s="176"/>
      <c r="R198" s="176"/>
      <c r="S198" s="176"/>
      <c r="T198" s="177"/>
      <c r="AT198" s="171" t="s">
        <v>134</v>
      </c>
      <c r="AU198" s="171" t="s">
        <v>87</v>
      </c>
      <c r="AV198" s="14" t="s">
        <v>87</v>
      </c>
      <c r="AW198" s="14" t="s">
        <v>33</v>
      </c>
      <c r="AX198" s="14" t="s">
        <v>77</v>
      </c>
      <c r="AY198" s="171" t="s">
        <v>123</v>
      </c>
    </row>
    <row r="199" spans="1:65" s="14" customFormat="1">
      <c r="B199" s="170"/>
      <c r="D199" s="158" t="s">
        <v>134</v>
      </c>
      <c r="E199" s="171" t="s">
        <v>1</v>
      </c>
      <c r="F199" s="172" t="s">
        <v>333</v>
      </c>
      <c r="H199" s="173">
        <v>2.2400000000000002</v>
      </c>
      <c r="I199" s="174"/>
      <c r="L199" s="170"/>
      <c r="M199" s="175"/>
      <c r="N199" s="176"/>
      <c r="O199" s="176"/>
      <c r="P199" s="176"/>
      <c r="Q199" s="176"/>
      <c r="R199" s="176"/>
      <c r="S199" s="176"/>
      <c r="T199" s="177"/>
      <c r="AT199" s="171" t="s">
        <v>134</v>
      </c>
      <c r="AU199" s="171" t="s">
        <v>87</v>
      </c>
      <c r="AV199" s="14" t="s">
        <v>87</v>
      </c>
      <c r="AW199" s="14" t="s">
        <v>33</v>
      </c>
      <c r="AX199" s="14" t="s">
        <v>77</v>
      </c>
      <c r="AY199" s="171" t="s">
        <v>123</v>
      </c>
    </row>
    <row r="200" spans="1:65" s="15" customFormat="1">
      <c r="B200" s="181"/>
      <c r="D200" s="158" t="s">
        <v>134</v>
      </c>
      <c r="E200" s="182" t="s">
        <v>1</v>
      </c>
      <c r="F200" s="183" t="s">
        <v>262</v>
      </c>
      <c r="H200" s="184">
        <v>5.0750000000000002</v>
      </c>
      <c r="I200" s="185"/>
      <c r="L200" s="181"/>
      <c r="M200" s="186"/>
      <c r="N200" s="187"/>
      <c r="O200" s="187"/>
      <c r="P200" s="187"/>
      <c r="Q200" s="187"/>
      <c r="R200" s="187"/>
      <c r="S200" s="187"/>
      <c r="T200" s="188"/>
      <c r="AT200" s="182" t="s">
        <v>134</v>
      </c>
      <c r="AU200" s="182" t="s">
        <v>87</v>
      </c>
      <c r="AV200" s="15" t="s">
        <v>147</v>
      </c>
      <c r="AW200" s="15" t="s">
        <v>33</v>
      </c>
      <c r="AX200" s="15" t="s">
        <v>85</v>
      </c>
      <c r="AY200" s="182" t="s">
        <v>123</v>
      </c>
    </row>
    <row r="201" spans="1:65" s="2" customFormat="1" ht="16.5" customHeight="1">
      <c r="A201" s="33"/>
      <c r="B201" s="144"/>
      <c r="C201" s="145" t="s">
        <v>334</v>
      </c>
      <c r="D201" s="145" t="s">
        <v>126</v>
      </c>
      <c r="E201" s="146" t="s">
        <v>335</v>
      </c>
      <c r="F201" s="147" t="s">
        <v>336</v>
      </c>
      <c r="G201" s="148" t="s">
        <v>303</v>
      </c>
      <c r="H201" s="149">
        <v>4.4080000000000004</v>
      </c>
      <c r="I201" s="150"/>
      <c r="J201" s="151">
        <f>ROUND(I201*H201,2)</f>
        <v>0</v>
      </c>
      <c r="K201" s="147" t="s">
        <v>130</v>
      </c>
      <c r="L201" s="34"/>
      <c r="M201" s="152" t="s">
        <v>1</v>
      </c>
      <c r="N201" s="153" t="s">
        <v>42</v>
      </c>
      <c r="O201" s="59"/>
      <c r="P201" s="154">
        <f>O201*H201</f>
        <v>0</v>
      </c>
      <c r="Q201" s="154">
        <v>0</v>
      </c>
      <c r="R201" s="154">
        <f>Q201*H201</f>
        <v>0</v>
      </c>
      <c r="S201" s="154">
        <v>0</v>
      </c>
      <c r="T201" s="155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56" t="s">
        <v>147</v>
      </c>
      <c r="AT201" s="156" t="s">
        <v>126</v>
      </c>
      <c r="AU201" s="156" t="s">
        <v>87</v>
      </c>
      <c r="AY201" s="18" t="s">
        <v>123</v>
      </c>
      <c r="BE201" s="157">
        <f>IF(N201="základní",J201,0)</f>
        <v>0</v>
      </c>
      <c r="BF201" s="157">
        <f>IF(N201="snížená",J201,0)</f>
        <v>0</v>
      </c>
      <c r="BG201" s="157">
        <f>IF(N201="zákl. přenesená",J201,0)</f>
        <v>0</v>
      </c>
      <c r="BH201" s="157">
        <f>IF(N201="sníž. přenesená",J201,0)</f>
        <v>0</v>
      </c>
      <c r="BI201" s="157">
        <f>IF(N201="nulová",J201,0)</f>
        <v>0</v>
      </c>
      <c r="BJ201" s="18" t="s">
        <v>85</v>
      </c>
      <c r="BK201" s="157">
        <f>ROUND(I201*H201,2)</f>
        <v>0</v>
      </c>
      <c r="BL201" s="18" t="s">
        <v>147</v>
      </c>
      <c r="BM201" s="156" t="s">
        <v>337</v>
      </c>
    </row>
    <row r="202" spans="1:65" s="2" customFormat="1">
      <c r="A202" s="33"/>
      <c r="B202" s="34"/>
      <c r="C202" s="33"/>
      <c r="D202" s="158" t="s">
        <v>133</v>
      </c>
      <c r="E202" s="33"/>
      <c r="F202" s="159" t="s">
        <v>338</v>
      </c>
      <c r="G202" s="33"/>
      <c r="H202" s="33"/>
      <c r="I202" s="160"/>
      <c r="J202" s="33"/>
      <c r="K202" s="33"/>
      <c r="L202" s="34"/>
      <c r="M202" s="161"/>
      <c r="N202" s="162"/>
      <c r="O202" s="59"/>
      <c r="P202" s="59"/>
      <c r="Q202" s="59"/>
      <c r="R202" s="59"/>
      <c r="S202" s="59"/>
      <c r="T202" s="60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T202" s="18" t="s">
        <v>133</v>
      </c>
      <c r="AU202" s="18" t="s">
        <v>87</v>
      </c>
    </row>
    <row r="203" spans="1:65" s="14" customFormat="1">
      <c r="B203" s="170"/>
      <c r="D203" s="158" t="s">
        <v>134</v>
      </c>
      <c r="E203" s="171" t="s">
        <v>1</v>
      </c>
      <c r="F203" s="172" t="s">
        <v>339</v>
      </c>
      <c r="H203" s="173">
        <v>2.448</v>
      </c>
      <c r="I203" s="174"/>
      <c r="L203" s="170"/>
      <c r="M203" s="175"/>
      <c r="N203" s="176"/>
      <c r="O203" s="176"/>
      <c r="P203" s="176"/>
      <c r="Q203" s="176"/>
      <c r="R203" s="176"/>
      <c r="S203" s="176"/>
      <c r="T203" s="177"/>
      <c r="AT203" s="171" t="s">
        <v>134</v>
      </c>
      <c r="AU203" s="171" t="s">
        <v>87</v>
      </c>
      <c r="AV203" s="14" t="s">
        <v>87</v>
      </c>
      <c r="AW203" s="14" t="s">
        <v>33</v>
      </c>
      <c r="AX203" s="14" t="s">
        <v>77</v>
      </c>
      <c r="AY203" s="171" t="s">
        <v>123</v>
      </c>
    </row>
    <row r="204" spans="1:65" s="14" customFormat="1">
      <c r="B204" s="170"/>
      <c r="D204" s="158" t="s">
        <v>134</v>
      </c>
      <c r="E204" s="171" t="s">
        <v>1</v>
      </c>
      <c r="F204" s="172" t="s">
        <v>340</v>
      </c>
      <c r="H204" s="173">
        <v>1.96</v>
      </c>
      <c r="I204" s="174"/>
      <c r="L204" s="170"/>
      <c r="M204" s="175"/>
      <c r="N204" s="176"/>
      <c r="O204" s="176"/>
      <c r="P204" s="176"/>
      <c r="Q204" s="176"/>
      <c r="R204" s="176"/>
      <c r="S204" s="176"/>
      <c r="T204" s="177"/>
      <c r="AT204" s="171" t="s">
        <v>134</v>
      </c>
      <c r="AU204" s="171" t="s">
        <v>87</v>
      </c>
      <c r="AV204" s="14" t="s">
        <v>87</v>
      </c>
      <c r="AW204" s="14" t="s">
        <v>33</v>
      </c>
      <c r="AX204" s="14" t="s">
        <v>77</v>
      </c>
      <c r="AY204" s="171" t="s">
        <v>123</v>
      </c>
    </row>
    <row r="205" spans="1:65" s="15" customFormat="1">
      <c r="B205" s="181"/>
      <c r="D205" s="158" t="s">
        <v>134</v>
      </c>
      <c r="E205" s="182" t="s">
        <v>1</v>
      </c>
      <c r="F205" s="183" t="s">
        <v>262</v>
      </c>
      <c r="H205" s="184">
        <v>4.4080000000000004</v>
      </c>
      <c r="I205" s="185"/>
      <c r="L205" s="181"/>
      <c r="M205" s="186"/>
      <c r="N205" s="187"/>
      <c r="O205" s="187"/>
      <c r="P205" s="187"/>
      <c r="Q205" s="187"/>
      <c r="R205" s="187"/>
      <c r="S205" s="187"/>
      <c r="T205" s="188"/>
      <c r="AT205" s="182" t="s">
        <v>134</v>
      </c>
      <c r="AU205" s="182" t="s">
        <v>87</v>
      </c>
      <c r="AV205" s="15" t="s">
        <v>147</v>
      </c>
      <c r="AW205" s="15" t="s">
        <v>33</v>
      </c>
      <c r="AX205" s="15" t="s">
        <v>85</v>
      </c>
      <c r="AY205" s="182" t="s">
        <v>123</v>
      </c>
    </row>
    <row r="206" spans="1:65" s="2" customFormat="1" ht="16.5" customHeight="1">
      <c r="A206" s="33"/>
      <c r="B206" s="144"/>
      <c r="C206" s="145" t="s">
        <v>341</v>
      </c>
      <c r="D206" s="145" t="s">
        <v>126</v>
      </c>
      <c r="E206" s="146" t="s">
        <v>342</v>
      </c>
      <c r="F206" s="147" t="s">
        <v>343</v>
      </c>
      <c r="G206" s="148" t="s">
        <v>232</v>
      </c>
      <c r="H206" s="149">
        <v>8.16</v>
      </c>
      <c r="I206" s="150"/>
      <c r="J206" s="151">
        <f>ROUND(I206*H206,2)</f>
        <v>0</v>
      </c>
      <c r="K206" s="147" t="s">
        <v>130</v>
      </c>
      <c r="L206" s="34"/>
      <c r="M206" s="152" t="s">
        <v>1</v>
      </c>
      <c r="N206" s="153" t="s">
        <v>42</v>
      </c>
      <c r="O206" s="59"/>
      <c r="P206" s="154">
        <f>O206*H206</f>
        <v>0</v>
      </c>
      <c r="Q206" s="154">
        <v>8.4000000000000003E-4</v>
      </c>
      <c r="R206" s="154">
        <f>Q206*H206</f>
        <v>6.8544000000000001E-3</v>
      </c>
      <c r="S206" s="154">
        <v>0</v>
      </c>
      <c r="T206" s="155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56" t="s">
        <v>147</v>
      </c>
      <c r="AT206" s="156" t="s">
        <v>126</v>
      </c>
      <c r="AU206" s="156" t="s">
        <v>87</v>
      </c>
      <c r="AY206" s="18" t="s">
        <v>123</v>
      </c>
      <c r="BE206" s="157">
        <f>IF(N206="základní",J206,0)</f>
        <v>0</v>
      </c>
      <c r="BF206" s="157">
        <f>IF(N206="snížená",J206,0)</f>
        <v>0</v>
      </c>
      <c r="BG206" s="157">
        <f>IF(N206="zákl. přenesená",J206,0)</f>
        <v>0</v>
      </c>
      <c r="BH206" s="157">
        <f>IF(N206="sníž. přenesená",J206,0)</f>
        <v>0</v>
      </c>
      <c r="BI206" s="157">
        <f>IF(N206="nulová",J206,0)</f>
        <v>0</v>
      </c>
      <c r="BJ206" s="18" t="s">
        <v>85</v>
      </c>
      <c r="BK206" s="157">
        <f>ROUND(I206*H206,2)</f>
        <v>0</v>
      </c>
      <c r="BL206" s="18" t="s">
        <v>147</v>
      </c>
      <c r="BM206" s="156" t="s">
        <v>344</v>
      </c>
    </row>
    <row r="207" spans="1:65" s="2" customFormat="1">
      <c r="A207" s="33"/>
      <c r="B207" s="34"/>
      <c r="C207" s="33"/>
      <c r="D207" s="158" t="s">
        <v>133</v>
      </c>
      <c r="E207" s="33"/>
      <c r="F207" s="159" t="s">
        <v>345</v>
      </c>
      <c r="G207" s="33"/>
      <c r="H207" s="33"/>
      <c r="I207" s="160"/>
      <c r="J207" s="33"/>
      <c r="K207" s="33"/>
      <c r="L207" s="34"/>
      <c r="M207" s="161"/>
      <c r="N207" s="162"/>
      <c r="O207" s="59"/>
      <c r="P207" s="59"/>
      <c r="Q207" s="59"/>
      <c r="R207" s="59"/>
      <c r="S207" s="59"/>
      <c r="T207" s="60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T207" s="18" t="s">
        <v>133</v>
      </c>
      <c r="AU207" s="18" t="s">
        <v>87</v>
      </c>
    </row>
    <row r="208" spans="1:65" s="14" customFormat="1">
      <c r="B208" s="170"/>
      <c r="D208" s="158" t="s">
        <v>134</v>
      </c>
      <c r="E208" s="171" t="s">
        <v>1</v>
      </c>
      <c r="F208" s="172" t="s">
        <v>346</v>
      </c>
      <c r="H208" s="173">
        <v>8.16</v>
      </c>
      <c r="I208" s="174"/>
      <c r="L208" s="170"/>
      <c r="M208" s="175"/>
      <c r="N208" s="176"/>
      <c r="O208" s="176"/>
      <c r="P208" s="176"/>
      <c r="Q208" s="176"/>
      <c r="R208" s="176"/>
      <c r="S208" s="176"/>
      <c r="T208" s="177"/>
      <c r="AT208" s="171" t="s">
        <v>134</v>
      </c>
      <c r="AU208" s="171" t="s">
        <v>87</v>
      </c>
      <c r="AV208" s="14" t="s">
        <v>87</v>
      </c>
      <c r="AW208" s="14" t="s">
        <v>33</v>
      </c>
      <c r="AX208" s="14" t="s">
        <v>85</v>
      </c>
      <c r="AY208" s="171" t="s">
        <v>123</v>
      </c>
    </row>
    <row r="209" spans="1:65" s="2" customFormat="1" ht="16.5" customHeight="1">
      <c r="A209" s="33"/>
      <c r="B209" s="144"/>
      <c r="C209" s="145" t="s">
        <v>7</v>
      </c>
      <c r="D209" s="145" t="s">
        <v>126</v>
      </c>
      <c r="E209" s="146" t="s">
        <v>347</v>
      </c>
      <c r="F209" s="147" t="s">
        <v>348</v>
      </c>
      <c r="G209" s="148" t="s">
        <v>232</v>
      </c>
      <c r="H209" s="149">
        <v>8.16</v>
      </c>
      <c r="I209" s="150"/>
      <c r="J209" s="151">
        <f>ROUND(I209*H209,2)</f>
        <v>0</v>
      </c>
      <c r="K209" s="147" t="s">
        <v>130</v>
      </c>
      <c r="L209" s="34"/>
      <c r="M209" s="152" t="s">
        <v>1</v>
      </c>
      <c r="N209" s="153" t="s">
        <v>42</v>
      </c>
      <c r="O209" s="59"/>
      <c r="P209" s="154">
        <f>O209*H209</f>
        <v>0</v>
      </c>
      <c r="Q209" s="154">
        <v>0</v>
      </c>
      <c r="R209" s="154">
        <f>Q209*H209</f>
        <v>0</v>
      </c>
      <c r="S209" s="154">
        <v>0</v>
      </c>
      <c r="T209" s="155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56" t="s">
        <v>147</v>
      </c>
      <c r="AT209" s="156" t="s">
        <v>126</v>
      </c>
      <c r="AU209" s="156" t="s">
        <v>87</v>
      </c>
      <c r="AY209" s="18" t="s">
        <v>123</v>
      </c>
      <c r="BE209" s="157">
        <f>IF(N209="základní",J209,0)</f>
        <v>0</v>
      </c>
      <c r="BF209" s="157">
        <f>IF(N209="snížená",J209,0)</f>
        <v>0</v>
      </c>
      <c r="BG209" s="157">
        <f>IF(N209="zákl. přenesená",J209,0)</f>
        <v>0</v>
      </c>
      <c r="BH209" s="157">
        <f>IF(N209="sníž. přenesená",J209,0)</f>
        <v>0</v>
      </c>
      <c r="BI209" s="157">
        <f>IF(N209="nulová",J209,0)</f>
        <v>0</v>
      </c>
      <c r="BJ209" s="18" t="s">
        <v>85</v>
      </c>
      <c r="BK209" s="157">
        <f>ROUND(I209*H209,2)</f>
        <v>0</v>
      </c>
      <c r="BL209" s="18" t="s">
        <v>147</v>
      </c>
      <c r="BM209" s="156" t="s">
        <v>349</v>
      </c>
    </row>
    <row r="210" spans="1:65" s="2" customFormat="1" ht="19.5">
      <c r="A210" s="33"/>
      <c r="B210" s="34"/>
      <c r="C210" s="33"/>
      <c r="D210" s="158" t="s">
        <v>133</v>
      </c>
      <c r="E210" s="33"/>
      <c r="F210" s="159" t="s">
        <v>350</v>
      </c>
      <c r="G210" s="33"/>
      <c r="H210" s="33"/>
      <c r="I210" s="160"/>
      <c r="J210" s="33"/>
      <c r="K210" s="33"/>
      <c r="L210" s="34"/>
      <c r="M210" s="161"/>
      <c r="N210" s="162"/>
      <c r="O210" s="59"/>
      <c r="P210" s="59"/>
      <c r="Q210" s="59"/>
      <c r="R210" s="59"/>
      <c r="S210" s="59"/>
      <c r="T210" s="60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T210" s="18" t="s">
        <v>133</v>
      </c>
      <c r="AU210" s="18" t="s">
        <v>87</v>
      </c>
    </row>
    <row r="211" spans="1:65" s="14" customFormat="1">
      <c r="B211" s="170"/>
      <c r="D211" s="158" t="s">
        <v>134</v>
      </c>
      <c r="E211" s="171" t="s">
        <v>1</v>
      </c>
      <c r="F211" s="172" t="s">
        <v>351</v>
      </c>
      <c r="H211" s="173">
        <v>8.16</v>
      </c>
      <c r="I211" s="174"/>
      <c r="L211" s="170"/>
      <c r="M211" s="175"/>
      <c r="N211" s="176"/>
      <c r="O211" s="176"/>
      <c r="P211" s="176"/>
      <c r="Q211" s="176"/>
      <c r="R211" s="176"/>
      <c r="S211" s="176"/>
      <c r="T211" s="177"/>
      <c r="AT211" s="171" t="s">
        <v>134</v>
      </c>
      <c r="AU211" s="171" t="s">
        <v>87</v>
      </c>
      <c r="AV211" s="14" t="s">
        <v>87</v>
      </c>
      <c r="AW211" s="14" t="s">
        <v>33</v>
      </c>
      <c r="AX211" s="14" t="s">
        <v>85</v>
      </c>
      <c r="AY211" s="171" t="s">
        <v>123</v>
      </c>
    </row>
    <row r="212" spans="1:65" s="2" customFormat="1" ht="21.75" customHeight="1">
      <c r="A212" s="33"/>
      <c r="B212" s="144"/>
      <c r="C212" s="145" t="s">
        <v>352</v>
      </c>
      <c r="D212" s="145" t="s">
        <v>126</v>
      </c>
      <c r="E212" s="146" t="s">
        <v>353</v>
      </c>
      <c r="F212" s="147" t="s">
        <v>354</v>
      </c>
      <c r="G212" s="148" t="s">
        <v>303</v>
      </c>
      <c r="H212" s="149">
        <v>383.36399999999998</v>
      </c>
      <c r="I212" s="150"/>
      <c r="J212" s="151">
        <f>ROUND(I212*H212,2)</f>
        <v>0</v>
      </c>
      <c r="K212" s="147" t="s">
        <v>130</v>
      </c>
      <c r="L212" s="34"/>
      <c r="M212" s="152" t="s">
        <v>1</v>
      </c>
      <c r="N212" s="153" t="s">
        <v>42</v>
      </c>
      <c r="O212" s="59"/>
      <c r="P212" s="154">
        <f>O212*H212</f>
        <v>0</v>
      </c>
      <c r="Q212" s="154">
        <v>0</v>
      </c>
      <c r="R212" s="154">
        <f>Q212*H212</f>
        <v>0</v>
      </c>
      <c r="S212" s="154">
        <v>0</v>
      </c>
      <c r="T212" s="155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56" t="s">
        <v>147</v>
      </c>
      <c r="AT212" s="156" t="s">
        <v>126</v>
      </c>
      <c r="AU212" s="156" t="s">
        <v>87</v>
      </c>
      <c r="AY212" s="18" t="s">
        <v>123</v>
      </c>
      <c r="BE212" s="157">
        <f>IF(N212="základní",J212,0)</f>
        <v>0</v>
      </c>
      <c r="BF212" s="157">
        <f>IF(N212="snížená",J212,0)</f>
        <v>0</v>
      </c>
      <c r="BG212" s="157">
        <f>IF(N212="zákl. přenesená",J212,0)</f>
        <v>0</v>
      </c>
      <c r="BH212" s="157">
        <f>IF(N212="sníž. přenesená",J212,0)</f>
        <v>0</v>
      </c>
      <c r="BI212" s="157">
        <f>IF(N212="nulová",J212,0)</f>
        <v>0</v>
      </c>
      <c r="BJ212" s="18" t="s">
        <v>85</v>
      </c>
      <c r="BK212" s="157">
        <f>ROUND(I212*H212,2)</f>
        <v>0</v>
      </c>
      <c r="BL212" s="18" t="s">
        <v>147</v>
      </c>
      <c r="BM212" s="156" t="s">
        <v>355</v>
      </c>
    </row>
    <row r="213" spans="1:65" s="2" customFormat="1" ht="19.5">
      <c r="A213" s="33"/>
      <c r="B213" s="34"/>
      <c r="C213" s="33"/>
      <c r="D213" s="158" t="s">
        <v>133</v>
      </c>
      <c r="E213" s="33"/>
      <c r="F213" s="159" t="s">
        <v>356</v>
      </c>
      <c r="G213" s="33"/>
      <c r="H213" s="33"/>
      <c r="I213" s="160"/>
      <c r="J213" s="33"/>
      <c r="K213" s="33"/>
      <c r="L213" s="34"/>
      <c r="M213" s="161"/>
      <c r="N213" s="162"/>
      <c r="O213" s="59"/>
      <c r="P213" s="59"/>
      <c r="Q213" s="59"/>
      <c r="R213" s="59"/>
      <c r="S213" s="59"/>
      <c r="T213" s="60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T213" s="18" t="s">
        <v>133</v>
      </c>
      <c r="AU213" s="18" t="s">
        <v>87</v>
      </c>
    </row>
    <row r="214" spans="1:65" s="13" customFormat="1">
      <c r="B214" s="163"/>
      <c r="D214" s="158" t="s">
        <v>134</v>
      </c>
      <c r="E214" s="164" t="s">
        <v>1</v>
      </c>
      <c r="F214" s="165" t="s">
        <v>357</v>
      </c>
      <c r="H214" s="164" t="s">
        <v>1</v>
      </c>
      <c r="I214" s="166"/>
      <c r="L214" s="163"/>
      <c r="M214" s="167"/>
      <c r="N214" s="168"/>
      <c r="O214" s="168"/>
      <c r="P214" s="168"/>
      <c r="Q214" s="168"/>
      <c r="R214" s="168"/>
      <c r="S214" s="168"/>
      <c r="T214" s="169"/>
      <c r="AT214" s="164" t="s">
        <v>134</v>
      </c>
      <c r="AU214" s="164" t="s">
        <v>87</v>
      </c>
      <c r="AV214" s="13" t="s">
        <v>85</v>
      </c>
      <c r="AW214" s="13" t="s">
        <v>33</v>
      </c>
      <c r="AX214" s="13" t="s">
        <v>77</v>
      </c>
      <c r="AY214" s="164" t="s">
        <v>123</v>
      </c>
    </row>
    <row r="215" spans="1:65" s="14" customFormat="1">
      <c r="B215" s="170"/>
      <c r="D215" s="158" t="s">
        <v>134</v>
      </c>
      <c r="E215" s="171" t="s">
        <v>1</v>
      </c>
      <c r="F215" s="172" t="s">
        <v>358</v>
      </c>
      <c r="H215" s="173">
        <v>3.1</v>
      </c>
      <c r="I215" s="174"/>
      <c r="L215" s="170"/>
      <c r="M215" s="175"/>
      <c r="N215" s="176"/>
      <c r="O215" s="176"/>
      <c r="P215" s="176"/>
      <c r="Q215" s="176"/>
      <c r="R215" s="176"/>
      <c r="S215" s="176"/>
      <c r="T215" s="177"/>
      <c r="AT215" s="171" t="s">
        <v>134</v>
      </c>
      <c r="AU215" s="171" t="s">
        <v>87</v>
      </c>
      <c r="AV215" s="14" t="s">
        <v>87</v>
      </c>
      <c r="AW215" s="14" t="s">
        <v>33</v>
      </c>
      <c r="AX215" s="14" t="s">
        <v>77</v>
      </c>
      <c r="AY215" s="171" t="s">
        <v>123</v>
      </c>
    </row>
    <row r="216" spans="1:65" s="16" customFormat="1">
      <c r="B216" s="189"/>
      <c r="D216" s="158" t="s">
        <v>134</v>
      </c>
      <c r="E216" s="190" t="s">
        <v>1</v>
      </c>
      <c r="F216" s="191" t="s">
        <v>359</v>
      </c>
      <c r="H216" s="192">
        <v>3.1</v>
      </c>
      <c r="I216" s="193"/>
      <c r="L216" s="189"/>
      <c r="M216" s="194"/>
      <c r="N216" s="195"/>
      <c r="O216" s="195"/>
      <c r="P216" s="195"/>
      <c r="Q216" s="195"/>
      <c r="R216" s="195"/>
      <c r="S216" s="195"/>
      <c r="T216" s="196"/>
      <c r="AT216" s="190" t="s">
        <v>134</v>
      </c>
      <c r="AU216" s="190" t="s">
        <v>87</v>
      </c>
      <c r="AV216" s="16" t="s">
        <v>142</v>
      </c>
      <c r="AW216" s="16" t="s">
        <v>33</v>
      </c>
      <c r="AX216" s="16" t="s">
        <v>77</v>
      </c>
      <c r="AY216" s="190" t="s">
        <v>123</v>
      </c>
    </row>
    <row r="217" spans="1:65" s="13" customFormat="1">
      <c r="B217" s="163"/>
      <c r="D217" s="158" t="s">
        <v>134</v>
      </c>
      <c r="E217" s="164" t="s">
        <v>1</v>
      </c>
      <c r="F217" s="165" t="s">
        <v>360</v>
      </c>
      <c r="H217" s="164" t="s">
        <v>1</v>
      </c>
      <c r="I217" s="166"/>
      <c r="L217" s="163"/>
      <c r="M217" s="167"/>
      <c r="N217" s="168"/>
      <c r="O217" s="168"/>
      <c r="P217" s="168"/>
      <c r="Q217" s="168"/>
      <c r="R217" s="168"/>
      <c r="S217" s="168"/>
      <c r="T217" s="169"/>
      <c r="AT217" s="164" t="s">
        <v>134</v>
      </c>
      <c r="AU217" s="164" t="s">
        <v>87</v>
      </c>
      <c r="AV217" s="13" t="s">
        <v>85</v>
      </c>
      <c r="AW217" s="13" t="s">
        <v>33</v>
      </c>
      <c r="AX217" s="13" t="s">
        <v>77</v>
      </c>
      <c r="AY217" s="164" t="s">
        <v>123</v>
      </c>
    </row>
    <row r="218" spans="1:65" s="14" customFormat="1">
      <c r="B218" s="170"/>
      <c r="D218" s="158" t="s">
        <v>134</v>
      </c>
      <c r="E218" s="171" t="s">
        <v>1</v>
      </c>
      <c r="F218" s="172" t="s">
        <v>361</v>
      </c>
      <c r="H218" s="173">
        <v>370.94</v>
      </c>
      <c r="I218" s="174"/>
      <c r="L218" s="170"/>
      <c r="M218" s="175"/>
      <c r="N218" s="176"/>
      <c r="O218" s="176"/>
      <c r="P218" s="176"/>
      <c r="Q218" s="176"/>
      <c r="R218" s="176"/>
      <c r="S218" s="176"/>
      <c r="T218" s="177"/>
      <c r="AT218" s="171" t="s">
        <v>134</v>
      </c>
      <c r="AU218" s="171" t="s">
        <v>87</v>
      </c>
      <c r="AV218" s="14" t="s">
        <v>87</v>
      </c>
      <c r="AW218" s="14" t="s">
        <v>33</v>
      </c>
      <c r="AX218" s="14" t="s">
        <v>77</v>
      </c>
      <c r="AY218" s="171" t="s">
        <v>123</v>
      </c>
    </row>
    <row r="219" spans="1:65" s="14" customFormat="1">
      <c r="B219" s="170"/>
      <c r="D219" s="158" t="s">
        <v>134</v>
      </c>
      <c r="E219" s="171" t="s">
        <v>1</v>
      </c>
      <c r="F219" s="172" t="s">
        <v>362</v>
      </c>
      <c r="H219" s="173">
        <v>20.117000000000001</v>
      </c>
      <c r="I219" s="174"/>
      <c r="L219" s="170"/>
      <c r="M219" s="175"/>
      <c r="N219" s="176"/>
      <c r="O219" s="176"/>
      <c r="P219" s="176"/>
      <c r="Q219" s="176"/>
      <c r="R219" s="176"/>
      <c r="S219" s="176"/>
      <c r="T219" s="177"/>
      <c r="AT219" s="171" t="s">
        <v>134</v>
      </c>
      <c r="AU219" s="171" t="s">
        <v>87</v>
      </c>
      <c r="AV219" s="14" t="s">
        <v>87</v>
      </c>
      <c r="AW219" s="14" t="s">
        <v>33</v>
      </c>
      <c r="AX219" s="14" t="s">
        <v>77</v>
      </c>
      <c r="AY219" s="171" t="s">
        <v>123</v>
      </c>
    </row>
    <row r="220" spans="1:65" s="14" customFormat="1">
      <c r="B220" s="170"/>
      <c r="D220" s="158" t="s">
        <v>134</v>
      </c>
      <c r="E220" s="171" t="s">
        <v>1</v>
      </c>
      <c r="F220" s="172" t="s">
        <v>363</v>
      </c>
      <c r="H220" s="173">
        <v>4.4080000000000004</v>
      </c>
      <c r="I220" s="174"/>
      <c r="L220" s="170"/>
      <c r="M220" s="175"/>
      <c r="N220" s="176"/>
      <c r="O220" s="176"/>
      <c r="P220" s="176"/>
      <c r="Q220" s="176"/>
      <c r="R220" s="176"/>
      <c r="S220" s="176"/>
      <c r="T220" s="177"/>
      <c r="AT220" s="171" t="s">
        <v>134</v>
      </c>
      <c r="AU220" s="171" t="s">
        <v>87</v>
      </c>
      <c r="AV220" s="14" t="s">
        <v>87</v>
      </c>
      <c r="AW220" s="14" t="s">
        <v>33</v>
      </c>
      <c r="AX220" s="14" t="s">
        <v>77</v>
      </c>
      <c r="AY220" s="171" t="s">
        <v>123</v>
      </c>
    </row>
    <row r="221" spans="1:65" s="14" customFormat="1">
      <c r="B221" s="170"/>
      <c r="D221" s="158" t="s">
        <v>134</v>
      </c>
      <c r="E221" s="171" t="s">
        <v>1</v>
      </c>
      <c r="F221" s="172" t="s">
        <v>364</v>
      </c>
      <c r="H221" s="173">
        <v>-4.5110000000000001</v>
      </c>
      <c r="I221" s="174"/>
      <c r="L221" s="170"/>
      <c r="M221" s="175"/>
      <c r="N221" s="176"/>
      <c r="O221" s="176"/>
      <c r="P221" s="176"/>
      <c r="Q221" s="176"/>
      <c r="R221" s="176"/>
      <c r="S221" s="176"/>
      <c r="T221" s="177"/>
      <c r="AT221" s="171" t="s">
        <v>134</v>
      </c>
      <c r="AU221" s="171" t="s">
        <v>87</v>
      </c>
      <c r="AV221" s="14" t="s">
        <v>87</v>
      </c>
      <c r="AW221" s="14" t="s">
        <v>33</v>
      </c>
      <c r="AX221" s="14" t="s">
        <v>77</v>
      </c>
      <c r="AY221" s="171" t="s">
        <v>123</v>
      </c>
    </row>
    <row r="222" spans="1:65" s="14" customFormat="1">
      <c r="B222" s="170"/>
      <c r="D222" s="158" t="s">
        <v>134</v>
      </c>
      <c r="E222" s="171" t="s">
        <v>1</v>
      </c>
      <c r="F222" s="172" t="s">
        <v>365</v>
      </c>
      <c r="H222" s="173">
        <v>-10.69</v>
      </c>
      <c r="I222" s="174"/>
      <c r="L222" s="170"/>
      <c r="M222" s="175"/>
      <c r="N222" s="176"/>
      <c r="O222" s="176"/>
      <c r="P222" s="176"/>
      <c r="Q222" s="176"/>
      <c r="R222" s="176"/>
      <c r="S222" s="176"/>
      <c r="T222" s="177"/>
      <c r="AT222" s="171" t="s">
        <v>134</v>
      </c>
      <c r="AU222" s="171" t="s">
        <v>87</v>
      </c>
      <c r="AV222" s="14" t="s">
        <v>87</v>
      </c>
      <c r="AW222" s="14" t="s">
        <v>33</v>
      </c>
      <c r="AX222" s="14" t="s">
        <v>77</v>
      </c>
      <c r="AY222" s="171" t="s">
        <v>123</v>
      </c>
    </row>
    <row r="223" spans="1:65" s="16" customFormat="1">
      <c r="B223" s="189"/>
      <c r="D223" s="158" t="s">
        <v>134</v>
      </c>
      <c r="E223" s="190" t="s">
        <v>1</v>
      </c>
      <c r="F223" s="191" t="s">
        <v>359</v>
      </c>
      <c r="H223" s="192">
        <v>380.26400000000001</v>
      </c>
      <c r="I223" s="193"/>
      <c r="L223" s="189"/>
      <c r="M223" s="194"/>
      <c r="N223" s="195"/>
      <c r="O223" s="195"/>
      <c r="P223" s="195"/>
      <c r="Q223" s="195"/>
      <c r="R223" s="195"/>
      <c r="S223" s="195"/>
      <c r="T223" s="196"/>
      <c r="AT223" s="190" t="s">
        <v>134</v>
      </c>
      <c r="AU223" s="190" t="s">
        <v>87</v>
      </c>
      <c r="AV223" s="16" t="s">
        <v>142</v>
      </c>
      <c r="AW223" s="16" t="s">
        <v>33</v>
      </c>
      <c r="AX223" s="16" t="s">
        <v>77</v>
      </c>
      <c r="AY223" s="190" t="s">
        <v>123</v>
      </c>
    </row>
    <row r="224" spans="1:65" s="15" customFormat="1">
      <c r="B224" s="181"/>
      <c r="D224" s="158" t="s">
        <v>134</v>
      </c>
      <c r="E224" s="182" t="s">
        <v>1</v>
      </c>
      <c r="F224" s="183" t="s">
        <v>262</v>
      </c>
      <c r="H224" s="184">
        <v>383.36399999999998</v>
      </c>
      <c r="I224" s="185"/>
      <c r="L224" s="181"/>
      <c r="M224" s="186"/>
      <c r="N224" s="187"/>
      <c r="O224" s="187"/>
      <c r="P224" s="187"/>
      <c r="Q224" s="187"/>
      <c r="R224" s="187"/>
      <c r="S224" s="187"/>
      <c r="T224" s="188"/>
      <c r="AT224" s="182" t="s">
        <v>134</v>
      </c>
      <c r="AU224" s="182" t="s">
        <v>87</v>
      </c>
      <c r="AV224" s="15" t="s">
        <v>147</v>
      </c>
      <c r="AW224" s="15" t="s">
        <v>33</v>
      </c>
      <c r="AX224" s="15" t="s">
        <v>85</v>
      </c>
      <c r="AY224" s="182" t="s">
        <v>123</v>
      </c>
    </row>
    <row r="225" spans="1:65" s="2" customFormat="1" ht="16.5" customHeight="1">
      <c r="A225" s="33"/>
      <c r="B225" s="144"/>
      <c r="C225" s="145" t="s">
        <v>366</v>
      </c>
      <c r="D225" s="145" t="s">
        <v>126</v>
      </c>
      <c r="E225" s="146" t="s">
        <v>367</v>
      </c>
      <c r="F225" s="147" t="s">
        <v>368</v>
      </c>
      <c r="G225" s="148" t="s">
        <v>303</v>
      </c>
      <c r="H225" s="149">
        <v>383.36399999999998</v>
      </c>
      <c r="I225" s="150"/>
      <c r="J225" s="151">
        <f>ROUND(I225*H225,2)</f>
        <v>0</v>
      </c>
      <c r="K225" s="147" t="s">
        <v>130</v>
      </c>
      <c r="L225" s="34"/>
      <c r="M225" s="152" t="s">
        <v>1</v>
      </c>
      <c r="N225" s="153" t="s">
        <v>42</v>
      </c>
      <c r="O225" s="59"/>
      <c r="P225" s="154">
        <f>O225*H225</f>
        <v>0</v>
      </c>
      <c r="Q225" s="154">
        <v>0</v>
      </c>
      <c r="R225" s="154">
        <f>Q225*H225</f>
        <v>0</v>
      </c>
      <c r="S225" s="154">
        <v>0</v>
      </c>
      <c r="T225" s="155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56" t="s">
        <v>147</v>
      </c>
      <c r="AT225" s="156" t="s">
        <v>126</v>
      </c>
      <c r="AU225" s="156" t="s">
        <v>87</v>
      </c>
      <c r="AY225" s="18" t="s">
        <v>123</v>
      </c>
      <c r="BE225" s="157">
        <f>IF(N225="základní",J225,0)</f>
        <v>0</v>
      </c>
      <c r="BF225" s="157">
        <f>IF(N225="snížená",J225,0)</f>
        <v>0</v>
      </c>
      <c r="BG225" s="157">
        <f>IF(N225="zákl. přenesená",J225,0)</f>
        <v>0</v>
      </c>
      <c r="BH225" s="157">
        <f>IF(N225="sníž. přenesená",J225,0)</f>
        <v>0</v>
      </c>
      <c r="BI225" s="157">
        <f>IF(N225="nulová",J225,0)</f>
        <v>0</v>
      </c>
      <c r="BJ225" s="18" t="s">
        <v>85</v>
      </c>
      <c r="BK225" s="157">
        <f>ROUND(I225*H225,2)</f>
        <v>0</v>
      </c>
      <c r="BL225" s="18" t="s">
        <v>147</v>
      </c>
      <c r="BM225" s="156" t="s">
        <v>369</v>
      </c>
    </row>
    <row r="226" spans="1:65" s="2" customFormat="1">
      <c r="A226" s="33"/>
      <c r="B226" s="34"/>
      <c r="C226" s="33"/>
      <c r="D226" s="158" t="s">
        <v>133</v>
      </c>
      <c r="E226" s="33"/>
      <c r="F226" s="159" t="s">
        <v>370</v>
      </c>
      <c r="G226" s="33"/>
      <c r="H226" s="33"/>
      <c r="I226" s="160"/>
      <c r="J226" s="33"/>
      <c r="K226" s="33"/>
      <c r="L226" s="34"/>
      <c r="M226" s="161"/>
      <c r="N226" s="162"/>
      <c r="O226" s="59"/>
      <c r="P226" s="59"/>
      <c r="Q226" s="59"/>
      <c r="R226" s="59"/>
      <c r="S226" s="59"/>
      <c r="T226" s="60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T226" s="18" t="s">
        <v>133</v>
      </c>
      <c r="AU226" s="18" t="s">
        <v>87</v>
      </c>
    </row>
    <row r="227" spans="1:65" s="14" customFormat="1">
      <c r="B227" s="170"/>
      <c r="D227" s="158" t="s">
        <v>134</v>
      </c>
      <c r="E227" s="171" t="s">
        <v>1</v>
      </c>
      <c r="F227" s="172" t="s">
        <v>371</v>
      </c>
      <c r="H227" s="173">
        <v>383.36399999999998</v>
      </c>
      <c r="I227" s="174"/>
      <c r="L227" s="170"/>
      <c r="M227" s="175"/>
      <c r="N227" s="176"/>
      <c r="O227" s="176"/>
      <c r="P227" s="176"/>
      <c r="Q227" s="176"/>
      <c r="R227" s="176"/>
      <c r="S227" s="176"/>
      <c r="T227" s="177"/>
      <c r="AT227" s="171" t="s">
        <v>134</v>
      </c>
      <c r="AU227" s="171" t="s">
        <v>87</v>
      </c>
      <c r="AV227" s="14" t="s">
        <v>87</v>
      </c>
      <c r="AW227" s="14" t="s">
        <v>33</v>
      </c>
      <c r="AX227" s="14" t="s">
        <v>85</v>
      </c>
      <c r="AY227" s="171" t="s">
        <v>123</v>
      </c>
    </row>
    <row r="228" spans="1:65" s="2" customFormat="1" ht="21.75" customHeight="1">
      <c r="A228" s="33"/>
      <c r="B228" s="144"/>
      <c r="C228" s="145" t="s">
        <v>372</v>
      </c>
      <c r="D228" s="145" t="s">
        <v>126</v>
      </c>
      <c r="E228" s="146" t="s">
        <v>373</v>
      </c>
      <c r="F228" s="147" t="s">
        <v>374</v>
      </c>
      <c r="G228" s="148" t="s">
        <v>303</v>
      </c>
      <c r="H228" s="149">
        <v>10.69</v>
      </c>
      <c r="I228" s="150"/>
      <c r="J228" s="151">
        <f>ROUND(I228*H228,2)</f>
        <v>0</v>
      </c>
      <c r="K228" s="147" t="s">
        <v>130</v>
      </c>
      <c r="L228" s="34"/>
      <c r="M228" s="152" t="s">
        <v>1</v>
      </c>
      <c r="N228" s="153" t="s">
        <v>42</v>
      </c>
      <c r="O228" s="59"/>
      <c r="P228" s="154">
        <f>O228*H228</f>
        <v>0</v>
      </c>
      <c r="Q228" s="154">
        <v>0</v>
      </c>
      <c r="R228" s="154">
        <f>Q228*H228</f>
        <v>0</v>
      </c>
      <c r="S228" s="154">
        <v>0</v>
      </c>
      <c r="T228" s="155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56" t="s">
        <v>147</v>
      </c>
      <c r="AT228" s="156" t="s">
        <v>126</v>
      </c>
      <c r="AU228" s="156" t="s">
        <v>87</v>
      </c>
      <c r="AY228" s="18" t="s">
        <v>123</v>
      </c>
      <c r="BE228" s="157">
        <f>IF(N228="základní",J228,0)</f>
        <v>0</v>
      </c>
      <c r="BF228" s="157">
        <f>IF(N228="snížená",J228,0)</f>
        <v>0</v>
      </c>
      <c r="BG228" s="157">
        <f>IF(N228="zákl. přenesená",J228,0)</f>
        <v>0</v>
      </c>
      <c r="BH228" s="157">
        <f>IF(N228="sníž. přenesená",J228,0)</f>
        <v>0</v>
      </c>
      <c r="BI228" s="157">
        <f>IF(N228="nulová",J228,0)</f>
        <v>0</v>
      </c>
      <c r="BJ228" s="18" t="s">
        <v>85</v>
      </c>
      <c r="BK228" s="157">
        <f>ROUND(I228*H228,2)</f>
        <v>0</v>
      </c>
      <c r="BL228" s="18" t="s">
        <v>147</v>
      </c>
      <c r="BM228" s="156" t="s">
        <v>375</v>
      </c>
    </row>
    <row r="229" spans="1:65" s="2" customFormat="1" ht="19.5">
      <c r="A229" s="33"/>
      <c r="B229" s="34"/>
      <c r="C229" s="33"/>
      <c r="D229" s="158" t="s">
        <v>133</v>
      </c>
      <c r="E229" s="33"/>
      <c r="F229" s="159" t="s">
        <v>376</v>
      </c>
      <c r="G229" s="33"/>
      <c r="H229" s="33"/>
      <c r="I229" s="160"/>
      <c r="J229" s="33"/>
      <c r="K229" s="33"/>
      <c r="L229" s="34"/>
      <c r="M229" s="161"/>
      <c r="N229" s="162"/>
      <c r="O229" s="59"/>
      <c r="P229" s="59"/>
      <c r="Q229" s="59"/>
      <c r="R229" s="59"/>
      <c r="S229" s="59"/>
      <c r="T229" s="60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T229" s="18" t="s">
        <v>133</v>
      </c>
      <c r="AU229" s="18" t="s">
        <v>87</v>
      </c>
    </row>
    <row r="230" spans="1:65" s="14" customFormat="1">
      <c r="B230" s="170"/>
      <c r="D230" s="158" t="s">
        <v>134</v>
      </c>
      <c r="E230" s="171" t="s">
        <v>1</v>
      </c>
      <c r="F230" s="172" t="s">
        <v>377</v>
      </c>
      <c r="H230" s="173">
        <v>10.69</v>
      </c>
      <c r="I230" s="174"/>
      <c r="L230" s="170"/>
      <c r="M230" s="175"/>
      <c r="N230" s="176"/>
      <c r="O230" s="176"/>
      <c r="P230" s="176"/>
      <c r="Q230" s="176"/>
      <c r="R230" s="176"/>
      <c r="S230" s="176"/>
      <c r="T230" s="177"/>
      <c r="AT230" s="171" t="s">
        <v>134</v>
      </c>
      <c r="AU230" s="171" t="s">
        <v>87</v>
      </c>
      <c r="AV230" s="14" t="s">
        <v>87</v>
      </c>
      <c r="AW230" s="14" t="s">
        <v>33</v>
      </c>
      <c r="AX230" s="14" t="s">
        <v>85</v>
      </c>
      <c r="AY230" s="171" t="s">
        <v>123</v>
      </c>
    </row>
    <row r="231" spans="1:65" s="13" customFormat="1">
      <c r="B231" s="163"/>
      <c r="D231" s="158" t="s">
        <v>134</v>
      </c>
      <c r="E231" s="164" t="s">
        <v>1</v>
      </c>
      <c r="F231" s="165" t="s">
        <v>378</v>
      </c>
      <c r="H231" s="164" t="s">
        <v>1</v>
      </c>
      <c r="I231" s="166"/>
      <c r="L231" s="163"/>
      <c r="M231" s="167"/>
      <c r="N231" s="168"/>
      <c r="O231" s="168"/>
      <c r="P231" s="168"/>
      <c r="Q231" s="168"/>
      <c r="R231" s="168"/>
      <c r="S231" s="168"/>
      <c r="T231" s="169"/>
      <c r="AT231" s="164" t="s">
        <v>134</v>
      </c>
      <c r="AU231" s="164" t="s">
        <v>87</v>
      </c>
      <c r="AV231" s="13" t="s">
        <v>85</v>
      </c>
      <c r="AW231" s="13" t="s">
        <v>33</v>
      </c>
      <c r="AX231" s="13" t="s">
        <v>77</v>
      </c>
      <c r="AY231" s="164" t="s">
        <v>123</v>
      </c>
    </row>
    <row r="232" spans="1:65" s="2" customFormat="1" ht="21.75" customHeight="1">
      <c r="A232" s="33"/>
      <c r="B232" s="144"/>
      <c r="C232" s="145" t="s">
        <v>379</v>
      </c>
      <c r="D232" s="145" t="s">
        <v>126</v>
      </c>
      <c r="E232" s="146" t="s">
        <v>380</v>
      </c>
      <c r="F232" s="147" t="s">
        <v>381</v>
      </c>
      <c r="G232" s="148" t="s">
        <v>303</v>
      </c>
      <c r="H232" s="149">
        <v>244.58</v>
      </c>
      <c r="I232" s="150"/>
      <c r="J232" s="151">
        <f>ROUND(I232*H232,2)</f>
        <v>0</v>
      </c>
      <c r="K232" s="147" t="s">
        <v>130</v>
      </c>
      <c r="L232" s="34"/>
      <c r="M232" s="152" t="s">
        <v>1</v>
      </c>
      <c r="N232" s="153" t="s">
        <v>42</v>
      </c>
      <c r="O232" s="59"/>
      <c r="P232" s="154">
        <f>O232*H232</f>
        <v>0</v>
      </c>
      <c r="Q232" s="154">
        <v>0</v>
      </c>
      <c r="R232" s="154">
        <f>Q232*H232</f>
        <v>0</v>
      </c>
      <c r="S232" s="154">
        <v>0</v>
      </c>
      <c r="T232" s="155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56" t="s">
        <v>147</v>
      </c>
      <c r="AT232" s="156" t="s">
        <v>126</v>
      </c>
      <c r="AU232" s="156" t="s">
        <v>87</v>
      </c>
      <c r="AY232" s="18" t="s">
        <v>123</v>
      </c>
      <c r="BE232" s="157">
        <f>IF(N232="základní",J232,0)</f>
        <v>0</v>
      </c>
      <c r="BF232" s="157">
        <f>IF(N232="snížená",J232,0)</f>
        <v>0</v>
      </c>
      <c r="BG232" s="157">
        <f>IF(N232="zákl. přenesená",J232,0)</f>
        <v>0</v>
      </c>
      <c r="BH232" s="157">
        <f>IF(N232="sníž. přenesená",J232,0)</f>
        <v>0</v>
      </c>
      <c r="BI232" s="157">
        <f>IF(N232="nulová",J232,0)</f>
        <v>0</v>
      </c>
      <c r="BJ232" s="18" t="s">
        <v>85</v>
      </c>
      <c r="BK232" s="157">
        <f>ROUND(I232*H232,2)</f>
        <v>0</v>
      </c>
      <c r="BL232" s="18" t="s">
        <v>147</v>
      </c>
      <c r="BM232" s="156" t="s">
        <v>382</v>
      </c>
    </row>
    <row r="233" spans="1:65" s="2" customFormat="1" ht="19.5">
      <c r="A233" s="33"/>
      <c r="B233" s="34"/>
      <c r="C233" s="33"/>
      <c r="D233" s="158" t="s">
        <v>133</v>
      </c>
      <c r="E233" s="33"/>
      <c r="F233" s="159" t="s">
        <v>383</v>
      </c>
      <c r="G233" s="33"/>
      <c r="H233" s="33"/>
      <c r="I233" s="160"/>
      <c r="J233" s="33"/>
      <c r="K233" s="33"/>
      <c r="L233" s="34"/>
      <c r="M233" s="161"/>
      <c r="N233" s="162"/>
      <c r="O233" s="59"/>
      <c r="P233" s="59"/>
      <c r="Q233" s="59"/>
      <c r="R233" s="59"/>
      <c r="S233" s="59"/>
      <c r="T233" s="60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T233" s="18" t="s">
        <v>133</v>
      </c>
      <c r="AU233" s="18" t="s">
        <v>87</v>
      </c>
    </row>
    <row r="234" spans="1:65" s="14" customFormat="1">
      <c r="B234" s="170"/>
      <c r="D234" s="158" t="s">
        <v>134</v>
      </c>
      <c r="E234" s="171" t="s">
        <v>1</v>
      </c>
      <c r="F234" s="172" t="s">
        <v>384</v>
      </c>
      <c r="H234" s="173">
        <v>242.87</v>
      </c>
      <c r="I234" s="174"/>
      <c r="L234" s="170"/>
      <c r="M234" s="175"/>
      <c r="N234" s="176"/>
      <c r="O234" s="176"/>
      <c r="P234" s="176"/>
      <c r="Q234" s="176"/>
      <c r="R234" s="176"/>
      <c r="S234" s="176"/>
      <c r="T234" s="177"/>
      <c r="AT234" s="171" t="s">
        <v>134</v>
      </c>
      <c r="AU234" s="171" t="s">
        <v>87</v>
      </c>
      <c r="AV234" s="14" t="s">
        <v>87</v>
      </c>
      <c r="AW234" s="14" t="s">
        <v>33</v>
      </c>
      <c r="AX234" s="14" t="s">
        <v>77</v>
      </c>
      <c r="AY234" s="171" t="s">
        <v>123</v>
      </c>
    </row>
    <row r="235" spans="1:65" s="14" customFormat="1">
      <c r="B235" s="170"/>
      <c r="D235" s="158" t="s">
        <v>134</v>
      </c>
      <c r="E235" s="171" t="s">
        <v>1</v>
      </c>
      <c r="F235" s="172" t="s">
        <v>385</v>
      </c>
      <c r="H235" s="173">
        <v>1.71</v>
      </c>
      <c r="I235" s="174"/>
      <c r="L235" s="170"/>
      <c r="M235" s="175"/>
      <c r="N235" s="176"/>
      <c r="O235" s="176"/>
      <c r="P235" s="176"/>
      <c r="Q235" s="176"/>
      <c r="R235" s="176"/>
      <c r="S235" s="176"/>
      <c r="T235" s="177"/>
      <c r="AT235" s="171" t="s">
        <v>134</v>
      </c>
      <c r="AU235" s="171" t="s">
        <v>87</v>
      </c>
      <c r="AV235" s="14" t="s">
        <v>87</v>
      </c>
      <c r="AW235" s="14" t="s">
        <v>33</v>
      </c>
      <c r="AX235" s="14" t="s">
        <v>77</v>
      </c>
      <c r="AY235" s="171" t="s">
        <v>123</v>
      </c>
    </row>
    <row r="236" spans="1:65" s="15" customFormat="1">
      <c r="B236" s="181"/>
      <c r="D236" s="158" t="s">
        <v>134</v>
      </c>
      <c r="E236" s="182" t="s">
        <v>1</v>
      </c>
      <c r="F236" s="183" t="s">
        <v>262</v>
      </c>
      <c r="H236" s="184">
        <v>244.58</v>
      </c>
      <c r="I236" s="185"/>
      <c r="L236" s="181"/>
      <c r="M236" s="186"/>
      <c r="N236" s="187"/>
      <c r="O236" s="187"/>
      <c r="P236" s="187"/>
      <c r="Q236" s="187"/>
      <c r="R236" s="187"/>
      <c r="S236" s="187"/>
      <c r="T236" s="188"/>
      <c r="AT236" s="182" t="s">
        <v>134</v>
      </c>
      <c r="AU236" s="182" t="s">
        <v>87</v>
      </c>
      <c r="AV236" s="15" t="s">
        <v>147</v>
      </c>
      <c r="AW236" s="15" t="s">
        <v>33</v>
      </c>
      <c r="AX236" s="15" t="s">
        <v>85</v>
      </c>
      <c r="AY236" s="182" t="s">
        <v>123</v>
      </c>
    </row>
    <row r="237" spans="1:65" s="2" customFormat="1" ht="16.5" customHeight="1">
      <c r="A237" s="33"/>
      <c r="B237" s="144"/>
      <c r="C237" s="197" t="s">
        <v>386</v>
      </c>
      <c r="D237" s="197" t="s">
        <v>387</v>
      </c>
      <c r="E237" s="198" t="s">
        <v>388</v>
      </c>
      <c r="F237" s="199" t="s">
        <v>389</v>
      </c>
      <c r="G237" s="200" t="s">
        <v>390</v>
      </c>
      <c r="H237" s="201">
        <v>489.16</v>
      </c>
      <c r="I237" s="202"/>
      <c r="J237" s="203">
        <f>ROUND(I237*H237,2)</f>
        <v>0</v>
      </c>
      <c r="K237" s="199" t="s">
        <v>130</v>
      </c>
      <c r="L237" s="204"/>
      <c r="M237" s="205" t="s">
        <v>1</v>
      </c>
      <c r="N237" s="206" t="s">
        <v>42</v>
      </c>
      <c r="O237" s="59"/>
      <c r="P237" s="154">
        <f>O237*H237</f>
        <v>0</v>
      </c>
      <c r="Q237" s="154">
        <v>1</v>
      </c>
      <c r="R237" s="154">
        <f>Q237*H237</f>
        <v>489.16</v>
      </c>
      <c r="S237" s="154">
        <v>0</v>
      </c>
      <c r="T237" s="155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56" t="s">
        <v>176</v>
      </c>
      <c r="AT237" s="156" t="s">
        <v>387</v>
      </c>
      <c r="AU237" s="156" t="s">
        <v>87</v>
      </c>
      <c r="AY237" s="18" t="s">
        <v>123</v>
      </c>
      <c r="BE237" s="157">
        <f>IF(N237="základní",J237,0)</f>
        <v>0</v>
      </c>
      <c r="BF237" s="157">
        <f>IF(N237="snížená",J237,0)</f>
        <v>0</v>
      </c>
      <c r="BG237" s="157">
        <f>IF(N237="zákl. přenesená",J237,0)</f>
        <v>0</v>
      </c>
      <c r="BH237" s="157">
        <f>IF(N237="sníž. přenesená",J237,0)</f>
        <v>0</v>
      </c>
      <c r="BI237" s="157">
        <f>IF(N237="nulová",J237,0)</f>
        <v>0</v>
      </c>
      <c r="BJ237" s="18" t="s">
        <v>85</v>
      </c>
      <c r="BK237" s="157">
        <f>ROUND(I237*H237,2)</f>
        <v>0</v>
      </c>
      <c r="BL237" s="18" t="s">
        <v>147</v>
      </c>
      <c r="BM237" s="156" t="s">
        <v>391</v>
      </c>
    </row>
    <row r="238" spans="1:65" s="2" customFormat="1">
      <c r="A238" s="33"/>
      <c r="B238" s="34"/>
      <c r="C238" s="33"/>
      <c r="D238" s="158" t="s">
        <v>133</v>
      </c>
      <c r="E238" s="33"/>
      <c r="F238" s="159" t="s">
        <v>389</v>
      </c>
      <c r="G238" s="33"/>
      <c r="H238" s="33"/>
      <c r="I238" s="160"/>
      <c r="J238" s="33"/>
      <c r="K238" s="33"/>
      <c r="L238" s="34"/>
      <c r="M238" s="161"/>
      <c r="N238" s="162"/>
      <c r="O238" s="59"/>
      <c r="P238" s="59"/>
      <c r="Q238" s="59"/>
      <c r="R238" s="59"/>
      <c r="S238" s="59"/>
      <c r="T238" s="60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T238" s="18" t="s">
        <v>133</v>
      </c>
      <c r="AU238" s="18" t="s">
        <v>87</v>
      </c>
    </row>
    <row r="239" spans="1:65" s="13" customFormat="1">
      <c r="B239" s="163"/>
      <c r="D239" s="158" t="s">
        <v>134</v>
      </c>
      <c r="E239" s="164" t="s">
        <v>1</v>
      </c>
      <c r="F239" s="165" t="s">
        <v>392</v>
      </c>
      <c r="H239" s="164" t="s">
        <v>1</v>
      </c>
      <c r="I239" s="166"/>
      <c r="L239" s="163"/>
      <c r="M239" s="167"/>
      <c r="N239" s="168"/>
      <c r="O239" s="168"/>
      <c r="P239" s="168"/>
      <c r="Q239" s="168"/>
      <c r="R239" s="168"/>
      <c r="S239" s="168"/>
      <c r="T239" s="169"/>
      <c r="AT239" s="164" t="s">
        <v>134</v>
      </c>
      <c r="AU239" s="164" t="s">
        <v>87</v>
      </c>
      <c r="AV239" s="13" t="s">
        <v>85</v>
      </c>
      <c r="AW239" s="13" t="s">
        <v>33</v>
      </c>
      <c r="AX239" s="13" t="s">
        <v>77</v>
      </c>
      <c r="AY239" s="164" t="s">
        <v>123</v>
      </c>
    </row>
    <row r="240" spans="1:65" s="14" customFormat="1">
      <c r="B240" s="170"/>
      <c r="D240" s="158" t="s">
        <v>134</v>
      </c>
      <c r="E240" s="171" t="s">
        <v>1</v>
      </c>
      <c r="F240" s="172" t="s">
        <v>393</v>
      </c>
      <c r="H240" s="173">
        <v>489.16</v>
      </c>
      <c r="I240" s="174"/>
      <c r="L240" s="170"/>
      <c r="M240" s="175"/>
      <c r="N240" s="176"/>
      <c r="O240" s="176"/>
      <c r="P240" s="176"/>
      <c r="Q240" s="176"/>
      <c r="R240" s="176"/>
      <c r="S240" s="176"/>
      <c r="T240" s="177"/>
      <c r="AT240" s="171" t="s">
        <v>134</v>
      </c>
      <c r="AU240" s="171" t="s">
        <v>87</v>
      </c>
      <c r="AV240" s="14" t="s">
        <v>87</v>
      </c>
      <c r="AW240" s="14" t="s">
        <v>33</v>
      </c>
      <c r="AX240" s="14" t="s">
        <v>85</v>
      </c>
      <c r="AY240" s="171" t="s">
        <v>123</v>
      </c>
    </row>
    <row r="241" spans="1:65" s="2" customFormat="1" ht="16.5" customHeight="1">
      <c r="A241" s="33"/>
      <c r="B241" s="144"/>
      <c r="C241" s="145" t="s">
        <v>394</v>
      </c>
      <c r="D241" s="145" t="s">
        <v>126</v>
      </c>
      <c r="E241" s="146" t="s">
        <v>395</v>
      </c>
      <c r="F241" s="147" t="s">
        <v>396</v>
      </c>
      <c r="G241" s="148" t="s">
        <v>303</v>
      </c>
      <c r="H241" s="149">
        <v>4.5110000000000001</v>
      </c>
      <c r="I241" s="150"/>
      <c r="J241" s="151">
        <f>ROUND(I241*H241,2)</f>
        <v>0</v>
      </c>
      <c r="K241" s="147" t="s">
        <v>130</v>
      </c>
      <c r="L241" s="34"/>
      <c r="M241" s="152" t="s">
        <v>1</v>
      </c>
      <c r="N241" s="153" t="s">
        <v>42</v>
      </c>
      <c r="O241" s="59"/>
      <c r="P241" s="154">
        <f>O241*H241</f>
        <v>0</v>
      </c>
      <c r="Q241" s="154">
        <v>0</v>
      </c>
      <c r="R241" s="154">
        <f>Q241*H241</f>
        <v>0</v>
      </c>
      <c r="S241" s="154">
        <v>0</v>
      </c>
      <c r="T241" s="155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56" t="s">
        <v>147</v>
      </c>
      <c r="AT241" s="156" t="s">
        <v>126</v>
      </c>
      <c r="AU241" s="156" t="s">
        <v>87</v>
      </c>
      <c r="AY241" s="18" t="s">
        <v>123</v>
      </c>
      <c r="BE241" s="157">
        <f>IF(N241="základní",J241,0)</f>
        <v>0</v>
      </c>
      <c r="BF241" s="157">
        <f>IF(N241="snížená",J241,0)</f>
        <v>0</v>
      </c>
      <c r="BG241" s="157">
        <f>IF(N241="zákl. přenesená",J241,0)</f>
        <v>0</v>
      </c>
      <c r="BH241" s="157">
        <f>IF(N241="sníž. přenesená",J241,0)</f>
        <v>0</v>
      </c>
      <c r="BI241" s="157">
        <f>IF(N241="nulová",J241,0)</f>
        <v>0</v>
      </c>
      <c r="BJ241" s="18" t="s">
        <v>85</v>
      </c>
      <c r="BK241" s="157">
        <f>ROUND(I241*H241,2)</f>
        <v>0</v>
      </c>
      <c r="BL241" s="18" t="s">
        <v>147</v>
      </c>
      <c r="BM241" s="156" t="s">
        <v>397</v>
      </c>
    </row>
    <row r="242" spans="1:65" s="2" customFormat="1" ht="19.5">
      <c r="A242" s="33"/>
      <c r="B242" s="34"/>
      <c r="C242" s="33"/>
      <c r="D242" s="158" t="s">
        <v>133</v>
      </c>
      <c r="E242" s="33"/>
      <c r="F242" s="159" t="s">
        <v>398</v>
      </c>
      <c r="G242" s="33"/>
      <c r="H242" s="33"/>
      <c r="I242" s="160"/>
      <c r="J242" s="33"/>
      <c r="K242" s="33"/>
      <c r="L242" s="34"/>
      <c r="M242" s="161"/>
      <c r="N242" s="162"/>
      <c r="O242" s="59"/>
      <c r="P242" s="59"/>
      <c r="Q242" s="59"/>
      <c r="R242" s="59"/>
      <c r="S242" s="59"/>
      <c r="T242" s="60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T242" s="18" t="s">
        <v>133</v>
      </c>
      <c r="AU242" s="18" t="s">
        <v>87</v>
      </c>
    </row>
    <row r="243" spans="1:65" s="14" customFormat="1">
      <c r="B243" s="170"/>
      <c r="D243" s="158" t="s">
        <v>134</v>
      </c>
      <c r="E243" s="171" t="s">
        <v>1</v>
      </c>
      <c r="F243" s="172" t="s">
        <v>399</v>
      </c>
      <c r="H243" s="173">
        <v>5.0750000000000002</v>
      </c>
      <c r="I243" s="174"/>
      <c r="L243" s="170"/>
      <c r="M243" s="175"/>
      <c r="N243" s="176"/>
      <c r="O243" s="176"/>
      <c r="P243" s="176"/>
      <c r="Q243" s="176"/>
      <c r="R243" s="176"/>
      <c r="S243" s="176"/>
      <c r="T243" s="177"/>
      <c r="AT243" s="171" t="s">
        <v>134</v>
      </c>
      <c r="AU243" s="171" t="s">
        <v>87</v>
      </c>
      <c r="AV243" s="14" t="s">
        <v>87</v>
      </c>
      <c r="AW243" s="14" t="s">
        <v>33</v>
      </c>
      <c r="AX243" s="14" t="s">
        <v>77</v>
      </c>
      <c r="AY243" s="171" t="s">
        <v>123</v>
      </c>
    </row>
    <row r="244" spans="1:65" s="14" customFormat="1">
      <c r="B244" s="170"/>
      <c r="D244" s="158" t="s">
        <v>134</v>
      </c>
      <c r="E244" s="171" t="s">
        <v>1</v>
      </c>
      <c r="F244" s="172" t="s">
        <v>400</v>
      </c>
      <c r="H244" s="173">
        <v>4.4080000000000004</v>
      </c>
      <c r="I244" s="174"/>
      <c r="L244" s="170"/>
      <c r="M244" s="175"/>
      <c r="N244" s="176"/>
      <c r="O244" s="176"/>
      <c r="P244" s="176"/>
      <c r="Q244" s="176"/>
      <c r="R244" s="176"/>
      <c r="S244" s="176"/>
      <c r="T244" s="177"/>
      <c r="AT244" s="171" t="s">
        <v>134</v>
      </c>
      <c r="AU244" s="171" t="s">
        <v>87</v>
      </c>
      <c r="AV244" s="14" t="s">
        <v>87</v>
      </c>
      <c r="AW244" s="14" t="s">
        <v>33</v>
      </c>
      <c r="AX244" s="14" t="s">
        <v>77</v>
      </c>
      <c r="AY244" s="171" t="s">
        <v>123</v>
      </c>
    </row>
    <row r="245" spans="1:65" s="14" customFormat="1">
      <c r="B245" s="170"/>
      <c r="D245" s="158" t="s">
        <v>134</v>
      </c>
      <c r="E245" s="171" t="s">
        <v>1</v>
      </c>
      <c r="F245" s="172" t="s">
        <v>401</v>
      </c>
      <c r="H245" s="173">
        <v>-3.3370000000000002</v>
      </c>
      <c r="I245" s="174"/>
      <c r="L245" s="170"/>
      <c r="M245" s="175"/>
      <c r="N245" s="176"/>
      <c r="O245" s="176"/>
      <c r="P245" s="176"/>
      <c r="Q245" s="176"/>
      <c r="R245" s="176"/>
      <c r="S245" s="176"/>
      <c r="T245" s="177"/>
      <c r="AT245" s="171" t="s">
        <v>134</v>
      </c>
      <c r="AU245" s="171" t="s">
        <v>87</v>
      </c>
      <c r="AV245" s="14" t="s">
        <v>87</v>
      </c>
      <c r="AW245" s="14" t="s">
        <v>33</v>
      </c>
      <c r="AX245" s="14" t="s">
        <v>77</v>
      </c>
      <c r="AY245" s="171" t="s">
        <v>123</v>
      </c>
    </row>
    <row r="246" spans="1:65" s="13" customFormat="1">
      <c r="B246" s="163"/>
      <c r="D246" s="158" t="s">
        <v>134</v>
      </c>
      <c r="E246" s="164" t="s">
        <v>1</v>
      </c>
      <c r="F246" s="165" t="s">
        <v>402</v>
      </c>
      <c r="H246" s="164" t="s">
        <v>1</v>
      </c>
      <c r="I246" s="166"/>
      <c r="L246" s="163"/>
      <c r="M246" s="167"/>
      <c r="N246" s="168"/>
      <c r="O246" s="168"/>
      <c r="P246" s="168"/>
      <c r="Q246" s="168"/>
      <c r="R246" s="168"/>
      <c r="S246" s="168"/>
      <c r="T246" s="169"/>
      <c r="AT246" s="164" t="s">
        <v>134</v>
      </c>
      <c r="AU246" s="164" t="s">
        <v>87</v>
      </c>
      <c r="AV246" s="13" t="s">
        <v>85</v>
      </c>
      <c r="AW246" s="13" t="s">
        <v>33</v>
      </c>
      <c r="AX246" s="13" t="s">
        <v>77</v>
      </c>
      <c r="AY246" s="164" t="s">
        <v>123</v>
      </c>
    </row>
    <row r="247" spans="1:65" s="14" customFormat="1">
      <c r="B247" s="170"/>
      <c r="D247" s="158" t="s">
        <v>134</v>
      </c>
      <c r="E247" s="171" t="s">
        <v>1</v>
      </c>
      <c r="F247" s="172" t="s">
        <v>403</v>
      </c>
      <c r="H247" s="173">
        <v>-0.48</v>
      </c>
      <c r="I247" s="174"/>
      <c r="L247" s="170"/>
      <c r="M247" s="175"/>
      <c r="N247" s="176"/>
      <c r="O247" s="176"/>
      <c r="P247" s="176"/>
      <c r="Q247" s="176"/>
      <c r="R247" s="176"/>
      <c r="S247" s="176"/>
      <c r="T247" s="177"/>
      <c r="AT247" s="171" t="s">
        <v>134</v>
      </c>
      <c r="AU247" s="171" t="s">
        <v>87</v>
      </c>
      <c r="AV247" s="14" t="s">
        <v>87</v>
      </c>
      <c r="AW247" s="14" t="s">
        <v>33</v>
      </c>
      <c r="AX247" s="14" t="s">
        <v>77</v>
      </c>
      <c r="AY247" s="171" t="s">
        <v>123</v>
      </c>
    </row>
    <row r="248" spans="1:65" s="13" customFormat="1">
      <c r="B248" s="163"/>
      <c r="D248" s="158" t="s">
        <v>134</v>
      </c>
      <c r="E248" s="164" t="s">
        <v>1</v>
      </c>
      <c r="F248" s="165" t="s">
        <v>404</v>
      </c>
      <c r="H248" s="164" t="s">
        <v>1</v>
      </c>
      <c r="I248" s="166"/>
      <c r="L248" s="163"/>
      <c r="M248" s="167"/>
      <c r="N248" s="168"/>
      <c r="O248" s="168"/>
      <c r="P248" s="168"/>
      <c r="Q248" s="168"/>
      <c r="R248" s="168"/>
      <c r="S248" s="168"/>
      <c r="T248" s="169"/>
      <c r="AT248" s="164" t="s">
        <v>134</v>
      </c>
      <c r="AU248" s="164" t="s">
        <v>87</v>
      </c>
      <c r="AV248" s="13" t="s">
        <v>85</v>
      </c>
      <c r="AW248" s="13" t="s">
        <v>33</v>
      </c>
      <c r="AX248" s="13" t="s">
        <v>77</v>
      </c>
      <c r="AY248" s="164" t="s">
        <v>123</v>
      </c>
    </row>
    <row r="249" spans="1:65" s="14" customFormat="1">
      <c r="B249" s="170"/>
      <c r="D249" s="158" t="s">
        <v>134</v>
      </c>
      <c r="E249" s="171" t="s">
        <v>1</v>
      </c>
      <c r="F249" s="172" t="s">
        <v>405</v>
      </c>
      <c r="H249" s="173">
        <v>-0.43</v>
      </c>
      <c r="I249" s="174"/>
      <c r="L249" s="170"/>
      <c r="M249" s="175"/>
      <c r="N249" s="176"/>
      <c r="O249" s="176"/>
      <c r="P249" s="176"/>
      <c r="Q249" s="176"/>
      <c r="R249" s="176"/>
      <c r="S249" s="176"/>
      <c r="T249" s="177"/>
      <c r="AT249" s="171" t="s">
        <v>134</v>
      </c>
      <c r="AU249" s="171" t="s">
        <v>87</v>
      </c>
      <c r="AV249" s="14" t="s">
        <v>87</v>
      </c>
      <c r="AW249" s="14" t="s">
        <v>33</v>
      </c>
      <c r="AX249" s="14" t="s">
        <v>77</v>
      </c>
      <c r="AY249" s="171" t="s">
        <v>123</v>
      </c>
    </row>
    <row r="250" spans="1:65" s="13" customFormat="1">
      <c r="B250" s="163"/>
      <c r="D250" s="158" t="s">
        <v>134</v>
      </c>
      <c r="E250" s="164" t="s">
        <v>1</v>
      </c>
      <c r="F250" s="165" t="s">
        <v>406</v>
      </c>
      <c r="H250" s="164" t="s">
        <v>1</v>
      </c>
      <c r="I250" s="166"/>
      <c r="L250" s="163"/>
      <c r="M250" s="167"/>
      <c r="N250" s="168"/>
      <c r="O250" s="168"/>
      <c r="P250" s="168"/>
      <c r="Q250" s="168"/>
      <c r="R250" s="168"/>
      <c r="S250" s="168"/>
      <c r="T250" s="169"/>
      <c r="AT250" s="164" t="s">
        <v>134</v>
      </c>
      <c r="AU250" s="164" t="s">
        <v>87</v>
      </c>
      <c r="AV250" s="13" t="s">
        <v>85</v>
      </c>
      <c r="AW250" s="13" t="s">
        <v>33</v>
      </c>
      <c r="AX250" s="13" t="s">
        <v>77</v>
      </c>
      <c r="AY250" s="164" t="s">
        <v>123</v>
      </c>
    </row>
    <row r="251" spans="1:65" s="14" customFormat="1">
      <c r="B251" s="170"/>
      <c r="D251" s="158" t="s">
        <v>134</v>
      </c>
      <c r="E251" s="171" t="s">
        <v>1</v>
      </c>
      <c r="F251" s="172" t="s">
        <v>407</v>
      </c>
      <c r="H251" s="173">
        <v>-0.40500000000000003</v>
      </c>
      <c r="I251" s="174"/>
      <c r="L251" s="170"/>
      <c r="M251" s="175"/>
      <c r="N251" s="176"/>
      <c r="O251" s="176"/>
      <c r="P251" s="176"/>
      <c r="Q251" s="176"/>
      <c r="R251" s="176"/>
      <c r="S251" s="176"/>
      <c r="T251" s="177"/>
      <c r="AT251" s="171" t="s">
        <v>134</v>
      </c>
      <c r="AU251" s="171" t="s">
        <v>87</v>
      </c>
      <c r="AV251" s="14" t="s">
        <v>87</v>
      </c>
      <c r="AW251" s="14" t="s">
        <v>33</v>
      </c>
      <c r="AX251" s="14" t="s">
        <v>77</v>
      </c>
      <c r="AY251" s="171" t="s">
        <v>123</v>
      </c>
    </row>
    <row r="252" spans="1:65" s="14" customFormat="1">
      <c r="B252" s="170"/>
      <c r="D252" s="158" t="s">
        <v>134</v>
      </c>
      <c r="E252" s="171" t="s">
        <v>1</v>
      </c>
      <c r="F252" s="172" t="s">
        <v>408</v>
      </c>
      <c r="H252" s="173">
        <v>-0.32</v>
      </c>
      <c r="I252" s="174"/>
      <c r="L252" s="170"/>
      <c r="M252" s="175"/>
      <c r="N252" s="176"/>
      <c r="O252" s="176"/>
      <c r="P252" s="176"/>
      <c r="Q252" s="176"/>
      <c r="R252" s="176"/>
      <c r="S252" s="176"/>
      <c r="T252" s="177"/>
      <c r="AT252" s="171" t="s">
        <v>134</v>
      </c>
      <c r="AU252" s="171" t="s">
        <v>87</v>
      </c>
      <c r="AV252" s="14" t="s">
        <v>87</v>
      </c>
      <c r="AW252" s="14" t="s">
        <v>33</v>
      </c>
      <c r="AX252" s="14" t="s">
        <v>77</v>
      </c>
      <c r="AY252" s="171" t="s">
        <v>123</v>
      </c>
    </row>
    <row r="253" spans="1:65" s="15" customFormat="1">
      <c r="B253" s="181"/>
      <c r="D253" s="158" t="s">
        <v>134</v>
      </c>
      <c r="E253" s="182" t="s">
        <v>1</v>
      </c>
      <c r="F253" s="183" t="s">
        <v>262</v>
      </c>
      <c r="H253" s="184">
        <v>4.5110000000000001</v>
      </c>
      <c r="I253" s="185"/>
      <c r="L253" s="181"/>
      <c r="M253" s="186"/>
      <c r="N253" s="187"/>
      <c r="O253" s="187"/>
      <c r="P253" s="187"/>
      <c r="Q253" s="187"/>
      <c r="R253" s="187"/>
      <c r="S253" s="187"/>
      <c r="T253" s="188"/>
      <c r="AT253" s="182" t="s">
        <v>134</v>
      </c>
      <c r="AU253" s="182" t="s">
        <v>87</v>
      </c>
      <c r="AV253" s="15" t="s">
        <v>147</v>
      </c>
      <c r="AW253" s="15" t="s">
        <v>33</v>
      </c>
      <c r="AX253" s="15" t="s">
        <v>85</v>
      </c>
      <c r="AY253" s="182" t="s">
        <v>123</v>
      </c>
    </row>
    <row r="254" spans="1:65" s="2" customFormat="1" ht="16.5" customHeight="1">
      <c r="A254" s="33"/>
      <c r="B254" s="144"/>
      <c r="C254" s="145" t="s">
        <v>409</v>
      </c>
      <c r="D254" s="145" t="s">
        <v>126</v>
      </c>
      <c r="E254" s="146" t="s">
        <v>410</v>
      </c>
      <c r="F254" s="147" t="s">
        <v>411</v>
      </c>
      <c r="G254" s="148" t="s">
        <v>303</v>
      </c>
      <c r="H254" s="149">
        <v>3.1579999999999999</v>
      </c>
      <c r="I254" s="150"/>
      <c r="J254" s="151">
        <f>ROUND(I254*H254,2)</f>
        <v>0</v>
      </c>
      <c r="K254" s="147" t="s">
        <v>130</v>
      </c>
      <c r="L254" s="34"/>
      <c r="M254" s="152" t="s">
        <v>1</v>
      </c>
      <c r="N254" s="153" t="s">
        <v>42</v>
      </c>
      <c r="O254" s="59"/>
      <c r="P254" s="154">
        <f>O254*H254</f>
        <v>0</v>
      </c>
      <c r="Q254" s="154">
        <v>0</v>
      </c>
      <c r="R254" s="154">
        <f>Q254*H254</f>
        <v>0</v>
      </c>
      <c r="S254" s="154">
        <v>0</v>
      </c>
      <c r="T254" s="155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56" t="s">
        <v>147</v>
      </c>
      <c r="AT254" s="156" t="s">
        <v>126</v>
      </c>
      <c r="AU254" s="156" t="s">
        <v>87</v>
      </c>
      <c r="AY254" s="18" t="s">
        <v>123</v>
      </c>
      <c r="BE254" s="157">
        <f>IF(N254="základní",J254,0)</f>
        <v>0</v>
      </c>
      <c r="BF254" s="157">
        <f>IF(N254="snížená",J254,0)</f>
        <v>0</v>
      </c>
      <c r="BG254" s="157">
        <f>IF(N254="zákl. přenesená",J254,0)</f>
        <v>0</v>
      </c>
      <c r="BH254" s="157">
        <f>IF(N254="sníž. přenesená",J254,0)</f>
        <v>0</v>
      </c>
      <c r="BI254" s="157">
        <f>IF(N254="nulová",J254,0)</f>
        <v>0</v>
      </c>
      <c r="BJ254" s="18" t="s">
        <v>85</v>
      </c>
      <c r="BK254" s="157">
        <f>ROUND(I254*H254,2)</f>
        <v>0</v>
      </c>
      <c r="BL254" s="18" t="s">
        <v>147</v>
      </c>
      <c r="BM254" s="156" t="s">
        <v>412</v>
      </c>
    </row>
    <row r="255" spans="1:65" s="2" customFormat="1" ht="19.5">
      <c r="A255" s="33"/>
      <c r="B255" s="34"/>
      <c r="C255" s="33"/>
      <c r="D255" s="158" t="s">
        <v>133</v>
      </c>
      <c r="E255" s="33"/>
      <c r="F255" s="159" t="s">
        <v>413</v>
      </c>
      <c r="G255" s="33"/>
      <c r="H255" s="33"/>
      <c r="I255" s="160"/>
      <c r="J255" s="33"/>
      <c r="K255" s="33"/>
      <c r="L255" s="34"/>
      <c r="M255" s="161"/>
      <c r="N255" s="162"/>
      <c r="O255" s="59"/>
      <c r="P255" s="59"/>
      <c r="Q255" s="59"/>
      <c r="R255" s="59"/>
      <c r="S255" s="59"/>
      <c r="T255" s="60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T255" s="18" t="s">
        <v>133</v>
      </c>
      <c r="AU255" s="18" t="s">
        <v>87</v>
      </c>
    </row>
    <row r="256" spans="1:65" s="13" customFormat="1">
      <c r="B256" s="163"/>
      <c r="D256" s="158" t="s">
        <v>134</v>
      </c>
      <c r="E256" s="164" t="s">
        <v>1</v>
      </c>
      <c r="F256" s="165" t="s">
        <v>414</v>
      </c>
      <c r="H256" s="164" t="s">
        <v>1</v>
      </c>
      <c r="I256" s="166"/>
      <c r="L256" s="163"/>
      <c r="M256" s="167"/>
      <c r="N256" s="168"/>
      <c r="O256" s="168"/>
      <c r="P256" s="168"/>
      <c r="Q256" s="168"/>
      <c r="R256" s="168"/>
      <c r="S256" s="168"/>
      <c r="T256" s="169"/>
      <c r="AT256" s="164" t="s">
        <v>134</v>
      </c>
      <c r="AU256" s="164" t="s">
        <v>87</v>
      </c>
      <c r="AV256" s="13" t="s">
        <v>85</v>
      </c>
      <c r="AW256" s="13" t="s">
        <v>33</v>
      </c>
      <c r="AX256" s="13" t="s">
        <v>77</v>
      </c>
      <c r="AY256" s="164" t="s">
        <v>123</v>
      </c>
    </row>
    <row r="257" spans="1:65" s="14" customFormat="1">
      <c r="B257" s="170"/>
      <c r="D257" s="158" t="s">
        <v>134</v>
      </c>
      <c r="E257" s="171" t="s">
        <v>1</v>
      </c>
      <c r="F257" s="172" t="s">
        <v>415</v>
      </c>
      <c r="H257" s="173">
        <v>2.0249999999999999</v>
      </c>
      <c r="I257" s="174"/>
      <c r="L257" s="170"/>
      <c r="M257" s="175"/>
      <c r="N257" s="176"/>
      <c r="O257" s="176"/>
      <c r="P257" s="176"/>
      <c r="Q257" s="176"/>
      <c r="R257" s="176"/>
      <c r="S257" s="176"/>
      <c r="T257" s="177"/>
      <c r="AT257" s="171" t="s">
        <v>134</v>
      </c>
      <c r="AU257" s="171" t="s">
        <v>87</v>
      </c>
      <c r="AV257" s="14" t="s">
        <v>87</v>
      </c>
      <c r="AW257" s="14" t="s">
        <v>33</v>
      </c>
      <c r="AX257" s="14" t="s">
        <v>77</v>
      </c>
      <c r="AY257" s="171" t="s">
        <v>123</v>
      </c>
    </row>
    <row r="258" spans="1:65" s="14" customFormat="1">
      <c r="B258" s="170"/>
      <c r="D258" s="158" t="s">
        <v>134</v>
      </c>
      <c r="E258" s="171" t="s">
        <v>1</v>
      </c>
      <c r="F258" s="172" t="s">
        <v>416</v>
      </c>
      <c r="H258" s="173">
        <v>1.3120000000000001</v>
      </c>
      <c r="I258" s="174"/>
      <c r="L258" s="170"/>
      <c r="M258" s="175"/>
      <c r="N258" s="176"/>
      <c r="O258" s="176"/>
      <c r="P258" s="176"/>
      <c r="Q258" s="176"/>
      <c r="R258" s="176"/>
      <c r="S258" s="176"/>
      <c r="T258" s="177"/>
      <c r="AT258" s="171" t="s">
        <v>134</v>
      </c>
      <c r="AU258" s="171" t="s">
        <v>87</v>
      </c>
      <c r="AV258" s="14" t="s">
        <v>87</v>
      </c>
      <c r="AW258" s="14" t="s">
        <v>33</v>
      </c>
      <c r="AX258" s="14" t="s">
        <v>77</v>
      </c>
      <c r="AY258" s="171" t="s">
        <v>123</v>
      </c>
    </row>
    <row r="259" spans="1:65" s="16" customFormat="1">
      <c r="B259" s="189"/>
      <c r="D259" s="158" t="s">
        <v>134</v>
      </c>
      <c r="E259" s="190" t="s">
        <v>1</v>
      </c>
      <c r="F259" s="191" t="s">
        <v>359</v>
      </c>
      <c r="H259" s="192">
        <v>3.3370000000000002</v>
      </c>
      <c r="I259" s="193"/>
      <c r="L259" s="189"/>
      <c r="M259" s="194"/>
      <c r="N259" s="195"/>
      <c r="O259" s="195"/>
      <c r="P259" s="195"/>
      <c r="Q259" s="195"/>
      <c r="R259" s="195"/>
      <c r="S259" s="195"/>
      <c r="T259" s="196"/>
      <c r="AT259" s="190" t="s">
        <v>134</v>
      </c>
      <c r="AU259" s="190" t="s">
        <v>87</v>
      </c>
      <c r="AV259" s="16" t="s">
        <v>142</v>
      </c>
      <c r="AW259" s="16" t="s">
        <v>33</v>
      </c>
      <c r="AX259" s="16" t="s">
        <v>77</v>
      </c>
      <c r="AY259" s="190" t="s">
        <v>123</v>
      </c>
    </row>
    <row r="260" spans="1:65" s="13" customFormat="1">
      <c r="B260" s="163"/>
      <c r="D260" s="158" t="s">
        <v>134</v>
      </c>
      <c r="E260" s="164" t="s">
        <v>1</v>
      </c>
      <c r="F260" s="165" t="s">
        <v>417</v>
      </c>
      <c r="H260" s="164" t="s">
        <v>1</v>
      </c>
      <c r="I260" s="166"/>
      <c r="L260" s="163"/>
      <c r="M260" s="167"/>
      <c r="N260" s="168"/>
      <c r="O260" s="168"/>
      <c r="P260" s="168"/>
      <c r="Q260" s="168"/>
      <c r="R260" s="168"/>
      <c r="S260" s="168"/>
      <c r="T260" s="169"/>
      <c r="AT260" s="164" t="s">
        <v>134</v>
      </c>
      <c r="AU260" s="164" t="s">
        <v>87</v>
      </c>
      <c r="AV260" s="13" t="s">
        <v>85</v>
      </c>
      <c r="AW260" s="13" t="s">
        <v>33</v>
      </c>
      <c r="AX260" s="13" t="s">
        <v>77</v>
      </c>
      <c r="AY260" s="164" t="s">
        <v>123</v>
      </c>
    </row>
    <row r="261" spans="1:65" s="14" customFormat="1">
      <c r="B261" s="170"/>
      <c r="D261" s="158" t="s">
        <v>134</v>
      </c>
      <c r="E261" s="171" t="s">
        <v>1</v>
      </c>
      <c r="F261" s="172" t="s">
        <v>418</v>
      </c>
      <c r="H261" s="173">
        <v>-0.14099999999999999</v>
      </c>
      <c r="I261" s="174"/>
      <c r="L261" s="170"/>
      <c r="M261" s="175"/>
      <c r="N261" s="176"/>
      <c r="O261" s="176"/>
      <c r="P261" s="176"/>
      <c r="Q261" s="176"/>
      <c r="R261" s="176"/>
      <c r="S261" s="176"/>
      <c r="T261" s="177"/>
      <c r="AT261" s="171" t="s">
        <v>134</v>
      </c>
      <c r="AU261" s="171" t="s">
        <v>87</v>
      </c>
      <c r="AV261" s="14" t="s">
        <v>87</v>
      </c>
      <c r="AW261" s="14" t="s">
        <v>33</v>
      </c>
      <c r="AX261" s="14" t="s">
        <v>77</v>
      </c>
      <c r="AY261" s="171" t="s">
        <v>123</v>
      </c>
    </row>
    <row r="262" spans="1:65" s="14" customFormat="1">
      <c r="B262" s="170"/>
      <c r="D262" s="158" t="s">
        <v>134</v>
      </c>
      <c r="E262" s="171" t="s">
        <v>1</v>
      </c>
      <c r="F262" s="172" t="s">
        <v>419</v>
      </c>
      <c r="H262" s="173">
        <v>-3.7999999999999999E-2</v>
      </c>
      <c r="I262" s="174"/>
      <c r="L262" s="170"/>
      <c r="M262" s="175"/>
      <c r="N262" s="176"/>
      <c r="O262" s="176"/>
      <c r="P262" s="176"/>
      <c r="Q262" s="176"/>
      <c r="R262" s="176"/>
      <c r="S262" s="176"/>
      <c r="T262" s="177"/>
      <c r="AT262" s="171" t="s">
        <v>134</v>
      </c>
      <c r="AU262" s="171" t="s">
        <v>87</v>
      </c>
      <c r="AV262" s="14" t="s">
        <v>87</v>
      </c>
      <c r="AW262" s="14" t="s">
        <v>33</v>
      </c>
      <c r="AX262" s="14" t="s">
        <v>77</v>
      </c>
      <c r="AY262" s="171" t="s">
        <v>123</v>
      </c>
    </row>
    <row r="263" spans="1:65" s="15" customFormat="1">
      <c r="B263" s="181"/>
      <c r="D263" s="158" t="s">
        <v>134</v>
      </c>
      <c r="E263" s="182" t="s">
        <v>1</v>
      </c>
      <c r="F263" s="183" t="s">
        <v>262</v>
      </c>
      <c r="H263" s="184">
        <v>3.1579999999999999</v>
      </c>
      <c r="I263" s="185"/>
      <c r="L263" s="181"/>
      <c r="M263" s="186"/>
      <c r="N263" s="187"/>
      <c r="O263" s="187"/>
      <c r="P263" s="187"/>
      <c r="Q263" s="187"/>
      <c r="R263" s="187"/>
      <c r="S263" s="187"/>
      <c r="T263" s="188"/>
      <c r="AT263" s="182" t="s">
        <v>134</v>
      </c>
      <c r="AU263" s="182" t="s">
        <v>87</v>
      </c>
      <c r="AV263" s="15" t="s">
        <v>147</v>
      </c>
      <c r="AW263" s="15" t="s">
        <v>33</v>
      </c>
      <c r="AX263" s="15" t="s">
        <v>85</v>
      </c>
      <c r="AY263" s="182" t="s">
        <v>123</v>
      </c>
    </row>
    <row r="264" spans="1:65" s="2" customFormat="1" ht="16.5" customHeight="1">
      <c r="A264" s="33"/>
      <c r="B264" s="144"/>
      <c r="C264" s="197" t="s">
        <v>420</v>
      </c>
      <c r="D264" s="197" t="s">
        <v>387</v>
      </c>
      <c r="E264" s="198" t="s">
        <v>421</v>
      </c>
      <c r="F264" s="199" t="s">
        <v>422</v>
      </c>
      <c r="G264" s="200" t="s">
        <v>390</v>
      </c>
      <c r="H264" s="201">
        <v>6.3159999999999998</v>
      </c>
      <c r="I264" s="202"/>
      <c r="J264" s="203">
        <f>ROUND(I264*H264,2)</f>
        <v>0</v>
      </c>
      <c r="K264" s="199" t="s">
        <v>130</v>
      </c>
      <c r="L264" s="204"/>
      <c r="M264" s="205" t="s">
        <v>1</v>
      </c>
      <c r="N264" s="206" t="s">
        <v>42</v>
      </c>
      <c r="O264" s="59"/>
      <c r="P264" s="154">
        <f>O264*H264</f>
        <v>0</v>
      </c>
      <c r="Q264" s="154">
        <v>1</v>
      </c>
      <c r="R264" s="154">
        <f>Q264*H264</f>
        <v>6.3159999999999998</v>
      </c>
      <c r="S264" s="154">
        <v>0</v>
      </c>
      <c r="T264" s="155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56" t="s">
        <v>176</v>
      </c>
      <c r="AT264" s="156" t="s">
        <v>387</v>
      </c>
      <c r="AU264" s="156" t="s">
        <v>87</v>
      </c>
      <c r="AY264" s="18" t="s">
        <v>123</v>
      </c>
      <c r="BE264" s="157">
        <f>IF(N264="základní",J264,0)</f>
        <v>0</v>
      </c>
      <c r="BF264" s="157">
        <f>IF(N264="snížená",J264,0)</f>
        <v>0</v>
      </c>
      <c r="BG264" s="157">
        <f>IF(N264="zákl. přenesená",J264,0)</f>
        <v>0</v>
      </c>
      <c r="BH264" s="157">
        <f>IF(N264="sníž. přenesená",J264,0)</f>
        <v>0</v>
      </c>
      <c r="BI264" s="157">
        <f>IF(N264="nulová",J264,0)</f>
        <v>0</v>
      </c>
      <c r="BJ264" s="18" t="s">
        <v>85</v>
      </c>
      <c r="BK264" s="157">
        <f>ROUND(I264*H264,2)</f>
        <v>0</v>
      </c>
      <c r="BL264" s="18" t="s">
        <v>147</v>
      </c>
      <c r="BM264" s="156" t="s">
        <v>423</v>
      </c>
    </row>
    <row r="265" spans="1:65" s="2" customFormat="1">
      <c r="A265" s="33"/>
      <c r="B265" s="34"/>
      <c r="C265" s="33"/>
      <c r="D265" s="158" t="s">
        <v>133</v>
      </c>
      <c r="E265" s="33"/>
      <c r="F265" s="159" t="s">
        <v>422</v>
      </c>
      <c r="G265" s="33"/>
      <c r="H265" s="33"/>
      <c r="I265" s="160"/>
      <c r="J265" s="33"/>
      <c r="K265" s="33"/>
      <c r="L265" s="34"/>
      <c r="M265" s="161"/>
      <c r="N265" s="162"/>
      <c r="O265" s="59"/>
      <c r="P265" s="59"/>
      <c r="Q265" s="59"/>
      <c r="R265" s="59"/>
      <c r="S265" s="59"/>
      <c r="T265" s="60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T265" s="18" t="s">
        <v>133</v>
      </c>
      <c r="AU265" s="18" t="s">
        <v>87</v>
      </c>
    </row>
    <row r="266" spans="1:65" s="14" customFormat="1">
      <c r="B266" s="170"/>
      <c r="D266" s="158" t="s">
        <v>134</v>
      </c>
      <c r="E266" s="171" t="s">
        <v>1</v>
      </c>
      <c r="F266" s="172" t="s">
        <v>424</v>
      </c>
      <c r="H266" s="173">
        <v>6.3159999999999998</v>
      </c>
      <c r="I266" s="174"/>
      <c r="L266" s="170"/>
      <c r="M266" s="175"/>
      <c r="N266" s="176"/>
      <c r="O266" s="176"/>
      <c r="P266" s="176"/>
      <c r="Q266" s="176"/>
      <c r="R266" s="176"/>
      <c r="S266" s="176"/>
      <c r="T266" s="177"/>
      <c r="AT266" s="171" t="s">
        <v>134</v>
      </c>
      <c r="AU266" s="171" t="s">
        <v>87</v>
      </c>
      <c r="AV266" s="14" t="s">
        <v>87</v>
      </c>
      <c r="AW266" s="14" t="s">
        <v>33</v>
      </c>
      <c r="AX266" s="14" t="s">
        <v>85</v>
      </c>
      <c r="AY266" s="171" t="s">
        <v>123</v>
      </c>
    </row>
    <row r="267" spans="1:65" s="2" customFormat="1" ht="21.75" customHeight="1">
      <c r="A267" s="33"/>
      <c r="B267" s="144"/>
      <c r="C267" s="145" t="s">
        <v>425</v>
      </c>
      <c r="D267" s="145" t="s">
        <v>126</v>
      </c>
      <c r="E267" s="146" t="s">
        <v>426</v>
      </c>
      <c r="F267" s="147" t="s">
        <v>427</v>
      </c>
      <c r="G267" s="148" t="s">
        <v>232</v>
      </c>
      <c r="H267" s="149">
        <v>172.8</v>
      </c>
      <c r="I267" s="150"/>
      <c r="J267" s="151">
        <f>ROUND(I267*H267,2)</f>
        <v>0</v>
      </c>
      <c r="K267" s="147" t="s">
        <v>130</v>
      </c>
      <c r="L267" s="34"/>
      <c r="M267" s="152" t="s">
        <v>1</v>
      </c>
      <c r="N267" s="153" t="s">
        <v>42</v>
      </c>
      <c r="O267" s="59"/>
      <c r="P267" s="154">
        <f>O267*H267</f>
        <v>0</v>
      </c>
      <c r="Q267" s="154">
        <v>0</v>
      </c>
      <c r="R267" s="154">
        <f>Q267*H267</f>
        <v>0</v>
      </c>
      <c r="S267" s="154">
        <v>0</v>
      </c>
      <c r="T267" s="155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56" t="s">
        <v>147</v>
      </c>
      <c r="AT267" s="156" t="s">
        <v>126</v>
      </c>
      <c r="AU267" s="156" t="s">
        <v>87</v>
      </c>
      <c r="AY267" s="18" t="s">
        <v>123</v>
      </c>
      <c r="BE267" s="157">
        <f>IF(N267="základní",J267,0)</f>
        <v>0</v>
      </c>
      <c r="BF267" s="157">
        <f>IF(N267="snížená",J267,0)</f>
        <v>0</v>
      </c>
      <c r="BG267" s="157">
        <f>IF(N267="zákl. přenesená",J267,0)</f>
        <v>0</v>
      </c>
      <c r="BH267" s="157">
        <f>IF(N267="sníž. přenesená",J267,0)</f>
        <v>0</v>
      </c>
      <c r="BI267" s="157">
        <f>IF(N267="nulová",J267,0)</f>
        <v>0</v>
      </c>
      <c r="BJ267" s="18" t="s">
        <v>85</v>
      </c>
      <c r="BK267" s="157">
        <f>ROUND(I267*H267,2)</f>
        <v>0</v>
      </c>
      <c r="BL267" s="18" t="s">
        <v>147</v>
      </c>
      <c r="BM267" s="156" t="s">
        <v>428</v>
      </c>
    </row>
    <row r="268" spans="1:65" s="2" customFormat="1" ht="19.5">
      <c r="A268" s="33"/>
      <c r="B268" s="34"/>
      <c r="C268" s="33"/>
      <c r="D268" s="158" t="s">
        <v>133</v>
      </c>
      <c r="E268" s="33"/>
      <c r="F268" s="159" t="s">
        <v>429</v>
      </c>
      <c r="G268" s="33"/>
      <c r="H268" s="33"/>
      <c r="I268" s="160"/>
      <c r="J268" s="33"/>
      <c r="K268" s="33"/>
      <c r="L268" s="34"/>
      <c r="M268" s="161"/>
      <c r="N268" s="162"/>
      <c r="O268" s="59"/>
      <c r="P268" s="59"/>
      <c r="Q268" s="59"/>
      <c r="R268" s="59"/>
      <c r="S268" s="59"/>
      <c r="T268" s="60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T268" s="18" t="s">
        <v>133</v>
      </c>
      <c r="AU268" s="18" t="s">
        <v>87</v>
      </c>
    </row>
    <row r="269" spans="1:65" s="14" customFormat="1">
      <c r="B269" s="170"/>
      <c r="D269" s="158" t="s">
        <v>134</v>
      </c>
      <c r="E269" s="171" t="s">
        <v>1</v>
      </c>
      <c r="F269" s="172" t="s">
        <v>430</v>
      </c>
      <c r="H269" s="173">
        <v>172.8</v>
      </c>
      <c r="I269" s="174"/>
      <c r="L269" s="170"/>
      <c r="M269" s="175"/>
      <c r="N269" s="176"/>
      <c r="O269" s="176"/>
      <c r="P269" s="176"/>
      <c r="Q269" s="176"/>
      <c r="R269" s="176"/>
      <c r="S269" s="176"/>
      <c r="T269" s="177"/>
      <c r="AT269" s="171" t="s">
        <v>134</v>
      </c>
      <c r="AU269" s="171" t="s">
        <v>87</v>
      </c>
      <c r="AV269" s="14" t="s">
        <v>87</v>
      </c>
      <c r="AW269" s="14" t="s">
        <v>33</v>
      </c>
      <c r="AX269" s="14" t="s">
        <v>85</v>
      </c>
      <c r="AY269" s="171" t="s">
        <v>123</v>
      </c>
    </row>
    <row r="270" spans="1:65" s="13" customFormat="1">
      <c r="B270" s="163"/>
      <c r="D270" s="158" t="s">
        <v>134</v>
      </c>
      <c r="E270" s="164" t="s">
        <v>1</v>
      </c>
      <c r="F270" s="165" t="s">
        <v>431</v>
      </c>
      <c r="H270" s="164" t="s">
        <v>1</v>
      </c>
      <c r="I270" s="166"/>
      <c r="L270" s="163"/>
      <c r="M270" s="167"/>
      <c r="N270" s="168"/>
      <c r="O270" s="168"/>
      <c r="P270" s="168"/>
      <c r="Q270" s="168"/>
      <c r="R270" s="168"/>
      <c r="S270" s="168"/>
      <c r="T270" s="169"/>
      <c r="AT270" s="164" t="s">
        <v>134</v>
      </c>
      <c r="AU270" s="164" t="s">
        <v>87</v>
      </c>
      <c r="AV270" s="13" t="s">
        <v>85</v>
      </c>
      <c r="AW270" s="13" t="s">
        <v>33</v>
      </c>
      <c r="AX270" s="13" t="s">
        <v>77</v>
      </c>
      <c r="AY270" s="164" t="s">
        <v>123</v>
      </c>
    </row>
    <row r="271" spans="1:65" s="2" customFormat="1" ht="16.5" customHeight="1">
      <c r="A271" s="33"/>
      <c r="B271" s="144"/>
      <c r="C271" s="145" t="s">
        <v>432</v>
      </c>
      <c r="D271" s="145" t="s">
        <v>126</v>
      </c>
      <c r="E271" s="146" t="s">
        <v>433</v>
      </c>
      <c r="F271" s="147" t="s">
        <v>434</v>
      </c>
      <c r="G271" s="148" t="s">
        <v>232</v>
      </c>
      <c r="H271" s="149">
        <v>172.8</v>
      </c>
      <c r="I271" s="150"/>
      <c r="J271" s="151">
        <f>ROUND(I271*H271,2)</f>
        <v>0</v>
      </c>
      <c r="K271" s="147" t="s">
        <v>130</v>
      </c>
      <c r="L271" s="34"/>
      <c r="M271" s="152" t="s">
        <v>1</v>
      </c>
      <c r="N271" s="153" t="s">
        <v>42</v>
      </c>
      <c r="O271" s="59"/>
      <c r="P271" s="154">
        <f>O271*H271</f>
        <v>0</v>
      </c>
      <c r="Q271" s="154">
        <v>0</v>
      </c>
      <c r="R271" s="154">
        <f>Q271*H271</f>
        <v>0</v>
      </c>
      <c r="S271" s="154">
        <v>0</v>
      </c>
      <c r="T271" s="155">
        <f>S271*H271</f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56" t="s">
        <v>147</v>
      </c>
      <c r="AT271" s="156" t="s">
        <v>126</v>
      </c>
      <c r="AU271" s="156" t="s">
        <v>87</v>
      </c>
      <c r="AY271" s="18" t="s">
        <v>123</v>
      </c>
      <c r="BE271" s="157">
        <f>IF(N271="základní",J271,0)</f>
        <v>0</v>
      </c>
      <c r="BF271" s="157">
        <f>IF(N271="snížená",J271,0)</f>
        <v>0</v>
      </c>
      <c r="BG271" s="157">
        <f>IF(N271="zákl. přenesená",J271,0)</f>
        <v>0</v>
      </c>
      <c r="BH271" s="157">
        <f>IF(N271="sníž. přenesená",J271,0)</f>
        <v>0</v>
      </c>
      <c r="BI271" s="157">
        <f>IF(N271="nulová",J271,0)</f>
        <v>0</v>
      </c>
      <c r="BJ271" s="18" t="s">
        <v>85</v>
      </c>
      <c r="BK271" s="157">
        <f>ROUND(I271*H271,2)</f>
        <v>0</v>
      </c>
      <c r="BL271" s="18" t="s">
        <v>147</v>
      </c>
      <c r="BM271" s="156" t="s">
        <v>435</v>
      </c>
    </row>
    <row r="272" spans="1:65" s="2" customFormat="1">
      <c r="A272" s="33"/>
      <c r="B272" s="34"/>
      <c r="C272" s="33"/>
      <c r="D272" s="158" t="s">
        <v>133</v>
      </c>
      <c r="E272" s="33"/>
      <c r="F272" s="159" t="s">
        <v>436</v>
      </c>
      <c r="G272" s="33"/>
      <c r="H272" s="33"/>
      <c r="I272" s="160"/>
      <c r="J272" s="33"/>
      <c r="K272" s="33"/>
      <c r="L272" s="34"/>
      <c r="M272" s="161"/>
      <c r="N272" s="162"/>
      <c r="O272" s="59"/>
      <c r="P272" s="59"/>
      <c r="Q272" s="59"/>
      <c r="R272" s="59"/>
      <c r="S272" s="59"/>
      <c r="T272" s="60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T272" s="18" t="s">
        <v>133</v>
      </c>
      <c r="AU272" s="18" t="s">
        <v>87</v>
      </c>
    </row>
    <row r="273" spans="1:65" s="14" customFormat="1">
      <c r="B273" s="170"/>
      <c r="D273" s="158" t="s">
        <v>134</v>
      </c>
      <c r="E273" s="171" t="s">
        <v>1</v>
      </c>
      <c r="F273" s="172" t="s">
        <v>437</v>
      </c>
      <c r="H273" s="173">
        <v>172.8</v>
      </c>
      <c r="I273" s="174"/>
      <c r="L273" s="170"/>
      <c r="M273" s="175"/>
      <c r="N273" s="176"/>
      <c r="O273" s="176"/>
      <c r="P273" s="176"/>
      <c r="Q273" s="176"/>
      <c r="R273" s="176"/>
      <c r="S273" s="176"/>
      <c r="T273" s="177"/>
      <c r="AT273" s="171" t="s">
        <v>134</v>
      </c>
      <c r="AU273" s="171" t="s">
        <v>87</v>
      </c>
      <c r="AV273" s="14" t="s">
        <v>87</v>
      </c>
      <c r="AW273" s="14" t="s">
        <v>33</v>
      </c>
      <c r="AX273" s="14" t="s">
        <v>85</v>
      </c>
      <c r="AY273" s="171" t="s">
        <v>123</v>
      </c>
    </row>
    <row r="274" spans="1:65" s="2" customFormat="1" ht="16.5" customHeight="1">
      <c r="A274" s="33"/>
      <c r="B274" s="144"/>
      <c r="C274" s="197" t="s">
        <v>438</v>
      </c>
      <c r="D274" s="197" t="s">
        <v>387</v>
      </c>
      <c r="E274" s="198" t="s">
        <v>439</v>
      </c>
      <c r="F274" s="199" t="s">
        <v>440</v>
      </c>
      <c r="G274" s="200" t="s">
        <v>441</v>
      </c>
      <c r="H274" s="201">
        <v>5.1840000000000002</v>
      </c>
      <c r="I274" s="202"/>
      <c r="J274" s="203">
        <f>ROUND(I274*H274,2)</f>
        <v>0</v>
      </c>
      <c r="K274" s="199" t="s">
        <v>130</v>
      </c>
      <c r="L274" s="204"/>
      <c r="M274" s="205" t="s">
        <v>1</v>
      </c>
      <c r="N274" s="206" t="s">
        <v>42</v>
      </c>
      <c r="O274" s="59"/>
      <c r="P274" s="154">
        <f>O274*H274</f>
        <v>0</v>
      </c>
      <c r="Q274" s="154">
        <v>1E-3</v>
      </c>
      <c r="R274" s="154">
        <f>Q274*H274</f>
        <v>5.1840000000000002E-3</v>
      </c>
      <c r="S274" s="154">
        <v>0</v>
      </c>
      <c r="T274" s="155">
        <f>S274*H274</f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156" t="s">
        <v>176</v>
      </c>
      <c r="AT274" s="156" t="s">
        <v>387</v>
      </c>
      <c r="AU274" s="156" t="s">
        <v>87</v>
      </c>
      <c r="AY274" s="18" t="s">
        <v>123</v>
      </c>
      <c r="BE274" s="157">
        <f>IF(N274="základní",J274,0)</f>
        <v>0</v>
      </c>
      <c r="BF274" s="157">
        <f>IF(N274="snížená",J274,0)</f>
        <v>0</v>
      </c>
      <c r="BG274" s="157">
        <f>IF(N274="zákl. přenesená",J274,0)</f>
        <v>0</v>
      </c>
      <c r="BH274" s="157">
        <f>IF(N274="sníž. přenesená",J274,0)</f>
        <v>0</v>
      </c>
      <c r="BI274" s="157">
        <f>IF(N274="nulová",J274,0)</f>
        <v>0</v>
      </c>
      <c r="BJ274" s="18" t="s">
        <v>85</v>
      </c>
      <c r="BK274" s="157">
        <f>ROUND(I274*H274,2)</f>
        <v>0</v>
      </c>
      <c r="BL274" s="18" t="s">
        <v>147</v>
      </c>
      <c r="BM274" s="156" t="s">
        <v>442</v>
      </c>
    </row>
    <row r="275" spans="1:65" s="2" customFormat="1">
      <c r="A275" s="33"/>
      <c r="B275" s="34"/>
      <c r="C275" s="33"/>
      <c r="D275" s="158" t="s">
        <v>133</v>
      </c>
      <c r="E275" s="33"/>
      <c r="F275" s="159" t="s">
        <v>440</v>
      </c>
      <c r="G275" s="33"/>
      <c r="H275" s="33"/>
      <c r="I275" s="160"/>
      <c r="J275" s="33"/>
      <c r="K275" s="33"/>
      <c r="L275" s="34"/>
      <c r="M275" s="161"/>
      <c r="N275" s="162"/>
      <c r="O275" s="59"/>
      <c r="P275" s="59"/>
      <c r="Q275" s="59"/>
      <c r="R275" s="59"/>
      <c r="S275" s="59"/>
      <c r="T275" s="60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T275" s="18" t="s">
        <v>133</v>
      </c>
      <c r="AU275" s="18" t="s">
        <v>87</v>
      </c>
    </row>
    <row r="276" spans="1:65" s="13" customFormat="1">
      <c r="B276" s="163"/>
      <c r="D276" s="158" t="s">
        <v>134</v>
      </c>
      <c r="E276" s="164" t="s">
        <v>1</v>
      </c>
      <c r="F276" s="165" t="s">
        <v>443</v>
      </c>
      <c r="H276" s="164" t="s">
        <v>1</v>
      </c>
      <c r="I276" s="166"/>
      <c r="L276" s="163"/>
      <c r="M276" s="167"/>
      <c r="N276" s="168"/>
      <c r="O276" s="168"/>
      <c r="P276" s="168"/>
      <c r="Q276" s="168"/>
      <c r="R276" s="168"/>
      <c r="S276" s="168"/>
      <c r="T276" s="169"/>
      <c r="AT276" s="164" t="s">
        <v>134</v>
      </c>
      <c r="AU276" s="164" t="s">
        <v>87</v>
      </c>
      <c r="AV276" s="13" t="s">
        <v>85</v>
      </c>
      <c r="AW276" s="13" t="s">
        <v>33</v>
      </c>
      <c r="AX276" s="13" t="s">
        <v>77</v>
      </c>
      <c r="AY276" s="164" t="s">
        <v>123</v>
      </c>
    </row>
    <row r="277" spans="1:65" s="14" customFormat="1">
      <c r="B277" s="170"/>
      <c r="D277" s="158" t="s">
        <v>134</v>
      </c>
      <c r="E277" s="171" t="s">
        <v>1</v>
      </c>
      <c r="F277" s="172" t="s">
        <v>444</v>
      </c>
      <c r="H277" s="173">
        <v>5.1840000000000002</v>
      </c>
      <c r="I277" s="174"/>
      <c r="L277" s="170"/>
      <c r="M277" s="175"/>
      <c r="N277" s="176"/>
      <c r="O277" s="176"/>
      <c r="P277" s="176"/>
      <c r="Q277" s="176"/>
      <c r="R277" s="176"/>
      <c r="S277" s="176"/>
      <c r="T277" s="177"/>
      <c r="AT277" s="171" t="s">
        <v>134</v>
      </c>
      <c r="AU277" s="171" t="s">
        <v>87</v>
      </c>
      <c r="AV277" s="14" t="s">
        <v>87</v>
      </c>
      <c r="AW277" s="14" t="s">
        <v>33</v>
      </c>
      <c r="AX277" s="14" t="s">
        <v>85</v>
      </c>
      <c r="AY277" s="171" t="s">
        <v>123</v>
      </c>
    </row>
    <row r="278" spans="1:65" s="2" customFormat="1" ht="16.5" customHeight="1">
      <c r="A278" s="33"/>
      <c r="B278" s="144"/>
      <c r="C278" s="145" t="s">
        <v>445</v>
      </c>
      <c r="D278" s="145" t="s">
        <v>126</v>
      </c>
      <c r="E278" s="146" t="s">
        <v>446</v>
      </c>
      <c r="F278" s="147" t="s">
        <v>447</v>
      </c>
      <c r="G278" s="148" t="s">
        <v>303</v>
      </c>
      <c r="H278" s="149">
        <v>17.28</v>
      </c>
      <c r="I278" s="150"/>
      <c r="J278" s="151">
        <f>ROUND(I278*H278,2)</f>
        <v>0</v>
      </c>
      <c r="K278" s="147" t="s">
        <v>130</v>
      </c>
      <c r="L278" s="34"/>
      <c r="M278" s="152" t="s">
        <v>1</v>
      </c>
      <c r="N278" s="153" t="s">
        <v>42</v>
      </c>
      <c r="O278" s="59"/>
      <c r="P278" s="154">
        <f>O278*H278</f>
        <v>0</v>
      </c>
      <c r="Q278" s="154">
        <v>0</v>
      </c>
      <c r="R278" s="154">
        <f>Q278*H278</f>
        <v>0</v>
      </c>
      <c r="S278" s="154">
        <v>0</v>
      </c>
      <c r="T278" s="155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56" t="s">
        <v>147</v>
      </c>
      <c r="AT278" s="156" t="s">
        <v>126</v>
      </c>
      <c r="AU278" s="156" t="s">
        <v>87</v>
      </c>
      <c r="AY278" s="18" t="s">
        <v>123</v>
      </c>
      <c r="BE278" s="157">
        <f>IF(N278="základní",J278,0)</f>
        <v>0</v>
      </c>
      <c r="BF278" s="157">
        <f>IF(N278="snížená",J278,0)</f>
        <v>0</v>
      </c>
      <c r="BG278" s="157">
        <f>IF(N278="zákl. přenesená",J278,0)</f>
        <v>0</v>
      </c>
      <c r="BH278" s="157">
        <f>IF(N278="sníž. přenesená",J278,0)</f>
        <v>0</v>
      </c>
      <c r="BI278" s="157">
        <f>IF(N278="nulová",J278,0)</f>
        <v>0</v>
      </c>
      <c r="BJ278" s="18" t="s">
        <v>85</v>
      </c>
      <c r="BK278" s="157">
        <f>ROUND(I278*H278,2)</f>
        <v>0</v>
      </c>
      <c r="BL278" s="18" t="s">
        <v>147</v>
      </c>
      <c r="BM278" s="156" t="s">
        <v>448</v>
      </c>
    </row>
    <row r="279" spans="1:65" s="2" customFormat="1">
      <c r="A279" s="33"/>
      <c r="B279" s="34"/>
      <c r="C279" s="33"/>
      <c r="D279" s="158" t="s">
        <v>133</v>
      </c>
      <c r="E279" s="33"/>
      <c r="F279" s="159" t="s">
        <v>449</v>
      </c>
      <c r="G279" s="33"/>
      <c r="H279" s="33"/>
      <c r="I279" s="160"/>
      <c r="J279" s="33"/>
      <c r="K279" s="33"/>
      <c r="L279" s="34"/>
      <c r="M279" s="161"/>
      <c r="N279" s="162"/>
      <c r="O279" s="59"/>
      <c r="P279" s="59"/>
      <c r="Q279" s="59"/>
      <c r="R279" s="59"/>
      <c r="S279" s="59"/>
      <c r="T279" s="60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T279" s="18" t="s">
        <v>133</v>
      </c>
      <c r="AU279" s="18" t="s">
        <v>87</v>
      </c>
    </row>
    <row r="280" spans="1:65" s="13" customFormat="1">
      <c r="B280" s="163"/>
      <c r="D280" s="158" t="s">
        <v>134</v>
      </c>
      <c r="E280" s="164" t="s">
        <v>1</v>
      </c>
      <c r="F280" s="165" t="s">
        <v>450</v>
      </c>
      <c r="H280" s="164" t="s">
        <v>1</v>
      </c>
      <c r="I280" s="166"/>
      <c r="L280" s="163"/>
      <c r="M280" s="167"/>
      <c r="N280" s="168"/>
      <c r="O280" s="168"/>
      <c r="P280" s="168"/>
      <c r="Q280" s="168"/>
      <c r="R280" s="168"/>
      <c r="S280" s="168"/>
      <c r="T280" s="169"/>
      <c r="AT280" s="164" t="s">
        <v>134</v>
      </c>
      <c r="AU280" s="164" t="s">
        <v>87</v>
      </c>
      <c r="AV280" s="13" t="s">
        <v>85</v>
      </c>
      <c r="AW280" s="13" t="s">
        <v>33</v>
      </c>
      <c r="AX280" s="13" t="s">
        <v>77</v>
      </c>
      <c r="AY280" s="164" t="s">
        <v>123</v>
      </c>
    </row>
    <row r="281" spans="1:65" s="14" customFormat="1">
      <c r="B281" s="170"/>
      <c r="D281" s="158" t="s">
        <v>134</v>
      </c>
      <c r="E281" s="171" t="s">
        <v>1</v>
      </c>
      <c r="F281" s="172" t="s">
        <v>451</v>
      </c>
      <c r="H281" s="173">
        <v>17.28</v>
      </c>
      <c r="I281" s="174"/>
      <c r="L281" s="170"/>
      <c r="M281" s="175"/>
      <c r="N281" s="176"/>
      <c r="O281" s="176"/>
      <c r="P281" s="176"/>
      <c r="Q281" s="176"/>
      <c r="R281" s="176"/>
      <c r="S281" s="176"/>
      <c r="T281" s="177"/>
      <c r="AT281" s="171" t="s">
        <v>134</v>
      </c>
      <c r="AU281" s="171" t="s">
        <v>87</v>
      </c>
      <c r="AV281" s="14" t="s">
        <v>87</v>
      </c>
      <c r="AW281" s="14" t="s">
        <v>33</v>
      </c>
      <c r="AX281" s="14" t="s">
        <v>85</v>
      </c>
      <c r="AY281" s="171" t="s">
        <v>123</v>
      </c>
    </row>
    <row r="282" spans="1:65" s="2" customFormat="1" ht="16.5" customHeight="1">
      <c r="A282" s="33"/>
      <c r="B282" s="144"/>
      <c r="C282" s="145" t="s">
        <v>452</v>
      </c>
      <c r="D282" s="145" t="s">
        <v>126</v>
      </c>
      <c r="E282" s="146" t="s">
        <v>453</v>
      </c>
      <c r="F282" s="147" t="s">
        <v>454</v>
      </c>
      <c r="G282" s="148" t="s">
        <v>232</v>
      </c>
      <c r="H282" s="149">
        <v>172.8</v>
      </c>
      <c r="I282" s="150"/>
      <c r="J282" s="151">
        <f>ROUND(I282*H282,2)</f>
        <v>0</v>
      </c>
      <c r="K282" s="147" t="s">
        <v>130</v>
      </c>
      <c r="L282" s="34"/>
      <c r="M282" s="152" t="s">
        <v>1</v>
      </c>
      <c r="N282" s="153" t="s">
        <v>42</v>
      </c>
      <c r="O282" s="59"/>
      <c r="P282" s="154">
        <f>O282*H282</f>
        <v>0</v>
      </c>
      <c r="Q282" s="154">
        <v>0</v>
      </c>
      <c r="R282" s="154">
        <f>Q282*H282</f>
        <v>0</v>
      </c>
      <c r="S282" s="154">
        <v>0</v>
      </c>
      <c r="T282" s="155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56" t="s">
        <v>147</v>
      </c>
      <c r="AT282" s="156" t="s">
        <v>126</v>
      </c>
      <c r="AU282" s="156" t="s">
        <v>87</v>
      </c>
      <c r="AY282" s="18" t="s">
        <v>123</v>
      </c>
      <c r="BE282" s="157">
        <f>IF(N282="základní",J282,0)</f>
        <v>0</v>
      </c>
      <c r="BF282" s="157">
        <f>IF(N282="snížená",J282,0)</f>
        <v>0</v>
      </c>
      <c r="BG282" s="157">
        <f>IF(N282="zákl. přenesená",J282,0)</f>
        <v>0</v>
      </c>
      <c r="BH282" s="157">
        <f>IF(N282="sníž. přenesená",J282,0)</f>
        <v>0</v>
      </c>
      <c r="BI282" s="157">
        <f>IF(N282="nulová",J282,0)</f>
        <v>0</v>
      </c>
      <c r="BJ282" s="18" t="s">
        <v>85</v>
      </c>
      <c r="BK282" s="157">
        <f>ROUND(I282*H282,2)</f>
        <v>0</v>
      </c>
      <c r="BL282" s="18" t="s">
        <v>147</v>
      </c>
      <c r="BM282" s="156" t="s">
        <v>455</v>
      </c>
    </row>
    <row r="283" spans="1:65" s="2" customFormat="1">
      <c r="A283" s="33"/>
      <c r="B283" s="34"/>
      <c r="C283" s="33"/>
      <c r="D283" s="158" t="s">
        <v>133</v>
      </c>
      <c r="E283" s="33"/>
      <c r="F283" s="159" t="s">
        <v>456</v>
      </c>
      <c r="G283" s="33"/>
      <c r="H283" s="33"/>
      <c r="I283" s="160"/>
      <c r="J283" s="33"/>
      <c r="K283" s="33"/>
      <c r="L283" s="34"/>
      <c r="M283" s="161"/>
      <c r="N283" s="162"/>
      <c r="O283" s="59"/>
      <c r="P283" s="59"/>
      <c r="Q283" s="59"/>
      <c r="R283" s="59"/>
      <c r="S283" s="59"/>
      <c r="T283" s="60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T283" s="18" t="s">
        <v>133</v>
      </c>
      <c r="AU283" s="18" t="s">
        <v>87</v>
      </c>
    </row>
    <row r="284" spans="1:65" s="14" customFormat="1">
      <c r="B284" s="170"/>
      <c r="D284" s="158" t="s">
        <v>134</v>
      </c>
      <c r="E284" s="171" t="s">
        <v>1</v>
      </c>
      <c r="F284" s="172" t="s">
        <v>457</v>
      </c>
      <c r="H284" s="173">
        <v>172.8</v>
      </c>
      <c r="I284" s="174"/>
      <c r="L284" s="170"/>
      <c r="M284" s="175"/>
      <c r="N284" s="176"/>
      <c r="O284" s="176"/>
      <c r="P284" s="176"/>
      <c r="Q284" s="176"/>
      <c r="R284" s="176"/>
      <c r="S284" s="176"/>
      <c r="T284" s="177"/>
      <c r="AT284" s="171" t="s">
        <v>134</v>
      </c>
      <c r="AU284" s="171" t="s">
        <v>87</v>
      </c>
      <c r="AV284" s="14" t="s">
        <v>87</v>
      </c>
      <c r="AW284" s="14" t="s">
        <v>33</v>
      </c>
      <c r="AX284" s="14" t="s">
        <v>85</v>
      </c>
      <c r="AY284" s="171" t="s">
        <v>123</v>
      </c>
    </row>
    <row r="285" spans="1:65" s="2" customFormat="1" ht="16.5" customHeight="1">
      <c r="A285" s="33"/>
      <c r="B285" s="144"/>
      <c r="C285" s="145" t="s">
        <v>458</v>
      </c>
      <c r="D285" s="145" t="s">
        <v>126</v>
      </c>
      <c r="E285" s="146" t="s">
        <v>459</v>
      </c>
      <c r="F285" s="147" t="s">
        <v>460</v>
      </c>
      <c r="G285" s="148" t="s">
        <v>232</v>
      </c>
      <c r="H285" s="149">
        <v>1257</v>
      </c>
      <c r="I285" s="150"/>
      <c r="J285" s="151">
        <f>ROUND(I285*H285,2)</f>
        <v>0</v>
      </c>
      <c r="K285" s="147" t="s">
        <v>130</v>
      </c>
      <c r="L285" s="34"/>
      <c r="M285" s="152" t="s">
        <v>1</v>
      </c>
      <c r="N285" s="153" t="s">
        <v>42</v>
      </c>
      <c r="O285" s="59"/>
      <c r="P285" s="154">
        <f>O285*H285</f>
        <v>0</v>
      </c>
      <c r="Q285" s="154">
        <v>0</v>
      </c>
      <c r="R285" s="154">
        <f>Q285*H285</f>
        <v>0</v>
      </c>
      <c r="S285" s="154">
        <v>0</v>
      </c>
      <c r="T285" s="155">
        <f>S285*H285</f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56" t="s">
        <v>147</v>
      </c>
      <c r="AT285" s="156" t="s">
        <v>126</v>
      </c>
      <c r="AU285" s="156" t="s">
        <v>87</v>
      </c>
      <c r="AY285" s="18" t="s">
        <v>123</v>
      </c>
      <c r="BE285" s="157">
        <f>IF(N285="základní",J285,0)</f>
        <v>0</v>
      </c>
      <c r="BF285" s="157">
        <f>IF(N285="snížená",J285,0)</f>
        <v>0</v>
      </c>
      <c r="BG285" s="157">
        <f>IF(N285="zákl. přenesená",J285,0)</f>
        <v>0</v>
      </c>
      <c r="BH285" s="157">
        <f>IF(N285="sníž. přenesená",J285,0)</f>
        <v>0</v>
      </c>
      <c r="BI285" s="157">
        <f>IF(N285="nulová",J285,0)</f>
        <v>0</v>
      </c>
      <c r="BJ285" s="18" t="s">
        <v>85</v>
      </c>
      <c r="BK285" s="157">
        <f>ROUND(I285*H285,2)</f>
        <v>0</v>
      </c>
      <c r="BL285" s="18" t="s">
        <v>147</v>
      </c>
      <c r="BM285" s="156" t="s">
        <v>461</v>
      </c>
    </row>
    <row r="286" spans="1:65" s="2" customFormat="1">
      <c r="A286" s="33"/>
      <c r="B286" s="34"/>
      <c r="C286" s="33"/>
      <c r="D286" s="158" t="s">
        <v>133</v>
      </c>
      <c r="E286" s="33"/>
      <c r="F286" s="159" t="s">
        <v>462</v>
      </c>
      <c r="G286" s="33"/>
      <c r="H286" s="33"/>
      <c r="I286" s="160"/>
      <c r="J286" s="33"/>
      <c r="K286" s="33"/>
      <c r="L286" s="34"/>
      <c r="M286" s="161"/>
      <c r="N286" s="162"/>
      <c r="O286" s="59"/>
      <c r="P286" s="59"/>
      <c r="Q286" s="59"/>
      <c r="R286" s="59"/>
      <c r="S286" s="59"/>
      <c r="T286" s="60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T286" s="18" t="s">
        <v>133</v>
      </c>
      <c r="AU286" s="18" t="s">
        <v>87</v>
      </c>
    </row>
    <row r="287" spans="1:65" s="14" customFormat="1">
      <c r="B287" s="170"/>
      <c r="D287" s="158" t="s">
        <v>134</v>
      </c>
      <c r="E287" s="171" t="s">
        <v>1</v>
      </c>
      <c r="F287" s="172" t="s">
        <v>463</v>
      </c>
      <c r="H287" s="173">
        <v>794.4</v>
      </c>
      <c r="I287" s="174"/>
      <c r="L287" s="170"/>
      <c r="M287" s="175"/>
      <c r="N287" s="176"/>
      <c r="O287" s="176"/>
      <c r="P287" s="176"/>
      <c r="Q287" s="176"/>
      <c r="R287" s="176"/>
      <c r="S287" s="176"/>
      <c r="T287" s="177"/>
      <c r="AT287" s="171" t="s">
        <v>134</v>
      </c>
      <c r="AU287" s="171" t="s">
        <v>87</v>
      </c>
      <c r="AV287" s="14" t="s">
        <v>87</v>
      </c>
      <c r="AW287" s="14" t="s">
        <v>33</v>
      </c>
      <c r="AX287" s="14" t="s">
        <v>77</v>
      </c>
      <c r="AY287" s="171" t="s">
        <v>123</v>
      </c>
    </row>
    <row r="288" spans="1:65" s="14" customFormat="1">
      <c r="B288" s="170"/>
      <c r="D288" s="158" t="s">
        <v>134</v>
      </c>
      <c r="E288" s="171" t="s">
        <v>1</v>
      </c>
      <c r="F288" s="172" t="s">
        <v>464</v>
      </c>
      <c r="H288" s="173">
        <v>377.6</v>
      </c>
      <c r="I288" s="174"/>
      <c r="L288" s="170"/>
      <c r="M288" s="175"/>
      <c r="N288" s="176"/>
      <c r="O288" s="176"/>
      <c r="P288" s="176"/>
      <c r="Q288" s="176"/>
      <c r="R288" s="176"/>
      <c r="S288" s="176"/>
      <c r="T288" s="177"/>
      <c r="AT288" s="171" t="s">
        <v>134</v>
      </c>
      <c r="AU288" s="171" t="s">
        <v>87</v>
      </c>
      <c r="AV288" s="14" t="s">
        <v>87</v>
      </c>
      <c r="AW288" s="14" t="s">
        <v>33</v>
      </c>
      <c r="AX288" s="14" t="s">
        <v>77</v>
      </c>
      <c r="AY288" s="171" t="s">
        <v>123</v>
      </c>
    </row>
    <row r="289" spans="1:65" s="14" customFormat="1">
      <c r="B289" s="170"/>
      <c r="D289" s="158" t="s">
        <v>134</v>
      </c>
      <c r="E289" s="171" t="s">
        <v>1</v>
      </c>
      <c r="F289" s="172" t="s">
        <v>465</v>
      </c>
      <c r="H289" s="173">
        <v>85</v>
      </c>
      <c r="I289" s="174"/>
      <c r="L289" s="170"/>
      <c r="M289" s="175"/>
      <c r="N289" s="176"/>
      <c r="O289" s="176"/>
      <c r="P289" s="176"/>
      <c r="Q289" s="176"/>
      <c r="R289" s="176"/>
      <c r="S289" s="176"/>
      <c r="T289" s="177"/>
      <c r="AT289" s="171" t="s">
        <v>134</v>
      </c>
      <c r="AU289" s="171" t="s">
        <v>87</v>
      </c>
      <c r="AV289" s="14" t="s">
        <v>87</v>
      </c>
      <c r="AW289" s="14" t="s">
        <v>33</v>
      </c>
      <c r="AX289" s="14" t="s">
        <v>77</v>
      </c>
      <c r="AY289" s="171" t="s">
        <v>123</v>
      </c>
    </row>
    <row r="290" spans="1:65" s="15" customFormat="1">
      <c r="B290" s="181"/>
      <c r="D290" s="158" t="s">
        <v>134</v>
      </c>
      <c r="E290" s="182" t="s">
        <v>1</v>
      </c>
      <c r="F290" s="183" t="s">
        <v>262</v>
      </c>
      <c r="H290" s="184">
        <v>1257</v>
      </c>
      <c r="I290" s="185"/>
      <c r="L290" s="181"/>
      <c r="M290" s="186"/>
      <c r="N290" s="187"/>
      <c r="O290" s="187"/>
      <c r="P290" s="187"/>
      <c r="Q290" s="187"/>
      <c r="R290" s="187"/>
      <c r="S290" s="187"/>
      <c r="T290" s="188"/>
      <c r="AT290" s="182" t="s">
        <v>134</v>
      </c>
      <c r="AU290" s="182" t="s">
        <v>87</v>
      </c>
      <c r="AV290" s="15" t="s">
        <v>147</v>
      </c>
      <c r="AW290" s="15" t="s">
        <v>33</v>
      </c>
      <c r="AX290" s="15" t="s">
        <v>85</v>
      </c>
      <c r="AY290" s="182" t="s">
        <v>123</v>
      </c>
    </row>
    <row r="291" spans="1:65" s="12" customFormat="1" ht="22.9" customHeight="1">
      <c r="B291" s="131"/>
      <c r="D291" s="132" t="s">
        <v>76</v>
      </c>
      <c r="E291" s="142" t="s">
        <v>87</v>
      </c>
      <c r="F291" s="142" t="s">
        <v>466</v>
      </c>
      <c r="I291" s="134"/>
      <c r="J291" s="143">
        <f>BK291</f>
        <v>0</v>
      </c>
      <c r="L291" s="131"/>
      <c r="M291" s="136"/>
      <c r="N291" s="137"/>
      <c r="O291" s="137"/>
      <c r="P291" s="138">
        <f>SUM(P292:P313)</f>
        <v>0</v>
      </c>
      <c r="Q291" s="137"/>
      <c r="R291" s="138">
        <f>SUM(R292:R313)</f>
        <v>11.3459646</v>
      </c>
      <c r="S291" s="137"/>
      <c r="T291" s="139">
        <f>SUM(T292:T313)</f>
        <v>0</v>
      </c>
      <c r="AR291" s="132" t="s">
        <v>85</v>
      </c>
      <c r="AT291" s="140" t="s">
        <v>76</v>
      </c>
      <c r="AU291" s="140" t="s">
        <v>85</v>
      </c>
      <c r="AY291" s="132" t="s">
        <v>123</v>
      </c>
      <c r="BK291" s="141">
        <f>SUM(BK292:BK313)</f>
        <v>0</v>
      </c>
    </row>
    <row r="292" spans="1:65" s="2" customFormat="1" ht="16.5" customHeight="1">
      <c r="A292" s="33"/>
      <c r="B292" s="144"/>
      <c r="C292" s="145" t="s">
        <v>467</v>
      </c>
      <c r="D292" s="145" t="s">
        <v>126</v>
      </c>
      <c r="E292" s="146" t="s">
        <v>468</v>
      </c>
      <c r="F292" s="147" t="s">
        <v>469</v>
      </c>
      <c r="G292" s="148" t="s">
        <v>303</v>
      </c>
      <c r="H292" s="149">
        <v>9.9</v>
      </c>
      <c r="I292" s="150"/>
      <c r="J292" s="151">
        <f>ROUND(I292*H292,2)</f>
        <v>0</v>
      </c>
      <c r="K292" s="147" t="s">
        <v>130</v>
      </c>
      <c r="L292" s="34"/>
      <c r="M292" s="152" t="s">
        <v>1</v>
      </c>
      <c r="N292" s="153" t="s">
        <v>42</v>
      </c>
      <c r="O292" s="59"/>
      <c r="P292" s="154">
        <f>O292*H292</f>
        <v>0</v>
      </c>
      <c r="Q292" s="154">
        <v>0</v>
      </c>
      <c r="R292" s="154">
        <f>Q292*H292</f>
        <v>0</v>
      </c>
      <c r="S292" s="154">
        <v>0</v>
      </c>
      <c r="T292" s="155">
        <f>S292*H292</f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56" t="s">
        <v>147</v>
      </c>
      <c r="AT292" s="156" t="s">
        <v>126</v>
      </c>
      <c r="AU292" s="156" t="s">
        <v>87</v>
      </c>
      <c r="AY292" s="18" t="s">
        <v>123</v>
      </c>
      <c r="BE292" s="157">
        <f>IF(N292="základní",J292,0)</f>
        <v>0</v>
      </c>
      <c r="BF292" s="157">
        <f>IF(N292="snížená",J292,0)</f>
        <v>0</v>
      </c>
      <c r="BG292" s="157">
        <f>IF(N292="zákl. přenesená",J292,0)</f>
        <v>0</v>
      </c>
      <c r="BH292" s="157">
        <f>IF(N292="sníž. přenesená",J292,0)</f>
        <v>0</v>
      </c>
      <c r="BI292" s="157">
        <f>IF(N292="nulová",J292,0)</f>
        <v>0</v>
      </c>
      <c r="BJ292" s="18" t="s">
        <v>85</v>
      </c>
      <c r="BK292" s="157">
        <f>ROUND(I292*H292,2)</f>
        <v>0</v>
      </c>
      <c r="BL292" s="18" t="s">
        <v>147</v>
      </c>
      <c r="BM292" s="156" t="s">
        <v>470</v>
      </c>
    </row>
    <row r="293" spans="1:65" s="2" customFormat="1" ht="19.5">
      <c r="A293" s="33"/>
      <c r="B293" s="34"/>
      <c r="C293" s="33"/>
      <c r="D293" s="158" t="s">
        <v>133</v>
      </c>
      <c r="E293" s="33"/>
      <c r="F293" s="159" t="s">
        <v>471</v>
      </c>
      <c r="G293" s="33"/>
      <c r="H293" s="33"/>
      <c r="I293" s="160"/>
      <c r="J293" s="33"/>
      <c r="K293" s="33"/>
      <c r="L293" s="34"/>
      <c r="M293" s="161"/>
      <c r="N293" s="162"/>
      <c r="O293" s="59"/>
      <c r="P293" s="59"/>
      <c r="Q293" s="59"/>
      <c r="R293" s="59"/>
      <c r="S293" s="59"/>
      <c r="T293" s="60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T293" s="18" t="s">
        <v>133</v>
      </c>
      <c r="AU293" s="18" t="s">
        <v>87</v>
      </c>
    </row>
    <row r="294" spans="1:65" s="13" customFormat="1">
      <c r="B294" s="163"/>
      <c r="D294" s="158" t="s">
        <v>134</v>
      </c>
      <c r="E294" s="164" t="s">
        <v>1</v>
      </c>
      <c r="F294" s="165" t="s">
        <v>472</v>
      </c>
      <c r="H294" s="164" t="s">
        <v>1</v>
      </c>
      <c r="I294" s="166"/>
      <c r="L294" s="163"/>
      <c r="M294" s="167"/>
      <c r="N294" s="168"/>
      <c r="O294" s="168"/>
      <c r="P294" s="168"/>
      <c r="Q294" s="168"/>
      <c r="R294" s="168"/>
      <c r="S294" s="168"/>
      <c r="T294" s="169"/>
      <c r="AT294" s="164" t="s">
        <v>134</v>
      </c>
      <c r="AU294" s="164" t="s">
        <v>87</v>
      </c>
      <c r="AV294" s="13" t="s">
        <v>85</v>
      </c>
      <c r="AW294" s="13" t="s">
        <v>33</v>
      </c>
      <c r="AX294" s="13" t="s">
        <v>77</v>
      </c>
      <c r="AY294" s="164" t="s">
        <v>123</v>
      </c>
    </row>
    <row r="295" spans="1:65" s="14" customFormat="1">
      <c r="B295" s="170"/>
      <c r="D295" s="158" t="s">
        <v>134</v>
      </c>
      <c r="E295" s="171" t="s">
        <v>1</v>
      </c>
      <c r="F295" s="172" t="s">
        <v>473</v>
      </c>
      <c r="H295" s="173">
        <v>14.85</v>
      </c>
      <c r="I295" s="174"/>
      <c r="L295" s="170"/>
      <c r="M295" s="175"/>
      <c r="N295" s="176"/>
      <c r="O295" s="176"/>
      <c r="P295" s="176"/>
      <c r="Q295" s="176"/>
      <c r="R295" s="176"/>
      <c r="S295" s="176"/>
      <c r="T295" s="177"/>
      <c r="AT295" s="171" t="s">
        <v>134</v>
      </c>
      <c r="AU295" s="171" t="s">
        <v>87</v>
      </c>
      <c r="AV295" s="14" t="s">
        <v>87</v>
      </c>
      <c r="AW295" s="14" t="s">
        <v>33</v>
      </c>
      <c r="AX295" s="14" t="s">
        <v>77</v>
      </c>
      <c r="AY295" s="171" t="s">
        <v>123</v>
      </c>
    </row>
    <row r="296" spans="1:65" s="13" customFormat="1">
      <c r="B296" s="163"/>
      <c r="D296" s="158" t="s">
        <v>134</v>
      </c>
      <c r="E296" s="164" t="s">
        <v>1</v>
      </c>
      <c r="F296" s="165" t="s">
        <v>474</v>
      </c>
      <c r="H296" s="164" t="s">
        <v>1</v>
      </c>
      <c r="I296" s="166"/>
      <c r="L296" s="163"/>
      <c r="M296" s="167"/>
      <c r="N296" s="168"/>
      <c r="O296" s="168"/>
      <c r="P296" s="168"/>
      <c r="Q296" s="168"/>
      <c r="R296" s="168"/>
      <c r="S296" s="168"/>
      <c r="T296" s="169"/>
      <c r="AT296" s="164" t="s">
        <v>134</v>
      </c>
      <c r="AU296" s="164" t="s">
        <v>87</v>
      </c>
      <c r="AV296" s="13" t="s">
        <v>85</v>
      </c>
      <c r="AW296" s="13" t="s">
        <v>33</v>
      </c>
      <c r="AX296" s="13" t="s">
        <v>77</v>
      </c>
      <c r="AY296" s="164" t="s">
        <v>123</v>
      </c>
    </row>
    <row r="297" spans="1:65" s="14" customFormat="1">
      <c r="B297" s="170"/>
      <c r="D297" s="158" t="s">
        <v>134</v>
      </c>
      <c r="E297" s="171" t="s">
        <v>1</v>
      </c>
      <c r="F297" s="172" t="s">
        <v>475</v>
      </c>
      <c r="H297" s="173">
        <v>-4.95</v>
      </c>
      <c r="I297" s="174"/>
      <c r="L297" s="170"/>
      <c r="M297" s="175"/>
      <c r="N297" s="176"/>
      <c r="O297" s="176"/>
      <c r="P297" s="176"/>
      <c r="Q297" s="176"/>
      <c r="R297" s="176"/>
      <c r="S297" s="176"/>
      <c r="T297" s="177"/>
      <c r="AT297" s="171" t="s">
        <v>134</v>
      </c>
      <c r="AU297" s="171" t="s">
        <v>87</v>
      </c>
      <c r="AV297" s="14" t="s">
        <v>87</v>
      </c>
      <c r="AW297" s="14" t="s">
        <v>33</v>
      </c>
      <c r="AX297" s="14" t="s">
        <v>77</v>
      </c>
      <c r="AY297" s="171" t="s">
        <v>123</v>
      </c>
    </row>
    <row r="298" spans="1:65" s="15" customFormat="1">
      <c r="B298" s="181"/>
      <c r="D298" s="158" t="s">
        <v>134</v>
      </c>
      <c r="E298" s="182" t="s">
        <v>1</v>
      </c>
      <c r="F298" s="183" t="s">
        <v>262</v>
      </c>
      <c r="H298" s="184">
        <v>9.9</v>
      </c>
      <c r="I298" s="185"/>
      <c r="L298" s="181"/>
      <c r="M298" s="186"/>
      <c r="N298" s="187"/>
      <c r="O298" s="187"/>
      <c r="P298" s="187"/>
      <c r="Q298" s="187"/>
      <c r="R298" s="187"/>
      <c r="S298" s="187"/>
      <c r="T298" s="188"/>
      <c r="AT298" s="182" t="s">
        <v>134</v>
      </c>
      <c r="AU298" s="182" t="s">
        <v>87</v>
      </c>
      <c r="AV298" s="15" t="s">
        <v>147</v>
      </c>
      <c r="AW298" s="15" t="s">
        <v>33</v>
      </c>
      <c r="AX298" s="15" t="s">
        <v>85</v>
      </c>
      <c r="AY298" s="182" t="s">
        <v>123</v>
      </c>
    </row>
    <row r="299" spans="1:65" s="2" customFormat="1" ht="24.2" customHeight="1">
      <c r="A299" s="33"/>
      <c r="B299" s="144"/>
      <c r="C299" s="145" t="s">
        <v>476</v>
      </c>
      <c r="D299" s="145" t="s">
        <v>126</v>
      </c>
      <c r="E299" s="146" t="s">
        <v>477</v>
      </c>
      <c r="F299" s="147" t="s">
        <v>478</v>
      </c>
      <c r="G299" s="148" t="s">
        <v>282</v>
      </c>
      <c r="H299" s="149">
        <v>49.5</v>
      </c>
      <c r="I299" s="150"/>
      <c r="J299" s="151">
        <f>ROUND(I299*H299,2)</f>
        <v>0</v>
      </c>
      <c r="K299" s="147" t="s">
        <v>130</v>
      </c>
      <c r="L299" s="34"/>
      <c r="M299" s="152" t="s">
        <v>1</v>
      </c>
      <c r="N299" s="153" t="s">
        <v>42</v>
      </c>
      <c r="O299" s="59"/>
      <c r="P299" s="154">
        <f>O299*H299</f>
        <v>0</v>
      </c>
      <c r="Q299" s="154">
        <v>0.20469000000000001</v>
      </c>
      <c r="R299" s="154">
        <f>Q299*H299</f>
        <v>10.132155000000001</v>
      </c>
      <c r="S299" s="154">
        <v>0</v>
      </c>
      <c r="T299" s="155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56" t="s">
        <v>147</v>
      </c>
      <c r="AT299" s="156" t="s">
        <v>126</v>
      </c>
      <c r="AU299" s="156" t="s">
        <v>87</v>
      </c>
      <c r="AY299" s="18" t="s">
        <v>123</v>
      </c>
      <c r="BE299" s="157">
        <f>IF(N299="základní",J299,0)</f>
        <v>0</v>
      </c>
      <c r="BF299" s="157">
        <f>IF(N299="snížená",J299,0)</f>
        <v>0</v>
      </c>
      <c r="BG299" s="157">
        <f>IF(N299="zákl. přenesená",J299,0)</f>
        <v>0</v>
      </c>
      <c r="BH299" s="157">
        <f>IF(N299="sníž. přenesená",J299,0)</f>
        <v>0</v>
      </c>
      <c r="BI299" s="157">
        <f>IF(N299="nulová",J299,0)</f>
        <v>0</v>
      </c>
      <c r="BJ299" s="18" t="s">
        <v>85</v>
      </c>
      <c r="BK299" s="157">
        <f>ROUND(I299*H299,2)</f>
        <v>0</v>
      </c>
      <c r="BL299" s="18" t="s">
        <v>147</v>
      </c>
      <c r="BM299" s="156" t="s">
        <v>479</v>
      </c>
    </row>
    <row r="300" spans="1:65" s="2" customFormat="1" ht="19.5">
      <c r="A300" s="33"/>
      <c r="B300" s="34"/>
      <c r="C300" s="33"/>
      <c r="D300" s="158" t="s">
        <v>133</v>
      </c>
      <c r="E300" s="33"/>
      <c r="F300" s="159" t="s">
        <v>480</v>
      </c>
      <c r="G300" s="33"/>
      <c r="H300" s="33"/>
      <c r="I300" s="160"/>
      <c r="J300" s="33"/>
      <c r="K300" s="33"/>
      <c r="L300" s="34"/>
      <c r="M300" s="161"/>
      <c r="N300" s="162"/>
      <c r="O300" s="59"/>
      <c r="P300" s="59"/>
      <c r="Q300" s="59"/>
      <c r="R300" s="59"/>
      <c r="S300" s="59"/>
      <c r="T300" s="60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T300" s="18" t="s">
        <v>133</v>
      </c>
      <c r="AU300" s="18" t="s">
        <v>87</v>
      </c>
    </row>
    <row r="301" spans="1:65" s="14" customFormat="1">
      <c r="B301" s="170"/>
      <c r="D301" s="158" t="s">
        <v>134</v>
      </c>
      <c r="E301" s="171" t="s">
        <v>1</v>
      </c>
      <c r="F301" s="172" t="s">
        <v>481</v>
      </c>
      <c r="H301" s="173">
        <v>49.5</v>
      </c>
      <c r="I301" s="174"/>
      <c r="L301" s="170"/>
      <c r="M301" s="175"/>
      <c r="N301" s="176"/>
      <c r="O301" s="176"/>
      <c r="P301" s="176"/>
      <c r="Q301" s="176"/>
      <c r="R301" s="176"/>
      <c r="S301" s="176"/>
      <c r="T301" s="177"/>
      <c r="AT301" s="171" t="s">
        <v>134</v>
      </c>
      <c r="AU301" s="171" t="s">
        <v>87</v>
      </c>
      <c r="AV301" s="14" t="s">
        <v>87</v>
      </c>
      <c r="AW301" s="14" t="s">
        <v>33</v>
      </c>
      <c r="AX301" s="14" t="s">
        <v>85</v>
      </c>
      <c r="AY301" s="171" t="s">
        <v>123</v>
      </c>
    </row>
    <row r="302" spans="1:65" s="13" customFormat="1">
      <c r="B302" s="163"/>
      <c r="D302" s="158" t="s">
        <v>134</v>
      </c>
      <c r="E302" s="164" t="s">
        <v>1</v>
      </c>
      <c r="F302" s="165" t="s">
        <v>482</v>
      </c>
      <c r="H302" s="164" t="s">
        <v>1</v>
      </c>
      <c r="I302" s="166"/>
      <c r="L302" s="163"/>
      <c r="M302" s="167"/>
      <c r="N302" s="168"/>
      <c r="O302" s="168"/>
      <c r="P302" s="168"/>
      <c r="Q302" s="168"/>
      <c r="R302" s="168"/>
      <c r="S302" s="168"/>
      <c r="T302" s="169"/>
      <c r="AT302" s="164" t="s">
        <v>134</v>
      </c>
      <c r="AU302" s="164" t="s">
        <v>87</v>
      </c>
      <c r="AV302" s="13" t="s">
        <v>85</v>
      </c>
      <c r="AW302" s="13" t="s">
        <v>33</v>
      </c>
      <c r="AX302" s="13" t="s">
        <v>77</v>
      </c>
      <c r="AY302" s="164" t="s">
        <v>123</v>
      </c>
    </row>
    <row r="303" spans="1:65" s="2" customFormat="1" ht="16.5" customHeight="1">
      <c r="A303" s="33"/>
      <c r="B303" s="144"/>
      <c r="C303" s="145" t="s">
        <v>483</v>
      </c>
      <c r="D303" s="145" t="s">
        <v>126</v>
      </c>
      <c r="E303" s="146" t="s">
        <v>484</v>
      </c>
      <c r="F303" s="147" t="s">
        <v>485</v>
      </c>
      <c r="G303" s="148" t="s">
        <v>303</v>
      </c>
      <c r="H303" s="149">
        <v>0.48</v>
      </c>
      <c r="I303" s="150"/>
      <c r="J303" s="151">
        <f>ROUND(I303*H303,2)</f>
        <v>0</v>
      </c>
      <c r="K303" s="147" t="s">
        <v>130</v>
      </c>
      <c r="L303" s="34"/>
      <c r="M303" s="152" t="s">
        <v>1</v>
      </c>
      <c r="N303" s="153" t="s">
        <v>42</v>
      </c>
      <c r="O303" s="59"/>
      <c r="P303" s="154">
        <f>O303*H303</f>
        <v>0</v>
      </c>
      <c r="Q303" s="154">
        <v>2.5018699999999998</v>
      </c>
      <c r="R303" s="154">
        <f>Q303*H303</f>
        <v>1.2008975999999998</v>
      </c>
      <c r="S303" s="154">
        <v>0</v>
      </c>
      <c r="T303" s="155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56" t="s">
        <v>147</v>
      </c>
      <c r="AT303" s="156" t="s">
        <v>126</v>
      </c>
      <c r="AU303" s="156" t="s">
        <v>87</v>
      </c>
      <c r="AY303" s="18" t="s">
        <v>123</v>
      </c>
      <c r="BE303" s="157">
        <f>IF(N303="základní",J303,0)</f>
        <v>0</v>
      </c>
      <c r="BF303" s="157">
        <f>IF(N303="snížená",J303,0)</f>
        <v>0</v>
      </c>
      <c r="BG303" s="157">
        <f>IF(N303="zákl. přenesená",J303,0)</f>
        <v>0</v>
      </c>
      <c r="BH303" s="157">
        <f>IF(N303="sníž. přenesená",J303,0)</f>
        <v>0</v>
      </c>
      <c r="BI303" s="157">
        <f>IF(N303="nulová",J303,0)</f>
        <v>0</v>
      </c>
      <c r="BJ303" s="18" t="s">
        <v>85</v>
      </c>
      <c r="BK303" s="157">
        <f>ROUND(I303*H303,2)</f>
        <v>0</v>
      </c>
      <c r="BL303" s="18" t="s">
        <v>147</v>
      </c>
      <c r="BM303" s="156" t="s">
        <v>486</v>
      </c>
    </row>
    <row r="304" spans="1:65" s="2" customFormat="1">
      <c r="A304" s="33"/>
      <c r="B304" s="34"/>
      <c r="C304" s="33"/>
      <c r="D304" s="158" t="s">
        <v>133</v>
      </c>
      <c r="E304" s="33"/>
      <c r="F304" s="159" t="s">
        <v>487</v>
      </c>
      <c r="G304" s="33"/>
      <c r="H304" s="33"/>
      <c r="I304" s="160"/>
      <c r="J304" s="33"/>
      <c r="K304" s="33"/>
      <c r="L304" s="34"/>
      <c r="M304" s="161"/>
      <c r="N304" s="162"/>
      <c r="O304" s="59"/>
      <c r="P304" s="59"/>
      <c r="Q304" s="59"/>
      <c r="R304" s="59"/>
      <c r="S304" s="59"/>
      <c r="T304" s="60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T304" s="18" t="s">
        <v>133</v>
      </c>
      <c r="AU304" s="18" t="s">
        <v>87</v>
      </c>
    </row>
    <row r="305" spans="1:65" s="13" customFormat="1">
      <c r="B305" s="163"/>
      <c r="D305" s="158" t="s">
        <v>134</v>
      </c>
      <c r="E305" s="164" t="s">
        <v>1</v>
      </c>
      <c r="F305" s="165" t="s">
        <v>488</v>
      </c>
      <c r="H305" s="164" t="s">
        <v>1</v>
      </c>
      <c r="I305" s="166"/>
      <c r="L305" s="163"/>
      <c r="M305" s="167"/>
      <c r="N305" s="168"/>
      <c r="O305" s="168"/>
      <c r="P305" s="168"/>
      <c r="Q305" s="168"/>
      <c r="R305" s="168"/>
      <c r="S305" s="168"/>
      <c r="T305" s="169"/>
      <c r="AT305" s="164" t="s">
        <v>134</v>
      </c>
      <c r="AU305" s="164" t="s">
        <v>87</v>
      </c>
      <c r="AV305" s="13" t="s">
        <v>85</v>
      </c>
      <c r="AW305" s="13" t="s">
        <v>33</v>
      </c>
      <c r="AX305" s="13" t="s">
        <v>77</v>
      </c>
      <c r="AY305" s="164" t="s">
        <v>123</v>
      </c>
    </row>
    <row r="306" spans="1:65" s="14" customFormat="1">
      <c r="B306" s="170"/>
      <c r="D306" s="158" t="s">
        <v>134</v>
      </c>
      <c r="E306" s="171" t="s">
        <v>1</v>
      </c>
      <c r="F306" s="172" t="s">
        <v>489</v>
      </c>
      <c r="H306" s="173">
        <v>0.48</v>
      </c>
      <c r="I306" s="174"/>
      <c r="L306" s="170"/>
      <c r="M306" s="175"/>
      <c r="N306" s="176"/>
      <c r="O306" s="176"/>
      <c r="P306" s="176"/>
      <c r="Q306" s="176"/>
      <c r="R306" s="176"/>
      <c r="S306" s="176"/>
      <c r="T306" s="177"/>
      <c r="AT306" s="171" t="s">
        <v>134</v>
      </c>
      <c r="AU306" s="171" t="s">
        <v>87</v>
      </c>
      <c r="AV306" s="14" t="s">
        <v>87</v>
      </c>
      <c r="AW306" s="14" t="s">
        <v>33</v>
      </c>
      <c r="AX306" s="14" t="s">
        <v>85</v>
      </c>
      <c r="AY306" s="171" t="s">
        <v>123</v>
      </c>
    </row>
    <row r="307" spans="1:65" s="2" customFormat="1" ht="16.5" customHeight="1">
      <c r="A307" s="33"/>
      <c r="B307" s="144"/>
      <c r="C307" s="145" t="s">
        <v>490</v>
      </c>
      <c r="D307" s="145" t="s">
        <v>126</v>
      </c>
      <c r="E307" s="146" t="s">
        <v>491</v>
      </c>
      <c r="F307" s="147" t="s">
        <v>492</v>
      </c>
      <c r="G307" s="148" t="s">
        <v>232</v>
      </c>
      <c r="H307" s="149">
        <v>4.8</v>
      </c>
      <c r="I307" s="150"/>
      <c r="J307" s="151">
        <f>ROUND(I307*H307,2)</f>
        <v>0</v>
      </c>
      <c r="K307" s="147" t="s">
        <v>130</v>
      </c>
      <c r="L307" s="34"/>
      <c r="M307" s="152" t="s">
        <v>1</v>
      </c>
      <c r="N307" s="153" t="s">
        <v>42</v>
      </c>
      <c r="O307" s="59"/>
      <c r="P307" s="154">
        <f>O307*H307</f>
        <v>0</v>
      </c>
      <c r="Q307" s="154">
        <v>2.6900000000000001E-3</v>
      </c>
      <c r="R307" s="154">
        <f>Q307*H307</f>
        <v>1.2912E-2</v>
      </c>
      <c r="S307" s="154">
        <v>0</v>
      </c>
      <c r="T307" s="155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56" t="s">
        <v>147</v>
      </c>
      <c r="AT307" s="156" t="s">
        <v>126</v>
      </c>
      <c r="AU307" s="156" t="s">
        <v>87</v>
      </c>
      <c r="AY307" s="18" t="s">
        <v>123</v>
      </c>
      <c r="BE307" s="157">
        <f>IF(N307="základní",J307,0)</f>
        <v>0</v>
      </c>
      <c r="BF307" s="157">
        <f>IF(N307="snížená",J307,0)</f>
        <v>0</v>
      </c>
      <c r="BG307" s="157">
        <f>IF(N307="zákl. přenesená",J307,0)</f>
        <v>0</v>
      </c>
      <c r="BH307" s="157">
        <f>IF(N307="sníž. přenesená",J307,0)</f>
        <v>0</v>
      </c>
      <c r="BI307" s="157">
        <f>IF(N307="nulová",J307,0)</f>
        <v>0</v>
      </c>
      <c r="BJ307" s="18" t="s">
        <v>85</v>
      </c>
      <c r="BK307" s="157">
        <f>ROUND(I307*H307,2)</f>
        <v>0</v>
      </c>
      <c r="BL307" s="18" t="s">
        <v>147</v>
      </c>
      <c r="BM307" s="156" t="s">
        <v>493</v>
      </c>
    </row>
    <row r="308" spans="1:65" s="2" customFormat="1">
      <c r="A308" s="33"/>
      <c r="B308" s="34"/>
      <c r="C308" s="33"/>
      <c r="D308" s="158" t="s">
        <v>133</v>
      </c>
      <c r="E308" s="33"/>
      <c r="F308" s="159" t="s">
        <v>494</v>
      </c>
      <c r="G308" s="33"/>
      <c r="H308" s="33"/>
      <c r="I308" s="160"/>
      <c r="J308" s="33"/>
      <c r="K308" s="33"/>
      <c r="L308" s="34"/>
      <c r="M308" s="161"/>
      <c r="N308" s="162"/>
      <c r="O308" s="59"/>
      <c r="P308" s="59"/>
      <c r="Q308" s="59"/>
      <c r="R308" s="59"/>
      <c r="S308" s="59"/>
      <c r="T308" s="60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T308" s="18" t="s">
        <v>133</v>
      </c>
      <c r="AU308" s="18" t="s">
        <v>87</v>
      </c>
    </row>
    <row r="309" spans="1:65" s="13" customFormat="1">
      <c r="B309" s="163"/>
      <c r="D309" s="158" t="s">
        <v>134</v>
      </c>
      <c r="E309" s="164" t="s">
        <v>1</v>
      </c>
      <c r="F309" s="165" t="s">
        <v>495</v>
      </c>
      <c r="H309" s="164" t="s">
        <v>1</v>
      </c>
      <c r="I309" s="166"/>
      <c r="L309" s="163"/>
      <c r="M309" s="167"/>
      <c r="N309" s="168"/>
      <c r="O309" s="168"/>
      <c r="P309" s="168"/>
      <c r="Q309" s="168"/>
      <c r="R309" s="168"/>
      <c r="S309" s="168"/>
      <c r="T309" s="169"/>
      <c r="AT309" s="164" t="s">
        <v>134</v>
      </c>
      <c r="AU309" s="164" t="s">
        <v>87</v>
      </c>
      <c r="AV309" s="13" t="s">
        <v>85</v>
      </c>
      <c r="AW309" s="13" t="s">
        <v>33</v>
      </c>
      <c r="AX309" s="13" t="s">
        <v>77</v>
      </c>
      <c r="AY309" s="164" t="s">
        <v>123</v>
      </c>
    </row>
    <row r="310" spans="1:65" s="14" customFormat="1">
      <c r="B310" s="170"/>
      <c r="D310" s="158" t="s">
        <v>134</v>
      </c>
      <c r="E310" s="171" t="s">
        <v>1</v>
      </c>
      <c r="F310" s="172" t="s">
        <v>496</v>
      </c>
      <c r="H310" s="173">
        <v>4.8</v>
      </c>
      <c r="I310" s="174"/>
      <c r="L310" s="170"/>
      <c r="M310" s="175"/>
      <c r="N310" s="176"/>
      <c r="O310" s="176"/>
      <c r="P310" s="176"/>
      <c r="Q310" s="176"/>
      <c r="R310" s="176"/>
      <c r="S310" s="176"/>
      <c r="T310" s="177"/>
      <c r="AT310" s="171" t="s">
        <v>134</v>
      </c>
      <c r="AU310" s="171" t="s">
        <v>87</v>
      </c>
      <c r="AV310" s="14" t="s">
        <v>87</v>
      </c>
      <c r="AW310" s="14" t="s">
        <v>33</v>
      </c>
      <c r="AX310" s="14" t="s">
        <v>85</v>
      </c>
      <c r="AY310" s="171" t="s">
        <v>123</v>
      </c>
    </row>
    <row r="311" spans="1:65" s="2" customFormat="1" ht="16.5" customHeight="1">
      <c r="A311" s="33"/>
      <c r="B311" s="144"/>
      <c r="C311" s="145" t="s">
        <v>497</v>
      </c>
      <c r="D311" s="145" t="s">
        <v>126</v>
      </c>
      <c r="E311" s="146" t="s">
        <v>498</v>
      </c>
      <c r="F311" s="147" t="s">
        <v>499</v>
      </c>
      <c r="G311" s="148" t="s">
        <v>232</v>
      </c>
      <c r="H311" s="149">
        <v>4.8</v>
      </c>
      <c r="I311" s="150"/>
      <c r="J311" s="151">
        <f>ROUND(I311*H311,2)</f>
        <v>0</v>
      </c>
      <c r="K311" s="147" t="s">
        <v>130</v>
      </c>
      <c r="L311" s="34"/>
      <c r="M311" s="152" t="s">
        <v>1</v>
      </c>
      <c r="N311" s="153" t="s">
        <v>42</v>
      </c>
      <c r="O311" s="59"/>
      <c r="P311" s="154">
        <f>O311*H311</f>
        <v>0</v>
      </c>
      <c r="Q311" s="154">
        <v>0</v>
      </c>
      <c r="R311" s="154">
        <f>Q311*H311</f>
        <v>0</v>
      </c>
      <c r="S311" s="154">
        <v>0</v>
      </c>
      <c r="T311" s="155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56" t="s">
        <v>147</v>
      </c>
      <c r="AT311" s="156" t="s">
        <v>126</v>
      </c>
      <c r="AU311" s="156" t="s">
        <v>87</v>
      </c>
      <c r="AY311" s="18" t="s">
        <v>123</v>
      </c>
      <c r="BE311" s="157">
        <f>IF(N311="základní",J311,0)</f>
        <v>0</v>
      </c>
      <c r="BF311" s="157">
        <f>IF(N311="snížená",J311,0)</f>
        <v>0</v>
      </c>
      <c r="BG311" s="157">
        <f>IF(N311="zákl. přenesená",J311,0)</f>
        <v>0</v>
      </c>
      <c r="BH311" s="157">
        <f>IF(N311="sníž. přenesená",J311,0)</f>
        <v>0</v>
      </c>
      <c r="BI311" s="157">
        <f>IF(N311="nulová",J311,0)</f>
        <v>0</v>
      </c>
      <c r="BJ311" s="18" t="s">
        <v>85</v>
      </c>
      <c r="BK311" s="157">
        <f>ROUND(I311*H311,2)</f>
        <v>0</v>
      </c>
      <c r="BL311" s="18" t="s">
        <v>147</v>
      </c>
      <c r="BM311" s="156" t="s">
        <v>500</v>
      </c>
    </row>
    <row r="312" spans="1:65" s="2" customFormat="1">
      <c r="A312" s="33"/>
      <c r="B312" s="34"/>
      <c r="C312" s="33"/>
      <c r="D312" s="158" t="s">
        <v>133</v>
      </c>
      <c r="E312" s="33"/>
      <c r="F312" s="159" t="s">
        <v>501</v>
      </c>
      <c r="G312" s="33"/>
      <c r="H312" s="33"/>
      <c r="I312" s="160"/>
      <c r="J312" s="33"/>
      <c r="K312" s="33"/>
      <c r="L312" s="34"/>
      <c r="M312" s="161"/>
      <c r="N312" s="162"/>
      <c r="O312" s="59"/>
      <c r="P312" s="59"/>
      <c r="Q312" s="59"/>
      <c r="R312" s="59"/>
      <c r="S312" s="59"/>
      <c r="T312" s="60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T312" s="18" t="s">
        <v>133</v>
      </c>
      <c r="AU312" s="18" t="s">
        <v>87</v>
      </c>
    </row>
    <row r="313" spans="1:65" s="14" customFormat="1">
      <c r="B313" s="170"/>
      <c r="D313" s="158" t="s">
        <v>134</v>
      </c>
      <c r="E313" s="171" t="s">
        <v>1</v>
      </c>
      <c r="F313" s="172" t="s">
        <v>502</v>
      </c>
      <c r="H313" s="173">
        <v>4.8</v>
      </c>
      <c r="I313" s="174"/>
      <c r="L313" s="170"/>
      <c r="M313" s="175"/>
      <c r="N313" s="176"/>
      <c r="O313" s="176"/>
      <c r="P313" s="176"/>
      <c r="Q313" s="176"/>
      <c r="R313" s="176"/>
      <c r="S313" s="176"/>
      <c r="T313" s="177"/>
      <c r="AT313" s="171" t="s">
        <v>134</v>
      </c>
      <c r="AU313" s="171" t="s">
        <v>87</v>
      </c>
      <c r="AV313" s="14" t="s">
        <v>87</v>
      </c>
      <c r="AW313" s="14" t="s">
        <v>33</v>
      </c>
      <c r="AX313" s="14" t="s">
        <v>85</v>
      </c>
      <c r="AY313" s="171" t="s">
        <v>123</v>
      </c>
    </row>
    <row r="314" spans="1:65" s="12" customFormat="1" ht="22.9" customHeight="1">
      <c r="B314" s="131"/>
      <c r="D314" s="132" t="s">
        <v>76</v>
      </c>
      <c r="E314" s="142" t="s">
        <v>147</v>
      </c>
      <c r="F314" s="142" t="s">
        <v>503</v>
      </c>
      <c r="I314" s="134"/>
      <c r="J314" s="143">
        <f>BK314</f>
        <v>0</v>
      </c>
      <c r="L314" s="131"/>
      <c r="M314" s="136"/>
      <c r="N314" s="137"/>
      <c r="O314" s="137"/>
      <c r="P314" s="138">
        <f>SUM(P315:P326)</f>
        <v>0</v>
      </c>
      <c r="Q314" s="137"/>
      <c r="R314" s="138">
        <f>SUM(R315:R326)</f>
        <v>1.62174825</v>
      </c>
      <c r="S314" s="137"/>
      <c r="T314" s="139">
        <f>SUM(T315:T326)</f>
        <v>0</v>
      </c>
      <c r="AR314" s="132" t="s">
        <v>85</v>
      </c>
      <c r="AT314" s="140" t="s">
        <v>76</v>
      </c>
      <c r="AU314" s="140" t="s">
        <v>85</v>
      </c>
      <c r="AY314" s="132" t="s">
        <v>123</v>
      </c>
      <c r="BK314" s="141">
        <f>SUM(BK315:BK326)</f>
        <v>0</v>
      </c>
    </row>
    <row r="315" spans="1:65" s="2" customFormat="1" ht="16.5" customHeight="1">
      <c r="A315" s="33"/>
      <c r="B315" s="144"/>
      <c r="C315" s="145" t="s">
        <v>504</v>
      </c>
      <c r="D315" s="145" t="s">
        <v>126</v>
      </c>
      <c r="E315" s="146" t="s">
        <v>505</v>
      </c>
      <c r="F315" s="147" t="s">
        <v>506</v>
      </c>
      <c r="G315" s="148" t="s">
        <v>303</v>
      </c>
      <c r="H315" s="149">
        <v>0.72499999999999998</v>
      </c>
      <c r="I315" s="150"/>
      <c r="J315" s="151">
        <f>ROUND(I315*H315,2)</f>
        <v>0</v>
      </c>
      <c r="K315" s="147" t="s">
        <v>130</v>
      </c>
      <c r="L315" s="34"/>
      <c r="M315" s="152" t="s">
        <v>1</v>
      </c>
      <c r="N315" s="153" t="s">
        <v>42</v>
      </c>
      <c r="O315" s="59"/>
      <c r="P315" s="154">
        <f>O315*H315</f>
        <v>0</v>
      </c>
      <c r="Q315" s="154">
        <v>1.8907700000000001</v>
      </c>
      <c r="R315" s="154">
        <f>Q315*H315</f>
        <v>1.3708082500000001</v>
      </c>
      <c r="S315" s="154">
        <v>0</v>
      </c>
      <c r="T315" s="155">
        <f>S315*H315</f>
        <v>0</v>
      </c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R315" s="156" t="s">
        <v>147</v>
      </c>
      <c r="AT315" s="156" t="s">
        <v>126</v>
      </c>
      <c r="AU315" s="156" t="s">
        <v>87</v>
      </c>
      <c r="AY315" s="18" t="s">
        <v>123</v>
      </c>
      <c r="BE315" s="157">
        <f>IF(N315="základní",J315,0)</f>
        <v>0</v>
      </c>
      <c r="BF315" s="157">
        <f>IF(N315="snížená",J315,0)</f>
        <v>0</v>
      </c>
      <c r="BG315" s="157">
        <f>IF(N315="zákl. přenesená",J315,0)</f>
        <v>0</v>
      </c>
      <c r="BH315" s="157">
        <f>IF(N315="sníž. přenesená",J315,0)</f>
        <v>0</v>
      </c>
      <c r="BI315" s="157">
        <f>IF(N315="nulová",J315,0)</f>
        <v>0</v>
      </c>
      <c r="BJ315" s="18" t="s">
        <v>85</v>
      </c>
      <c r="BK315" s="157">
        <f>ROUND(I315*H315,2)</f>
        <v>0</v>
      </c>
      <c r="BL315" s="18" t="s">
        <v>147</v>
      </c>
      <c r="BM315" s="156" t="s">
        <v>507</v>
      </c>
    </row>
    <row r="316" spans="1:65" s="2" customFormat="1">
      <c r="A316" s="33"/>
      <c r="B316" s="34"/>
      <c r="C316" s="33"/>
      <c r="D316" s="158" t="s">
        <v>133</v>
      </c>
      <c r="E316" s="33"/>
      <c r="F316" s="159" t="s">
        <v>508</v>
      </c>
      <c r="G316" s="33"/>
      <c r="H316" s="33"/>
      <c r="I316" s="160"/>
      <c r="J316" s="33"/>
      <c r="K316" s="33"/>
      <c r="L316" s="34"/>
      <c r="M316" s="161"/>
      <c r="N316" s="162"/>
      <c r="O316" s="59"/>
      <c r="P316" s="59"/>
      <c r="Q316" s="59"/>
      <c r="R316" s="59"/>
      <c r="S316" s="59"/>
      <c r="T316" s="60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T316" s="18" t="s">
        <v>133</v>
      </c>
      <c r="AU316" s="18" t="s">
        <v>87</v>
      </c>
    </row>
    <row r="317" spans="1:65" s="13" customFormat="1">
      <c r="B317" s="163"/>
      <c r="D317" s="158" t="s">
        <v>134</v>
      </c>
      <c r="E317" s="164" t="s">
        <v>1</v>
      </c>
      <c r="F317" s="165" t="s">
        <v>509</v>
      </c>
      <c r="H317" s="164" t="s">
        <v>1</v>
      </c>
      <c r="I317" s="166"/>
      <c r="L317" s="163"/>
      <c r="M317" s="167"/>
      <c r="N317" s="168"/>
      <c r="O317" s="168"/>
      <c r="P317" s="168"/>
      <c r="Q317" s="168"/>
      <c r="R317" s="168"/>
      <c r="S317" s="168"/>
      <c r="T317" s="169"/>
      <c r="AT317" s="164" t="s">
        <v>134</v>
      </c>
      <c r="AU317" s="164" t="s">
        <v>87</v>
      </c>
      <c r="AV317" s="13" t="s">
        <v>85</v>
      </c>
      <c r="AW317" s="13" t="s">
        <v>33</v>
      </c>
      <c r="AX317" s="13" t="s">
        <v>77</v>
      </c>
      <c r="AY317" s="164" t="s">
        <v>123</v>
      </c>
    </row>
    <row r="318" spans="1:65" s="14" customFormat="1">
      <c r="B318" s="170"/>
      <c r="D318" s="158" t="s">
        <v>134</v>
      </c>
      <c r="E318" s="171" t="s">
        <v>1</v>
      </c>
      <c r="F318" s="172" t="s">
        <v>510</v>
      </c>
      <c r="H318" s="173">
        <v>0.40500000000000003</v>
      </c>
      <c r="I318" s="174"/>
      <c r="L318" s="170"/>
      <c r="M318" s="175"/>
      <c r="N318" s="176"/>
      <c r="O318" s="176"/>
      <c r="P318" s="176"/>
      <c r="Q318" s="176"/>
      <c r="R318" s="176"/>
      <c r="S318" s="176"/>
      <c r="T318" s="177"/>
      <c r="AT318" s="171" t="s">
        <v>134</v>
      </c>
      <c r="AU318" s="171" t="s">
        <v>87</v>
      </c>
      <c r="AV318" s="14" t="s">
        <v>87</v>
      </c>
      <c r="AW318" s="14" t="s">
        <v>33</v>
      </c>
      <c r="AX318" s="14" t="s">
        <v>77</v>
      </c>
      <c r="AY318" s="171" t="s">
        <v>123</v>
      </c>
    </row>
    <row r="319" spans="1:65" s="14" customFormat="1">
      <c r="B319" s="170"/>
      <c r="D319" s="158" t="s">
        <v>134</v>
      </c>
      <c r="E319" s="171" t="s">
        <v>1</v>
      </c>
      <c r="F319" s="172" t="s">
        <v>511</v>
      </c>
      <c r="H319" s="173">
        <v>0.32</v>
      </c>
      <c r="I319" s="174"/>
      <c r="L319" s="170"/>
      <c r="M319" s="175"/>
      <c r="N319" s="176"/>
      <c r="O319" s="176"/>
      <c r="P319" s="176"/>
      <c r="Q319" s="176"/>
      <c r="R319" s="176"/>
      <c r="S319" s="176"/>
      <c r="T319" s="177"/>
      <c r="AT319" s="171" t="s">
        <v>134</v>
      </c>
      <c r="AU319" s="171" t="s">
        <v>87</v>
      </c>
      <c r="AV319" s="14" t="s">
        <v>87</v>
      </c>
      <c r="AW319" s="14" t="s">
        <v>33</v>
      </c>
      <c r="AX319" s="14" t="s">
        <v>77</v>
      </c>
      <c r="AY319" s="171" t="s">
        <v>123</v>
      </c>
    </row>
    <row r="320" spans="1:65" s="15" customFormat="1">
      <c r="B320" s="181"/>
      <c r="D320" s="158" t="s">
        <v>134</v>
      </c>
      <c r="E320" s="182" t="s">
        <v>1</v>
      </c>
      <c r="F320" s="183" t="s">
        <v>262</v>
      </c>
      <c r="H320" s="184">
        <v>0.72499999999999998</v>
      </c>
      <c r="I320" s="185"/>
      <c r="L320" s="181"/>
      <c r="M320" s="186"/>
      <c r="N320" s="187"/>
      <c r="O320" s="187"/>
      <c r="P320" s="187"/>
      <c r="Q320" s="187"/>
      <c r="R320" s="187"/>
      <c r="S320" s="187"/>
      <c r="T320" s="188"/>
      <c r="AT320" s="182" t="s">
        <v>134</v>
      </c>
      <c r="AU320" s="182" t="s">
        <v>87</v>
      </c>
      <c r="AV320" s="15" t="s">
        <v>147</v>
      </c>
      <c r="AW320" s="15" t="s">
        <v>33</v>
      </c>
      <c r="AX320" s="15" t="s">
        <v>85</v>
      </c>
      <c r="AY320" s="182" t="s">
        <v>123</v>
      </c>
    </row>
    <row r="321" spans="1:65" s="2" customFormat="1" ht="16.5" customHeight="1">
      <c r="A321" s="33"/>
      <c r="B321" s="144"/>
      <c r="C321" s="145" t="s">
        <v>512</v>
      </c>
      <c r="D321" s="145" t="s">
        <v>126</v>
      </c>
      <c r="E321" s="146" t="s">
        <v>513</v>
      </c>
      <c r="F321" s="147" t="s">
        <v>514</v>
      </c>
      <c r="G321" s="148" t="s">
        <v>515</v>
      </c>
      <c r="H321" s="149">
        <v>1</v>
      </c>
      <c r="I321" s="150"/>
      <c r="J321" s="151">
        <f>ROUND(I321*H321,2)</f>
        <v>0</v>
      </c>
      <c r="K321" s="147" t="s">
        <v>130</v>
      </c>
      <c r="L321" s="34"/>
      <c r="M321" s="152" t="s">
        <v>1</v>
      </c>
      <c r="N321" s="153" t="s">
        <v>42</v>
      </c>
      <c r="O321" s="59"/>
      <c r="P321" s="154">
        <f>O321*H321</f>
        <v>0</v>
      </c>
      <c r="Q321" s="154">
        <v>0.22394</v>
      </c>
      <c r="R321" s="154">
        <f>Q321*H321</f>
        <v>0.22394</v>
      </c>
      <c r="S321" s="154">
        <v>0</v>
      </c>
      <c r="T321" s="155">
        <f>S321*H321</f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56" t="s">
        <v>147</v>
      </c>
      <c r="AT321" s="156" t="s">
        <v>126</v>
      </c>
      <c r="AU321" s="156" t="s">
        <v>87</v>
      </c>
      <c r="AY321" s="18" t="s">
        <v>123</v>
      </c>
      <c r="BE321" s="157">
        <f>IF(N321="základní",J321,0)</f>
        <v>0</v>
      </c>
      <c r="BF321" s="157">
        <f>IF(N321="snížená",J321,0)</f>
        <v>0</v>
      </c>
      <c r="BG321" s="157">
        <f>IF(N321="zákl. přenesená",J321,0)</f>
        <v>0</v>
      </c>
      <c r="BH321" s="157">
        <f>IF(N321="sníž. přenesená",J321,0)</f>
        <v>0</v>
      </c>
      <c r="BI321" s="157">
        <f>IF(N321="nulová",J321,0)</f>
        <v>0</v>
      </c>
      <c r="BJ321" s="18" t="s">
        <v>85</v>
      </c>
      <c r="BK321" s="157">
        <f>ROUND(I321*H321,2)</f>
        <v>0</v>
      </c>
      <c r="BL321" s="18" t="s">
        <v>147</v>
      </c>
      <c r="BM321" s="156" t="s">
        <v>516</v>
      </c>
    </row>
    <row r="322" spans="1:65" s="2" customFormat="1">
      <c r="A322" s="33"/>
      <c r="B322" s="34"/>
      <c r="C322" s="33"/>
      <c r="D322" s="158" t="s">
        <v>133</v>
      </c>
      <c r="E322" s="33"/>
      <c r="F322" s="159" t="s">
        <v>517</v>
      </c>
      <c r="G322" s="33"/>
      <c r="H322" s="33"/>
      <c r="I322" s="160"/>
      <c r="J322" s="33"/>
      <c r="K322" s="33"/>
      <c r="L322" s="34"/>
      <c r="M322" s="161"/>
      <c r="N322" s="162"/>
      <c r="O322" s="59"/>
      <c r="P322" s="59"/>
      <c r="Q322" s="59"/>
      <c r="R322" s="59"/>
      <c r="S322" s="59"/>
      <c r="T322" s="60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T322" s="18" t="s">
        <v>133</v>
      </c>
      <c r="AU322" s="18" t="s">
        <v>87</v>
      </c>
    </row>
    <row r="323" spans="1:65" s="13" customFormat="1">
      <c r="B323" s="163"/>
      <c r="D323" s="158" t="s">
        <v>134</v>
      </c>
      <c r="E323" s="164" t="s">
        <v>1</v>
      </c>
      <c r="F323" s="165" t="s">
        <v>518</v>
      </c>
      <c r="H323" s="164" t="s">
        <v>1</v>
      </c>
      <c r="I323" s="166"/>
      <c r="L323" s="163"/>
      <c r="M323" s="167"/>
      <c r="N323" s="168"/>
      <c r="O323" s="168"/>
      <c r="P323" s="168"/>
      <c r="Q323" s="168"/>
      <c r="R323" s="168"/>
      <c r="S323" s="168"/>
      <c r="T323" s="169"/>
      <c r="AT323" s="164" t="s">
        <v>134</v>
      </c>
      <c r="AU323" s="164" t="s">
        <v>87</v>
      </c>
      <c r="AV323" s="13" t="s">
        <v>85</v>
      </c>
      <c r="AW323" s="13" t="s">
        <v>33</v>
      </c>
      <c r="AX323" s="13" t="s">
        <v>77</v>
      </c>
      <c r="AY323" s="164" t="s">
        <v>123</v>
      </c>
    </row>
    <row r="324" spans="1:65" s="14" customFormat="1">
      <c r="B324" s="170"/>
      <c r="D324" s="158" t="s">
        <v>134</v>
      </c>
      <c r="E324" s="171" t="s">
        <v>1</v>
      </c>
      <c r="F324" s="172" t="s">
        <v>519</v>
      </c>
      <c r="H324" s="173">
        <v>1</v>
      </c>
      <c r="I324" s="174"/>
      <c r="L324" s="170"/>
      <c r="M324" s="175"/>
      <c r="N324" s="176"/>
      <c r="O324" s="176"/>
      <c r="P324" s="176"/>
      <c r="Q324" s="176"/>
      <c r="R324" s="176"/>
      <c r="S324" s="176"/>
      <c r="T324" s="177"/>
      <c r="AT324" s="171" t="s">
        <v>134</v>
      </c>
      <c r="AU324" s="171" t="s">
        <v>87</v>
      </c>
      <c r="AV324" s="14" t="s">
        <v>87</v>
      </c>
      <c r="AW324" s="14" t="s">
        <v>33</v>
      </c>
      <c r="AX324" s="14" t="s">
        <v>85</v>
      </c>
      <c r="AY324" s="171" t="s">
        <v>123</v>
      </c>
    </row>
    <row r="325" spans="1:65" s="2" customFormat="1" ht="16.5" customHeight="1">
      <c r="A325" s="33"/>
      <c r="B325" s="144"/>
      <c r="C325" s="197" t="s">
        <v>520</v>
      </c>
      <c r="D325" s="197" t="s">
        <v>387</v>
      </c>
      <c r="E325" s="198" t="s">
        <v>521</v>
      </c>
      <c r="F325" s="199" t="s">
        <v>522</v>
      </c>
      <c r="G325" s="200" t="s">
        <v>515</v>
      </c>
      <c r="H325" s="201">
        <v>1</v>
      </c>
      <c r="I325" s="202"/>
      <c r="J325" s="203">
        <f>ROUND(I325*H325,2)</f>
        <v>0</v>
      </c>
      <c r="K325" s="199" t="s">
        <v>130</v>
      </c>
      <c r="L325" s="204"/>
      <c r="M325" s="205" t="s">
        <v>1</v>
      </c>
      <c r="N325" s="206" t="s">
        <v>42</v>
      </c>
      <c r="O325" s="59"/>
      <c r="P325" s="154">
        <f>O325*H325</f>
        <v>0</v>
      </c>
      <c r="Q325" s="154">
        <v>2.7E-2</v>
      </c>
      <c r="R325" s="154">
        <f>Q325*H325</f>
        <v>2.7E-2</v>
      </c>
      <c r="S325" s="154">
        <v>0</v>
      </c>
      <c r="T325" s="155">
        <f>S325*H325</f>
        <v>0</v>
      </c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R325" s="156" t="s">
        <v>176</v>
      </c>
      <c r="AT325" s="156" t="s">
        <v>387</v>
      </c>
      <c r="AU325" s="156" t="s">
        <v>87</v>
      </c>
      <c r="AY325" s="18" t="s">
        <v>123</v>
      </c>
      <c r="BE325" s="157">
        <f>IF(N325="základní",J325,0)</f>
        <v>0</v>
      </c>
      <c r="BF325" s="157">
        <f>IF(N325="snížená",J325,0)</f>
        <v>0</v>
      </c>
      <c r="BG325" s="157">
        <f>IF(N325="zákl. přenesená",J325,0)</f>
        <v>0</v>
      </c>
      <c r="BH325" s="157">
        <f>IF(N325="sníž. přenesená",J325,0)</f>
        <v>0</v>
      </c>
      <c r="BI325" s="157">
        <f>IF(N325="nulová",J325,0)</f>
        <v>0</v>
      </c>
      <c r="BJ325" s="18" t="s">
        <v>85</v>
      </c>
      <c r="BK325" s="157">
        <f>ROUND(I325*H325,2)</f>
        <v>0</v>
      </c>
      <c r="BL325" s="18" t="s">
        <v>147</v>
      </c>
      <c r="BM325" s="156" t="s">
        <v>523</v>
      </c>
    </row>
    <row r="326" spans="1:65" s="2" customFormat="1">
      <c r="A326" s="33"/>
      <c r="B326" s="34"/>
      <c r="C326" s="33"/>
      <c r="D326" s="158" t="s">
        <v>133</v>
      </c>
      <c r="E326" s="33"/>
      <c r="F326" s="159" t="s">
        <v>522</v>
      </c>
      <c r="G326" s="33"/>
      <c r="H326" s="33"/>
      <c r="I326" s="160"/>
      <c r="J326" s="33"/>
      <c r="K326" s="33"/>
      <c r="L326" s="34"/>
      <c r="M326" s="161"/>
      <c r="N326" s="162"/>
      <c r="O326" s="59"/>
      <c r="P326" s="59"/>
      <c r="Q326" s="59"/>
      <c r="R326" s="59"/>
      <c r="S326" s="59"/>
      <c r="T326" s="60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T326" s="18" t="s">
        <v>133</v>
      </c>
      <c r="AU326" s="18" t="s">
        <v>87</v>
      </c>
    </row>
    <row r="327" spans="1:65" s="12" customFormat="1" ht="22.9" customHeight="1">
      <c r="B327" s="131"/>
      <c r="D327" s="132" t="s">
        <v>76</v>
      </c>
      <c r="E327" s="142" t="s">
        <v>122</v>
      </c>
      <c r="F327" s="142" t="s">
        <v>524</v>
      </c>
      <c r="I327" s="134"/>
      <c r="J327" s="143">
        <f>BK327</f>
        <v>0</v>
      </c>
      <c r="L327" s="131"/>
      <c r="M327" s="136"/>
      <c r="N327" s="137"/>
      <c r="O327" s="137"/>
      <c r="P327" s="138">
        <f>SUM(P328:P417)</f>
        <v>0</v>
      </c>
      <c r="Q327" s="137"/>
      <c r="R327" s="138">
        <f>SUM(R328:R417)</f>
        <v>91.248272999999998</v>
      </c>
      <c r="S327" s="137"/>
      <c r="T327" s="139">
        <f>SUM(T328:T417)</f>
        <v>0</v>
      </c>
      <c r="AR327" s="132" t="s">
        <v>85</v>
      </c>
      <c r="AT327" s="140" t="s">
        <v>76</v>
      </c>
      <c r="AU327" s="140" t="s">
        <v>85</v>
      </c>
      <c r="AY327" s="132" t="s">
        <v>123</v>
      </c>
      <c r="BK327" s="141">
        <f>SUM(BK328:BK417)</f>
        <v>0</v>
      </c>
    </row>
    <row r="328" spans="1:65" s="2" customFormat="1" ht="16.5" customHeight="1">
      <c r="A328" s="33"/>
      <c r="B328" s="144"/>
      <c r="C328" s="145" t="s">
        <v>525</v>
      </c>
      <c r="D328" s="145" t="s">
        <v>126</v>
      </c>
      <c r="E328" s="146" t="s">
        <v>526</v>
      </c>
      <c r="F328" s="147" t="s">
        <v>527</v>
      </c>
      <c r="G328" s="148" t="s">
        <v>232</v>
      </c>
      <c r="H328" s="149">
        <v>342.8</v>
      </c>
      <c r="I328" s="150"/>
      <c r="J328" s="151">
        <f>ROUND(I328*H328,2)</f>
        <v>0</v>
      </c>
      <c r="K328" s="147" t="s">
        <v>130</v>
      </c>
      <c r="L328" s="34"/>
      <c r="M328" s="152" t="s">
        <v>1</v>
      </c>
      <c r="N328" s="153" t="s">
        <v>42</v>
      </c>
      <c r="O328" s="59"/>
      <c r="P328" s="154">
        <f>O328*H328</f>
        <v>0</v>
      </c>
      <c r="Q328" s="154">
        <v>0</v>
      </c>
      <c r="R328" s="154">
        <f>Q328*H328</f>
        <v>0</v>
      </c>
      <c r="S328" s="154">
        <v>0</v>
      </c>
      <c r="T328" s="155">
        <f>S328*H328</f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56" t="s">
        <v>147</v>
      </c>
      <c r="AT328" s="156" t="s">
        <v>126</v>
      </c>
      <c r="AU328" s="156" t="s">
        <v>87</v>
      </c>
      <c r="AY328" s="18" t="s">
        <v>123</v>
      </c>
      <c r="BE328" s="157">
        <f>IF(N328="základní",J328,0)</f>
        <v>0</v>
      </c>
      <c r="BF328" s="157">
        <f>IF(N328="snížená",J328,0)</f>
        <v>0</v>
      </c>
      <c r="BG328" s="157">
        <f>IF(N328="zákl. přenesená",J328,0)</f>
        <v>0</v>
      </c>
      <c r="BH328" s="157">
        <f>IF(N328="sníž. přenesená",J328,0)</f>
        <v>0</v>
      </c>
      <c r="BI328" s="157">
        <f>IF(N328="nulová",J328,0)</f>
        <v>0</v>
      </c>
      <c r="BJ328" s="18" t="s">
        <v>85</v>
      </c>
      <c r="BK328" s="157">
        <f>ROUND(I328*H328,2)</f>
        <v>0</v>
      </c>
      <c r="BL328" s="18" t="s">
        <v>147</v>
      </c>
      <c r="BM328" s="156" t="s">
        <v>528</v>
      </c>
    </row>
    <row r="329" spans="1:65" s="2" customFormat="1">
      <c r="A329" s="33"/>
      <c r="B329" s="34"/>
      <c r="C329" s="33"/>
      <c r="D329" s="158" t="s">
        <v>133</v>
      </c>
      <c r="E329" s="33"/>
      <c r="F329" s="159" t="s">
        <v>529</v>
      </c>
      <c r="G329" s="33"/>
      <c r="H329" s="33"/>
      <c r="I329" s="160"/>
      <c r="J329" s="33"/>
      <c r="K329" s="33"/>
      <c r="L329" s="34"/>
      <c r="M329" s="161"/>
      <c r="N329" s="162"/>
      <c r="O329" s="59"/>
      <c r="P329" s="59"/>
      <c r="Q329" s="59"/>
      <c r="R329" s="59"/>
      <c r="S329" s="59"/>
      <c r="T329" s="60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T329" s="18" t="s">
        <v>133</v>
      </c>
      <c r="AU329" s="18" t="s">
        <v>87</v>
      </c>
    </row>
    <row r="330" spans="1:65" s="13" customFormat="1">
      <c r="B330" s="163"/>
      <c r="D330" s="158" t="s">
        <v>134</v>
      </c>
      <c r="E330" s="164" t="s">
        <v>1</v>
      </c>
      <c r="F330" s="165" t="s">
        <v>530</v>
      </c>
      <c r="H330" s="164" t="s">
        <v>1</v>
      </c>
      <c r="I330" s="166"/>
      <c r="L330" s="163"/>
      <c r="M330" s="167"/>
      <c r="N330" s="168"/>
      <c r="O330" s="168"/>
      <c r="P330" s="168"/>
      <c r="Q330" s="168"/>
      <c r="R330" s="168"/>
      <c r="S330" s="168"/>
      <c r="T330" s="169"/>
      <c r="AT330" s="164" t="s">
        <v>134</v>
      </c>
      <c r="AU330" s="164" t="s">
        <v>87</v>
      </c>
      <c r="AV330" s="13" t="s">
        <v>85</v>
      </c>
      <c r="AW330" s="13" t="s">
        <v>33</v>
      </c>
      <c r="AX330" s="13" t="s">
        <v>77</v>
      </c>
      <c r="AY330" s="164" t="s">
        <v>123</v>
      </c>
    </row>
    <row r="331" spans="1:65" s="14" customFormat="1">
      <c r="B331" s="170"/>
      <c r="D331" s="158" t="s">
        <v>134</v>
      </c>
      <c r="E331" s="171" t="s">
        <v>1</v>
      </c>
      <c r="F331" s="172" t="s">
        <v>531</v>
      </c>
      <c r="H331" s="173">
        <v>342.8</v>
      </c>
      <c r="I331" s="174"/>
      <c r="L331" s="170"/>
      <c r="M331" s="175"/>
      <c r="N331" s="176"/>
      <c r="O331" s="176"/>
      <c r="P331" s="176"/>
      <c r="Q331" s="176"/>
      <c r="R331" s="176"/>
      <c r="S331" s="176"/>
      <c r="T331" s="177"/>
      <c r="AT331" s="171" t="s">
        <v>134</v>
      </c>
      <c r="AU331" s="171" t="s">
        <v>87</v>
      </c>
      <c r="AV331" s="14" t="s">
        <v>87</v>
      </c>
      <c r="AW331" s="14" t="s">
        <v>33</v>
      </c>
      <c r="AX331" s="14" t="s">
        <v>85</v>
      </c>
      <c r="AY331" s="171" t="s">
        <v>123</v>
      </c>
    </row>
    <row r="332" spans="1:65" s="2" customFormat="1" ht="16.5" customHeight="1">
      <c r="A332" s="33"/>
      <c r="B332" s="144"/>
      <c r="C332" s="145" t="s">
        <v>532</v>
      </c>
      <c r="D332" s="145" t="s">
        <v>126</v>
      </c>
      <c r="E332" s="146" t="s">
        <v>533</v>
      </c>
      <c r="F332" s="147" t="s">
        <v>534</v>
      </c>
      <c r="G332" s="148" t="s">
        <v>232</v>
      </c>
      <c r="H332" s="149">
        <v>586</v>
      </c>
      <c r="I332" s="150"/>
      <c r="J332" s="151">
        <f>ROUND(I332*H332,2)</f>
        <v>0</v>
      </c>
      <c r="K332" s="147" t="s">
        <v>130</v>
      </c>
      <c r="L332" s="34"/>
      <c r="M332" s="152" t="s">
        <v>1</v>
      </c>
      <c r="N332" s="153" t="s">
        <v>42</v>
      </c>
      <c r="O332" s="59"/>
      <c r="P332" s="154">
        <f>O332*H332</f>
        <v>0</v>
      </c>
      <c r="Q332" s="154">
        <v>0</v>
      </c>
      <c r="R332" s="154">
        <f>Q332*H332</f>
        <v>0</v>
      </c>
      <c r="S332" s="154">
        <v>0</v>
      </c>
      <c r="T332" s="155">
        <f>S332*H332</f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56" t="s">
        <v>147</v>
      </c>
      <c r="AT332" s="156" t="s">
        <v>126</v>
      </c>
      <c r="AU332" s="156" t="s">
        <v>87</v>
      </c>
      <c r="AY332" s="18" t="s">
        <v>123</v>
      </c>
      <c r="BE332" s="157">
        <f>IF(N332="základní",J332,0)</f>
        <v>0</v>
      </c>
      <c r="BF332" s="157">
        <f>IF(N332="snížená",J332,0)</f>
        <v>0</v>
      </c>
      <c r="BG332" s="157">
        <f>IF(N332="zákl. přenesená",J332,0)</f>
        <v>0</v>
      </c>
      <c r="BH332" s="157">
        <f>IF(N332="sníž. přenesená",J332,0)</f>
        <v>0</v>
      </c>
      <c r="BI332" s="157">
        <f>IF(N332="nulová",J332,0)</f>
        <v>0</v>
      </c>
      <c r="BJ332" s="18" t="s">
        <v>85</v>
      </c>
      <c r="BK332" s="157">
        <f>ROUND(I332*H332,2)</f>
        <v>0</v>
      </c>
      <c r="BL332" s="18" t="s">
        <v>147</v>
      </c>
      <c r="BM332" s="156" t="s">
        <v>535</v>
      </c>
    </row>
    <row r="333" spans="1:65" s="2" customFormat="1">
      <c r="A333" s="33"/>
      <c r="B333" s="34"/>
      <c r="C333" s="33"/>
      <c r="D333" s="158" t="s">
        <v>133</v>
      </c>
      <c r="E333" s="33"/>
      <c r="F333" s="159" t="s">
        <v>536</v>
      </c>
      <c r="G333" s="33"/>
      <c r="H333" s="33"/>
      <c r="I333" s="160"/>
      <c r="J333" s="33"/>
      <c r="K333" s="33"/>
      <c r="L333" s="34"/>
      <c r="M333" s="161"/>
      <c r="N333" s="162"/>
      <c r="O333" s="59"/>
      <c r="P333" s="59"/>
      <c r="Q333" s="59"/>
      <c r="R333" s="59"/>
      <c r="S333" s="59"/>
      <c r="T333" s="60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T333" s="18" t="s">
        <v>133</v>
      </c>
      <c r="AU333" s="18" t="s">
        <v>87</v>
      </c>
    </row>
    <row r="334" spans="1:65" s="13" customFormat="1">
      <c r="B334" s="163"/>
      <c r="D334" s="158" t="s">
        <v>134</v>
      </c>
      <c r="E334" s="164" t="s">
        <v>1</v>
      </c>
      <c r="F334" s="165" t="s">
        <v>537</v>
      </c>
      <c r="H334" s="164" t="s">
        <v>1</v>
      </c>
      <c r="I334" s="166"/>
      <c r="L334" s="163"/>
      <c r="M334" s="167"/>
      <c r="N334" s="168"/>
      <c r="O334" s="168"/>
      <c r="P334" s="168"/>
      <c r="Q334" s="168"/>
      <c r="R334" s="168"/>
      <c r="S334" s="168"/>
      <c r="T334" s="169"/>
      <c r="AT334" s="164" t="s">
        <v>134</v>
      </c>
      <c r="AU334" s="164" t="s">
        <v>87</v>
      </c>
      <c r="AV334" s="13" t="s">
        <v>85</v>
      </c>
      <c r="AW334" s="13" t="s">
        <v>33</v>
      </c>
      <c r="AX334" s="13" t="s">
        <v>77</v>
      </c>
      <c r="AY334" s="164" t="s">
        <v>123</v>
      </c>
    </row>
    <row r="335" spans="1:65" s="13" customFormat="1">
      <c r="B335" s="163"/>
      <c r="D335" s="158" t="s">
        <v>134</v>
      </c>
      <c r="E335" s="164" t="s">
        <v>1</v>
      </c>
      <c r="F335" s="165" t="s">
        <v>538</v>
      </c>
      <c r="H335" s="164" t="s">
        <v>1</v>
      </c>
      <c r="I335" s="166"/>
      <c r="L335" s="163"/>
      <c r="M335" s="167"/>
      <c r="N335" s="168"/>
      <c r="O335" s="168"/>
      <c r="P335" s="168"/>
      <c r="Q335" s="168"/>
      <c r="R335" s="168"/>
      <c r="S335" s="168"/>
      <c r="T335" s="169"/>
      <c r="AT335" s="164" t="s">
        <v>134</v>
      </c>
      <c r="AU335" s="164" t="s">
        <v>87</v>
      </c>
      <c r="AV335" s="13" t="s">
        <v>85</v>
      </c>
      <c r="AW335" s="13" t="s">
        <v>33</v>
      </c>
      <c r="AX335" s="13" t="s">
        <v>77</v>
      </c>
      <c r="AY335" s="164" t="s">
        <v>123</v>
      </c>
    </row>
    <row r="336" spans="1:65" s="14" customFormat="1">
      <c r="B336" s="170"/>
      <c r="D336" s="158" t="s">
        <v>134</v>
      </c>
      <c r="E336" s="171" t="s">
        <v>1</v>
      </c>
      <c r="F336" s="172" t="s">
        <v>539</v>
      </c>
      <c r="H336" s="173">
        <v>397.2</v>
      </c>
      <c r="I336" s="174"/>
      <c r="L336" s="170"/>
      <c r="M336" s="175"/>
      <c r="N336" s="176"/>
      <c r="O336" s="176"/>
      <c r="P336" s="176"/>
      <c r="Q336" s="176"/>
      <c r="R336" s="176"/>
      <c r="S336" s="176"/>
      <c r="T336" s="177"/>
      <c r="AT336" s="171" t="s">
        <v>134</v>
      </c>
      <c r="AU336" s="171" t="s">
        <v>87</v>
      </c>
      <c r="AV336" s="14" t="s">
        <v>87</v>
      </c>
      <c r="AW336" s="14" t="s">
        <v>33</v>
      </c>
      <c r="AX336" s="14" t="s">
        <v>77</v>
      </c>
      <c r="AY336" s="171" t="s">
        <v>123</v>
      </c>
    </row>
    <row r="337" spans="1:65" s="14" customFormat="1">
      <c r="B337" s="170"/>
      <c r="D337" s="158" t="s">
        <v>134</v>
      </c>
      <c r="E337" s="171" t="s">
        <v>1</v>
      </c>
      <c r="F337" s="172" t="s">
        <v>540</v>
      </c>
      <c r="H337" s="173">
        <v>188.8</v>
      </c>
      <c r="I337" s="174"/>
      <c r="L337" s="170"/>
      <c r="M337" s="175"/>
      <c r="N337" s="176"/>
      <c r="O337" s="176"/>
      <c r="P337" s="176"/>
      <c r="Q337" s="176"/>
      <c r="R337" s="176"/>
      <c r="S337" s="176"/>
      <c r="T337" s="177"/>
      <c r="AT337" s="171" t="s">
        <v>134</v>
      </c>
      <c r="AU337" s="171" t="s">
        <v>87</v>
      </c>
      <c r="AV337" s="14" t="s">
        <v>87</v>
      </c>
      <c r="AW337" s="14" t="s">
        <v>33</v>
      </c>
      <c r="AX337" s="14" t="s">
        <v>77</v>
      </c>
      <c r="AY337" s="171" t="s">
        <v>123</v>
      </c>
    </row>
    <row r="338" spans="1:65" s="15" customFormat="1">
      <c r="B338" s="181"/>
      <c r="D338" s="158" t="s">
        <v>134</v>
      </c>
      <c r="E338" s="182" t="s">
        <v>1</v>
      </c>
      <c r="F338" s="183" t="s">
        <v>262</v>
      </c>
      <c r="H338" s="184">
        <v>586</v>
      </c>
      <c r="I338" s="185"/>
      <c r="L338" s="181"/>
      <c r="M338" s="186"/>
      <c r="N338" s="187"/>
      <c r="O338" s="187"/>
      <c r="P338" s="187"/>
      <c r="Q338" s="187"/>
      <c r="R338" s="187"/>
      <c r="S338" s="187"/>
      <c r="T338" s="188"/>
      <c r="AT338" s="182" t="s">
        <v>134</v>
      </c>
      <c r="AU338" s="182" t="s">
        <v>87</v>
      </c>
      <c r="AV338" s="15" t="s">
        <v>147</v>
      </c>
      <c r="AW338" s="15" t="s">
        <v>33</v>
      </c>
      <c r="AX338" s="15" t="s">
        <v>85</v>
      </c>
      <c r="AY338" s="182" t="s">
        <v>123</v>
      </c>
    </row>
    <row r="339" spans="1:65" s="2" customFormat="1" ht="16.5" customHeight="1">
      <c r="A339" s="33"/>
      <c r="B339" s="144"/>
      <c r="C339" s="145" t="s">
        <v>541</v>
      </c>
      <c r="D339" s="145" t="s">
        <v>126</v>
      </c>
      <c r="E339" s="146" t="s">
        <v>542</v>
      </c>
      <c r="F339" s="147" t="s">
        <v>543</v>
      </c>
      <c r="G339" s="148" t="s">
        <v>232</v>
      </c>
      <c r="H339" s="149">
        <v>85</v>
      </c>
      <c r="I339" s="150"/>
      <c r="J339" s="151">
        <f>ROUND(I339*H339,2)</f>
        <v>0</v>
      </c>
      <c r="K339" s="147" t="s">
        <v>130</v>
      </c>
      <c r="L339" s="34"/>
      <c r="M339" s="152" t="s">
        <v>1</v>
      </c>
      <c r="N339" s="153" t="s">
        <v>42</v>
      </c>
      <c r="O339" s="59"/>
      <c r="P339" s="154">
        <f>O339*H339</f>
        <v>0</v>
      </c>
      <c r="Q339" s="154">
        <v>0</v>
      </c>
      <c r="R339" s="154">
        <f>Q339*H339</f>
        <v>0</v>
      </c>
      <c r="S339" s="154">
        <v>0</v>
      </c>
      <c r="T339" s="155">
        <f>S339*H339</f>
        <v>0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56" t="s">
        <v>147</v>
      </c>
      <c r="AT339" s="156" t="s">
        <v>126</v>
      </c>
      <c r="AU339" s="156" t="s">
        <v>87</v>
      </c>
      <c r="AY339" s="18" t="s">
        <v>123</v>
      </c>
      <c r="BE339" s="157">
        <f>IF(N339="základní",J339,0)</f>
        <v>0</v>
      </c>
      <c r="BF339" s="157">
        <f>IF(N339="snížená",J339,0)</f>
        <v>0</v>
      </c>
      <c r="BG339" s="157">
        <f>IF(N339="zákl. přenesená",J339,0)</f>
        <v>0</v>
      </c>
      <c r="BH339" s="157">
        <f>IF(N339="sníž. přenesená",J339,0)</f>
        <v>0</v>
      </c>
      <c r="BI339" s="157">
        <f>IF(N339="nulová",J339,0)</f>
        <v>0</v>
      </c>
      <c r="BJ339" s="18" t="s">
        <v>85</v>
      </c>
      <c r="BK339" s="157">
        <f>ROUND(I339*H339,2)</f>
        <v>0</v>
      </c>
      <c r="BL339" s="18" t="s">
        <v>147</v>
      </c>
      <c r="BM339" s="156" t="s">
        <v>544</v>
      </c>
    </row>
    <row r="340" spans="1:65" s="2" customFormat="1">
      <c r="A340" s="33"/>
      <c r="B340" s="34"/>
      <c r="C340" s="33"/>
      <c r="D340" s="158" t="s">
        <v>133</v>
      </c>
      <c r="E340" s="33"/>
      <c r="F340" s="159" t="s">
        <v>545</v>
      </c>
      <c r="G340" s="33"/>
      <c r="H340" s="33"/>
      <c r="I340" s="160"/>
      <c r="J340" s="33"/>
      <c r="K340" s="33"/>
      <c r="L340" s="34"/>
      <c r="M340" s="161"/>
      <c r="N340" s="162"/>
      <c r="O340" s="59"/>
      <c r="P340" s="59"/>
      <c r="Q340" s="59"/>
      <c r="R340" s="59"/>
      <c r="S340" s="59"/>
      <c r="T340" s="60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T340" s="18" t="s">
        <v>133</v>
      </c>
      <c r="AU340" s="18" t="s">
        <v>87</v>
      </c>
    </row>
    <row r="341" spans="1:65" s="13" customFormat="1">
      <c r="B341" s="163"/>
      <c r="D341" s="158" t="s">
        <v>134</v>
      </c>
      <c r="E341" s="164" t="s">
        <v>1</v>
      </c>
      <c r="F341" s="165" t="s">
        <v>546</v>
      </c>
      <c r="H341" s="164" t="s">
        <v>1</v>
      </c>
      <c r="I341" s="166"/>
      <c r="L341" s="163"/>
      <c r="M341" s="167"/>
      <c r="N341" s="168"/>
      <c r="O341" s="168"/>
      <c r="P341" s="168"/>
      <c r="Q341" s="168"/>
      <c r="R341" s="168"/>
      <c r="S341" s="168"/>
      <c r="T341" s="169"/>
      <c r="AT341" s="164" t="s">
        <v>134</v>
      </c>
      <c r="AU341" s="164" t="s">
        <v>87</v>
      </c>
      <c r="AV341" s="13" t="s">
        <v>85</v>
      </c>
      <c r="AW341" s="13" t="s">
        <v>33</v>
      </c>
      <c r="AX341" s="13" t="s">
        <v>77</v>
      </c>
      <c r="AY341" s="164" t="s">
        <v>123</v>
      </c>
    </row>
    <row r="342" spans="1:65" s="13" customFormat="1">
      <c r="B342" s="163"/>
      <c r="D342" s="158" t="s">
        <v>134</v>
      </c>
      <c r="E342" s="164" t="s">
        <v>1</v>
      </c>
      <c r="F342" s="165" t="s">
        <v>547</v>
      </c>
      <c r="H342" s="164" t="s">
        <v>1</v>
      </c>
      <c r="I342" s="166"/>
      <c r="L342" s="163"/>
      <c r="M342" s="167"/>
      <c r="N342" s="168"/>
      <c r="O342" s="168"/>
      <c r="P342" s="168"/>
      <c r="Q342" s="168"/>
      <c r="R342" s="168"/>
      <c r="S342" s="168"/>
      <c r="T342" s="169"/>
      <c r="AT342" s="164" t="s">
        <v>134</v>
      </c>
      <c r="AU342" s="164" t="s">
        <v>87</v>
      </c>
      <c r="AV342" s="13" t="s">
        <v>85</v>
      </c>
      <c r="AW342" s="13" t="s">
        <v>33</v>
      </c>
      <c r="AX342" s="13" t="s">
        <v>77</v>
      </c>
      <c r="AY342" s="164" t="s">
        <v>123</v>
      </c>
    </row>
    <row r="343" spans="1:65" s="14" customFormat="1">
      <c r="B343" s="170"/>
      <c r="D343" s="158" t="s">
        <v>134</v>
      </c>
      <c r="E343" s="171" t="s">
        <v>1</v>
      </c>
      <c r="F343" s="172" t="s">
        <v>548</v>
      </c>
      <c r="H343" s="173">
        <v>85</v>
      </c>
      <c r="I343" s="174"/>
      <c r="L343" s="170"/>
      <c r="M343" s="175"/>
      <c r="N343" s="176"/>
      <c r="O343" s="176"/>
      <c r="P343" s="176"/>
      <c r="Q343" s="176"/>
      <c r="R343" s="176"/>
      <c r="S343" s="176"/>
      <c r="T343" s="177"/>
      <c r="AT343" s="171" t="s">
        <v>134</v>
      </c>
      <c r="AU343" s="171" t="s">
        <v>87</v>
      </c>
      <c r="AV343" s="14" t="s">
        <v>87</v>
      </c>
      <c r="AW343" s="14" t="s">
        <v>33</v>
      </c>
      <c r="AX343" s="14" t="s">
        <v>85</v>
      </c>
      <c r="AY343" s="171" t="s">
        <v>123</v>
      </c>
    </row>
    <row r="344" spans="1:65" s="2" customFormat="1" ht="16.5" customHeight="1">
      <c r="A344" s="33"/>
      <c r="B344" s="144"/>
      <c r="C344" s="145" t="s">
        <v>549</v>
      </c>
      <c r="D344" s="145" t="s">
        <v>126</v>
      </c>
      <c r="E344" s="146" t="s">
        <v>550</v>
      </c>
      <c r="F344" s="147" t="s">
        <v>551</v>
      </c>
      <c r="G344" s="148" t="s">
        <v>232</v>
      </c>
      <c r="H344" s="149">
        <v>342.8</v>
      </c>
      <c r="I344" s="150"/>
      <c r="J344" s="151">
        <f>ROUND(I344*H344,2)</f>
        <v>0</v>
      </c>
      <c r="K344" s="147" t="s">
        <v>130</v>
      </c>
      <c r="L344" s="34"/>
      <c r="M344" s="152" t="s">
        <v>1</v>
      </c>
      <c r="N344" s="153" t="s">
        <v>42</v>
      </c>
      <c r="O344" s="59"/>
      <c r="P344" s="154">
        <f>O344*H344</f>
        <v>0</v>
      </c>
      <c r="Q344" s="154">
        <v>0</v>
      </c>
      <c r="R344" s="154">
        <f>Q344*H344</f>
        <v>0</v>
      </c>
      <c r="S344" s="154">
        <v>0</v>
      </c>
      <c r="T344" s="155">
        <f>S344*H344</f>
        <v>0</v>
      </c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R344" s="156" t="s">
        <v>147</v>
      </c>
      <c r="AT344" s="156" t="s">
        <v>126</v>
      </c>
      <c r="AU344" s="156" t="s">
        <v>87</v>
      </c>
      <c r="AY344" s="18" t="s">
        <v>123</v>
      </c>
      <c r="BE344" s="157">
        <f>IF(N344="základní",J344,0)</f>
        <v>0</v>
      </c>
      <c r="BF344" s="157">
        <f>IF(N344="snížená",J344,0)</f>
        <v>0</v>
      </c>
      <c r="BG344" s="157">
        <f>IF(N344="zákl. přenesená",J344,0)</f>
        <v>0</v>
      </c>
      <c r="BH344" s="157">
        <f>IF(N344="sníž. přenesená",J344,0)</f>
        <v>0</v>
      </c>
      <c r="BI344" s="157">
        <f>IF(N344="nulová",J344,0)</f>
        <v>0</v>
      </c>
      <c r="BJ344" s="18" t="s">
        <v>85</v>
      </c>
      <c r="BK344" s="157">
        <f>ROUND(I344*H344,2)</f>
        <v>0</v>
      </c>
      <c r="BL344" s="18" t="s">
        <v>147</v>
      </c>
      <c r="BM344" s="156" t="s">
        <v>552</v>
      </c>
    </row>
    <row r="345" spans="1:65" s="2" customFormat="1" ht="19.5">
      <c r="A345" s="33"/>
      <c r="B345" s="34"/>
      <c r="C345" s="33"/>
      <c r="D345" s="158" t="s">
        <v>133</v>
      </c>
      <c r="E345" s="33"/>
      <c r="F345" s="159" t="s">
        <v>553</v>
      </c>
      <c r="G345" s="33"/>
      <c r="H345" s="33"/>
      <c r="I345" s="160"/>
      <c r="J345" s="33"/>
      <c r="K345" s="33"/>
      <c r="L345" s="34"/>
      <c r="M345" s="161"/>
      <c r="N345" s="162"/>
      <c r="O345" s="59"/>
      <c r="P345" s="59"/>
      <c r="Q345" s="59"/>
      <c r="R345" s="59"/>
      <c r="S345" s="59"/>
      <c r="T345" s="60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T345" s="18" t="s">
        <v>133</v>
      </c>
      <c r="AU345" s="18" t="s">
        <v>87</v>
      </c>
    </row>
    <row r="346" spans="1:65" s="13" customFormat="1">
      <c r="B346" s="163"/>
      <c r="D346" s="158" t="s">
        <v>134</v>
      </c>
      <c r="E346" s="164" t="s">
        <v>1</v>
      </c>
      <c r="F346" s="165" t="s">
        <v>554</v>
      </c>
      <c r="H346" s="164" t="s">
        <v>1</v>
      </c>
      <c r="I346" s="166"/>
      <c r="L346" s="163"/>
      <c r="M346" s="167"/>
      <c r="N346" s="168"/>
      <c r="O346" s="168"/>
      <c r="P346" s="168"/>
      <c r="Q346" s="168"/>
      <c r="R346" s="168"/>
      <c r="S346" s="168"/>
      <c r="T346" s="169"/>
      <c r="AT346" s="164" t="s">
        <v>134</v>
      </c>
      <c r="AU346" s="164" t="s">
        <v>87</v>
      </c>
      <c r="AV346" s="13" t="s">
        <v>85</v>
      </c>
      <c r="AW346" s="13" t="s">
        <v>33</v>
      </c>
      <c r="AX346" s="13" t="s">
        <v>77</v>
      </c>
      <c r="AY346" s="164" t="s">
        <v>123</v>
      </c>
    </row>
    <row r="347" spans="1:65" s="14" customFormat="1">
      <c r="B347" s="170"/>
      <c r="D347" s="158" t="s">
        <v>134</v>
      </c>
      <c r="E347" s="171" t="s">
        <v>1</v>
      </c>
      <c r="F347" s="172" t="s">
        <v>531</v>
      </c>
      <c r="H347" s="173">
        <v>342.8</v>
      </c>
      <c r="I347" s="174"/>
      <c r="L347" s="170"/>
      <c r="M347" s="175"/>
      <c r="N347" s="176"/>
      <c r="O347" s="176"/>
      <c r="P347" s="176"/>
      <c r="Q347" s="176"/>
      <c r="R347" s="176"/>
      <c r="S347" s="176"/>
      <c r="T347" s="177"/>
      <c r="AT347" s="171" t="s">
        <v>134</v>
      </c>
      <c r="AU347" s="171" t="s">
        <v>87</v>
      </c>
      <c r="AV347" s="14" t="s">
        <v>87</v>
      </c>
      <c r="AW347" s="14" t="s">
        <v>33</v>
      </c>
      <c r="AX347" s="14" t="s">
        <v>85</v>
      </c>
      <c r="AY347" s="171" t="s">
        <v>123</v>
      </c>
    </row>
    <row r="348" spans="1:65" s="2" customFormat="1" ht="16.5" customHeight="1">
      <c r="A348" s="33"/>
      <c r="B348" s="144"/>
      <c r="C348" s="145" t="s">
        <v>555</v>
      </c>
      <c r="D348" s="145" t="s">
        <v>126</v>
      </c>
      <c r="E348" s="146" t="s">
        <v>556</v>
      </c>
      <c r="F348" s="147" t="s">
        <v>557</v>
      </c>
      <c r="G348" s="148" t="s">
        <v>232</v>
      </c>
      <c r="H348" s="149">
        <v>163.59</v>
      </c>
      <c r="I348" s="150"/>
      <c r="J348" s="151">
        <f>ROUND(I348*H348,2)</f>
        <v>0</v>
      </c>
      <c r="K348" s="147" t="s">
        <v>130</v>
      </c>
      <c r="L348" s="34"/>
      <c r="M348" s="152" t="s">
        <v>1</v>
      </c>
      <c r="N348" s="153" t="s">
        <v>42</v>
      </c>
      <c r="O348" s="59"/>
      <c r="P348" s="154">
        <f>O348*H348</f>
        <v>0</v>
      </c>
      <c r="Q348" s="154">
        <v>0</v>
      </c>
      <c r="R348" s="154">
        <f>Q348*H348</f>
        <v>0</v>
      </c>
      <c r="S348" s="154">
        <v>0</v>
      </c>
      <c r="T348" s="155">
        <f>S348*H348</f>
        <v>0</v>
      </c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R348" s="156" t="s">
        <v>147</v>
      </c>
      <c r="AT348" s="156" t="s">
        <v>126</v>
      </c>
      <c r="AU348" s="156" t="s">
        <v>87</v>
      </c>
      <c r="AY348" s="18" t="s">
        <v>123</v>
      </c>
      <c r="BE348" s="157">
        <f>IF(N348="základní",J348,0)</f>
        <v>0</v>
      </c>
      <c r="BF348" s="157">
        <f>IF(N348="snížená",J348,0)</f>
        <v>0</v>
      </c>
      <c r="BG348" s="157">
        <f>IF(N348="zákl. přenesená",J348,0)</f>
        <v>0</v>
      </c>
      <c r="BH348" s="157">
        <f>IF(N348="sníž. přenesená",J348,0)</f>
        <v>0</v>
      </c>
      <c r="BI348" s="157">
        <f>IF(N348="nulová",J348,0)</f>
        <v>0</v>
      </c>
      <c r="BJ348" s="18" t="s">
        <v>85</v>
      </c>
      <c r="BK348" s="157">
        <f>ROUND(I348*H348,2)</f>
        <v>0</v>
      </c>
      <c r="BL348" s="18" t="s">
        <v>147</v>
      </c>
      <c r="BM348" s="156" t="s">
        <v>558</v>
      </c>
    </row>
    <row r="349" spans="1:65" s="2" customFormat="1">
      <c r="A349" s="33"/>
      <c r="B349" s="34"/>
      <c r="C349" s="33"/>
      <c r="D349" s="158" t="s">
        <v>133</v>
      </c>
      <c r="E349" s="33"/>
      <c r="F349" s="159" t="s">
        <v>559</v>
      </c>
      <c r="G349" s="33"/>
      <c r="H349" s="33"/>
      <c r="I349" s="160"/>
      <c r="J349" s="33"/>
      <c r="K349" s="33"/>
      <c r="L349" s="34"/>
      <c r="M349" s="161"/>
      <c r="N349" s="162"/>
      <c r="O349" s="59"/>
      <c r="P349" s="59"/>
      <c r="Q349" s="59"/>
      <c r="R349" s="59"/>
      <c r="S349" s="59"/>
      <c r="T349" s="60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T349" s="18" t="s">
        <v>133</v>
      </c>
      <c r="AU349" s="18" t="s">
        <v>87</v>
      </c>
    </row>
    <row r="350" spans="1:65" s="13" customFormat="1">
      <c r="B350" s="163"/>
      <c r="D350" s="158" t="s">
        <v>134</v>
      </c>
      <c r="E350" s="164" t="s">
        <v>1</v>
      </c>
      <c r="F350" s="165" t="s">
        <v>560</v>
      </c>
      <c r="H350" s="164" t="s">
        <v>1</v>
      </c>
      <c r="I350" s="166"/>
      <c r="L350" s="163"/>
      <c r="M350" s="167"/>
      <c r="N350" s="168"/>
      <c r="O350" s="168"/>
      <c r="P350" s="168"/>
      <c r="Q350" s="168"/>
      <c r="R350" s="168"/>
      <c r="S350" s="168"/>
      <c r="T350" s="169"/>
      <c r="AT350" s="164" t="s">
        <v>134</v>
      </c>
      <c r="AU350" s="164" t="s">
        <v>87</v>
      </c>
      <c r="AV350" s="13" t="s">
        <v>85</v>
      </c>
      <c r="AW350" s="13" t="s">
        <v>33</v>
      </c>
      <c r="AX350" s="13" t="s">
        <v>77</v>
      </c>
      <c r="AY350" s="164" t="s">
        <v>123</v>
      </c>
    </row>
    <row r="351" spans="1:65" s="14" customFormat="1">
      <c r="B351" s="170"/>
      <c r="D351" s="158" t="s">
        <v>134</v>
      </c>
      <c r="E351" s="171" t="s">
        <v>1</v>
      </c>
      <c r="F351" s="172" t="s">
        <v>561</v>
      </c>
      <c r="H351" s="173">
        <v>170.6</v>
      </c>
      <c r="I351" s="174"/>
      <c r="L351" s="170"/>
      <c r="M351" s="175"/>
      <c r="N351" s="176"/>
      <c r="O351" s="176"/>
      <c r="P351" s="176"/>
      <c r="Q351" s="176"/>
      <c r="R351" s="176"/>
      <c r="S351" s="176"/>
      <c r="T351" s="177"/>
      <c r="AT351" s="171" t="s">
        <v>134</v>
      </c>
      <c r="AU351" s="171" t="s">
        <v>87</v>
      </c>
      <c r="AV351" s="14" t="s">
        <v>87</v>
      </c>
      <c r="AW351" s="14" t="s">
        <v>33</v>
      </c>
      <c r="AX351" s="14" t="s">
        <v>77</v>
      </c>
      <c r="AY351" s="171" t="s">
        <v>123</v>
      </c>
    </row>
    <row r="352" spans="1:65" s="13" customFormat="1">
      <c r="B352" s="163"/>
      <c r="D352" s="158" t="s">
        <v>134</v>
      </c>
      <c r="E352" s="164" t="s">
        <v>1</v>
      </c>
      <c r="F352" s="165" t="s">
        <v>562</v>
      </c>
      <c r="H352" s="164" t="s">
        <v>1</v>
      </c>
      <c r="I352" s="166"/>
      <c r="L352" s="163"/>
      <c r="M352" s="167"/>
      <c r="N352" s="168"/>
      <c r="O352" s="168"/>
      <c r="P352" s="168"/>
      <c r="Q352" s="168"/>
      <c r="R352" s="168"/>
      <c r="S352" s="168"/>
      <c r="T352" s="169"/>
      <c r="AT352" s="164" t="s">
        <v>134</v>
      </c>
      <c r="AU352" s="164" t="s">
        <v>87</v>
      </c>
      <c r="AV352" s="13" t="s">
        <v>85</v>
      </c>
      <c r="AW352" s="13" t="s">
        <v>33</v>
      </c>
      <c r="AX352" s="13" t="s">
        <v>77</v>
      </c>
      <c r="AY352" s="164" t="s">
        <v>123</v>
      </c>
    </row>
    <row r="353" spans="1:65" s="14" customFormat="1">
      <c r="B353" s="170"/>
      <c r="D353" s="158" t="s">
        <v>134</v>
      </c>
      <c r="E353" s="171" t="s">
        <v>1</v>
      </c>
      <c r="F353" s="172" t="s">
        <v>563</v>
      </c>
      <c r="H353" s="173">
        <v>-7.01</v>
      </c>
      <c r="I353" s="174"/>
      <c r="L353" s="170"/>
      <c r="M353" s="175"/>
      <c r="N353" s="176"/>
      <c r="O353" s="176"/>
      <c r="P353" s="176"/>
      <c r="Q353" s="176"/>
      <c r="R353" s="176"/>
      <c r="S353" s="176"/>
      <c r="T353" s="177"/>
      <c r="AT353" s="171" t="s">
        <v>134</v>
      </c>
      <c r="AU353" s="171" t="s">
        <v>87</v>
      </c>
      <c r="AV353" s="14" t="s">
        <v>87</v>
      </c>
      <c r="AW353" s="14" t="s">
        <v>33</v>
      </c>
      <c r="AX353" s="14" t="s">
        <v>77</v>
      </c>
      <c r="AY353" s="171" t="s">
        <v>123</v>
      </c>
    </row>
    <row r="354" spans="1:65" s="15" customFormat="1">
      <c r="B354" s="181"/>
      <c r="D354" s="158" t="s">
        <v>134</v>
      </c>
      <c r="E354" s="182" t="s">
        <v>1</v>
      </c>
      <c r="F354" s="183" t="s">
        <v>262</v>
      </c>
      <c r="H354" s="184">
        <v>163.59</v>
      </c>
      <c r="I354" s="185"/>
      <c r="L354" s="181"/>
      <c r="M354" s="186"/>
      <c r="N354" s="187"/>
      <c r="O354" s="187"/>
      <c r="P354" s="187"/>
      <c r="Q354" s="187"/>
      <c r="R354" s="187"/>
      <c r="S354" s="187"/>
      <c r="T354" s="188"/>
      <c r="AT354" s="182" t="s">
        <v>134</v>
      </c>
      <c r="AU354" s="182" t="s">
        <v>87</v>
      </c>
      <c r="AV354" s="15" t="s">
        <v>147</v>
      </c>
      <c r="AW354" s="15" t="s">
        <v>33</v>
      </c>
      <c r="AX354" s="15" t="s">
        <v>85</v>
      </c>
      <c r="AY354" s="182" t="s">
        <v>123</v>
      </c>
    </row>
    <row r="355" spans="1:65" s="2" customFormat="1" ht="16.5" customHeight="1">
      <c r="A355" s="33"/>
      <c r="B355" s="144"/>
      <c r="C355" s="145" t="s">
        <v>564</v>
      </c>
      <c r="D355" s="145" t="s">
        <v>126</v>
      </c>
      <c r="E355" s="146" t="s">
        <v>565</v>
      </c>
      <c r="F355" s="147" t="s">
        <v>566</v>
      </c>
      <c r="G355" s="148" t="s">
        <v>232</v>
      </c>
      <c r="H355" s="149">
        <v>342.8</v>
      </c>
      <c r="I355" s="150"/>
      <c r="J355" s="151">
        <f>ROUND(I355*H355,2)</f>
        <v>0</v>
      </c>
      <c r="K355" s="147" t="s">
        <v>130</v>
      </c>
      <c r="L355" s="34"/>
      <c r="M355" s="152" t="s">
        <v>1</v>
      </c>
      <c r="N355" s="153" t="s">
        <v>42</v>
      </c>
      <c r="O355" s="59"/>
      <c r="P355" s="154">
        <f>O355*H355</f>
        <v>0</v>
      </c>
      <c r="Q355" s="154">
        <v>0</v>
      </c>
      <c r="R355" s="154">
        <f>Q355*H355</f>
        <v>0</v>
      </c>
      <c r="S355" s="154">
        <v>0</v>
      </c>
      <c r="T355" s="155">
        <f>S355*H355</f>
        <v>0</v>
      </c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R355" s="156" t="s">
        <v>147</v>
      </c>
      <c r="AT355" s="156" t="s">
        <v>126</v>
      </c>
      <c r="AU355" s="156" t="s">
        <v>87</v>
      </c>
      <c r="AY355" s="18" t="s">
        <v>123</v>
      </c>
      <c r="BE355" s="157">
        <f>IF(N355="základní",J355,0)</f>
        <v>0</v>
      </c>
      <c r="BF355" s="157">
        <f>IF(N355="snížená",J355,0)</f>
        <v>0</v>
      </c>
      <c r="BG355" s="157">
        <f>IF(N355="zákl. přenesená",J355,0)</f>
        <v>0</v>
      </c>
      <c r="BH355" s="157">
        <f>IF(N355="sníž. přenesená",J355,0)</f>
        <v>0</v>
      </c>
      <c r="BI355" s="157">
        <f>IF(N355="nulová",J355,0)</f>
        <v>0</v>
      </c>
      <c r="BJ355" s="18" t="s">
        <v>85</v>
      </c>
      <c r="BK355" s="157">
        <f>ROUND(I355*H355,2)</f>
        <v>0</v>
      </c>
      <c r="BL355" s="18" t="s">
        <v>147</v>
      </c>
      <c r="BM355" s="156" t="s">
        <v>567</v>
      </c>
    </row>
    <row r="356" spans="1:65" s="2" customFormat="1">
      <c r="A356" s="33"/>
      <c r="B356" s="34"/>
      <c r="C356" s="33"/>
      <c r="D356" s="158" t="s">
        <v>133</v>
      </c>
      <c r="E356" s="33"/>
      <c r="F356" s="159" t="s">
        <v>568</v>
      </c>
      <c r="G356" s="33"/>
      <c r="H356" s="33"/>
      <c r="I356" s="160"/>
      <c r="J356" s="33"/>
      <c r="K356" s="33"/>
      <c r="L356" s="34"/>
      <c r="M356" s="161"/>
      <c r="N356" s="162"/>
      <c r="O356" s="59"/>
      <c r="P356" s="59"/>
      <c r="Q356" s="59"/>
      <c r="R356" s="59"/>
      <c r="S356" s="59"/>
      <c r="T356" s="60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T356" s="18" t="s">
        <v>133</v>
      </c>
      <c r="AU356" s="18" t="s">
        <v>87</v>
      </c>
    </row>
    <row r="357" spans="1:65" s="13" customFormat="1">
      <c r="B357" s="163"/>
      <c r="D357" s="158" t="s">
        <v>134</v>
      </c>
      <c r="E357" s="164" t="s">
        <v>1</v>
      </c>
      <c r="F357" s="165" t="s">
        <v>569</v>
      </c>
      <c r="H357" s="164" t="s">
        <v>1</v>
      </c>
      <c r="I357" s="166"/>
      <c r="L357" s="163"/>
      <c r="M357" s="167"/>
      <c r="N357" s="168"/>
      <c r="O357" s="168"/>
      <c r="P357" s="168"/>
      <c r="Q357" s="168"/>
      <c r="R357" s="168"/>
      <c r="S357" s="168"/>
      <c r="T357" s="169"/>
      <c r="AT357" s="164" t="s">
        <v>134</v>
      </c>
      <c r="AU357" s="164" t="s">
        <v>87</v>
      </c>
      <c r="AV357" s="13" t="s">
        <v>85</v>
      </c>
      <c r="AW357" s="13" t="s">
        <v>33</v>
      </c>
      <c r="AX357" s="13" t="s">
        <v>77</v>
      </c>
      <c r="AY357" s="164" t="s">
        <v>123</v>
      </c>
    </row>
    <row r="358" spans="1:65" s="14" customFormat="1">
      <c r="B358" s="170"/>
      <c r="D358" s="158" t="s">
        <v>134</v>
      </c>
      <c r="E358" s="171" t="s">
        <v>1</v>
      </c>
      <c r="F358" s="172" t="s">
        <v>531</v>
      </c>
      <c r="H358" s="173">
        <v>342.8</v>
      </c>
      <c r="I358" s="174"/>
      <c r="L358" s="170"/>
      <c r="M358" s="175"/>
      <c r="N358" s="176"/>
      <c r="O358" s="176"/>
      <c r="P358" s="176"/>
      <c r="Q358" s="176"/>
      <c r="R358" s="176"/>
      <c r="S358" s="176"/>
      <c r="T358" s="177"/>
      <c r="AT358" s="171" t="s">
        <v>134</v>
      </c>
      <c r="AU358" s="171" t="s">
        <v>87</v>
      </c>
      <c r="AV358" s="14" t="s">
        <v>87</v>
      </c>
      <c r="AW358" s="14" t="s">
        <v>33</v>
      </c>
      <c r="AX358" s="14" t="s">
        <v>85</v>
      </c>
      <c r="AY358" s="171" t="s">
        <v>123</v>
      </c>
    </row>
    <row r="359" spans="1:65" s="2" customFormat="1" ht="16.5" customHeight="1">
      <c r="A359" s="33"/>
      <c r="B359" s="144"/>
      <c r="C359" s="145" t="s">
        <v>570</v>
      </c>
      <c r="D359" s="145" t="s">
        <v>126</v>
      </c>
      <c r="E359" s="146" t="s">
        <v>571</v>
      </c>
      <c r="F359" s="147" t="s">
        <v>572</v>
      </c>
      <c r="G359" s="148" t="s">
        <v>232</v>
      </c>
      <c r="H359" s="149">
        <v>342.8</v>
      </c>
      <c r="I359" s="150"/>
      <c r="J359" s="151">
        <f>ROUND(I359*H359,2)</f>
        <v>0</v>
      </c>
      <c r="K359" s="147" t="s">
        <v>130</v>
      </c>
      <c r="L359" s="34"/>
      <c r="M359" s="152" t="s">
        <v>1</v>
      </c>
      <c r="N359" s="153" t="s">
        <v>42</v>
      </c>
      <c r="O359" s="59"/>
      <c r="P359" s="154">
        <f>O359*H359</f>
        <v>0</v>
      </c>
      <c r="Q359" s="154">
        <v>0</v>
      </c>
      <c r="R359" s="154">
        <f>Q359*H359</f>
        <v>0</v>
      </c>
      <c r="S359" s="154">
        <v>0</v>
      </c>
      <c r="T359" s="155">
        <f>S359*H359</f>
        <v>0</v>
      </c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R359" s="156" t="s">
        <v>147</v>
      </c>
      <c r="AT359" s="156" t="s">
        <v>126</v>
      </c>
      <c r="AU359" s="156" t="s">
        <v>87</v>
      </c>
      <c r="AY359" s="18" t="s">
        <v>123</v>
      </c>
      <c r="BE359" s="157">
        <f>IF(N359="základní",J359,0)</f>
        <v>0</v>
      </c>
      <c r="BF359" s="157">
        <f>IF(N359="snížená",J359,0)</f>
        <v>0</v>
      </c>
      <c r="BG359" s="157">
        <f>IF(N359="zákl. přenesená",J359,0)</f>
        <v>0</v>
      </c>
      <c r="BH359" s="157">
        <f>IF(N359="sníž. přenesená",J359,0)</f>
        <v>0</v>
      </c>
      <c r="BI359" s="157">
        <f>IF(N359="nulová",J359,0)</f>
        <v>0</v>
      </c>
      <c r="BJ359" s="18" t="s">
        <v>85</v>
      </c>
      <c r="BK359" s="157">
        <f>ROUND(I359*H359,2)</f>
        <v>0</v>
      </c>
      <c r="BL359" s="18" t="s">
        <v>147</v>
      </c>
      <c r="BM359" s="156" t="s">
        <v>573</v>
      </c>
    </row>
    <row r="360" spans="1:65" s="2" customFormat="1">
      <c r="A360" s="33"/>
      <c r="B360" s="34"/>
      <c r="C360" s="33"/>
      <c r="D360" s="158" t="s">
        <v>133</v>
      </c>
      <c r="E360" s="33"/>
      <c r="F360" s="159" t="s">
        <v>574</v>
      </c>
      <c r="G360" s="33"/>
      <c r="H360" s="33"/>
      <c r="I360" s="160"/>
      <c r="J360" s="33"/>
      <c r="K360" s="33"/>
      <c r="L360" s="34"/>
      <c r="M360" s="161"/>
      <c r="N360" s="162"/>
      <c r="O360" s="59"/>
      <c r="P360" s="59"/>
      <c r="Q360" s="59"/>
      <c r="R360" s="59"/>
      <c r="S360" s="59"/>
      <c r="T360" s="60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T360" s="18" t="s">
        <v>133</v>
      </c>
      <c r="AU360" s="18" t="s">
        <v>87</v>
      </c>
    </row>
    <row r="361" spans="1:65" s="13" customFormat="1">
      <c r="B361" s="163"/>
      <c r="D361" s="158" t="s">
        <v>134</v>
      </c>
      <c r="E361" s="164" t="s">
        <v>1</v>
      </c>
      <c r="F361" s="165" t="s">
        <v>575</v>
      </c>
      <c r="H361" s="164" t="s">
        <v>1</v>
      </c>
      <c r="I361" s="166"/>
      <c r="L361" s="163"/>
      <c r="M361" s="167"/>
      <c r="N361" s="168"/>
      <c r="O361" s="168"/>
      <c r="P361" s="168"/>
      <c r="Q361" s="168"/>
      <c r="R361" s="168"/>
      <c r="S361" s="168"/>
      <c r="T361" s="169"/>
      <c r="AT361" s="164" t="s">
        <v>134</v>
      </c>
      <c r="AU361" s="164" t="s">
        <v>87</v>
      </c>
      <c r="AV361" s="13" t="s">
        <v>85</v>
      </c>
      <c r="AW361" s="13" t="s">
        <v>33</v>
      </c>
      <c r="AX361" s="13" t="s">
        <v>77</v>
      </c>
      <c r="AY361" s="164" t="s">
        <v>123</v>
      </c>
    </row>
    <row r="362" spans="1:65" s="14" customFormat="1">
      <c r="B362" s="170"/>
      <c r="D362" s="158" t="s">
        <v>134</v>
      </c>
      <c r="E362" s="171" t="s">
        <v>1</v>
      </c>
      <c r="F362" s="172" t="s">
        <v>531</v>
      </c>
      <c r="H362" s="173">
        <v>342.8</v>
      </c>
      <c r="I362" s="174"/>
      <c r="L362" s="170"/>
      <c r="M362" s="175"/>
      <c r="N362" s="176"/>
      <c r="O362" s="176"/>
      <c r="P362" s="176"/>
      <c r="Q362" s="176"/>
      <c r="R362" s="176"/>
      <c r="S362" s="176"/>
      <c r="T362" s="177"/>
      <c r="AT362" s="171" t="s">
        <v>134</v>
      </c>
      <c r="AU362" s="171" t="s">
        <v>87</v>
      </c>
      <c r="AV362" s="14" t="s">
        <v>87</v>
      </c>
      <c r="AW362" s="14" t="s">
        <v>33</v>
      </c>
      <c r="AX362" s="14" t="s">
        <v>85</v>
      </c>
      <c r="AY362" s="171" t="s">
        <v>123</v>
      </c>
    </row>
    <row r="363" spans="1:65" s="2" customFormat="1" ht="16.5" customHeight="1">
      <c r="A363" s="33"/>
      <c r="B363" s="144"/>
      <c r="C363" s="145" t="s">
        <v>576</v>
      </c>
      <c r="D363" s="145" t="s">
        <v>126</v>
      </c>
      <c r="E363" s="146" t="s">
        <v>577</v>
      </c>
      <c r="F363" s="147" t="s">
        <v>578</v>
      </c>
      <c r="G363" s="148" t="s">
        <v>232</v>
      </c>
      <c r="H363" s="149">
        <v>40.9</v>
      </c>
      <c r="I363" s="150"/>
      <c r="J363" s="151">
        <f>ROUND(I363*H363,2)</f>
        <v>0</v>
      </c>
      <c r="K363" s="147" t="s">
        <v>130</v>
      </c>
      <c r="L363" s="34"/>
      <c r="M363" s="152" t="s">
        <v>1</v>
      </c>
      <c r="N363" s="153" t="s">
        <v>42</v>
      </c>
      <c r="O363" s="59"/>
      <c r="P363" s="154">
        <f>O363*H363</f>
        <v>0</v>
      </c>
      <c r="Q363" s="154">
        <v>0</v>
      </c>
      <c r="R363" s="154">
        <f>Q363*H363</f>
        <v>0</v>
      </c>
      <c r="S363" s="154">
        <v>0</v>
      </c>
      <c r="T363" s="155">
        <f>S363*H363</f>
        <v>0</v>
      </c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R363" s="156" t="s">
        <v>147</v>
      </c>
      <c r="AT363" s="156" t="s">
        <v>126</v>
      </c>
      <c r="AU363" s="156" t="s">
        <v>87</v>
      </c>
      <c r="AY363" s="18" t="s">
        <v>123</v>
      </c>
      <c r="BE363" s="157">
        <f>IF(N363="základní",J363,0)</f>
        <v>0</v>
      </c>
      <c r="BF363" s="157">
        <f>IF(N363="snížená",J363,0)</f>
        <v>0</v>
      </c>
      <c r="BG363" s="157">
        <f>IF(N363="zákl. přenesená",J363,0)</f>
        <v>0</v>
      </c>
      <c r="BH363" s="157">
        <f>IF(N363="sníž. přenesená",J363,0)</f>
        <v>0</v>
      </c>
      <c r="BI363" s="157">
        <f>IF(N363="nulová",J363,0)</f>
        <v>0</v>
      </c>
      <c r="BJ363" s="18" t="s">
        <v>85</v>
      </c>
      <c r="BK363" s="157">
        <f>ROUND(I363*H363,2)</f>
        <v>0</v>
      </c>
      <c r="BL363" s="18" t="s">
        <v>147</v>
      </c>
      <c r="BM363" s="156" t="s">
        <v>579</v>
      </c>
    </row>
    <row r="364" spans="1:65" s="2" customFormat="1">
      <c r="A364" s="33"/>
      <c r="B364" s="34"/>
      <c r="C364" s="33"/>
      <c r="D364" s="158" t="s">
        <v>133</v>
      </c>
      <c r="E364" s="33"/>
      <c r="F364" s="159" t="s">
        <v>580</v>
      </c>
      <c r="G364" s="33"/>
      <c r="H364" s="33"/>
      <c r="I364" s="160"/>
      <c r="J364" s="33"/>
      <c r="K364" s="33"/>
      <c r="L364" s="34"/>
      <c r="M364" s="161"/>
      <c r="N364" s="162"/>
      <c r="O364" s="59"/>
      <c r="P364" s="59"/>
      <c r="Q364" s="59"/>
      <c r="R364" s="59"/>
      <c r="S364" s="59"/>
      <c r="T364" s="60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T364" s="18" t="s">
        <v>133</v>
      </c>
      <c r="AU364" s="18" t="s">
        <v>87</v>
      </c>
    </row>
    <row r="365" spans="1:65" s="13" customFormat="1">
      <c r="B365" s="163"/>
      <c r="D365" s="158" t="s">
        <v>134</v>
      </c>
      <c r="E365" s="164" t="s">
        <v>1</v>
      </c>
      <c r="F365" s="165" t="s">
        <v>581</v>
      </c>
      <c r="H365" s="164" t="s">
        <v>1</v>
      </c>
      <c r="I365" s="166"/>
      <c r="L365" s="163"/>
      <c r="M365" s="167"/>
      <c r="N365" s="168"/>
      <c r="O365" s="168"/>
      <c r="P365" s="168"/>
      <c r="Q365" s="168"/>
      <c r="R365" s="168"/>
      <c r="S365" s="168"/>
      <c r="T365" s="169"/>
      <c r="AT365" s="164" t="s">
        <v>134</v>
      </c>
      <c r="AU365" s="164" t="s">
        <v>87</v>
      </c>
      <c r="AV365" s="13" t="s">
        <v>85</v>
      </c>
      <c r="AW365" s="13" t="s">
        <v>33</v>
      </c>
      <c r="AX365" s="13" t="s">
        <v>77</v>
      </c>
      <c r="AY365" s="164" t="s">
        <v>123</v>
      </c>
    </row>
    <row r="366" spans="1:65" s="14" customFormat="1">
      <c r="B366" s="170"/>
      <c r="D366" s="158" t="s">
        <v>134</v>
      </c>
      <c r="E366" s="171" t="s">
        <v>1</v>
      </c>
      <c r="F366" s="172" t="s">
        <v>582</v>
      </c>
      <c r="H366" s="173">
        <v>40.9</v>
      </c>
      <c r="I366" s="174"/>
      <c r="L366" s="170"/>
      <c r="M366" s="175"/>
      <c r="N366" s="176"/>
      <c r="O366" s="176"/>
      <c r="P366" s="176"/>
      <c r="Q366" s="176"/>
      <c r="R366" s="176"/>
      <c r="S366" s="176"/>
      <c r="T366" s="177"/>
      <c r="AT366" s="171" t="s">
        <v>134</v>
      </c>
      <c r="AU366" s="171" t="s">
        <v>87</v>
      </c>
      <c r="AV366" s="14" t="s">
        <v>87</v>
      </c>
      <c r="AW366" s="14" t="s">
        <v>33</v>
      </c>
      <c r="AX366" s="14" t="s">
        <v>85</v>
      </c>
      <c r="AY366" s="171" t="s">
        <v>123</v>
      </c>
    </row>
    <row r="367" spans="1:65" s="2" customFormat="1" ht="21.75" customHeight="1">
      <c r="A367" s="33"/>
      <c r="B367" s="144"/>
      <c r="C367" s="145" t="s">
        <v>583</v>
      </c>
      <c r="D367" s="145" t="s">
        <v>126</v>
      </c>
      <c r="E367" s="146" t="s">
        <v>584</v>
      </c>
      <c r="F367" s="147" t="s">
        <v>585</v>
      </c>
      <c r="G367" s="148" t="s">
        <v>232</v>
      </c>
      <c r="H367" s="149">
        <v>383.7</v>
      </c>
      <c r="I367" s="150"/>
      <c r="J367" s="151">
        <f>ROUND(I367*H367,2)</f>
        <v>0</v>
      </c>
      <c r="K367" s="147" t="s">
        <v>130</v>
      </c>
      <c r="L367" s="34"/>
      <c r="M367" s="152" t="s">
        <v>1</v>
      </c>
      <c r="N367" s="153" t="s">
        <v>42</v>
      </c>
      <c r="O367" s="59"/>
      <c r="P367" s="154">
        <f>O367*H367</f>
        <v>0</v>
      </c>
      <c r="Q367" s="154">
        <v>0</v>
      </c>
      <c r="R367" s="154">
        <f>Q367*H367</f>
        <v>0</v>
      </c>
      <c r="S367" s="154">
        <v>0</v>
      </c>
      <c r="T367" s="155">
        <f>S367*H367</f>
        <v>0</v>
      </c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R367" s="156" t="s">
        <v>147</v>
      </c>
      <c r="AT367" s="156" t="s">
        <v>126</v>
      </c>
      <c r="AU367" s="156" t="s">
        <v>87</v>
      </c>
      <c r="AY367" s="18" t="s">
        <v>123</v>
      </c>
      <c r="BE367" s="157">
        <f>IF(N367="základní",J367,0)</f>
        <v>0</v>
      </c>
      <c r="BF367" s="157">
        <f>IF(N367="snížená",J367,0)</f>
        <v>0</v>
      </c>
      <c r="BG367" s="157">
        <f>IF(N367="zákl. přenesená",J367,0)</f>
        <v>0</v>
      </c>
      <c r="BH367" s="157">
        <f>IF(N367="sníž. přenesená",J367,0)</f>
        <v>0</v>
      </c>
      <c r="BI367" s="157">
        <f>IF(N367="nulová",J367,0)</f>
        <v>0</v>
      </c>
      <c r="BJ367" s="18" t="s">
        <v>85</v>
      </c>
      <c r="BK367" s="157">
        <f>ROUND(I367*H367,2)</f>
        <v>0</v>
      </c>
      <c r="BL367" s="18" t="s">
        <v>147</v>
      </c>
      <c r="BM367" s="156" t="s">
        <v>586</v>
      </c>
    </row>
    <row r="368" spans="1:65" s="2" customFormat="1" ht="19.5">
      <c r="A368" s="33"/>
      <c r="B368" s="34"/>
      <c r="C368" s="33"/>
      <c r="D368" s="158" t="s">
        <v>133</v>
      </c>
      <c r="E368" s="33"/>
      <c r="F368" s="159" t="s">
        <v>587</v>
      </c>
      <c r="G368" s="33"/>
      <c r="H368" s="33"/>
      <c r="I368" s="160"/>
      <c r="J368" s="33"/>
      <c r="K368" s="33"/>
      <c r="L368" s="34"/>
      <c r="M368" s="161"/>
      <c r="N368" s="162"/>
      <c r="O368" s="59"/>
      <c r="P368" s="59"/>
      <c r="Q368" s="59"/>
      <c r="R368" s="59"/>
      <c r="S368" s="59"/>
      <c r="T368" s="60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T368" s="18" t="s">
        <v>133</v>
      </c>
      <c r="AU368" s="18" t="s">
        <v>87</v>
      </c>
    </row>
    <row r="369" spans="1:65" s="13" customFormat="1">
      <c r="B369" s="163"/>
      <c r="D369" s="158" t="s">
        <v>134</v>
      </c>
      <c r="E369" s="164" t="s">
        <v>1</v>
      </c>
      <c r="F369" s="165" t="s">
        <v>588</v>
      </c>
      <c r="H369" s="164" t="s">
        <v>1</v>
      </c>
      <c r="I369" s="166"/>
      <c r="L369" s="163"/>
      <c r="M369" s="167"/>
      <c r="N369" s="168"/>
      <c r="O369" s="168"/>
      <c r="P369" s="168"/>
      <c r="Q369" s="168"/>
      <c r="R369" s="168"/>
      <c r="S369" s="168"/>
      <c r="T369" s="169"/>
      <c r="AT369" s="164" t="s">
        <v>134</v>
      </c>
      <c r="AU369" s="164" t="s">
        <v>87</v>
      </c>
      <c r="AV369" s="13" t="s">
        <v>85</v>
      </c>
      <c r="AW369" s="13" t="s">
        <v>33</v>
      </c>
      <c r="AX369" s="13" t="s">
        <v>77</v>
      </c>
      <c r="AY369" s="164" t="s">
        <v>123</v>
      </c>
    </row>
    <row r="370" spans="1:65" s="14" customFormat="1">
      <c r="B370" s="170"/>
      <c r="D370" s="158" t="s">
        <v>134</v>
      </c>
      <c r="E370" s="171" t="s">
        <v>1</v>
      </c>
      <c r="F370" s="172" t="s">
        <v>531</v>
      </c>
      <c r="H370" s="173">
        <v>342.8</v>
      </c>
      <c r="I370" s="174"/>
      <c r="L370" s="170"/>
      <c r="M370" s="175"/>
      <c r="N370" s="176"/>
      <c r="O370" s="176"/>
      <c r="P370" s="176"/>
      <c r="Q370" s="176"/>
      <c r="R370" s="176"/>
      <c r="S370" s="176"/>
      <c r="T370" s="177"/>
      <c r="AT370" s="171" t="s">
        <v>134</v>
      </c>
      <c r="AU370" s="171" t="s">
        <v>87</v>
      </c>
      <c r="AV370" s="14" t="s">
        <v>87</v>
      </c>
      <c r="AW370" s="14" t="s">
        <v>33</v>
      </c>
      <c r="AX370" s="14" t="s">
        <v>77</v>
      </c>
      <c r="AY370" s="171" t="s">
        <v>123</v>
      </c>
    </row>
    <row r="371" spans="1:65" s="14" customFormat="1">
      <c r="B371" s="170"/>
      <c r="D371" s="158" t="s">
        <v>134</v>
      </c>
      <c r="E371" s="171" t="s">
        <v>1</v>
      </c>
      <c r="F371" s="172" t="s">
        <v>582</v>
      </c>
      <c r="H371" s="173">
        <v>40.9</v>
      </c>
      <c r="I371" s="174"/>
      <c r="L371" s="170"/>
      <c r="M371" s="175"/>
      <c r="N371" s="176"/>
      <c r="O371" s="176"/>
      <c r="P371" s="176"/>
      <c r="Q371" s="176"/>
      <c r="R371" s="176"/>
      <c r="S371" s="176"/>
      <c r="T371" s="177"/>
      <c r="AT371" s="171" t="s">
        <v>134</v>
      </c>
      <c r="AU371" s="171" t="s">
        <v>87</v>
      </c>
      <c r="AV371" s="14" t="s">
        <v>87</v>
      </c>
      <c r="AW371" s="14" t="s">
        <v>33</v>
      </c>
      <c r="AX371" s="14" t="s">
        <v>77</v>
      </c>
      <c r="AY371" s="171" t="s">
        <v>123</v>
      </c>
    </row>
    <row r="372" spans="1:65" s="15" customFormat="1">
      <c r="B372" s="181"/>
      <c r="D372" s="158" t="s">
        <v>134</v>
      </c>
      <c r="E372" s="182" t="s">
        <v>1</v>
      </c>
      <c r="F372" s="183" t="s">
        <v>262</v>
      </c>
      <c r="H372" s="184">
        <v>383.7</v>
      </c>
      <c r="I372" s="185"/>
      <c r="L372" s="181"/>
      <c r="M372" s="186"/>
      <c r="N372" s="187"/>
      <c r="O372" s="187"/>
      <c r="P372" s="187"/>
      <c r="Q372" s="187"/>
      <c r="R372" s="187"/>
      <c r="S372" s="187"/>
      <c r="T372" s="188"/>
      <c r="AT372" s="182" t="s">
        <v>134</v>
      </c>
      <c r="AU372" s="182" t="s">
        <v>87</v>
      </c>
      <c r="AV372" s="15" t="s">
        <v>147</v>
      </c>
      <c r="AW372" s="15" t="s">
        <v>33</v>
      </c>
      <c r="AX372" s="15" t="s">
        <v>85</v>
      </c>
      <c r="AY372" s="182" t="s">
        <v>123</v>
      </c>
    </row>
    <row r="373" spans="1:65" s="2" customFormat="1" ht="16.5" customHeight="1">
      <c r="A373" s="33"/>
      <c r="B373" s="144"/>
      <c r="C373" s="145" t="s">
        <v>589</v>
      </c>
      <c r="D373" s="145" t="s">
        <v>126</v>
      </c>
      <c r="E373" s="146" t="s">
        <v>590</v>
      </c>
      <c r="F373" s="147" t="s">
        <v>591</v>
      </c>
      <c r="G373" s="148" t="s">
        <v>232</v>
      </c>
      <c r="H373" s="149">
        <v>163.59</v>
      </c>
      <c r="I373" s="150"/>
      <c r="J373" s="151">
        <f>ROUND(I373*H373,2)</f>
        <v>0</v>
      </c>
      <c r="K373" s="147" t="s">
        <v>130</v>
      </c>
      <c r="L373" s="34"/>
      <c r="M373" s="152" t="s">
        <v>1</v>
      </c>
      <c r="N373" s="153" t="s">
        <v>42</v>
      </c>
      <c r="O373" s="59"/>
      <c r="P373" s="154">
        <f>O373*H373</f>
        <v>0</v>
      </c>
      <c r="Q373" s="154">
        <v>0.1837</v>
      </c>
      <c r="R373" s="154">
        <f>Q373*H373</f>
        <v>30.051483000000001</v>
      </c>
      <c r="S373" s="154">
        <v>0</v>
      </c>
      <c r="T373" s="155">
        <f>S373*H373</f>
        <v>0</v>
      </c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R373" s="156" t="s">
        <v>147</v>
      </c>
      <c r="AT373" s="156" t="s">
        <v>126</v>
      </c>
      <c r="AU373" s="156" t="s">
        <v>87</v>
      </c>
      <c r="AY373" s="18" t="s">
        <v>123</v>
      </c>
      <c r="BE373" s="157">
        <f>IF(N373="základní",J373,0)</f>
        <v>0</v>
      </c>
      <c r="BF373" s="157">
        <f>IF(N373="snížená",J373,0)</f>
        <v>0</v>
      </c>
      <c r="BG373" s="157">
        <f>IF(N373="zákl. přenesená",J373,0)</f>
        <v>0</v>
      </c>
      <c r="BH373" s="157">
        <f>IF(N373="sníž. přenesená",J373,0)</f>
        <v>0</v>
      </c>
      <c r="BI373" s="157">
        <f>IF(N373="nulová",J373,0)</f>
        <v>0</v>
      </c>
      <c r="BJ373" s="18" t="s">
        <v>85</v>
      </c>
      <c r="BK373" s="157">
        <f>ROUND(I373*H373,2)</f>
        <v>0</v>
      </c>
      <c r="BL373" s="18" t="s">
        <v>147</v>
      </c>
      <c r="BM373" s="156" t="s">
        <v>592</v>
      </c>
    </row>
    <row r="374" spans="1:65" s="2" customFormat="1" ht="19.5">
      <c r="A374" s="33"/>
      <c r="B374" s="34"/>
      <c r="C374" s="33"/>
      <c r="D374" s="158" t="s">
        <v>133</v>
      </c>
      <c r="E374" s="33"/>
      <c r="F374" s="159" t="s">
        <v>593</v>
      </c>
      <c r="G374" s="33"/>
      <c r="H374" s="33"/>
      <c r="I374" s="160"/>
      <c r="J374" s="33"/>
      <c r="K374" s="33"/>
      <c r="L374" s="34"/>
      <c r="M374" s="161"/>
      <c r="N374" s="162"/>
      <c r="O374" s="59"/>
      <c r="P374" s="59"/>
      <c r="Q374" s="59"/>
      <c r="R374" s="59"/>
      <c r="S374" s="59"/>
      <c r="T374" s="60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T374" s="18" t="s">
        <v>133</v>
      </c>
      <c r="AU374" s="18" t="s">
        <v>87</v>
      </c>
    </row>
    <row r="375" spans="1:65" s="14" customFormat="1">
      <c r="B375" s="170"/>
      <c r="D375" s="158" t="s">
        <v>134</v>
      </c>
      <c r="E375" s="171" t="s">
        <v>1</v>
      </c>
      <c r="F375" s="172" t="s">
        <v>561</v>
      </c>
      <c r="H375" s="173">
        <v>170.6</v>
      </c>
      <c r="I375" s="174"/>
      <c r="L375" s="170"/>
      <c r="M375" s="175"/>
      <c r="N375" s="176"/>
      <c r="O375" s="176"/>
      <c r="P375" s="176"/>
      <c r="Q375" s="176"/>
      <c r="R375" s="176"/>
      <c r="S375" s="176"/>
      <c r="T375" s="177"/>
      <c r="AT375" s="171" t="s">
        <v>134</v>
      </c>
      <c r="AU375" s="171" t="s">
        <v>87</v>
      </c>
      <c r="AV375" s="14" t="s">
        <v>87</v>
      </c>
      <c r="AW375" s="14" t="s">
        <v>33</v>
      </c>
      <c r="AX375" s="14" t="s">
        <v>77</v>
      </c>
      <c r="AY375" s="171" t="s">
        <v>123</v>
      </c>
    </row>
    <row r="376" spans="1:65" s="13" customFormat="1">
      <c r="B376" s="163"/>
      <c r="D376" s="158" t="s">
        <v>134</v>
      </c>
      <c r="E376" s="164" t="s">
        <v>1</v>
      </c>
      <c r="F376" s="165" t="s">
        <v>594</v>
      </c>
      <c r="H376" s="164" t="s">
        <v>1</v>
      </c>
      <c r="I376" s="166"/>
      <c r="L376" s="163"/>
      <c r="M376" s="167"/>
      <c r="N376" s="168"/>
      <c r="O376" s="168"/>
      <c r="P376" s="168"/>
      <c r="Q376" s="168"/>
      <c r="R376" s="168"/>
      <c r="S376" s="168"/>
      <c r="T376" s="169"/>
      <c r="AT376" s="164" t="s">
        <v>134</v>
      </c>
      <c r="AU376" s="164" t="s">
        <v>87</v>
      </c>
      <c r="AV376" s="13" t="s">
        <v>85</v>
      </c>
      <c r="AW376" s="13" t="s">
        <v>33</v>
      </c>
      <c r="AX376" s="13" t="s">
        <v>77</v>
      </c>
      <c r="AY376" s="164" t="s">
        <v>123</v>
      </c>
    </row>
    <row r="377" spans="1:65" s="14" customFormat="1">
      <c r="B377" s="170"/>
      <c r="D377" s="158" t="s">
        <v>134</v>
      </c>
      <c r="E377" s="171" t="s">
        <v>1</v>
      </c>
      <c r="F377" s="172" t="s">
        <v>563</v>
      </c>
      <c r="H377" s="173">
        <v>-7.01</v>
      </c>
      <c r="I377" s="174"/>
      <c r="L377" s="170"/>
      <c r="M377" s="175"/>
      <c r="N377" s="176"/>
      <c r="O377" s="176"/>
      <c r="P377" s="176"/>
      <c r="Q377" s="176"/>
      <c r="R377" s="176"/>
      <c r="S377" s="176"/>
      <c r="T377" s="177"/>
      <c r="AT377" s="171" t="s">
        <v>134</v>
      </c>
      <c r="AU377" s="171" t="s">
        <v>87</v>
      </c>
      <c r="AV377" s="14" t="s">
        <v>87</v>
      </c>
      <c r="AW377" s="14" t="s">
        <v>33</v>
      </c>
      <c r="AX377" s="14" t="s">
        <v>77</v>
      </c>
      <c r="AY377" s="171" t="s">
        <v>123</v>
      </c>
    </row>
    <row r="378" spans="1:65" s="15" customFormat="1">
      <c r="B378" s="181"/>
      <c r="D378" s="158" t="s">
        <v>134</v>
      </c>
      <c r="E378" s="182" t="s">
        <v>1</v>
      </c>
      <c r="F378" s="183" t="s">
        <v>262</v>
      </c>
      <c r="H378" s="184">
        <v>163.59</v>
      </c>
      <c r="I378" s="185"/>
      <c r="L378" s="181"/>
      <c r="M378" s="186"/>
      <c r="N378" s="187"/>
      <c r="O378" s="187"/>
      <c r="P378" s="187"/>
      <c r="Q378" s="187"/>
      <c r="R378" s="187"/>
      <c r="S378" s="187"/>
      <c r="T378" s="188"/>
      <c r="AT378" s="182" t="s">
        <v>134</v>
      </c>
      <c r="AU378" s="182" t="s">
        <v>87</v>
      </c>
      <c r="AV378" s="15" t="s">
        <v>147</v>
      </c>
      <c r="AW378" s="15" t="s">
        <v>33</v>
      </c>
      <c r="AX378" s="15" t="s">
        <v>85</v>
      </c>
      <c r="AY378" s="182" t="s">
        <v>123</v>
      </c>
    </row>
    <row r="379" spans="1:65" s="2" customFormat="1" ht="16.5" customHeight="1">
      <c r="A379" s="33"/>
      <c r="B379" s="144"/>
      <c r="C379" s="197" t="s">
        <v>595</v>
      </c>
      <c r="D379" s="197" t="s">
        <v>387</v>
      </c>
      <c r="E379" s="198" t="s">
        <v>596</v>
      </c>
      <c r="F379" s="199" t="s">
        <v>597</v>
      </c>
      <c r="G379" s="200" t="s">
        <v>232</v>
      </c>
      <c r="H379" s="201">
        <v>165.84200000000001</v>
      </c>
      <c r="I379" s="202"/>
      <c r="J379" s="203">
        <f>ROUND(I379*H379,2)</f>
        <v>0</v>
      </c>
      <c r="K379" s="199" t="s">
        <v>130</v>
      </c>
      <c r="L379" s="204"/>
      <c r="M379" s="205" t="s">
        <v>1</v>
      </c>
      <c r="N379" s="206" t="s">
        <v>42</v>
      </c>
      <c r="O379" s="59"/>
      <c r="P379" s="154">
        <f>O379*H379</f>
        <v>0</v>
      </c>
      <c r="Q379" s="154">
        <v>0.222</v>
      </c>
      <c r="R379" s="154">
        <f>Q379*H379</f>
        <v>36.816924</v>
      </c>
      <c r="S379" s="154">
        <v>0</v>
      </c>
      <c r="T379" s="155">
        <f>S379*H379</f>
        <v>0</v>
      </c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R379" s="156" t="s">
        <v>176</v>
      </c>
      <c r="AT379" s="156" t="s">
        <v>387</v>
      </c>
      <c r="AU379" s="156" t="s">
        <v>87</v>
      </c>
      <c r="AY379" s="18" t="s">
        <v>123</v>
      </c>
      <c r="BE379" s="157">
        <f>IF(N379="základní",J379,0)</f>
        <v>0</v>
      </c>
      <c r="BF379" s="157">
        <f>IF(N379="snížená",J379,0)</f>
        <v>0</v>
      </c>
      <c r="BG379" s="157">
        <f>IF(N379="zákl. přenesená",J379,0)</f>
        <v>0</v>
      </c>
      <c r="BH379" s="157">
        <f>IF(N379="sníž. přenesená",J379,0)</f>
        <v>0</v>
      </c>
      <c r="BI379" s="157">
        <f>IF(N379="nulová",J379,0)</f>
        <v>0</v>
      </c>
      <c r="BJ379" s="18" t="s">
        <v>85</v>
      </c>
      <c r="BK379" s="157">
        <f>ROUND(I379*H379,2)</f>
        <v>0</v>
      </c>
      <c r="BL379" s="18" t="s">
        <v>147</v>
      </c>
      <c r="BM379" s="156" t="s">
        <v>598</v>
      </c>
    </row>
    <row r="380" spans="1:65" s="2" customFormat="1">
      <c r="A380" s="33"/>
      <c r="B380" s="34"/>
      <c r="C380" s="33"/>
      <c r="D380" s="158" t="s">
        <v>133</v>
      </c>
      <c r="E380" s="33"/>
      <c r="F380" s="159" t="s">
        <v>597</v>
      </c>
      <c r="G380" s="33"/>
      <c r="H380" s="33"/>
      <c r="I380" s="160"/>
      <c r="J380" s="33"/>
      <c r="K380" s="33"/>
      <c r="L380" s="34"/>
      <c r="M380" s="161"/>
      <c r="N380" s="162"/>
      <c r="O380" s="59"/>
      <c r="P380" s="59"/>
      <c r="Q380" s="59"/>
      <c r="R380" s="59"/>
      <c r="S380" s="59"/>
      <c r="T380" s="60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T380" s="18" t="s">
        <v>133</v>
      </c>
      <c r="AU380" s="18" t="s">
        <v>87</v>
      </c>
    </row>
    <row r="381" spans="1:65" s="13" customFormat="1">
      <c r="B381" s="163"/>
      <c r="D381" s="158" t="s">
        <v>134</v>
      </c>
      <c r="E381" s="164" t="s">
        <v>1</v>
      </c>
      <c r="F381" s="165" t="s">
        <v>599</v>
      </c>
      <c r="H381" s="164" t="s">
        <v>1</v>
      </c>
      <c r="I381" s="166"/>
      <c r="L381" s="163"/>
      <c r="M381" s="167"/>
      <c r="N381" s="168"/>
      <c r="O381" s="168"/>
      <c r="P381" s="168"/>
      <c r="Q381" s="168"/>
      <c r="R381" s="168"/>
      <c r="S381" s="168"/>
      <c r="T381" s="169"/>
      <c r="AT381" s="164" t="s">
        <v>134</v>
      </c>
      <c r="AU381" s="164" t="s">
        <v>87</v>
      </c>
      <c r="AV381" s="13" t="s">
        <v>85</v>
      </c>
      <c r="AW381" s="13" t="s">
        <v>33</v>
      </c>
      <c r="AX381" s="13" t="s">
        <v>77</v>
      </c>
      <c r="AY381" s="164" t="s">
        <v>123</v>
      </c>
    </row>
    <row r="382" spans="1:65" s="14" customFormat="1">
      <c r="B382" s="170"/>
      <c r="D382" s="158" t="s">
        <v>134</v>
      </c>
      <c r="E382" s="171" t="s">
        <v>1</v>
      </c>
      <c r="F382" s="172" t="s">
        <v>600</v>
      </c>
      <c r="H382" s="173">
        <v>163.59</v>
      </c>
      <c r="I382" s="174"/>
      <c r="L382" s="170"/>
      <c r="M382" s="175"/>
      <c r="N382" s="176"/>
      <c r="O382" s="176"/>
      <c r="P382" s="176"/>
      <c r="Q382" s="176"/>
      <c r="R382" s="176"/>
      <c r="S382" s="176"/>
      <c r="T382" s="177"/>
      <c r="AT382" s="171" t="s">
        <v>134</v>
      </c>
      <c r="AU382" s="171" t="s">
        <v>87</v>
      </c>
      <c r="AV382" s="14" t="s">
        <v>87</v>
      </c>
      <c r="AW382" s="14" t="s">
        <v>33</v>
      </c>
      <c r="AX382" s="14" t="s">
        <v>77</v>
      </c>
      <c r="AY382" s="171" t="s">
        <v>123</v>
      </c>
    </row>
    <row r="383" spans="1:65" s="14" customFormat="1">
      <c r="B383" s="170"/>
      <c r="D383" s="158" t="s">
        <v>134</v>
      </c>
      <c r="E383" s="171" t="s">
        <v>1</v>
      </c>
      <c r="F383" s="172" t="s">
        <v>601</v>
      </c>
      <c r="H383" s="173">
        <v>-1</v>
      </c>
      <c r="I383" s="174"/>
      <c r="L383" s="170"/>
      <c r="M383" s="175"/>
      <c r="N383" s="176"/>
      <c r="O383" s="176"/>
      <c r="P383" s="176"/>
      <c r="Q383" s="176"/>
      <c r="R383" s="176"/>
      <c r="S383" s="176"/>
      <c r="T383" s="177"/>
      <c r="AT383" s="171" t="s">
        <v>134</v>
      </c>
      <c r="AU383" s="171" t="s">
        <v>87</v>
      </c>
      <c r="AV383" s="14" t="s">
        <v>87</v>
      </c>
      <c r="AW383" s="14" t="s">
        <v>33</v>
      </c>
      <c r="AX383" s="14" t="s">
        <v>77</v>
      </c>
      <c r="AY383" s="171" t="s">
        <v>123</v>
      </c>
    </row>
    <row r="384" spans="1:65" s="15" customFormat="1">
      <c r="B384" s="181"/>
      <c r="D384" s="158" t="s">
        <v>134</v>
      </c>
      <c r="E384" s="182" t="s">
        <v>1</v>
      </c>
      <c r="F384" s="183" t="s">
        <v>262</v>
      </c>
      <c r="H384" s="184">
        <v>162.59</v>
      </c>
      <c r="I384" s="185"/>
      <c r="L384" s="181"/>
      <c r="M384" s="186"/>
      <c r="N384" s="187"/>
      <c r="O384" s="187"/>
      <c r="P384" s="187"/>
      <c r="Q384" s="187"/>
      <c r="R384" s="187"/>
      <c r="S384" s="187"/>
      <c r="T384" s="188"/>
      <c r="AT384" s="182" t="s">
        <v>134</v>
      </c>
      <c r="AU384" s="182" t="s">
        <v>87</v>
      </c>
      <c r="AV384" s="15" t="s">
        <v>147</v>
      </c>
      <c r="AW384" s="15" t="s">
        <v>33</v>
      </c>
      <c r="AX384" s="15" t="s">
        <v>85</v>
      </c>
      <c r="AY384" s="182" t="s">
        <v>123</v>
      </c>
    </row>
    <row r="385" spans="1:65" s="14" customFormat="1">
      <c r="B385" s="170"/>
      <c r="D385" s="158" t="s">
        <v>134</v>
      </c>
      <c r="F385" s="172" t="s">
        <v>602</v>
      </c>
      <c r="H385" s="173">
        <v>165.84200000000001</v>
      </c>
      <c r="I385" s="174"/>
      <c r="L385" s="170"/>
      <c r="M385" s="175"/>
      <c r="N385" s="176"/>
      <c r="O385" s="176"/>
      <c r="P385" s="176"/>
      <c r="Q385" s="176"/>
      <c r="R385" s="176"/>
      <c r="S385" s="176"/>
      <c r="T385" s="177"/>
      <c r="AT385" s="171" t="s">
        <v>134</v>
      </c>
      <c r="AU385" s="171" t="s">
        <v>87</v>
      </c>
      <c r="AV385" s="14" t="s">
        <v>87</v>
      </c>
      <c r="AW385" s="14" t="s">
        <v>3</v>
      </c>
      <c r="AX385" s="14" t="s">
        <v>85</v>
      </c>
      <c r="AY385" s="171" t="s">
        <v>123</v>
      </c>
    </row>
    <row r="386" spans="1:65" s="2" customFormat="1" ht="24.2" customHeight="1">
      <c r="A386" s="33"/>
      <c r="B386" s="144"/>
      <c r="C386" s="197" t="s">
        <v>603</v>
      </c>
      <c r="D386" s="197" t="s">
        <v>387</v>
      </c>
      <c r="E386" s="198" t="s">
        <v>604</v>
      </c>
      <c r="F386" s="199" t="s">
        <v>605</v>
      </c>
      <c r="G386" s="200" t="s">
        <v>232</v>
      </c>
      <c r="H386" s="201">
        <v>1.02</v>
      </c>
      <c r="I386" s="202"/>
      <c r="J386" s="203">
        <f>ROUND(I386*H386,2)</f>
        <v>0</v>
      </c>
      <c r="K386" s="199" t="s">
        <v>1</v>
      </c>
      <c r="L386" s="204"/>
      <c r="M386" s="205" t="s">
        <v>1</v>
      </c>
      <c r="N386" s="206" t="s">
        <v>42</v>
      </c>
      <c r="O386" s="59"/>
      <c r="P386" s="154">
        <f>O386*H386</f>
        <v>0</v>
      </c>
      <c r="Q386" s="154">
        <v>0.2</v>
      </c>
      <c r="R386" s="154">
        <f>Q386*H386</f>
        <v>0.20400000000000001</v>
      </c>
      <c r="S386" s="154">
        <v>0</v>
      </c>
      <c r="T386" s="155">
        <f>S386*H386</f>
        <v>0</v>
      </c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R386" s="156" t="s">
        <v>176</v>
      </c>
      <c r="AT386" s="156" t="s">
        <v>387</v>
      </c>
      <c r="AU386" s="156" t="s">
        <v>87</v>
      </c>
      <c r="AY386" s="18" t="s">
        <v>123</v>
      </c>
      <c r="BE386" s="157">
        <f>IF(N386="základní",J386,0)</f>
        <v>0</v>
      </c>
      <c r="BF386" s="157">
        <f>IF(N386="snížená",J386,0)</f>
        <v>0</v>
      </c>
      <c r="BG386" s="157">
        <f>IF(N386="zákl. přenesená",J386,0)</f>
        <v>0</v>
      </c>
      <c r="BH386" s="157">
        <f>IF(N386="sníž. přenesená",J386,0)</f>
        <v>0</v>
      </c>
      <c r="BI386" s="157">
        <f>IF(N386="nulová",J386,0)</f>
        <v>0</v>
      </c>
      <c r="BJ386" s="18" t="s">
        <v>85</v>
      </c>
      <c r="BK386" s="157">
        <f>ROUND(I386*H386,2)</f>
        <v>0</v>
      </c>
      <c r="BL386" s="18" t="s">
        <v>147</v>
      </c>
      <c r="BM386" s="156" t="s">
        <v>606</v>
      </c>
    </row>
    <row r="387" spans="1:65" s="2" customFormat="1">
      <c r="A387" s="33"/>
      <c r="B387" s="34"/>
      <c r="C387" s="33"/>
      <c r="D387" s="158" t="s">
        <v>133</v>
      </c>
      <c r="E387" s="33"/>
      <c r="F387" s="159" t="s">
        <v>605</v>
      </c>
      <c r="G387" s="33"/>
      <c r="H387" s="33"/>
      <c r="I387" s="160"/>
      <c r="J387" s="33"/>
      <c r="K387" s="33"/>
      <c r="L387" s="34"/>
      <c r="M387" s="161"/>
      <c r="N387" s="162"/>
      <c r="O387" s="59"/>
      <c r="P387" s="59"/>
      <c r="Q387" s="59"/>
      <c r="R387" s="59"/>
      <c r="S387" s="59"/>
      <c r="T387" s="60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T387" s="18" t="s">
        <v>133</v>
      </c>
      <c r="AU387" s="18" t="s">
        <v>87</v>
      </c>
    </row>
    <row r="388" spans="1:65" s="13" customFormat="1">
      <c r="B388" s="163"/>
      <c r="D388" s="158" t="s">
        <v>134</v>
      </c>
      <c r="E388" s="164" t="s">
        <v>1</v>
      </c>
      <c r="F388" s="165" t="s">
        <v>607</v>
      </c>
      <c r="H388" s="164" t="s">
        <v>1</v>
      </c>
      <c r="I388" s="166"/>
      <c r="L388" s="163"/>
      <c r="M388" s="167"/>
      <c r="N388" s="168"/>
      <c r="O388" s="168"/>
      <c r="P388" s="168"/>
      <c r="Q388" s="168"/>
      <c r="R388" s="168"/>
      <c r="S388" s="168"/>
      <c r="T388" s="169"/>
      <c r="AT388" s="164" t="s">
        <v>134</v>
      </c>
      <c r="AU388" s="164" t="s">
        <v>87</v>
      </c>
      <c r="AV388" s="13" t="s">
        <v>85</v>
      </c>
      <c r="AW388" s="13" t="s">
        <v>33</v>
      </c>
      <c r="AX388" s="13" t="s">
        <v>77</v>
      </c>
      <c r="AY388" s="164" t="s">
        <v>123</v>
      </c>
    </row>
    <row r="389" spans="1:65" s="14" customFormat="1">
      <c r="B389" s="170"/>
      <c r="D389" s="158" t="s">
        <v>134</v>
      </c>
      <c r="E389" s="171" t="s">
        <v>1</v>
      </c>
      <c r="F389" s="172" t="s">
        <v>608</v>
      </c>
      <c r="H389" s="173">
        <v>1</v>
      </c>
      <c r="I389" s="174"/>
      <c r="L389" s="170"/>
      <c r="M389" s="175"/>
      <c r="N389" s="176"/>
      <c r="O389" s="176"/>
      <c r="P389" s="176"/>
      <c r="Q389" s="176"/>
      <c r="R389" s="176"/>
      <c r="S389" s="176"/>
      <c r="T389" s="177"/>
      <c r="AT389" s="171" t="s">
        <v>134</v>
      </c>
      <c r="AU389" s="171" t="s">
        <v>87</v>
      </c>
      <c r="AV389" s="14" t="s">
        <v>87</v>
      </c>
      <c r="AW389" s="14" t="s">
        <v>33</v>
      </c>
      <c r="AX389" s="14" t="s">
        <v>85</v>
      </c>
      <c r="AY389" s="171" t="s">
        <v>123</v>
      </c>
    </row>
    <row r="390" spans="1:65" s="14" customFormat="1">
      <c r="B390" s="170"/>
      <c r="D390" s="158" t="s">
        <v>134</v>
      </c>
      <c r="F390" s="172" t="s">
        <v>609</v>
      </c>
      <c r="H390" s="173">
        <v>1.02</v>
      </c>
      <c r="I390" s="174"/>
      <c r="L390" s="170"/>
      <c r="M390" s="175"/>
      <c r="N390" s="176"/>
      <c r="O390" s="176"/>
      <c r="P390" s="176"/>
      <c r="Q390" s="176"/>
      <c r="R390" s="176"/>
      <c r="S390" s="176"/>
      <c r="T390" s="177"/>
      <c r="AT390" s="171" t="s">
        <v>134</v>
      </c>
      <c r="AU390" s="171" t="s">
        <v>87</v>
      </c>
      <c r="AV390" s="14" t="s">
        <v>87</v>
      </c>
      <c r="AW390" s="14" t="s">
        <v>3</v>
      </c>
      <c r="AX390" s="14" t="s">
        <v>85</v>
      </c>
      <c r="AY390" s="171" t="s">
        <v>123</v>
      </c>
    </row>
    <row r="391" spans="1:65" s="2" customFormat="1" ht="16.5" customHeight="1">
      <c r="A391" s="33"/>
      <c r="B391" s="144"/>
      <c r="C391" s="145" t="s">
        <v>610</v>
      </c>
      <c r="D391" s="145" t="s">
        <v>126</v>
      </c>
      <c r="E391" s="146" t="s">
        <v>611</v>
      </c>
      <c r="F391" s="147" t="s">
        <v>612</v>
      </c>
      <c r="G391" s="148" t="s">
        <v>232</v>
      </c>
      <c r="H391" s="149">
        <v>80</v>
      </c>
      <c r="I391" s="150"/>
      <c r="J391" s="151">
        <f>ROUND(I391*H391,2)</f>
        <v>0</v>
      </c>
      <c r="K391" s="147" t="s">
        <v>130</v>
      </c>
      <c r="L391" s="34"/>
      <c r="M391" s="152" t="s">
        <v>1</v>
      </c>
      <c r="N391" s="153" t="s">
        <v>42</v>
      </c>
      <c r="O391" s="59"/>
      <c r="P391" s="154">
        <f>O391*H391</f>
        <v>0</v>
      </c>
      <c r="Q391" s="154">
        <v>0.16700000000000001</v>
      </c>
      <c r="R391" s="154">
        <f>Q391*H391</f>
        <v>13.360000000000001</v>
      </c>
      <c r="S391" s="154">
        <v>0</v>
      </c>
      <c r="T391" s="155">
        <f>S391*H391</f>
        <v>0</v>
      </c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R391" s="156" t="s">
        <v>147</v>
      </c>
      <c r="AT391" s="156" t="s">
        <v>126</v>
      </c>
      <c r="AU391" s="156" t="s">
        <v>87</v>
      </c>
      <c r="AY391" s="18" t="s">
        <v>123</v>
      </c>
      <c r="BE391" s="157">
        <f>IF(N391="základní",J391,0)</f>
        <v>0</v>
      </c>
      <c r="BF391" s="157">
        <f>IF(N391="snížená",J391,0)</f>
        <v>0</v>
      </c>
      <c r="BG391" s="157">
        <f>IF(N391="zákl. přenesená",J391,0)</f>
        <v>0</v>
      </c>
      <c r="BH391" s="157">
        <f>IF(N391="sníž. přenesená",J391,0)</f>
        <v>0</v>
      </c>
      <c r="BI391" s="157">
        <f>IF(N391="nulová",J391,0)</f>
        <v>0</v>
      </c>
      <c r="BJ391" s="18" t="s">
        <v>85</v>
      </c>
      <c r="BK391" s="157">
        <f>ROUND(I391*H391,2)</f>
        <v>0</v>
      </c>
      <c r="BL391" s="18" t="s">
        <v>147</v>
      </c>
      <c r="BM391" s="156" t="s">
        <v>613</v>
      </c>
    </row>
    <row r="392" spans="1:65" s="2" customFormat="1" ht="19.5">
      <c r="A392" s="33"/>
      <c r="B392" s="34"/>
      <c r="C392" s="33"/>
      <c r="D392" s="158" t="s">
        <v>133</v>
      </c>
      <c r="E392" s="33"/>
      <c r="F392" s="159" t="s">
        <v>614</v>
      </c>
      <c r="G392" s="33"/>
      <c r="H392" s="33"/>
      <c r="I392" s="160"/>
      <c r="J392" s="33"/>
      <c r="K392" s="33"/>
      <c r="L392" s="34"/>
      <c r="M392" s="161"/>
      <c r="N392" s="162"/>
      <c r="O392" s="59"/>
      <c r="P392" s="59"/>
      <c r="Q392" s="59"/>
      <c r="R392" s="59"/>
      <c r="S392" s="59"/>
      <c r="T392" s="60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T392" s="18" t="s">
        <v>133</v>
      </c>
      <c r="AU392" s="18" t="s">
        <v>87</v>
      </c>
    </row>
    <row r="393" spans="1:65" s="13" customFormat="1">
      <c r="B393" s="163"/>
      <c r="D393" s="158" t="s">
        <v>134</v>
      </c>
      <c r="E393" s="164" t="s">
        <v>1</v>
      </c>
      <c r="F393" s="165" t="s">
        <v>615</v>
      </c>
      <c r="H393" s="164" t="s">
        <v>1</v>
      </c>
      <c r="I393" s="166"/>
      <c r="L393" s="163"/>
      <c r="M393" s="167"/>
      <c r="N393" s="168"/>
      <c r="O393" s="168"/>
      <c r="P393" s="168"/>
      <c r="Q393" s="168"/>
      <c r="R393" s="168"/>
      <c r="S393" s="168"/>
      <c r="T393" s="169"/>
      <c r="AT393" s="164" t="s">
        <v>134</v>
      </c>
      <c r="AU393" s="164" t="s">
        <v>87</v>
      </c>
      <c r="AV393" s="13" t="s">
        <v>85</v>
      </c>
      <c r="AW393" s="13" t="s">
        <v>33</v>
      </c>
      <c r="AX393" s="13" t="s">
        <v>77</v>
      </c>
      <c r="AY393" s="164" t="s">
        <v>123</v>
      </c>
    </row>
    <row r="394" spans="1:65" s="14" customFormat="1">
      <c r="B394" s="170"/>
      <c r="D394" s="158" t="s">
        <v>134</v>
      </c>
      <c r="E394" s="171" t="s">
        <v>1</v>
      </c>
      <c r="F394" s="172" t="s">
        <v>616</v>
      </c>
      <c r="H394" s="173">
        <v>85</v>
      </c>
      <c r="I394" s="174"/>
      <c r="L394" s="170"/>
      <c r="M394" s="175"/>
      <c r="N394" s="176"/>
      <c r="O394" s="176"/>
      <c r="P394" s="176"/>
      <c r="Q394" s="176"/>
      <c r="R394" s="176"/>
      <c r="S394" s="176"/>
      <c r="T394" s="177"/>
      <c r="AT394" s="171" t="s">
        <v>134</v>
      </c>
      <c r="AU394" s="171" t="s">
        <v>87</v>
      </c>
      <c r="AV394" s="14" t="s">
        <v>87</v>
      </c>
      <c r="AW394" s="14" t="s">
        <v>33</v>
      </c>
      <c r="AX394" s="14" t="s">
        <v>77</v>
      </c>
      <c r="AY394" s="171" t="s">
        <v>123</v>
      </c>
    </row>
    <row r="395" spans="1:65" s="14" customFormat="1">
      <c r="B395" s="170"/>
      <c r="D395" s="158" t="s">
        <v>134</v>
      </c>
      <c r="E395" s="171" t="s">
        <v>1</v>
      </c>
      <c r="F395" s="172" t="s">
        <v>617</v>
      </c>
      <c r="H395" s="173">
        <v>-5</v>
      </c>
      <c r="I395" s="174"/>
      <c r="L395" s="170"/>
      <c r="M395" s="175"/>
      <c r="N395" s="176"/>
      <c r="O395" s="176"/>
      <c r="P395" s="176"/>
      <c r="Q395" s="176"/>
      <c r="R395" s="176"/>
      <c r="S395" s="176"/>
      <c r="T395" s="177"/>
      <c r="AT395" s="171" t="s">
        <v>134</v>
      </c>
      <c r="AU395" s="171" t="s">
        <v>87</v>
      </c>
      <c r="AV395" s="14" t="s">
        <v>87</v>
      </c>
      <c r="AW395" s="14" t="s">
        <v>33</v>
      </c>
      <c r="AX395" s="14" t="s">
        <v>77</v>
      </c>
      <c r="AY395" s="171" t="s">
        <v>123</v>
      </c>
    </row>
    <row r="396" spans="1:65" s="15" customFormat="1">
      <c r="B396" s="181"/>
      <c r="D396" s="158" t="s">
        <v>134</v>
      </c>
      <c r="E396" s="182" t="s">
        <v>1</v>
      </c>
      <c r="F396" s="183" t="s">
        <v>262</v>
      </c>
      <c r="H396" s="184">
        <v>80</v>
      </c>
      <c r="I396" s="185"/>
      <c r="L396" s="181"/>
      <c r="M396" s="186"/>
      <c r="N396" s="187"/>
      <c r="O396" s="187"/>
      <c r="P396" s="187"/>
      <c r="Q396" s="187"/>
      <c r="R396" s="187"/>
      <c r="S396" s="187"/>
      <c r="T396" s="188"/>
      <c r="AT396" s="182" t="s">
        <v>134</v>
      </c>
      <c r="AU396" s="182" t="s">
        <v>87</v>
      </c>
      <c r="AV396" s="15" t="s">
        <v>147</v>
      </c>
      <c r="AW396" s="15" t="s">
        <v>33</v>
      </c>
      <c r="AX396" s="15" t="s">
        <v>85</v>
      </c>
      <c r="AY396" s="182" t="s">
        <v>123</v>
      </c>
    </row>
    <row r="397" spans="1:65" s="2" customFormat="1" ht="16.5" customHeight="1">
      <c r="A397" s="33"/>
      <c r="B397" s="144"/>
      <c r="C397" s="197" t="s">
        <v>618</v>
      </c>
      <c r="D397" s="197" t="s">
        <v>387</v>
      </c>
      <c r="E397" s="198" t="s">
        <v>619</v>
      </c>
      <c r="F397" s="199" t="s">
        <v>620</v>
      </c>
      <c r="G397" s="200" t="s">
        <v>232</v>
      </c>
      <c r="H397" s="201">
        <v>81.599999999999994</v>
      </c>
      <c r="I397" s="202"/>
      <c r="J397" s="203">
        <f>ROUND(I397*H397,2)</f>
        <v>0</v>
      </c>
      <c r="K397" s="199" t="s">
        <v>130</v>
      </c>
      <c r="L397" s="204"/>
      <c r="M397" s="205" t="s">
        <v>1</v>
      </c>
      <c r="N397" s="206" t="s">
        <v>42</v>
      </c>
      <c r="O397" s="59"/>
      <c r="P397" s="154">
        <f>O397*H397</f>
        <v>0</v>
      </c>
      <c r="Q397" s="154">
        <v>0.11799999999999999</v>
      </c>
      <c r="R397" s="154">
        <f>Q397*H397</f>
        <v>9.6287999999999982</v>
      </c>
      <c r="S397" s="154">
        <v>0</v>
      </c>
      <c r="T397" s="155">
        <f>S397*H397</f>
        <v>0</v>
      </c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R397" s="156" t="s">
        <v>176</v>
      </c>
      <c r="AT397" s="156" t="s">
        <v>387</v>
      </c>
      <c r="AU397" s="156" t="s">
        <v>87</v>
      </c>
      <c r="AY397" s="18" t="s">
        <v>123</v>
      </c>
      <c r="BE397" s="157">
        <f>IF(N397="základní",J397,0)</f>
        <v>0</v>
      </c>
      <c r="BF397" s="157">
        <f>IF(N397="snížená",J397,0)</f>
        <v>0</v>
      </c>
      <c r="BG397" s="157">
        <f>IF(N397="zákl. přenesená",J397,0)</f>
        <v>0</v>
      </c>
      <c r="BH397" s="157">
        <f>IF(N397="sníž. přenesená",J397,0)</f>
        <v>0</v>
      </c>
      <c r="BI397" s="157">
        <f>IF(N397="nulová",J397,0)</f>
        <v>0</v>
      </c>
      <c r="BJ397" s="18" t="s">
        <v>85</v>
      </c>
      <c r="BK397" s="157">
        <f>ROUND(I397*H397,2)</f>
        <v>0</v>
      </c>
      <c r="BL397" s="18" t="s">
        <v>147</v>
      </c>
      <c r="BM397" s="156" t="s">
        <v>621</v>
      </c>
    </row>
    <row r="398" spans="1:65" s="2" customFormat="1">
      <c r="A398" s="33"/>
      <c r="B398" s="34"/>
      <c r="C398" s="33"/>
      <c r="D398" s="158" t="s">
        <v>133</v>
      </c>
      <c r="E398" s="33"/>
      <c r="F398" s="159" t="s">
        <v>620</v>
      </c>
      <c r="G398" s="33"/>
      <c r="H398" s="33"/>
      <c r="I398" s="160"/>
      <c r="J398" s="33"/>
      <c r="K398" s="33"/>
      <c r="L398" s="34"/>
      <c r="M398" s="161"/>
      <c r="N398" s="162"/>
      <c r="O398" s="59"/>
      <c r="P398" s="59"/>
      <c r="Q398" s="59"/>
      <c r="R398" s="59"/>
      <c r="S398" s="59"/>
      <c r="T398" s="60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T398" s="18" t="s">
        <v>133</v>
      </c>
      <c r="AU398" s="18" t="s">
        <v>87</v>
      </c>
    </row>
    <row r="399" spans="1:65" s="14" customFormat="1">
      <c r="B399" s="170"/>
      <c r="D399" s="158" t="s">
        <v>134</v>
      </c>
      <c r="F399" s="172" t="s">
        <v>622</v>
      </c>
      <c r="H399" s="173">
        <v>81.599999999999994</v>
      </c>
      <c r="I399" s="174"/>
      <c r="L399" s="170"/>
      <c r="M399" s="175"/>
      <c r="N399" s="176"/>
      <c r="O399" s="176"/>
      <c r="P399" s="176"/>
      <c r="Q399" s="176"/>
      <c r="R399" s="176"/>
      <c r="S399" s="176"/>
      <c r="T399" s="177"/>
      <c r="AT399" s="171" t="s">
        <v>134</v>
      </c>
      <c r="AU399" s="171" t="s">
        <v>87</v>
      </c>
      <c r="AV399" s="14" t="s">
        <v>87</v>
      </c>
      <c r="AW399" s="14" t="s">
        <v>3</v>
      </c>
      <c r="AX399" s="14" t="s">
        <v>85</v>
      </c>
      <c r="AY399" s="171" t="s">
        <v>123</v>
      </c>
    </row>
    <row r="400" spans="1:65" s="2" customFormat="1" ht="21.75" customHeight="1">
      <c r="A400" s="33"/>
      <c r="B400" s="144"/>
      <c r="C400" s="145" t="s">
        <v>623</v>
      </c>
      <c r="D400" s="145" t="s">
        <v>126</v>
      </c>
      <c r="E400" s="146" t="s">
        <v>624</v>
      </c>
      <c r="F400" s="147" t="s">
        <v>625</v>
      </c>
      <c r="G400" s="148" t="s">
        <v>232</v>
      </c>
      <c r="H400" s="149">
        <v>5</v>
      </c>
      <c r="I400" s="150"/>
      <c r="J400" s="151">
        <f>ROUND(I400*H400,2)</f>
        <v>0</v>
      </c>
      <c r="K400" s="147" t="s">
        <v>130</v>
      </c>
      <c r="L400" s="34"/>
      <c r="M400" s="152" t="s">
        <v>1</v>
      </c>
      <c r="N400" s="153" t="s">
        <v>42</v>
      </c>
      <c r="O400" s="59"/>
      <c r="P400" s="154">
        <f>O400*H400</f>
        <v>0</v>
      </c>
      <c r="Q400" s="154">
        <v>0.10100000000000001</v>
      </c>
      <c r="R400" s="154">
        <f>Q400*H400</f>
        <v>0.505</v>
      </c>
      <c r="S400" s="154">
        <v>0</v>
      </c>
      <c r="T400" s="155">
        <f>S400*H400</f>
        <v>0</v>
      </c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R400" s="156" t="s">
        <v>147</v>
      </c>
      <c r="AT400" s="156" t="s">
        <v>126</v>
      </c>
      <c r="AU400" s="156" t="s">
        <v>87</v>
      </c>
      <c r="AY400" s="18" t="s">
        <v>123</v>
      </c>
      <c r="BE400" s="157">
        <f>IF(N400="základní",J400,0)</f>
        <v>0</v>
      </c>
      <c r="BF400" s="157">
        <f>IF(N400="snížená",J400,0)</f>
        <v>0</v>
      </c>
      <c r="BG400" s="157">
        <f>IF(N400="zákl. přenesená",J400,0)</f>
        <v>0</v>
      </c>
      <c r="BH400" s="157">
        <f>IF(N400="sníž. přenesená",J400,0)</f>
        <v>0</v>
      </c>
      <c r="BI400" s="157">
        <f>IF(N400="nulová",J400,0)</f>
        <v>0</v>
      </c>
      <c r="BJ400" s="18" t="s">
        <v>85</v>
      </c>
      <c r="BK400" s="157">
        <f>ROUND(I400*H400,2)</f>
        <v>0</v>
      </c>
      <c r="BL400" s="18" t="s">
        <v>147</v>
      </c>
      <c r="BM400" s="156" t="s">
        <v>626</v>
      </c>
    </row>
    <row r="401" spans="1:65" s="2" customFormat="1" ht="19.5">
      <c r="A401" s="33"/>
      <c r="B401" s="34"/>
      <c r="C401" s="33"/>
      <c r="D401" s="158" t="s">
        <v>133</v>
      </c>
      <c r="E401" s="33"/>
      <c r="F401" s="159" t="s">
        <v>627</v>
      </c>
      <c r="G401" s="33"/>
      <c r="H401" s="33"/>
      <c r="I401" s="160"/>
      <c r="J401" s="33"/>
      <c r="K401" s="33"/>
      <c r="L401" s="34"/>
      <c r="M401" s="161"/>
      <c r="N401" s="162"/>
      <c r="O401" s="59"/>
      <c r="P401" s="59"/>
      <c r="Q401" s="59"/>
      <c r="R401" s="59"/>
      <c r="S401" s="59"/>
      <c r="T401" s="60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T401" s="18" t="s">
        <v>133</v>
      </c>
      <c r="AU401" s="18" t="s">
        <v>87</v>
      </c>
    </row>
    <row r="402" spans="1:65" s="13" customFormat="1">
      <c r="B402" s="163"/>
      <c r="D402" s="158" t="s">
        <v>134</v>
      </c>
      <c r="E402" s="164" t="s">
        <v>1</v>
      </c>
      <c r="F402" s="165" t="s">
        <v>628</v>
      </c>
      <c r="H402" s="164" t="s">
        <v>1</v>
      </c>
      <c r="I402" s="166"/>
      <c r="L402" s="163"/>
      <c r="M402" s="167"/>
      <c r="N402" s="168"/>
      <c r="O402" s="168"/>
      <c r="P402" s="168"/>
      <c r="Q402" s="168"/>
      <c r="R402" s="168"/>
      <c r="S402" s="168"/>
      <c r="T402" s="169"/>
      <c r="AT402" s="164" t="s">
        <v>134</v>
      </c>
      <c r="AU402" s="164" t="s">
        <v>87</v>
      </c>
      <c r="AV402" s="13" t="s">
        <v>85</v>
      </c>
      <c r="AW402" s="13" t="s">
        <v>33</v>
      </c>
      <c r="AX402" s="13" t="s">
        <v>77</v>
      </c>
      <c r="AY402" s="164" t="s">
        <v>123</v>
      </c>
    </row>
    <row r="403" spans="1:65" s="14" customFormat="1">
      <c r="B403" s="170"/>
      <c r="D403" s="158" t="s">
        <v>134</v>
      </c>
      <c r="E403" s="171" t="s">
        <v>1</v>
      </c>
      <c r="F403" s="172" t="s">
        <v>629</v>
      </c>
      <c r="H403" s="173">
        <v>3.2</v>
      </c>
      <c r="I403" s="174"/>
      <c r="L403" s="170"/>
      <c r="M403" s="175"/>
      <c r="N403" s="176"/>
      <c r="O403" s="176"/>
      <c r="P403" s="176"/>
      <c r="Q403" s="176"/>
      <c r="R403" s="176"/>
      <c r="S403" s="176"/>
      <c r="T403" s="177"/>
      <c r="AT403" s="171" t="s">
        <v>134</v>
      </c>
      <c r="AU403" s="171" t="s">
        <v>87</v>
      </c>
      <c r="AV403" s="14" t="s">
        <v>87</v>
      </c>
      <c r="AW403" s="14" t="s">
        <v>33</v>
      </c>
      <c r="AX403" s="14" t="s">
        <v>77</v>
      </c>
      <c r="AY403" s="171" t="s">
        <v>123</v>
      </c>
    </row>
    <row r="404" spans="1:65" s="13" customFormat="1">
      <c r="B404" s="163"/>
      <c r="D404" s="158" t="s">
        <v>134</v>
      </c>
      <c r="E404" s="164" t="s">
        <v>1</v>
      </c>
      <c r="F404" s="165" t="s">
        <v>630</v>
      </c>
      <c r="H404" s="164" t="s">
        <v>1</v>
      </c>
      <c r="I404" s="166"/>
      <c r="L404" s="163"/>
      <c r="M404" s="167"/>
      <c r="N404" s="168"/>
      <c r="O404" s="168"/>
      <c r="P404" s="168"/>
      <c r="Q404" s="168"/>
      <c r="R404" s="168"/>
      <c r="S404" s="168"/>
      <c r="T404" s="169"/>
      <c r="AT404" s="164" t="s">
        <v>134</v>
      </c>
      <c r="AU404" s="164" t="s">
        <v>87</v>
      </c>
      <c r="AV404" s="13" t="s">
        <v>85</v>
      </c>
      <c r="AW404" s="13" t="s">
        <v>33</v>
      </c>
      <c r="AX404" s="13" t="s">
        <v>77</v>
      </c>
      <c r="AY404" s="164" t="s">
        <v>123</v>
      </c>
    </row>
    <row r="405" spans="1:65" s="14" customFormat="1">
      <c r="B405" s="170"/>
      <c r="D405" s="158" t="s">
        <v>134</v>
      </c>
      <c r="E405" s="171" t="s">
        <v>1</v>
      </c>
      <c r="F405" s="172" t="s">
        <v>631</v>
      </c>
      <c r="H405" s="173">
        <v>1.8</v>
      </c>
      <c r="I405" s="174"/>
      <c r="L405" s="170"/>
      <c r="M405" s="175"/>
      <c r="N405" s="176"/>
      <c r="O405" s="176"/>
      <c r="P405" s="176"/>
      <c r="Q405" s="176"/>
      <c r="R405" s="176"/>
      <c r="S405" s="176"/>
      <c r="T405" s="177"/>
      <c r="AT405" s="171" t="s">
        <v>134</v>
      </c>
      <c r="AU405" s="171" t="s">
        <v>87</v>
      </c>
      <c r="AV405" s="14" t="s">
        <v>87</v>
      </c>
      <c r="AW405" s="14" t="s">
        <v>33</v>
      </c>
      <c r="AX405" s="14" t="s">
        <v>77</v>
      </c>
      <c r="AY405" s="171" t="s">
        <v>123</v>
      </c>
    </row>
    <row r="406" spans="1:65" s="15" customFormat="1">
      <c r="B406" s="181"/>
      <c r="D406" s="158" t="s">
        <v>134</v>
      </c>
      <c r="E406" s="182" t="s">
        <v>1</v>
      </c>
      <c r="F406" s="183" t="s">
        <v>262</v>
      </c>
      <c r="H406" s="184">
        <v>5</v>
      </c>
      <c r="I406" s="185"/>
      <c r="L406" s="181"/>
      <c r="M406" s="186"/>
      <c r="N406" s="187"/>
      <c r="O406" s="187"/>
      <c r="P406" s="187"/>
      <c r="Q406" s="187"/>
      <c r="R406" s="187"/>
      <c r="S406" s="187"/>
      <c r="T406" s="188"/>
      <c r="AT406" s="182" t="s">
        <v>134</v>
      </c>
      <c r="AU406" s="182" t="s">
        <v>87</v>
      </c>
      <c r="AV406" s="15" t="s">
        <v>147</v>
      </c>
      <c r="AW406" s="15" t="s">
        <v>33</v>
      </c>
      <c r="AX406" s="15" t="s">
        <v>85</v>
      </c>
      <c r="AY406" s="182" t="s">
        <v>123</v>
      </c>
    </row>
    <row r="407" spans="1:65" s="2" customFormat="1" ht="16.5" customHeight="1">
      <c r="A407" s="33"/>
      <c r="B407" s="144"/>
      <c r="C407" s="197" t="s">
        <v>632</v>
      </c>
      <c r="D407" s="197" t="s">
        <v>387</v>
      </c>
      <c r="E407" s="198" t="s">
        <v>633</v>
      </c>
      <c r="F407" s="199" t="s">
        <v>634</v>
      </c>
      <c r="G407" s="200" t="s">
        <v>232</v>
      </c>
      <c r="H407" s="201">
        <v>3.2959999999999998</v>
      </c>
      <c r="I407" s="202"/>
      <c r="J407" s="203">
        <f>ROUND(I407*H407,2)</f>
        <v>0</v>
      </c>
      <c r="K407" s="199" t="s">
        <v>1</v>
      </c>
      <c r="L407" s="204"/>
      <c r="M407" s="205" t="s">
        <v>1</v>
      </c>
      <c r="N407" s="206" t="s">
        <v>42</v>
      </c>
      <c r="O407" s="59"/>
      <c r="P407" s="154">
        <f>O407*H407</f>
        <v>0</v>
      </c>
      <c r="Q407" s="154">
        <v>0.13100000000000001</v>
      </c>
      <c r="R407" s="154">
        <f>Q407*H407</f>
        <v>0.43177599999999999</v>
      </c>
      <c r="S407" s="154">
        <v>0</v>
      </c>
      <c r="T407" s="155">
        <f>S407*H407</f>
        <v>0</v>
      </c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R407" s="156" t="s">
        <v>176</v>
      </c>
      <c r="AT407" s="156" t="s">
        <v>387</v>
      </c>
      <c r="AU407" s="156" t="s">
        <v>87</v>
      </c>
      <c r="AY407" s="18" t="s">
        <v>123</v>
      </c>
      <c r="BE407" s="157">
        <f>IF(N407="základní",J407,0)</f>
        <v>0</v>
      </c>
      <c r="BF407" s="157">
        <f>IF(N407="snížená",J407,0)</f>
        <v>0</v>
      </c>
      <c r="BG407" s="157">
        <f>IF(N407="zákl. přenesená",J407,0)</f>
        <v>0</v>
      </c>
      <c r="BH407" s="157">
        <f>IF(N407="sníž. přenesená",J407,0)</f>
        <v>0</v>
      </c>
      <c r="BI407" s="157">
        <f>IF(N407="nulová",J407,0)</f>
        <v>0</v>
      </c>
      <c r="BJ407" s="18" t="s">
        <v>85</v>
      </c>
      <c r="BK407" s="157">
        <f>ROUND(I407*H407,2)</f>
        <v>0</v>
      </c>
      <c r="BL407" s="18" t="s">
        <v>147</v>
      </c>
      <c r="BM407" s="156" t="s">
        <v>635</v>
      </c>
    </row>
    <row r="408" spans="1:65" s="2" customFormat="1">
      <c r="A408" s="33"/>
      <c r="B408" s="34"/>
      <c r="C408" s="33"/>
      <c r="D408" s="158" t="s">
        <v>133</v>
      </c>
      <c r="E408" s="33"/>
      <c r="F408" s="159" t="s">
        <v>634</v>
      </c>
      <c r="G408" s="33"/>
      <c r="H408" s="33"/>
      <c r="I408" s="160"/>
      <c r="J408" s="33"/>
      <c r="K408" s="33"/>
      <c r="L408" s="34"/>
      <c r="M408" s="161"/>
      <c r="N408" s="162"/>
      <c r="O408" s="59"/>
      <c r="P408" s="59"/>
      <c r="Q408" s="59"/>
      <c r="R408" s="59"/>
      <c r="S408" s="59"/>
      <c r="T408" s="60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T408" s="18" t="s">
        <v>133</v>
      </c>
      <c r="AU408" s="18" t="s">
        <v>87</v>
      </c>
    </row>
    <row r="409" spans="1:65" s="14" customFormat="1">
      <c r="B409" s="170"/>
      <c r="D409" s="158" t="s">
        <v>134</v>
      </c>
      <c r="E409" s="171" t="s">
        <v>1</v>
      </c>
      <c r="F409" s="172" t="s">
        <v>636</v>
      </c>
      <c r="H409" s="173">
        <v>3.2</v>
      </c>
      <c r="I409" s="174"/>
      <c r="L409" s="170"/>
      <c r="M409" s="175"/>
      <c r="N409" s="176"/>
      <c r="O409" s="176"/>
      <c r="P409" s="176"/>
      <c r="Q409" s="176"/>
      <c r="R409" s="176"/>
      <c r="S409" s="176"/>
      <c r="T409" s="177"/>
      <c r="AT409" s="171" t="s">
        <v>134</v>
      </c>
      <c r="AU409" s="171" t="s">
        <v>87</v>
      </c>
      <c r="AV409" s="14" t="s">
        <v>87</v>
      </c>
      <c r="AW409" s="14" t="s">
        <v>33</v>
      </c>
      <c r="AX409" s="14" t="s">
        <v>85</v>
      </c>
      <c r="AY409" s="171" t="s">
        <v>123</v>
      </c>
    </row>
    <row r="410" spans="1:65" s="13" customFormat="1">
      <c r="B410" s="163"/>
      <c r="D410" s="158" t="s">
        <v>134</v>
      </c>
      <c r="E410" s="164" t="s">
        <v>1</v>
      </c>
      <c r="F410" s="165" t="s">
        <v>637</v>
      </c>
      <c r="H410" s="164" t="s">
        <v>1</v>
      </c>
      <c r="I410" s="166"/>
      <c r="L410" s="163"/>
      <c r="M410" s="167"/>
      <c r="N410" s="168"/>
      <c r="O410" s="168"/>
      <c r="P410" s="168"/>
      <c r="Q410" s="168"/>
      <c r="R410" s="168"/>
      <c r="S410" s="168"/>
      <c r="T410" s="169"/>
      <c r="AT410" s="164" t="s">
        <v>134</v>
      </c>
      <c r="AU410" s="164" t="s">
        <v>87</v>
      </c>
      <c r="AV410" s="13" t="s">
        <v>85</v>
      </c>
      <c r="AW410" s="13" t="s">
        <v>33</v>
      </c>
      <c r="AX410" s="13" t="s">
        <v>77</v>
      </c>
      <c r="AY410" s="164" t="s">
        <v>123</v>
      </c>
    </row>
    <row r="411" spans="1:65" s="14" customFormat="1">
      <c r="B411" s="170"/>
      <c r="D411" s="158" t="s">
        <v>134</v>
      </c>
      <c r="F411" s="172" t="s">
        <v>638</v>
      </c>
      <c r="H411" s="173">
        <v>3.2959999999999998</v>
      </c>
      <c r="I411" s="174"/>
      <c r="L411" s="170"/>
      <c r="M411" s="175"/>
      <c r="N411" s="176"/>
      <c r="O411" s="176"/>
      <c r="P411" s="176"/>
      <c r="Q411" s="176"/>
      <c r="R411" s="176"/>
      <c r="S411" s="176"/>
      <c r="T411" s="177"/>
      <c r="AT411" s="171" t="s">
        <v>134</v>
      </c>
      <c r="AU411" s="171" t="s">
        <v>87</v>
      </c>
      <c r="AV411" s="14" t="s">
        <v>87</v>
      </c>
      <c r="AW411" s="14" t="s">
        <v>3</v>
      </c>
      <c r="AX411" s="14" t="s">
        <v>85</v>
      </c>
      <c r="AY411" s="171" t="s">
        <v>123</v>
      </c>
    </row>
    <row r="412" spans="1:65" s="2" customFormat="1" ht="16.5" customHeight="1">
      <c r="A412" s="33"/>
      <c r="B412" s="144"/>
      <c r="C412" s="197" t="s">
        <v>639</v>
      </c>
      <c r="D412" s="197" t="s">
        <v>387</v>
      </c>
      <c r="E412" s="198" t="s">
        <v>640</v>
      </c>
      <c r="F412" s="199" t="s">
        <v>641</v>
      </c>
      <c r="G412" s="200" t="s">
        <v>232</v>
      </c>
      <c r="H412" s="201">
        <v>1.8540000000000001</v>
      </c>
      <c r="I412" s="202"/>
      <c r="J412" s="203">
        <f>ROUND(I412*H412,2)</f>
        <v>0</v>
      </c>
      <c r="K412" s="199" t="s">
        <v>130</v>
      </c>
      <c r="L412" s="204"/>
      <c r="M412" s="205" t="s">
        <v>1</v>
      </c>
      <c r="N412" s="206" t="s">
        <v>42</v>
      </c>
      <c r="O412" s="59"/>
      <c r="P412" s="154">
        <f>O412*H412</f>
        <v>0</v>
      </c>
      <c r="Q412" s="154">
        <v>0.13500000000000001</v>
      </c>
      <c r="R412" s="154">
        <f>Q412*H412</f>
        <v>0.25029000000000001</v>
      </c>
      <c r="S412" s="154">
        <v>0</v>
      </c>
      <c r="T412" s="155">
        <f>S412*H412</f>
        <v>0</v>
      </c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R412" s="156" t="s">
        <v>176</v>
      </c>
      <c r="AT412" s="156" t="s">
        <v>387</v>
      </c>
      <c r="AU412" s="156" t="s">
        <v>87</v>
      </c>
      <c r="AY412" s="18" t="s">
        <v>123</v>
      </c>
      <c r="BE412" s="157">
        <f>IF(N412="základní",J412,0)</f>
        <v>0</v>
      </c>
      <c r="BF412" s="157">
        <f>IF(N412="snížená",J412,0)</f>
        <v>0</v>
      </c>
      <c r="BG412" s="157">
        <f>IF(N412="zákl. přenesená",J412,0)</f>
        <v>0</v>
      </c>
      <c r="BH412" s="157">
        <f>IF(N412="sníž. přenesená",J412,0)</f>
        <v>0</v>
      </c>
      <c r="BI412" s="157">
        <f>IF(N412="nulová",J412,0)</f>
        <v>0</v>
      </c>
      <c r="BJ412" s="18" t="s">
        <v>85</v>
      </c>
      <c r="BK412" s="157">
        <f>ROUND(I412*H412,2)</f>
        <v>0</v>
      </c>
      <c r="BL412" s="18" t="s">
        <v>147</v>
      </c>
      <c r="BM412" s="156" t="s">
        <v>642</v>
      </c>
    </row>
    <row r="413" spans="1:65" s="2" customFormat="1">
      <c r="A413" s="33"/>
      <c r="B413" s="34"/>
      <c r="C413" s="33"/>
      <c r="D413" s="158" t="s">
        <v>133</v>
      </c>
      <c r="E413" s="33"/>
      <c r="F413" s="159" t="s">
        <v>641</v>
      </c>
      <c r="G413" s="33"/>
      <c r="H413" s="33"/>
      <c r="I413" s="160"/>
      <c r="J413" s="33"/>
      <c r="K413" s="33"/>
      <c r="L413" s="34"/>
      <c r="M413" s="161"/>
      <c r="N413" s="162"/>
      <c r="O413" s="59"/>
      <c r="P413" s="59"/>
      <c r="Q413" s="59"/>
      <c r="R413" s="59"/>
      <c r="S413" s="59"/>
      <c r="T413" s="60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T413" s="18" t="s">
        <v>133</v>
      </c>
      <c r="AU413" s="18" t="s">
        <v>87</v>
      </c>
    </row>
    <row r="414" spans="1:65" s="13" customFormat="1">
      <c r="B414" s="163"/>
      <c r="D414" s="158" t="s">
        <v>134</v>
      </c>
      <c r="E414" s="164" t="s">
        <v>1</v>
      </c>
      <c r="F414" s="165" t="s">
        <v>643</v>
      </c>
      <c r="H414" s="164" t="s">
        <v>1</v>
      </c>
      <c r="I414" s="166"/>
      <c r="L414" s="163"/>
      <c r="M414" s="167"/>
      <c r="N414" s="168"/>
      <c r="O414" s="168"/>
      <c r="P414" s="168"/>
      <c r="Q414" s="168"/>
      <c r="R414" s="168"/>
      <c r="S414" s="168"/>
      <c r="T414" s="169"/>
      <c r="AT414" s="164" t="s">
        <v>134</v>
      </c>
      <c r="AU414" s="164" t="s">
        <v>87</v>
      </c>
      <c r="AV414" s="13" t="s">
        <v>85</v>
      </c>
      <c r="AW414" s="13" t="s">
        <v>33</v>
      </c>
      <c r="AX414" s="13" t="s">
        <v>77</v>
      </c>
      <c r="AY414" s="164" t="s">
        <v>123</v>
      </c>
    </row>
    <row r="415" spans="1:65" s="13" customFormat="1">
      <c r="B415" s="163"/>
      <c r="D415" s="158" t="s">
        <v>134</v>
      </c>
      <c r="E415" s="164" t="s">
        <v>1</v>
      </c>
      <c r="F415" s="165" t="s">
        <v>637</v>
      </c>
      <c r="H415" s="164" t="s">
        <v>1</v>
      </c>
      <c r="I415" s="166"/>
      <c r="L415" s="163"/>
      <c r="M415" s="167"/>
      <c r="N415" s="168"/>
      <c r="O415" s="168"/>
      <c r="P415" s="168"/>
      <c r="Q415" s="168"/>
      <c r="R415" s="168"/>
      <c r="S415" s="168"/>
      <c r="T415" s="169"/>
      <c r="AT415" s="164" t="s">
        <v>134</v>
      </c>
      <c r="AU415" s="164" t="s">
        <v>87</v>
      </c>
      <c r="AV415" s="13" t="s">
        <v>85</v>
      </c>
      <c r="AW415" s="13" t="s">
        <v>33</v>
      </c>
      <c r="AX415" s="13" t="s">
        <v>77</v>
      </c>
      <c r="AY415" s="164" t="s">
        <v>123</v>
      </c>
    </row>
    <row r="416" spans="1:65" s="14" customFormat="1">
      <c r="B416" s="170"/>
      <c r="D416" s="158" t="s">
        <v>134</v>
      </c>
      <c r="E416" s="171" t="s">
        <v>1</v>
      </c>
      <c r="F416" s="172" t="s">
        <v>631</v>
      </c>
      <c r="H416" s="173">
        <v>1.8</v>
      </c>
      <c r="I416" s="174"/>
      <c r="L416" s="170"/>
      <c r="M416" s="175"/>
      <c r="N416" s="176"/>
      <c r="O416" s="176"/>
      <c r="P416" s="176"/>
      <c r="Q416" s="176"/>
      <c r="R416" s="176"/>
      <c r="S416" s="176"/>
      <c r="T416" s="177"/>
      <c r="AT416" s="171" t="s">
        <v>134</v>
      </c>
      <c r="AU416" s="171" t="s">
        <v>87</v>
      </c>
      <c r="AV416" s="14" t="s">
        <v>87</v>
      </c>
      <c r="AW416" s="14" t="s">
        <v>33</v>
      </c>
      <c r="AX416" s="14" t="s">
        <v>85</v>
      </c>
      <c r="AY416" s="171" t="s">
        <v>123</v>
      </c>
    </row>
    <row r="417" spans="1:65" s="14" customFormat="1">
      <c r="B417" s="170"/>
      <c r="D417" s="158" t="s">
        <v>134</v>
      </c>
      <c r="F417" s="172" t="s">
        <v>644</v>
      </c>
      <c r="H417" s="173">
        <v>1.8540000000000001</v>
      </c>
      <c r="I417" s="174"/>
      <c r="L417" s="170"/>
      <c r="M417" s="175"/>
      <c r="N417" s="176"/>
      <c r="O417" s="176"/>
      <c r="P417" s="176"/>
      <c r="Q417" s="176"/>
      <c r="R417" s="176"/>
      <c r="S417" s="176"/>
      <c r="T417" s="177"/>
      <c r="AT417" s="171" t="s">
        <v>134</v>
      </c>
      <c r="AU417" s="171" t="s">
        <v>87</v>
      </c>
      <c r="AV417" s="14" t="s">
        <v>87</v>
      </c>
      <c r="AW417" s="14" t="s">
        <v>3</v>
      </c>
      <c r="AX417" s="14" t="s">
        <v>85</v>
      </c>
      <c r="AY417" s="171" t="s">
        <v>123</v>
      </c>
    </row>
    <row r="418" spans="1:65" s="12" customFormat="1" ht="22.9" customHeight="1">
      <c r="B418" s="131"/>
      <c r="D418" s="132" t="s">
        <v>76</v>
      </c>
      <c r="E418" s="142" t="s">
        <v>176</v>
      </c>
      <c r="F418" s="142" t="s">
        <v>645</v>
      </c>
      <c r="I418" s="134"/>
      <c r="J418" s="143">
        <f>BK418</f>
        <v>0</v>
      </c>
      <c r="L418" s="131"/>
      <c r="M418" s="136"/>
      <c r="N418" s="137"/>
      <c r="O418" s="137"/>
      <c r="P418" s="138">
        <f>SUM(P419:P496)</f>
        <v>0</v>
      </c>
      <c r="Q418" s="137"/>
      <c r="R418" s="138">
        <f>SUM(R419:R496)</f>
        <v>6.05471</v>
      </c>
      <c r="S418" s="137"/>
      <c r="T418" s="139">
        <f>SUM(T419:T496)</f>
        <v>0.98</v>
      </c>
      <c r="AR418" s="132" t="s">
        <v>85</v>
      </c>
      <c r="AT418" s="140" t="s">
        <v>76</v>
      </c>
      <c r="AU418" s="140" t="s">
        <v>85</v>
      </c>
      <c r="AY418" s="132" t="s">
        <v>123</v>
      </c>
      <c r="BK418" s="141">
        <f>SUM(BK419:BK496)</f>
        <v>0</v>
      </c>
    </row>
    <row r="419" spans="1:65" s="2" customFormat="1" ht="16.5" customHeight="1">
      <c r="A419" s="33"/>
      <c r="B419" s="144"/>
      <c r="C419" s="145" t="s">
        <v>646</v>
      </c>
      <c r="D419" s="145" t="s">
        <v>126</v>
      </c>
      <c r="E419" s="146" t="s">
        <v>647</v>
      </c>
      <c r="F419" s="147" t="s">
        <v>648</v>
      </c>
      <c r="G419" s="148" t="s">
        <v>282</v>
      </c>
      <c r="H419" s="149">
        <v>4</v>
      </c>
      <c r="I419" s="150"/>
      <c r="J419" s="151">
        <f>ROUND(I419*H419,2)</f>
        <v>0</v>
      </c>
      <c r="K419" s="147" t="s">
        <v>130</v>
      </c>
      <c r="L419" s="34"/>
      <c r="M419" s="152" t="s">
        <v>1</v>
      </c>
      <c r="N419" s="153" t="s">
        <v>42</v>
      </c>
      <c r="O419" s="59"/>
      <c r="P419" s="154">
        <f>O419*H419</f>
        <v>0</v>
      </c>
      <c r="Q419" s="154">
        <v>1.4400000000000001E-3</v>
      </c>
      <c r="R419" s="154">
        <f>Q419*H419</f>
        <v>5.7600000000000004E-3</v>
      </c>
      <c r="S419" s="154">
        <v>0</v>
      </c>
      <c r="T419" s="155">
        <f>S419*H419</f>
        <v>0</v>
      </c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R419" s="156" t="s">
        <v>147</v>
      </c>
      <c r="AT419" s="156" t="s">
        <v>126</v>
      </c>
      <c r="AU419" s="156" t="s">
        <v>87</v>
      </c>
      <c r="AY419" s="18" t="s">
        <v>123</v>
      </c>
      <c r="BE419" s="157">
        <f>IF(N419="základní",J419,0)</f>
        <v>0</v>
      </c>
      <c r="BF419" s="157">
        <f>IF(N419="snížená",J419,0)</f>
        <v>0</v>
      </c>
      <c r="BG419" s="157">
        <f>IF(N419="zákl. přenesená",J419,0)</f>
        <v>0</v>
      </c>
      <c r="BH419" s="157">
        <f>IF(N419="sníž. přenesená",J419,0)</f>
        <v>0</v>
      </c>
      <c r="BI419" s="157">
        <f>IF(N419="nulová",J419,0)</f>
        <v>0</v>
      </c>
      <c r="BJ419" s="18" t="s">
        <v>85</v>
      </c>
      <c r="BK419" s="157">
        <f>ROUND(I419*H419,2)</f>
        <v>0</v>
      </c>
      <c r="BL419" s="18" t="s">
        <v>147</v>
      </c>
      <c r="BM419" s="156" t="s">
        <v>649</v>
      </c>
    </row>
    <row r="420" spans="1:65" s="2" customFormat="1" ht="19.5">
      <c r="A420" s="33"/>
      <c r="B420" s="34"/>
      <c r="C420" s="33"/>
      <c r="D420" s="158" t="s">
        <v>133</v>
      </c>
      <c r="E420" s="33"/>
      <c r="F420" s="159" t="s">
        <v>650</v>
      </c>
      <c r="G420" s="33"/>
      <c r="H420" s="33"/>
      <c r="I420" s="160"/>
      <c r="J420" s="33"/>
      <c r="K420" s="33"/>
      <c r="L420" s="34"/>
      <c r="M420" s="161"/>
      <c r="N420" s="162"/>
      <c r="O420" s="59"/>
      <c r="P420" s="59"/>
      <c r="Q420" s="59"/>
      <c r="R420" s="59"/>
      <c r="S420" s="59"/>
      <c r="T420" s="60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T420" s="18" t="s">
        <v>133</v>
      </c>
      <c r="AU420" s="18" t="s">
        <v>87</v>
      </c>
    </row>
    <row r="421" spans="1:65" s="14" customFormat="1">
      <c r="B421" s="170"/>
      <c r="D421" s="158" t="s">
        <v>134</v>
      </c>
      <c r="E421" s="171" t="s">
        <v>1</v>
      </c>
      <c r="F421" s="172" t="s">
        <v>651</v>
      </c>
      <c r="H421" s="173">
        <v>4</v>
      </c>
      <c r="I421" s="174"/>
      <c r="L421" s="170"/>
      <c r="M421" s="175"/>
      <c r="N421" s="176"/>
      <c r="O421" s="176"/>
      <c r="P421" s="176"/>
      <c r="Q421" s="176"/>
      <c r="R421" s="176"/>
      <c r="S421" s="176"/>
      <c r="T421" s="177"/>
      <c r="AT421" s="171" t="s">
        <v>134</v>
      </c>
      <c r="AU421" s="171" t="s">
        <v>87</v>
      </c>
      <c r="AV421" s="14" t="s">
        <v>87</v>
      </c>
      <c r="AW421" s="14" t="s">
        <v>33</v>
      </c>
      <c r="AX421" s="14" t="s">
        <v>85</v>
      </c>
      <c r="AY421" s="171" t="s">
        <v>123</v>
      </c>
    </row>
    <row r="422" spans="1:65" s="13" customFormat="1">
      <c r="B422" s="163"/>
      <c r="D422" s="158" t="s">
        <v>134</v>
      </c>
      <c r="E422" s="164" t="s">
        <v>1</v>
      </c>
      <c r="F422" s="165" t="s">
        <v>652</v>
      </c>
      <c r="H422" s="164" t="s">
        <v>1</v>
      </c>
      <c r="I422" s="166"/>
      <c r="L422" s="163"/>
      <c r="M422" s="167"/>
      <c r="N422" s="168"/>
      <c r="O422" s="168"/>
      <c r="P422" s="168"/>
      <c r="Q422" s="168"/>
      <c r="R422" s="168"/>
      <c r="S422" s="168"/>
      <c r="T422" s="169"/>
      <c r="AT422" s="164" t="s">
        <v>134</v>
      </c>
      <c r="AU422" s="164" t="s">
        <v>87</v>
      </c>
      <c r="AV422" s="13" t="s">
        <v>85</v>
      </c>
      <c r="AW422" s="13" t="s">
        <v>33</v>
      </c>
      <c r="AX422" s="13" t="s">
        <v>77</v>
      </c>
      <c r="AY422" s="164" t="s">
        <v>123</v>
      </c>
    </row>
    <row r="423" spans="1:65" s="2" customFormat="1" ht="16.5" customHeight="1">
      <c r="A423" s="33"/>
      <c r="B423" s="144"/>
      <c r="C423" s="145" t="s">
        <v>653</v>
      </c>
      <c r="D423" s="145" t="s">
        <v>126</v>
      </c>
      <c r="E423" s="146" t="s">
        <v>654</v>
      </c>
      <c r="F423" s="147" t="s">
        <v>655</v>
      </c>
      <c r="G423" s="148" t="s">
        <v>282</v>
      </c>
      <c r="H423" s="149">
        <v>4.5</v>
      </c>
      <c r="I423" s="150"/>
      <c r="J423" s="151">
        <f>ROUND(I423*H423,2)</f>
        <v>0</v>
      </c>
      <c r="K423" s="147" t="s">
        <v>130</v>
      </c>
      <c r="L423" s="34"/>
      <c r="M423" s="152" t="s">
        <v>1</v>
      </c>
      <c r="N423" s="153" t="s">
        <v>42</v>
      </c>
      <c r="O423" s="59"/>
      <c r="P423" s="154">
        <f>O423*H423</f>
        <v>0</v>
      </c>
      <c r="Q423" s="154">
        <v>6.5599999999999999E-3</v>
      </c>
      <c r="R423" s="154">
        <f>Q423*H423</f>
        <v>2.9519999999999998E-2</v>
      </c>
      <c r="S423" s="154">
        <v>0</v>
      </c>
      <c r="T423" s="155">
        <f>S423*H423</f>
        <v>0</v>
      </c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R423" s="156" t="s">
        <v>147</v>
      </c>
      <c r="AT423" s="156" t="s">
        <v>126</v>
      </c>
      <c r="AU423" s="156" t="s">
        <v>87</v>
      </c>
      <c r="AY423" s="18" t="s">
        <v>123</v>
      </c>
      <c r="BE423" s="157">
        <f>IF(N423="základní",J423,0)</f>
        <v>0</v>
      </c>
      <c r="BF423" s="157">
        <f>IF(N423="snížená",J423,0)</f>
        <v>0</v>
      </c>
      <c r="BG423" s="157">
        <f>IF(N423="zákl. přenesená",J423,0)</f>
        <v>0</v>
      </c>
      <c r="BH423" s="157">
        <f>IF(N423="sníž. přenesená",J423,0)</f>
        <v>0</v>
      </c>
      <c r="BI423" s="157">
        <f>IF(N423="nulová",J423,0)</f>
        <v>0</v>
      </c>
      <c r="BJ423" s="18" t="s">
        <v>85</v>
      </c>
      <c r="BK423" s="157">
        <f>ROUND(I423*H423,2)</f>
        <v>0</v>
      </c>
      <c r="BL423" s="18" t="s">
        <v>147</v>
      </c>
      <c r="BM423" s="156" t="s">
        <v>656</v>
      </c>
    </row>
    <row r="424" spans="1:65" s="2" customFormat="1" ht="19.5">
      <c r="A424" s="33"/>
      <c r="B424" s="34"/>
      <c r="C424" s="33"/>
      <c r="D424" s="158" t="s">
        <v>133</v>
      </c>
      <c r="E424" s="33"/>
      <c r="F424" s="159" t="s">
        <v>657</v>
      </c>
      <c r="G424" s="33"/>
      <c r="H424" s="33"/>
      <c r="I424" s="160"/>
      <c r="J424" s="33"/>
      <c r="K424" s="33"/>
      <c r="L424" s="34"/>
      <c r="M424" s="161"/>
      <c r="N424" s="162"/>
      <c r="O424" s="59"/>
      <c r="P424" s="59"/>
      <c r="Q424" s="59"/>
      <c r="R424" s="59"/>
      <c r="S424" s="59"/>
      <c r="T424" s="60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T424" s="18" t="s">
        <v>133</v>
      </c>
      <c r="AU424" s="18" t="s">
        <v>87</v>
      </c>
    </row>
    <row r="425" spans="1:65" s="14" customFormat="1">
      <c r="B425" s="170"/>
      <c r="D425" s="158" t="s">
        <v>134</v>
      </c>
      <c r="E425" s="171" t="s">
        <v>1</v>
      </c>
      <c r="F425" s="172" t="s">
        <v>658</v>
      </c>
      <c r="H425" s="173">
        <v>4.5</v>
      </c>
      <c r="I425" s="174"/>
      <c r="L425" s="170"/>
      <c r="M425" s="175"/>
      <c r="N425" s="176"/>
      <c r="O425" s="176"/>
      <c r="P425" s="176"/>
      <c r="Q425" s="176"/>
      <c r="R425" s="176"/>
      <c r="S425" s="176"/>
      <c r="T425" s="177"/>
      <c r="AT425" s="171" t="s">
        <v>134</v>
      </c>
      <c r="AU425" s="171" t="s">
        <v>87</v>
      </c>
      <c r="AV425" s="14" t="s">
        <v>87</v>
      </c>
      <c r="AW425" s="14" t="s">
        <v>33</v>
      </c>
      <c r="AX425" s="14" t="s">
        <v>85</v>
      </c>
      <c r="AY425" s="171" t="s">
        <v>123</v>
      </c>
    </row>
    <row r="426" spans="1:65" s="13" customFormat="1">
      <c r="B426" s="163"/>
      <c r="D426" s="158" t="s">
        <v>134</v>
      </c>
      <c r="E426" s="164" t="s">
        <v>1</v>
      </c>
      <c r="F426" s="165" t="s">
        <v>652</v>
      </c>
      <c r="H426" s="164" t="s">
        <v>1</v>
      </c>
      <c r="I426" s="166"/>
      <c r="L426" s="163"/>
      <c r="M426" s="167"/>
      <c r="N426" s="168"/>
      <c r="O426" s="168"/>
      <c r="P426" s="168"/>
      <c r="Q426" s="168"/>
      <c r="R426" s="168"/>
      <c r="S426" s="168"/>
      <c r="T426" s="169"/>
      <c r="AT426" s="164" t="s">
        <v>134</v>
      </c>
      <c r="AU426" s="164" t="s">
        <v>87</v>
      </c>
      <c r="AV426" s="13" t="s">
        <v>85</v>
      </c>
      <c r="AW426" s="13" t="s">
        <v>33</v>
      </c>
      <c r="AX426" s="13" t="s">
        <v>77</v>
      </c>
      <c r="AY426" s="164" t="s">
        <v>123</v>
      </c>
    </row>
    <row r="427" spans="1:65" s="2" customFormat="1" ht="16.5" customHeight="1">
      <c r="A427" s="33"/>
      <c r="B427" s="144"/>
      <c r="C427" s="145" t="s">
        <v>659</v>
      </c>
      <c r="D427" s="145" t="s">
        <v>126</v>
      </c>
      <c r="E427" s="146" t="s">
        <v>660</v>
      </c>
      <c r="F427" s="147" t="s">
        <v>661</v>
      </c>
      <c r="G427" s="148" t="s">
        <v>515</v>
      </c>
      <c r="H427" s="149">
        <v>2</v>
      </c>
      <c r="I427" s="150"/>
      <c r="J427" s="151">
        <f>ROUND(I427*H427,2)</f>
        <v>0</v>
      </c>
      <c r="K427" s="147" t="s">
        <v>130</v>
      </c>
      <c r="L427" s="34"/>
      <c r="M427" s="152" t="s">
        <v>1</v>
      </c>
      <c r="N427" s="153" t="s">
        <v>42</v>
      </c>
      <c r="O427" s="59"/>
      <c r="P427" s="154">
        <f>O427*H427</f>
        <v>0</v>
      </c>
      <c r="Q427" s="154">
        <v>0</v>
      </c>
      <c r="R427" s="154">
        <f>Q427*H427</f>
        <v>0</v>
      </c>
      <c r="S427" s="154">
        <v>0</v>
      </c>
      <c r="T427" s="155">
        <f>S427*H427</f>
        <v>0</v>
      </c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R427" s="156" t="s">
        <v>147</v>
      </c>
      <c r="AT427" s="156" t="s">
        <v>126</v>
      </c>
      <c r="AU427" s="156" t="s">
        <v>87</v>
      </c>
      <c r="AY427" s="18" t="s">
        <v>123</v>
      </c>
      <c r="BE427" s="157">
        <f>IF(N427="základní",J427,0)</f>
        <v>0</v>
      </c>
      <c r="BF427" s="157">
        <f>IF(N427="snížená",J427,0)</f>
        <v>0</v>
      </c>
      <c r="BG427" s="157">
        <f>IF(N427="zákl. přenesená",J427,0)</f>
        <v>0</v>
      </c>
      <c r="BH427" s="157">
        <f>IF(N427="sníž. přenesená",J427,0)</f>
        <v>0</v>
      </c>
      <c r="BI427" s="157">
        <f>IF(N427="nulová",J427,0)</f>
        <v>0</v>
      </c>
      <c r="BJ427" s="18" t="s">
        <v>85</v>
      </c>
      <c r="BK427" s="157">
        <f>ROUND(I427*H427,2)</f>
        <v>0</v>
      </c>
      <c r="BL427" s="18" t="s">
        <v>147</v>
      </c>
      <c r="BM427" s="156" t="s">
        <v>662</v>
      </c>
    </row>
    <row r="428" spans="1:65" s="2" customFormat="1" ht="19.5">
      <c r="A428" s="33"/>
      <c r="B428" s="34"/>
      <c r="C428" s="33"/>
      <c r="D428" s="158" t="s">
        <v>133</v>
      </c>
      <c r="E428" s="33"/>
      <c r="F428" s="159" t="s">
        <v>663</v>
      </c>
      <c r="G428" s="33"/>
      <c r="H428" s="33"/>
      <c r="I428" s="160"/>
      <c r="J428" s="33"/>
      <c r="K428" s="33"/>
      <c r="L428" s="34"/>
      <c r="M428" s="161"/>
      <c r="N428" s="162"/>
      <c r="O428" s="59"/>
      <c r="P428" s="59"/>
      <c r="Q428" s="59"/>
      <c r="R428" s="59"/>
      <c r="S428" s="59"/>
      <c r="T428" s="60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T428" s="18" t="s">
        <v>133</v>
      </c>
      <c r="AU428" s="18" t="s">
        <v>87</v>
      </c>
    </row>
    <row r="429" spans="1:65" s="13" customFormat="1">
      <c r="B429" s="163"/>
      <c r="D429" s="158" t="s">
        <v>134</v>
      </c>
      <c r="E429" s="164" t="s">
        <v>1</v>
      </c>
      <c r="F429" s="165" t="s">
        <v>664</v>
      </c>
      <c r="H429" s="164" t="s">
        <v>1</v>
      </c>
      <c r="I429" s="166"/>
      <c r="L429" s="163"/>
      <c r="M429" s="167"/>
      <c r="N429" s="168"/>
      <c r="O429" s="168"/>
      <c r="P429" s="168"/>
      <c r="Q429" s="168"/>
      <c r="R429" s="168"/>
      <c r="S429" s="168"/>
      <c r="T429" s="169"/>
      <c r="AT429" s="164" t="s">
        <v>134</v>
      </c>
      <c r="AU429" s="164" t="s">
        <v>87</v>
      </c>
      <c r="AV429" s="13" t="s">
        <v>85</v>
      </c>
      <c r="AW429" s="13" t="s">
        <v>33</v>
      </c>
      <c r="AX429" s="13" t="s">
        <v>77</v>
      </c>
      <c r="AY429" s="164" t="s">
        <v>123</v>
      </c>
    </row>
    <row r="430" spans="1:65" s="14" customFormat="1">
      <c r="B430" s="170"/>
      <c r="D430" s="158" t="s">
        <v>134</v>
      </c>
      <c r="E430" s="171" t="s">
        <v>1</v>
      </c>
      <c r="F430" s="172" t="s">
        <v>665</v>
      </c>
      <c r="H430" s="173">
        <v>2</v>
      </c>
      <c r="I430" s="174"/>
      <c r="L430" s="170"/>
      <c r="M430" s="175"/>
      <c r="N430" s="176"/>
      <c r="O430" s="176"/>
      <c r="P430" s="176"/>
      <c r="Q430" s="176"/>
      <c r="R430" s="176"/>
      <c r="S430" s="176"/>
      <c r="T430" s="177"/>
      <c r="AT430" s="171" t="s">
        <v>134</v>
      </c>
      <c r="AU430" s="171" t="s">
        <v>87</v>
      </c>
      <c r="AV430" s="14" t="s">
        <v>87</v>
      </c>
      <c r="AW430" s="14" t="s">
        <v>33</v>
      </c>
      <c r="AX430" s="14" t="s">
        <v>85</v>
      </c>
      <c r="AY430" s="171" t="s">
        <v>123</v>
      </c>
    </row>
    <row r="431" spans="1:65" s="2" customFormat="1" ht="16.5" customHeight="1">
      <c r="A431" s="33"/>
      <c r="B431" s="144"/>
      <c r="C431" s="197" t="s">
        <v>666</v>
      </c>
      <c r="D431" s="197" t="s">
        <v>387</v>
      </c>
      <c r="E431" s="198" t="s">
        <v>667</v>
      </c>
      <c r="F431" s="199" t="s">
        <v>668</v>
      </c>
      <c r="G431" s="200" t="s">
        <v>515</v>
      </c>
      <c r="H431" s="201">
        <v>2</v>
      </c>
      <c r="I431" s="202"/>
      <c r="J431" s="203">
        <f>ROUND(I431*H431,2)</f>
        <v>0</v>
      </c>
      <c r="K431" s="199" t="s">
        <v>130</v>
      </c>
      <c r="L431" s="204"/>
      <c r="M431" s="205" t="s">
        <v>1</v>
      </c>
      <c r="N431" s="206" t="s">
        <v>42</v>
      </c>
      <c r="O431" s="59"/>
      <c r="P431" s="154">
        <f>O431*H431</f>
        <v>0</v>
      </c>
      <c r="Q431" s="154">
        <v>7.1999999999999998E-3</v>
      </c>
      <c r="R431" s="154">
        <f>Q431*H431</f>
        <v>1.44E-2</v>
      </c>
      <c r="S431" s="154">
        <v>0</v>
      </c>
      <c r="T431" s="155">
        <f>S431*H431</f>
        <v>0</v>
      </c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R431" s="156" t="s">
        <v>176</v>
      </c>
      <c r="AT431" s="156" t="s">
        <v>387</v>
      </c>
      <c r="AU431" s="156" t="s">
        <v>87</v>
      </c>
      <c r="AY431" s="18" t="s">
        <v>123</v>
      </c>
      <c r="BE431" s="157">
        <f>IF(N431="základní",J431,0)</f>
        <v>0</v>
      </c>
      <c r="BF431" s="157">
        <f>IF(N431="snížená",J431,0)</f>
        <v>0</v>
      </c>
      <c r="BG431" s="157">
        <f>IF(N431="zákl. přenesená",J431,0)</f>
        <v>0</v>
      </c>
      <c r="BH431" s="157">
        <f>IF(N431="sníž. přenesená",J431,0)</f>
        <v>0</v>
      </c>
      <c r="BI431" s="157">
        <f>IF(N431="nulová",J431,0)</f>
        <v>0</v>
      </c>
      <c r="BJ431" s="18" t="s">
        <v>85</v>
      </c>
      <c r="BK431" s="157">
        <f>ROUND(I431*H431,2)</f>
        <v>0</v>
      </c>
      <c r="BL431" s="18" t="s">
        <v>147</v>
      </c>
      <c r="BM431" s="156" t="s">
        <v>669</v>
      </c>
    </row>
    <row r="432" spans="1:65" s="2" customFormat="1">
      <c r="A432" s="33"/>
      <c r="B432" s="34"/>
      <c r="C432" s="33"/>
      <c r="D432" s="158" t="s">
        <v>133</v>
      </c>
      <c r="E432" s="33"/>
      <c r="F432" s="159" t="s">
        <v>668</v>
      </c>
      <c r="G432" s="33"/>
      <c r="H432" s="33"/>
      <c r="I432" s="160"/>
      <c r="J432" s="33"/>
      <c r="K432" s="33"/>
      <c r="L432" s="34"/>
      <c r="M432" s="161"/>
      <c r="N432" s="162"/>
      <c r="O432" s="59"/>
      <c r="P432" s="59"/>
      <c r="Q432" s="59"/>
      <c r="R432" s="59"/>
      <c r="S432" s="59"/>
      <c r="T432" s="60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T432" s="18" t="s">
        <v>133</v>
      </c>
      <c r="AU432" s="18" t="s">
        <v>87</v>
      </c>
    </row>
    <row r="433" spans="1:65" s="14" customFormat="1">
      <c r="B433" s="170"/>
      <c r="D433" s="158" t="s">
        <v>134</v>
      </c>
      <c r="E433" s="171" t="s">
        <v>1</v>
      </c>
      <c r="F433" s="172" t="s">
        <v>670</v>
      </c>
      <c r="H433" s="173">
        <v>2</v>
      </c>
      <c r="I433" s="174"/>
      <c r="L433" s="170"/>
      <c r="M433" s="175"/>
      <c r="N433" s="176"/>
      <c r="O433" s="176"/>
      <c r="P433" s="176"/>
      <c r="Q433" s="176"/>
      <c r="R433" s="176"/>
      <c r="S433" s="176"/>
      <c r="T433" s="177"/>
      <c r="AT433" s="171" t="s">
        <v>134</v>
      </c>
      <c r="AU433" s="171" t="s">
        <v>87</v>
      </c>
      <c r="AV433" s="14" t="s">
        <v>87</v>
      </c>
      <c r="AW433" s="14" t="s">
        <v>33</v>
      </c>
      <c r="AX433" s="14" t="s">
        <v>85</v>
      </c>
      <c r="AY433" s="171" t="s">
        <v>123</v>
      </c>
    </row>
    <row r="434" spans="1:65" s="2" customFormat="1" ht="16.5" customHeight="1">
      <c r="A434" s="33"/>
      <c r="B434" s="144"/>
      <c r="C434" s="145" t="s">
        <v>671</v>
      </c>
      <c r="D434" s="145" t="s">
        <v>126</v>
      </c>
      <c r="E434" s="146" t="s">
        <v>672</v>
      </c>
      <c r="F434" s="147" t="s">
        <v>673</v>
      </c>
      <c r="G434" s="148" t="s">
        <v>303</v>
      </c>
      <c r="H434" s="149">
        <v>0.5</v>
      </c>
      <c r="I434" s="150"/>
      <c r="J434" s="151">
        <f>ROUND(I434*H434,2)</f>
        <v>0</v>
      </c>
      <c r="K434" s="147" t="s">
        <v>130</v>
      </c>
      <c r="L434" s="34"/>
      <c r="M434" s="152" t="s">
        <v>1</v>
      </c>
      <c r="N434" s="153" t="s">
        <v>42</v>
      </c>
      <c r="O434" s="59"/>
      <c r="P434" s="154">
        <f>O434*H434</f>
        <v>0</v>
      </c>
      <c r="Q434" s="154">
        <v>0</v>
      </c>
      <c r="R434" s="154">
        <f>Q434*H434</f>
        <v>0</v>
      </c>
      <c r="S434" s="154">
        <v>1.76</v>
      </c>
      <c r="T434" s="155">
        <f>S434*H434</f>
        <v>0.88</v>
      </c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R434" s="156" t="s">
        <v>147</v>
      </c>
      <c r="AT434" s="156" t="s">
        <v>126</v>
      </c>
      <c r="AU434" s="156" t="s">
        <v>87</v>
      </c>
      <c r="AY434" s="18" t="s">
        <v>123</v>
      </c>
      <c r="BE434" s="157">
        <f>IF(N434="základní",J434,0)</f>
        <v>0</v>
      </c>
      <c r="BF434" s="157">
        <f>IF(N434="snížená",J434,0)</f>
        <v>0</v>
      </c>
      <c r="BG434" s="157">
        <f>IF(N434="zákl. přenesená",J434,0)</f>
        <v>0</v>
      </c>
      <c r="BH434" s="157">
        <f>IF(N434="sníž. přenesená",J434,0)</f>
        <v>0</v>
      </c>
      <c r="BI434" s="157">
        <f>IF(N434="nulová",J434,0)</f>
        <v>0</v>
      </c>
      <c r="BJ434" s="18" t="s">
        <v>85</v>
      </c>
      <c r="BK434" s="157">
        <f>ROUND(I434*H434,2)</f>
        <v>0</v>
      </c>
      <c r="BL434" s="18" t="s">
        <v>147</v>
      </c>
      <c r="BM434" s="156" t="s">
        <v>674</v>
      </c>
    </row>
    <row r="435" spans="1:65" s="2" customFormat="1">
      <c r="A435" s="33"/>
      <c r="B435" s="34"/>
      <c r="C435" s="33"/>
      <c r="D435" s="158" t="s">
        <v>133</v>
      </c>
      <c r="E435" s="33"/>
      <c r="F435" s="159" t="s">
        <v>675</v>
      </c>
      <c r="G435" s="33"/>
      <c r="H435" s="33"/>
      <c r="I435" s="160"/>
      <c r="J435" s="33"/>
      <c r="K435" s="33"/>
      <c r="L435" s="34"/>
      <c r="M435" s="161"/>
      <c r="N435" s="162"/>
      <c r="O435" s="59"/>
      <c r="P435" s="59"/>
      <c r="Q435" s="59"/>
      <c r="R435" s="59"/>
      <c r="S435" s="59"/>
      <c r="T435" s="60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T435" s="18" t="s">
        <v>133</v>
      </c>
      <c r="AU435" s="18" t="s">
        <v>87</v>
      </c>
    </row>
    <row r="436" spans="1:65" s="14" customFormat="1">
      <c r="B436" s="170"/>
      <c r="D436" s="158" t="s">
        <v>134</v>
      </c>
      <c r="E436" s="171" t="s">
        <v>1</v>
      </c>
      <c r="F436" s="172" t="s">
        <v>676</v>
      </c>
      <c r="H436" s="173">
        <v>0.5</v>
      </c>
      <c r="I436" s="174"/>
      <c r="L436" s="170"/>
      <c r="M436" s="175"/>
      <c r="N436" s="176"/>
      <c r="O436" s="176"/>
      <c r="P436" s="176"/>
      <c r="Q436" s="176"/>
      <c r="R436" s="176"/>
      <c r="S436" s="176"/>
      <c r="T436" s="177"/>
      <c r="AT436" s="171" t="s">
        <v>134</v>
      </c>
      <c r="AU436" s="171" t="s">
        <v>87</v>
      </c>
      <c r="AV436" s="14" t="s">
        <v>87</v>
      </c>
      <c r="AW436" s="14" t="s">
        <v>33</v>
      </c>
      <c r="AX436" s="14" t="s">
        <v>85</v>
      </c>
      <c r="AY436" s="171" t="s">
        <v>123</v>
      </c>
    </row>
    <row r="437" spans="1:65" s="2" customFormat="1" ht="16.5" customHeight="1">
      <c r="A437" s="33"/>
      <c r="B437" s="144"/>
      <c r="C437" s="145" t="s">
        <v>677</v>
      </c>
      <c r="D437" s="145" t="s">
        <v>126</v>
      </c>
      <c r="E437" s="146" t="s">
        <v>678</v>
      </c>
      <c r="F437" s="147" t="s">
        <v>679</v>
      </c>
      <c r="G437" s="148" t="s">
        <v>515</v>
      </c>
      <c r="H437" s="149">
        <v>1</v>
      </c>
      <c r="I437" s="150"/>
      <c r="J437" s="151">
        <f>ROUND(I437*H437,2)</f>
        <v>0</v>
      </c>
      <c r="K437" s="147" t="s">
        <v>130</v>
      </c>
      <c r="L437" s="34"/>
      <c r="M437" s="152" t="s">
        <v>1</v>
      </c>
      <c r="N437" s="153" t="s">
        <v>42</v>
      </c>
      <c r="O437" s="59"/>
      <c r="P437" s="154">
        <f>O437*H437</f>
        <v>0</v>
      </c>
      <c r="Q437" s="154">
        <v>1.29291</v>
      </c>
      <c r="R437" s="154">
        <f>Q437*H437</f>
        <v>1.29291</v>
      </c>
      <c r="S437" s="154">
        <v>0</v>
      </c>
      <c r="T437" s="155">
        <f>S437*H437</f>
        <v>0</v>
      </c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R437" s="156" t="s">
        <v>147</v>
      </c>
      <c r="AT437" s="156" t="s">
        <v>126</v>
      </c>
      <c r="AU437" s="156" t="s">
        <v>87</v>
      </c>
      <c r="AY437" s="18" t="s">
        <v>123</v>
      </c>
      <c r="BE437" s="157">
        <f>IF(N437="základní",J437,0)</f>
        <v>0</v>
      </c>
      <c r="BF437" s="157">
        <f>IF(N437="snížená",J437,0)</f>
        <v>0</v>
      </c>
      <c r="BG437" s="157">
        <f>IF(N437="zákl. přenesená",J437,0)</f>
        <v>0</v>
      </c>
      <c r="BH437" s="157">
        <f>IF(N437="sníž. přenesená",J437,0)</f>
        <v>0</v>
      </c>
      <c r="BI437" s="157">
        <f>IF(N437="nulová",J437,0)</f>
        <v>0</v>
      </c>
      <c r="BJ437" s="18" t="s">
        <v>85</v>
      </c>
      <c r="BK437" s="157">
        <f>ROUND(I437*H437,2)</f>
        <v>0</v>
      </c>
      <c r="BL437" s="18" t="s">
        <v>147</v>
      </c>
      <c r="BM437" s="156" t="s">
        <v>680</v>
      </c>
    </row>
    <row r="438" spans="1:65" s="2" customFormat="1">
      <c r="A438" s="33"/>
      <c r="B438" s="34"/>
      <c r="C438" s="33"/>
      <c r="D438" s="158" t="s">
        <v>133</v>
      </c>
      <c r="E438" s="33"/>
      <c r="F438" s="159" t="s">
        <v>681</v>
      </c>
      <c r="G438" s="33"/>
      <c r="H438" s="33"/>
      <c r="I438" s="160"/>
      <c r="J438" s="33"/>
      <c r="K438" s="33"/>
      <c r="L438" s="34"/>
      <c r="M438" s="161"/>
      <c r="N438" s="162"/>
      <c r="O438" s="59"/>
      <c r="P438" s="59"/>
      <c r="Q438" s="59"/>
      <c r="R438" s="59"/>
      <c r="S438" s="59"/>
      <c r="T438" s="60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T438" s="18" t="s">
        <v>133</v>
      </c>
      <c r="AU438" s="18" t="s">
        <v>87</v>
      </c>
    </row>
    <row r="439" spans="1:65" s="14" customFormat="1">
      <c r="B439" s="170"/>
      <c r="D439" s="158" t="s">
        <v>134</v>
      </c>
      <c r="E439" s="171" t="s">
        <v>1</v>
      </c>
      <c r="F439" s="172" t="s">
        <v>682</v>
      </c>
      <c r="H439" s="173">
        <v>1</v>
      </c>
      <c r="I439" s="174"/>
      <c r="L439" s="170"/>
      <c r="M439" s="175"/>
      <c r="N439" s="176"/>
      <c r="O439" s="176"/>
      <c r="P439" s="176"/>
      <c r="Q439" s="176"/>
      <c r="R439" s="176"/>
      <c r="S439" s="176"/>
      <c r="T439" s="177"/>
      <c r="AT439" s="171" t="s">
        <v>134</v>
      </c>
      <c r="AU439" s="171" t="s">
        <v>87</v>
      </c>
      <c r="AV439" s="14" t="s">
        <v>87</v>
      </c>
      <c r="AW439" s="14" t="s">
        <v>33</v>
      </c>
      <c r="AX439" s="14" t="s">
        <v>85</v>
      </c>
      <c r="AY439" s="171" t="s">
        <v>123</v>
      </c>
    </row>
    <row r="440" spans="1:65" s="2" customFormat="1" ht="16.5" customHeight="1">
      <c r="A440" s="33"/>
      <c r="B440" s="144"/>
      <c r="C440" s="145" t="s">
        <v>683</v>
      </c>
      <c r="D440" s="145" t="s">
        <v>126</v>
      </c>
      <c r="E440" s="146" t="s">
        <v>684</v>
      </c>
      <c r="F440" s="147" t="s">
        <v>685</v>
      </c>
      <c r="G440" s="148" t="s">
        <v>515</v>
      </c>
      <c r="H440" s="149">
        <v>1</v>
      </c>
      <c r="I440" s="150"/>
      <c r="J440" s="151">
        <f>ROUND(I440*H440,2)</f>
        <v>0</v>
      </c>
      <c r="K440" s="147" t="s">
        <v>130</v>
      </c>
      <c r="L440" s="34"/>
      <c r="M440" s="152" t="s">
        <v>1</v>
      </c>
      <c r="N440" s="153" t="s">
        <v>42</v>
      </c>
      <c r="O440" s="59"/>
      <c r="P440" s="154">
        <f>O440*H440</f>
        <v>0</v>
      </c>
      <c r="Q440" s="154">
        <v>0.12526000000000001</v>
      </c>
      <c r="R440" s="154">
        <f>Q440*H440</f>
        <v>0.12526000000000001</v>
      </c>
      <c r="S440" s="154">
        <v>0</v>
      </c>
      <c r="T440" s="155">
        <f>S440*H440</f>
        <v>0</v>
      </c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R440" s="156" t="s">
        <v>147</v>
      </c>
      <c r="AT440" s="156" t="s">
        <v>126</v>
      </c>
      <c r="AU440" s="156" t="s">
        <v>87</v>
      </c>
      <c r="AY440" s="18" t="s">
        <v>123</v>
      </c>
      <c r="BE440" s="157">
        <f>IF(N440="základní",J440,0)</f>
        <v>0</v>
      </c>
      <c r="BF440" s="157">
        <f>IF(N440="snížená",J440,0)</f>
        <v>0</v>
      </c>
      <c r="BG440" s="157">
        <f>IF(N440="zákl. přenesená",J440,0)</f>
        <v>0</v>
      </c>
      <c r="BH440" s="157">
        <f>IF(N440="sníž. přenesená",J440,0)</f>
        <v>0</v>
      </c>
      <c r="BI440" s="157">
        <f>IF(N440="nulová",J440,0)</f>
        <v>0</v>
      </c>
      <c r="BJ440" s="18" t="s">
        <v>85</v>
      </c>
      <c r="BK440" s="157">
        <f>ROUND(I440*H440,2)</f>
        <v>0</v>
      </c>
      <c r="BL440" s="18" t="s">
        <v>147</v>
      </c>
      <c r="BM440" s="156" t="s">
        <v>686</v>
      </c>
    </row>
    <row r="441" spans="1:65" s="2" customFormat="1">
      <c r="A441" s="33"/>
      <c r="B441" s="34"/>
      <c r="C441" s="33"/>
      <c r="D441" s="158" t="s">
        <v>133</v>
      </c>
      <c r="E441" s="33"/>
      <c r="F441" s="159" t="s">
        <v>687</v>
      </c>
      <c r="G441" s="33"/>
      <c r="H441" s="33"/>
      <c r="I441" s="160"/>
      <c r="J441" s="33"/>
      <c r="K441" s="33"/>
      <c r="L441" s="34"/>
      <c r="M441" s="161"/>
      <c r="N441" s="162"/>
      <c r="O441" s="59"/>
      <c r="P441" s="59"/>
      <c r="Q441" s="59"/>
      <c r="R441" s="59"/>
      <c r="S441" s="59"/>
      <c r="T441" s="60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T441" s="18" t="s">
        <v>133</v>
      </c>
      <c r="AU441" s="18" t="s">
        <v>87</v>
      </c>
    </row>
    <row r="442" spans="1:65" s="14" customFormat="1">
      <c r="B442" s="170"/>
      <c r="D442" s="158" t="s">
        <v>134</v>
      </c>
      <c r="E442" s="171" t="s">
        <v>1</v>
      </c>
      <c r="F442" s="172" t="s">
        <v>688</v>
      </c>
      <c r="H442" s="173">
        <v>1</v>
      </c>
      <c r="I442" s="174"/>
      <c r="L442" s="170"/>
      <c r="M442" s="175"/>
      <c r="N442" s="176"/>
      <c r="O442" s="176"/>
      <c r="P442" s="176"/>
      <c r="Q442" s="176"/>
      <c r="R442" s="176"/>
      <c r="S442" s="176"/>
      <c r="T442" s="177"/>
      <c r="AT442" s="171" t="s">
        <v>134</v>
      </c>
      <c r="AU442" s="171" t="s">
        <v>87</v>
      </c>
      <c r="AV442" s="14" t="s">
        <v>87</v>
      </c>
      <c r="AW442" s="14" t="s">
        <v>33</v>
      </c>
      <c r="AX442" s="14" t="s">
        <v>85</v>
      </c>
      <c r="AY442" s="171" t="s">
        <v>123</v>
      </c>
    </row>
    <row r="443" spans="1:65" s="2" customFormat="1" ht="16.5" customHeight="1">
      <c r="A443" s="33"/>
      <c r="B443" s="144"/>
      <c r="C443" s="197" t="s">
        <v>689</v>
      </c>
      <c r="D443" s="197" t="s">
        <v>387</v>
      </c>
      <c r="E443" s="198" t="s">
        <v>690</v>
      </c>
      <c r="F443" s="199" t="s">
        <v>691</v>
      </c>
      <c r="G443" s="200" t="s">
        <v>515</v>
      </c>
      <c r="H443" s="201">
        <v>1</v>
      </c>
      <c r="I443" s="202"/>
      <c r="J443" s="203">
        <f>ROUND(I443*H443,2)</f>
        <v>0</v>
      </c>
      <c r="K443" s="199" t="s">
        <v>130</v>
      </c>
      <c r="L443" s="204"/>
      <c r="M443" s="205" t="s">
        <v>1</v>
      </c>
      <c r="N443" s="206" t="s">
        <v>42</v>
      </c>
      <c r="O443" s="59"/>
      <c r="P443" s="154">
        <f>O443*H443</f>
        <v>0</v>
      </c>
      <c r="Q443" s="154">
        <v>0.17499999999999999</v>
      </c>
      <c r="R443" s="154">
        <f>Q443*H443</f>
        <v>0.17499999999999999</v>
      </c>
      <c r="S443" s="154">
        <v>0</v>
      </c>
      <c r="T443" s="155">
        <f>S443*H443</f>
        <v>0</v>
      </c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R443" s="156" t="s">
        <v>176</v>
      </c>
      <c r="AT443" s="156" t="s">
        <v>387</v>
      </c>
      <c r="AU443" s="156" t="s">
        <v>87</v>
      </c>
      <c r="AY443" s="18" t="s">
        <v>123</v>
      </c>
      <c r="BE443" s="157">
        <f>IF(N443="základní",J443,0)</f>
        <v>0</v>
      </c>
      <c r="BF443" s="157">
        <f>IF(N443="snížená",J443,0)</f>
        <v>0</v>
      </c>
      <c r="BG443" s="157">
        <f>IF(N443="zákl. přenesená",J443,0)</f>
        <v>0</v>
      </c>
      <c r="BH443" s="157">
        <f>IF(N443="sníž. přenesená",J443,0)</f>
        <v>0</v>
      </c>
      <c r="BI443" s="157">
        <f>IF(N443="nulová",J443,0)</f>
        <v>0</v>
      </c>
      <c r="BJ443" s="18" t="s">
        <v>85</v>
      </c>
      <c r="BK443" s="157">
        <f>ROUND(I443*H443,2)</f>
        <v>0</v>
      </c>
      <c r="BL443" s="18" t="s">
        <v>147</v>
      </c>
      <c r="BM443" s="156" t="s">
        <v>692</v>
      </c>
    </row>
    <row r="444" spans="1:65" s="2" customFormat="1">
      <c r="A444" s="33"/>
      <c r="B444" s="34"/>
      <c r="C444" s="33"/>
      <c r="D444" s="158" t="s">
        <v>133</v>
      </c>
      <c r="E444" s="33"/>
      <c r="F444" s="159" t="s">
        <v>691</v>
      </c>
      <c r="G444" s="33"/>
      <c r="H444" s="33"/>
      <c r="I444" s="160"/>
      <c r="J444" s="33"/>
      <c r="K444" s="33"/>
      <c r="L444" s="34"/>
      <c r="M444" s="161"/>
      <c r="N444" s="162"/>
      <c r="O444" s="59"/>
      <c r="P444" s="59"/>
      <c r="Q444" s="59"/>
      <c r="R444" s="59"/>
      <c r="S444" s="59"/>
      <c r="T444" s="60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T444" s="18" t="s">
        <v>133</v>
      </c>
      <c r="AU444" s="18" t="s">
        <v>87</v>
      </c>
    </row>
    <row r="445" spans="1:65" s="14" customFormat="1">
      <c r="B445" s="170"/>
      <c r="D445" s="158" t="s">
        <v>134</v>
      </c>
      <c r="E445" s="171" t="s">
        <v>1</v>
      </c>
      <c r="F445" s="172" t="s">
        <v>693</v>
      </c>
      <c r="H445" s="173">
        <v>1</v>
      </c>
      <c r="I445" s="174"/>
      <c r="L445" s="170"/>
      <c r="M445" s="175"/>
      <c r="N445" s="176"/>
      <c r="O445" s="176"/>
      <c r="P445" s="176"/>
      <c r="Q445" s="176"/>
      <c r="R445" s="176"/>
      <c r="S445" s="176"/>
      <c r="T445" s="177"/>
      <c r="AT445" s="171" t="s">
        <v>134</v>
      </c>
      <c r="AU445" s="171" t="s">
        <v>87</v>
      </c>
      <c r="AV445" s="14" t="s">
        <v>87</v>
      </c>
      <c r="AW445" s="14" t="s">
        <v>33</v>
      </c>
      <c r="AX445" s="14" t="s">
        <v>85</v>
      </c>
      <c r="AY445" s="171" t="s">
        <v>123</v>
      </c>
    </row>
    <row r="446" spans="1:65" s="2" customFormat="1" ht="16.5" customHeight="1">
      <c r="A446" s="33"/>
      <c r="B446" s="144"/>
      <c r="C446" s="145" t="s">
        <v>694</v>
      </c>
      <c r="D446" s="145" t="s">
        <v>126</v>
      </c>
      <c r="E446" s="146" t="s">
        <v>695</v>
      </c>
      <c r="F446" s="147" t="s">
        <v>696</v>
      </c>
      <c r="G446" s="148" t="s">
        <v>515</v>
      </c>
      <c r="H446" s="149">
        <v>1</v>
      </c>
      <c r="I446" s="150"/>
      <c r="J446" s="151">
        <f>ROUND(I446*H446,2)</f>
        <v>0</v>
      </c>
      <c r="K446" s="147" t="s">
        <v>130</v>
      </c>
      <c r="L446" s="34"/>
      <c r="M446" s="152" t="s">
        <v>1</v>
      </c>
      <c r="N446" s="153" t="s">
        <v>42</v>
      </c>
      <c r="O446" s="59"/>
      <c r="P446" s="154">
        <f>O446*H446</f>
        <v>0</v>
      </c>
      <c r="Q446" s="154">
        <v>3.0759999999999999E-2</v>
      </c>
      <c r="R446" s="154">
        <f>Q446*H446</f>
        <v>3.0759999999999999E-2</v>
      </c>
      <c r="S446" s="154">
        <v>0</v>
      </c>
      <c r="T446" s="155">
        <f>S446*H446</f>
        <v>0</v>
      </c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R446" s="156" t="s">
        <v>147</v>
      </c>
      <c r="AT446" s="156" t="s">
        <v>126</v>
      </c>
      <c r="AU446" s="156" t="s">
        <v>87</v>
      </c>
      <c r="AY446" s="18" t="s">
        <v>123</v>
      </c>
      <c r="BE446" s="157">
        <f>IF(N446="základní",J446,0)</f>
        <v>0</v>
      </c>
      <c r="BF446" s="157">
        <f>IF(N446="snížená",J446,0)</f>
        <v>0</v>
      </c>
      <c r="BG446" s="157">
        <f>IF(N446="zákl. přenesená",J446,0)</f>
        <v>0</v>
      </c>
      <c r="BH446" s="157">
        <f>IF(N446="sníž. přenesená",J446,0)</f>
        <v>0</v>
      </c>
      <c r="BI446" s="157">
        <f>IF(N446="nulová",J446,0)</f>
        <v>0</v>
      </c>
      <c r="BJ446" s="18" t="s">
        <v>85</v>
      </c>
      <c r="BK446" s="157">
        <f>ROUND(I446*H446,2)</f>
        <v>0</v>
      </c>
      <c r="BL446" s="18" t="s">
        <v>147</v>
      </c>
      <c r="BM446" s="156" t="s">
        <v>697</v>
      </c>
    </row>
    <row r="447" spans="1:65" s="2" customFormat="1">
      <c r="A447" s="33"/>
      <c r="B447" s="34"/>
      <c r="C447" s="33"/>
      <c r="D447" s="158" t="s">
        <v>133</v>
      </c>
      <c r="E447" s="33"/>
      <c r="F447" s="159" t="s">
        <v>698</v>
      </c>
      <c r="G447" s="33"/>
      <c r="H447" s="33"/>
      <c r="I447" s="160"/>
      <c r="J447" s="33"/>
      <c r="K447" s="33"/>
      <c r="L447" s="34"/>
      <c r="M447" s="161"/>
      <c r="N447" s="162"/>
      <c r="O447" s="59"/>
      <c r="P447" s="59"/>
      <c r="Q447" s="59"/>
      <c r="R447" s="59"/>
      <c r="S447" s="59"/>
      <c r="T447" s="60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T447" s="18" t="s">
        <v>133</v>
      </c>
      <c r="AU447" s="18" t="s">
        <v>87</v>
      </c>
    </row>
    <row r="448" spans="1:65" s="14" customFormat="1">
      <c r="B448" s="170"/>
      <c r="D448" s="158" t="s">
        <v>134</v>
      </c>
      <c r="E448" s="171" t="s">
        <v>1</v>
      </c>
      <c r="F448" s="172" t="s">
        <v>688</v>
      </c>
      <c r="H448" s="173">
        <v>1</v>
      </c>
      <c r="I448" s="174"/>
      <c r="L448" s="170"/>
      <c r="M448" s="175"/>
      <c r="N448" s="176"/>
      <c r="O448" s="176"/>
      <c r="P448" s="176"/>
      <c r="Q448" s="176"/>
      <c r="R448" s="176"/>
      <c r="S448" s="176"/>
      <c r="T448" s="177"/>
      <c r="AT448" s="171" t="s">
        <v>134</v>
      </c>
      <c r="AU448" s="171" t="s">
        <v>87</v>
      </c>
      <c r="AV448" s="14" t="s">
        <v>87</v>
      </c>
      <c r="AW448" s="14" t="s">
        <v>33</v>
      </c>
      <c r="AX448" s="14" t="s">
        <v>85</v>
      </c>
      <c r="AY448" s="171" t="s">
        <v>123</v>
      </c>
    </row>
    <row r="449" spans="1:65" s="2" customFormat="1" ht="16.5" customHeight="1">
      <c r="A449" s="33"/>
      <c r="B449" s="144"/>
      <c r="C449" s="197" t="s">
        <v>699</v>
      </c>
      <c r="D449" s="197" t="s">
        <v>387</v>
      </c>
      <c r="E449" s="198" t="s">
        <v>700</v>
      </c>
      <c r="F449" s="199" t="s">
        <v>701</v>
      </c>
      <c r="G449" s="200" t="s">
        <v>515</v>
      </c>
      <c r="H449" s="201">
        <v>1</v>
      </c>
      <c r="I449" s="202"/>
      <c r="J449" s="203">
        <f>ROUND(I449*H449,2)</f>
        <v>0</v>
      </c>
      <c r="K449" s="199" t="s">
        <v>130</v>
      </c>
      <c r="L449" s="204"/>
      <c r="M449" s="205" t="s">
        <v>1</v>
      </c>
      <c r="N449" s="206" t="s">
        <v>42</v>
      </c>
      <c r="O449" s="59"/>
      <c r="P449" s="154">
        <f>O449*H449</f>
        <v>0</v>
      </c>
      <c r="Q449" s="154">
        <v>7.5999999999999998E-2</v>
      </c>
      <c r="R449" s="154">
        <f>Q449*H449</f>
        <v>7.5999999999999998E-2</v>
      </c>
      <c r="S449" s="154">
        <v>0</v>
      </c>
      <c r="T449" s="155">
        <f>S449*H449</f>
        <v>0</v>
      </c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R449" s="156" t="s">
        <v>176</v>
      </c>
      <c r="AT449" s="156" t="s">
        <v>387</v>
      </c>
      <c r="AU449" s="156" t="s">
        <v>87</v>
      </c>
      <c r="AY449" s="18" t="s">
        <v>123</v>
      </c>
      <c r="BE449" s="157">
        <f>IF(N449="základní",J449,0)</f>
        <v>0</v>
      </c>
      <c r="BF449" s="157">
        <f>IF(N449="snížená",J449,0)</f>
        <v>0</v>
      </c>
      <c r="BG449" s="157">
        <f>IF(N449="zákl. přenesená",J449,0)</f>
        <v>0</v>
      </c>
      <c r="BH449" s="157">
        <f>IF(N449="sníž. přenesená",J449,0)</f>
        <v>0</v>
      </c>
      <c r="BI449" s="157">
        <f>IF(N449="nulová",J449,0)</f>
        <v>0</v>
      </c>
      <c r="BJ449" s="18" t="s">
        <v>85</v>
      </c>
      <c r="BK449" s="157">
        <f>ROUND(I449*H449,2)</f>
        <v>0</v>
      </c>
      <c r="BL449" s="18" t="s">
        <v>147</v>
      </c>
      <c r="BM449" s="156" t="s">
        <v>702</v>
      </c>
    </row>
    <row r="450" spans="1:65" s="2" customFormat="1">
      <c r="A450" s="33"/>
      <c r="B450" s="34"/>
      <c r="C450" s="33"/>
      <c r="D450" s="158" t="s">
        <v>133</v>
      </c>
      <c r="E450" s="33"/>
      <c r="F450" s="159" t="s">
        <v>701</v>
      </c>
      <c r="G450" s="33"/>
      <c r="H450" s="33"/>
      <c r="I450" s="160"/>
      <c r="J450" s="33"/>
      <c r="K450" s="33"/>
      <c r="L450" s="34"/>
      <c r="M450" s="161"/>
      <c r="N450" s="162"/>
      <c r="O450" s="59"/>
      <c r="P450" s="59"/>
      <c r="Q450" s="59"/>
      <c r="R450" s="59"/>
      <c r="S450" s="59"/>
      <c r="T450" s="60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T450" s="18" t="s">
        <v>133</v>
      </c>
      <c r="AU450" s="18" t="s">
        <v>87</v>
      </c>
    </row>
    <row r="451" spans="1:65" s="14" customFormat="1">
      <c r="B451" s="170"/>
      <c r="D451" s="158" t="s">
        <v>134</v>
      </c>
      <c r="E451" s="171" t="s">
        <v>1</v>
      </c>
      <c r="F451" s="172" t="s">
        <v>693</v>
      </c>
      <c r="H451" s="173">
        <v>1</v>
      </c>
      <c r="I451" s="174"/>
      <c r="L451" s="170"/>
      <c r="M451" s="175"/>
      <c r="N451" s="176"/>
      <c r="O451" s="176"/>
      <c r="P451" s="176"/>
      <c r="Q451" s="176"/>
      <c r="R451" s="176"/>
      <c r="S451" s="176"/>
      <c r="T451" s="177"/>
      <c r="AT451" s="171" t="s">
        <v>134</v>
      </c>
      <c r="AU451" s="171" t="s">
        <v>87</v>
      </c>
      <c r="AV451" s="14" t="s">
        <v>87</v>
      </c>
      <c r="AW451" s="14" t="s">
        <v>33</v>
      </c>
      <c r="AX451" s="14" t="s">
        <v>85</v>
      </c>
      <c r="AY451" s="171" t="s">
        <v>123</v>
      </c>
    </row>
    <row r="452" spans="1:65" s="2" customFormat="1" ht="16.5" customHeight="1">
      <c r="A452" s="33"/>
      <c r="B452" s="144"/>
      <c r="C452" s="145" t="s">
        <v>703</v>
      </c>
      <c r="D452" s="145" t="s">
        <v>126</v>
      </c>
      <c r="E452" s="146" t="s">
        <v>704</v>
      </c>
      <c r="F452" s="147" t="s">
        <v>705</v>
      </c>
      <c r="G452" s="148" t="s">
        <v>515</v>
      </c>
      <c r="H452" s="149">
        <v>1</v>
      </c>
      <c r="I452" s="150"/>
      <c r="J452" s="151">
        <f>ROUND(I452*H452,2)</f>
        <v>0</v>
      </c>
      <c r="K452" s="147" t="s">
        <v>130</v>
      </c>
      <c r="L452" s="34"/>
      <c r="M452" s="152" t="s">
        <v>1</v>
      </c>
      <c r="N452" s="153" t="s">
        <v>42</v>
      </c>
      <c r="O452" s="59"/>
      <c r="P452" s="154">
        <f>O452*H452</f>
        <v>0</v>
      </c>
      <c r="Q452" s="154">
        <v>3.0759999999999999E-2</v>
      </c>
      <c r="R452" s="154">
        <f>Q452*H452</f>
        <v>3.0759999999999999E-2</v>
      </c>
      <c r="S452" s="154">
        <v>0</v>
      </c>
      <c r="T452" s="155">
        <f>S452*H452</f>
        <v>0</v>
      </c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R452" s="156" t="s">
        <v>147</v>
      </c>
      <c r="AT452" s="156" t="s">
        <v>126</v>
      </c>
      <c r="AU452" s="156" t="s">
        <v>87</v>
      </c>
      <c r="AY452" s="18" t="s">
        <v>123</v>
      </c>
      <c r="BE452" s="157">
        <f>IF(N452="základní",J452,0)</f>
        <v>0</v>
      </c>
      <c r="BF452" s="157">
        <f>IF(N452="snížená",J452,0)</f>
        <v>0</v>
      </c>
      <c r="BG452" s="157">
        <f>IF(N452="zákl. přenesená",J452,0)</f>
        <v>0</v>
      </c>
      <c r="BH452" s="157">
        <f>IF(N452="sníž. přenesená",J452,0)</f>
        <v>0</v>
      </c>
      <c r="BI452" s="157">
        <f>IF(N452="nulová",J452,0)</f>
        <v>0</v>
      </c>
      <c r="BJ452" s="18" t="s">
        <v>85</v>
      </c>
      <c r="BK452" s="157">
        <f>ROUND(I452*H452,2)</f>
        <v>0</v>
      </c>
      <c r="BL452" s="18" t="s">
        <v>147</v>
      </c>
      <c r="BM452" s="156" t="s">
        <v>706</v>
      </c>
    </row>
    <row r="453" spans="1:65" s="2" customFormat="1">
      <c r="A453" s="33"/>
      <c r="B453" s="34"/>
      <c r="C453" s="33"/>
      <c r="D453" s="158" t="s">
        <v>133</v>
      </c>
      <c r="E453" s="33"/>
      <c r="F453" s="159" t="s">
        <v>707</v>
      </c>
      <c r="G453" s="33"/>
      <c r="H453" s="33"/>
      <c r="I453" s="160"/>
      <c r="J453" s="33"/>
      <c r="K453" s="33"/>
      <c r="L453" s="34"/>
      <c r="M453" s="161"/>
      <c r="N453" s="162"/>
      <c r="O453" s="59"/>
      <c r="P453" s="59"/>
      <c r="Q453" s="59"/>
      <c r="R453" s="59"/>
      <c r="S453" s="59"/>
      <c r="T453" s="60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T453" s="18" t="s">
        <v>133</v>
      </c>
      <c r="AU453" s="18" t="s">
        <v>87</v>
      </c>
    </row>
    <row r="454" spans="1:65" s="14" customFormat="1">
      <c r="B454" s="170"/>
      <c r="D454" s="158" t="s">
        <v>134</v>
      </c>
      <c r="E454" s="171" t="s">
        <v>1</v>
      </c>
      <c r="F454" s="172" t="s">
        <v>688</v>
      </c>
      <c r="H454" s="173">
        <v>1</v>
      </c>
      <c r="I454" s="174"/>
      <c r="L454" s="170"/>
      <c r="M454" s="175"/>
      <c r="N454" s="176"/>
      <c r="O454" s="176"/>
      <c r="P454" s="176"/>
      <c r="Q454" s="176"/>
      <c r="R454" s="176"/>
      <c r="S454" s="176"/>
      <c r="T454" s="177"/>
      <c r="AT454" s="171" t="s">
        <v>134</v>
      </c>
      <c r="AU454" s="171" t="s">
        <v>87</v>
      </c>
      <c r="AV454" s="14" t="s">
        <v>87</v>
      </c>
      <c r="AW454" s="14" t="s">
        <v>33</v>
      </c>
      <c r="AX454" s="14" t="s">
        <v>85</v>
      </c>
      <c r="AY454" s="171" t="s">
        <v>123</v>
      </c>
    </row>
    <row r="455" spans="1:65" s="2" customFormat="1" ht="16.5" customHeight="1">
      <c r="A455" s="33"/>
      <c r="B455" s="144"/>
      <c r="C455" s="197" t="s">
        <v>708</v>
      </c>
      <c r="D455" s="197" t="s">
        <v>387</v>
      </c>
      <c r="E455" s="198" t="s">
        <v>709</v>
      </c>
      <c r="F455" s="199" t="s">
        <v>710</v>
      </c>
      <c r="G455" s="200" t="s">
        <v>515</v>
      </c>
      <c r="H455" s="201">
        <v>1</v>
      </c>
      <c r="I455" s="202"/>
      <c r="J455" s="203">
        <f>ROUND(I455*H455,2)</f>
        <v>0</v>
      </c>
      <c r="K455" s="199" t="s">
        <v>130</v>
      </c>
      <c r="L455" s="204"/>
      <c r="M455" s="205" t="s">
        <v>1</v>
      </c>
      <c r="N455" s="206" t="s">
        <v>42</v>
      </c>
      <c r="O455" s="59"/>
      <c r="P455" s="154">
        <f>O455*H455</f>
        <v>0</v>
      </c>
      <c r="Q455" s="154">
        <v>0.17</v>
      </c>
      <c r="R455" s="154">
        <f>Q455*H455</f>
        <v>0.17</v>
      </c>
      <c r="S455" s="154">
        <v>0</v>
      </c>
      <c r="T455" s="155">
        <f>S455*H455</f>
        <v>0</v>
      </c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R455" s="156" t="s">
        <v>176</v>
      </c>
      <c r="AT455" s="156" t="s">
        <v>387</v>
      </c>
      <c r="AU455" s="156" t="s">
        <v>87</v>
      </c>
      <c r="AY455" s="18" t="s">
        <v>123</v>
      </c>
      <c r="BE455" s="157">
        <f>IF(N455="základní",J455,0)</f>
        <v>0</v>
      </c>
      <c r="BF455" s="157">
        <f>IF(N455="snížená",J455,0)</f>
        <v>0</v>
      </c>
      <c r="BG455" s="157">
        <f>IF(N455="zákl. přenesená",J455,0)</f>
        <v>0</v>
      </c>
      <c r="BH455" s="157">
        <f>IF(N455="sníž. přenesená",J455,0)</f>
        <v>0</v>
      </c>
      <c r="BI455" s="157">
        <f>IF(N455="nulová",J455,0)</f>
        <v>0</v>
      </c>
      <c r="BJ455" s="18" t="s">
        <v>85</v>
      </c>
      <c r="BK455" s="157">
        <f>ROUND(I455*H455,2)</f>
        <v>0</v>
      </c>
      <c r="BL455" s="18" t="s">
        <v>147</v>
      </c>
      <c r="BM455" s="156" t="s">
        <v>711</v>
      </c>
    </row>
    <row r="456" spans="1:65" s="2" customFormat="1">
      <c r="A456" s="33"/>
      <c r="B456" s="34"/>
      <c r="C456" s="33"/>
      <c r="D456" s="158" t="s">
        <v>133</v>
      </c>
      <c r="E456" s="33"/>
      <c r="F456" s="159" t="s">
        <v>710</v>
      </c>
      <c r="G456" s="33"/>
      <c r="H456" s="33"/>
      <c r="I456" s="160"/>
      <c r="J456" s="33"/>
      <c r="K456" s="33"/>
      <c r="L456" s="34"/>
      <c r="M456" s="161"/>
      <c r="N456" s="162"/>
      <c r="O456" s="59"/>
      <c r="P456" s="59"/>
      <c r="Q456" s="59"/>
      <c r="R456" s="59"/>
      <c r="S456" s="59"/>
      <c r="T456" s="60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T456" s="18" t="s">
        <v>133</v>
      </c>
      <c r="AU456" s="18" t="s">
        <v>87</v>
      </c>
    </row>
    <row r="457" spans="1:65" s="14" customFormat="1">
      <c r="B457" s="170"/>
      <c r="D457" s="158" t="s">
        <v>134</v>
      </c>
      <c r="E457" s="171" t="s">
        <v>1</v>
      </c>
      <c r="F457" s="172" t="s">
        <v>693</v>
      </c>
      <c r="H457" s="173">
        <v>1</v>
      </c>
      <c r="I457" s="174"/>
      <c r="L457" s="170"/>
      <c r="M457" s="175"/>
      <c r="N457" s="176"/>
      <c r="O457" s="176"/>
      <c r="P457" s="176"/>
      <c r="Q457" s="176"/>
      <c r="R457" s="176"/>
      <c r="S457" s="176"/>
      <c r="T457" s="177"/>
      <c r="AT457" s="171" t="s">
        <v>134</v>
      </c>
      <c r="AU457" s="171" t="s">
        <v>87</v>
      </c>
      <c r="AV457" s="14" t="s">
        <v>87</v>
      </c>
      <c r="AW457" s="14" t="s">
        <v>33</v>
      </c>
      <c r="AX457" s="14" t="s">
        <v>85</v>
      </c>
      <c r="AY457" s="171" t="s">
        <v>123</v>
      </c>
    </row>
    <row r="458" spans="1:65" s="2" customFormat="1" ht="16.5" customHeight="1">
      <c r="A458" s="33"/>
      <c r="B458" s="144"/>
      <c r="C458" s="145" t="s">
        <v>712</v>
      </c>
      <c r="D458" s="145" t="s">
        <v>126</v>
      </c>
      <c r="E458" s="146" t="s">
        <v>713</v>
      </c>
      <c r="F458" s="147" t="s">
        <v>714</v>
      </c>
      <c r="G458" s="148" t="s">
        <v>515</v>
      </c>
      <c r="H458" s="149">
        <v>2</v>
      </c>
      <c r="I458" s="150"/>
      <c r="J458" s="151">
        <f>ROUND(I458*H458,2)</f>
        <v>0</v>
      </c>
      <c r="K458" s="147" t="s">
        <v>130</v>
      </c>
      <c r="L458" s="34"/>
      <c r="M458" s="152" t="s">
        <v>1</v>
      </c>
      <c r="N458" s="153" t="s">
        <v>42</v>
      </c>
      <c r="O458" s="59"/>
      <c r="P458" s="154">
        <f>O458*H458</f>
        <v>0</v>
      </c>
      <c r="Q458" s="154">
        <v>0.21734000000000001</v>
      </c>
      <c r="R458" s="154">
        <f>Q458*H458</f>
        <v>0.43468000000000001</v>
      </c>
      <c r="S458" s="154">
        <v>0</v>
      </c>
      <c r="T458" s="155">
        <f>S458*H458</f>
        <v>0</v>
      </c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R458" s="156" t="s">
        <v>147</v>
      </c>
      <c r="AT458" s="156" t="s">
        <v>126</v>
      </c>
      <c r="AU458" s="156" t="s">
        <v>87</v>
      </c>
      <c r="AY458" s="18" t="s">
        <v>123</v>
      </c>
      <c r="BE458" s="157">
        <f>IF(N458="základní",J458,0)</f>
        <v>0</v>
      </c>
      <c r="BF458" s="157">
        <f>IF(N458="snížená",J458,0)</f>
        <v>0</v>
      </c>
      <c r="BG458" s="157">
        <f>IF(N458="zákl. přenesená",J458,0)</f>
        <v>0</v>
      </c>
      <c r="BH458" s="157">
        <f>IF(N458="sníž. přenesená",J458,0)</f>
        <v>0</v>
      </c>
      <c r="BI458" s="157">
        <f>IF(N458="nulová",J458,0)</f>
        <v>0</v>
      </c>
      <c r="BJ458" s="18" t="s">
        <v>85</v>
      </c>
      <c r="BK458" s="157">
        <f>ROUND(I458*H458,2)</f>
        <v>0</v>
      </c>
      <c r="BL458" s="18" t="s">
        <v>147</v>
      </c>
      <c r="BM458" s="156" t="s">
        <v>715</v>
      </c>
    </row>
    <row r="459" spans="1:65" s="2" customFormat="1">
      <c r="A459" s="33"/>
      <c r="B459" s="34"/>
      <c r="C459" s="33"/>
      <c r="D459" s="158" t="s">
        <v>133</v>
      </c>
      <c r="E459" s="33"/>
      <c r="F459" s="159" t="s">
        <v>714</v>
      </c>
      <c r="G459" s="33"/>
      <c r="H459" s="33"/>
      <c r="I459" s="160"/>
      <c r="J459" s="33"/>
      <c r="K459" s="33"/>
      <c r="L459" s="34"/>
      <c r="M459" s="161"/>
      <c r="N459" s="162"/>
      <c r="O459" s="59"/>
      <c r="P459" s="59"/>
      <c r="Q459" s="59"/>
      <c r="R459" s="59"/>
      <c r="S459" s="59"/>
      <c r="T459" s="60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T459" s="18" t="s">
        <v>133</v>
      </c>
      <c r="AU459" s="18" t="s">
        <v>87</v>
      </c>
    </row>
    <row r="460" spans="1:65" s="13" customFormat="1">
      <c r="B460" s="163"/>
      <c r="D460" s="158" t="s">
        <v>134</v>
      </c>
      <c r="E460" s="164" t="s">
        <v>1</v>
      </c>
      <c r="F460" s="165" t="s">
        <v>716</v>
      </c>
      <c r="H460" s="164" t="s">
        <v>1</v>
      </c>
      <c r="I460" s="166"/>
      <c r="L460" s="163"/>
      <c r="M460" s="167"/>
      <c r="N460" s="168"/>
      <c r="O460" s="168"/>
      <c r="P460" s="168"/>
      <c r="Q460" s="168"/>
      <c r="R460" s="168"/>
      <c r="S460" s="168"/>
      <c r="T460" s="169"/>
      <c r="AT460" s="164" t="s">
        <v>134</v>
      </c>
      <c r="AU460" s="164" t="s">
        <v>87</v>
      </c>
      <c r="AV460" s="13" t="s">
        <v>85</v>
      </c>
      <c r="AW460" s="13" t="s">
        <v>33</v>
      </c>
      <c r="AX460" s="13" t="s">
        <v>77</v>
      </c>
      <c r="AY460" s="164" t="s">
        <v>123</v>
      </c>
    </row>
    <row r="461" spans="1:65" s="14" customFormat="1">
      <c r="B461" s="170"/>
      <c r="D461" s="158" t="s">
        <v>134</v>
      </c>
      <c r="E461" s="171" t="s">
        <v>1</v>
      </c>
      <c r="F461" s="172" t="s">
        <v>717</v>
      </c>
      <c r="H461" s="173">
        <v>2</v>
      </c>
      <c r="I461" s="174"/>
      <c r="L461" s="170"/>
      <c r="M461" s="175"/>
      <c r="N461" s="176"/>
      <c r="O461" s="176"/>
      <c r="P461" s="176"/>
      <c r="Q461" s="176"/>
      <c r="R461" s="176"/>
      <c r="S461" s="176"/>
      <c r="T461" s="177"/>
      <c r="AT461" s="171" t="s">
        <v>134</v>
      </c>
      <c r="AU461" s="171" t="s">
        <v>87</v>
      </c>
      <c r="AV461" s="14" t="s">
        <v>87</v>
      </c>
      <c r="AW461" s="14" t="s">
        <v>33</v>
      </c>
      <c r="AX461" s="14" t="s">
        <v>85</v>
      </c>
      <c r="AY461" s="171" t="s">
        <v>123</v>
      </c>
    </row>
    <row r="462" spans="1:65" s="2" customFormat="1" ht="16.5" customHeight="1">
      <c r="A462" s="33"/>
      <c r="B462" s="144"/>
      <c r="C462" s="197" t="s">
        <v>718</v>
      </c>
      <c r="D462" s="197" t="s">
        <v>387</v>
      </c>
      <c r="E462" s="198" t="s">
        <v>719</v>
      </c>
      <c r="F462" s="199" t="s">
        <v>720</v>
      </c>
      <c r="G462" s="200" t="s">
        <v>390</v>
      </c>
      <c r="H462" s="201">
        <v>6.4000000000000001E-2</v>
      </c>
      <c r="I462" s="202"/>
      <c r="J462" s="203">
        <f>ROUND(I462*H462,2)</f>
        <v>0</v>
      </c>
      <c r="K462" s="199" t="s">
        <v>130</v>
      </c>
      <c r="L462" s="204"/>
      <c r="M462" s="205" t="s">
        <v>1</v>
      </c>
      <c r="N462" s="206" t="s">
        <v>42</v>
      </c>
      <c r="O462" s="59"/>
      <c r="P462" s="154">
        <f>O462*H462</f>
        <v>0</v>
      </c>
      <c r="Q462" s="154">
        <v>1</v>
      </c>
      <c r="R462" s="154">
        <f>Q462*H462</f>
        <v>6.4000000000000001E-2</v>
      </c>
      <c r="S462" s="154">
        <v>0</v>
      </c>
      <c r="T462" s="155">
        <f>S462*H462</f>
        <v>0</v>
      </c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R462" s="156" t="s">
        <v>176</v>
      </c>
      <c r="AT462" s="156" t="s">
        <v>387</v>
      </c>
      <c r="AU462" s="156" t="s">
        <v>87</v>
      </c>
      <c r="AY462" s="18" t="s">
        <v>123</v>
      </c>
      <c r="BE462" s="157">
        <f>IF(N462="základní",J462,0)</f>
        <v>0</v>
      </c>
      <c r="BF462" s="157">
        <f>IF(N462="snížená",J462,0)</f>
        <v>0</v>
      </c>
      <c r="BG462" s="157">
        <f>IF(N462="zákl. přenesená",J462,0)</f>
        <v>0</v>
      </c>
      <c r="BH462" s="157">
        <f>IF(N462="sníž. přenesená",J462,0)</f>
        <v>0</v>
      </c>
      <c r="BI462" s="157">
        <f>IF(N462="nulová",J462,0)</f>
        <v>0</v>
      </c>
      <c r="BJ462" s="18" t="s">
        <v>85</v>
      </c>
      <c r="BK462" s="157">
        <f>ROUND(I462*H462,2)</f>
        <v>0</v>
      </c>
      <c r="BL462" s="18" t="s">
        <v>147</v>
      </c>
      <c r="BM462" s="156" t="s">
        <v>721</v>
      </c>
    </row>
    <row r="463" spans="1:65" s="2" customFormat="1">
      <c r="A463" s="33"/>
      <c r="B463" s="34"/>
      <c r="C463" s="33"/>
      <c r="D463" s="158" t="s">
        <v>133</v>
      </c>
      <c r="E463" s="33"/>
      <c r="F463" s="159" t="s">
        <v>720</v>
      </c>
      <c r="G463" s="33"/>
      <c r="H463" s="33"/>
      <c r="I463" s="160"/>
      <c r="J463" s="33"/>
      <c r="K463" s="33"/>
      <c r="L463" s="34"/>
      <c r="M463" s="161"/>
      <c r="N463" s="162"/>
      <c r="O463" s="59"/>
      <c r="P463" s="59"/>
      <c r="Q463" s="59"/>
      <c r="R463" s="59"/>
      <c r="S463" s="59"/>
      <c r="T463" s="60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T463" s="18" t="s">
        <v>133</v>
      </c>
      <c r="AU463" s="18" t="s">
        <v>87</v>
      </c>
    </row>
    <row r="464" spans="1:65" s="13" customFormat="1">
      <c r="B464" s="163"/>
      <c r="D464" s="158" t="s">
        <v>134</v>
      </c>
      <c r="E464" s="164" t="s">
        <v>1</v>
      </c>
      <c r="F464" s="165" t="s">
        <v>722</v>
      </c>
      <c r="H464" s="164" t="s">
        <v>1</v>
      </c>
      <c r="I464" s="166"/>
      <c r="L464" s="163"/>
      <c r="M464" s="167"/>
      <c r="N464" s="168"/>
      <c r="O464" s="168"/>
      <c r="P464" s="168"/>
      <c r="Q464" s="168"/>
      <c r="R464" s="168"/>
      <c r="S464" s="168"/>
      <c r="T464" s="169"/>
      <c r="AT464" s="164" t="s">
        <v>134</v>
      </c>
      <c r="AU464" s="164" t="s">
        <v>87</v>
      </c>
      <c r="AV464" s="13" t="s">
        <v>85</v>
      </c>
      <c r="AW464" s="13" t="s">
        <v>33</v>
      </c>
      <c r="AX464" s="13" t="s">
        <v>77</v>
      </c>
      <c r="AY464" s="164" t="s">
        <v>123</v>
      </c>
    </row>
    <row r="465" spans="1:65" s="13" customFormat="1">
      <c r="B465" s="163"/>
      <c r="D465" s="158" t="s">
        <v>134</v>
      </c>
      <c r="E465" s="164" t="s">
        <v>1</v>
      </c>
      <c r="F465" s="165" t="s">
        <v>723</v>
      </c>
      <c r="H465" s="164" t="s">
        <v>1</v>
      </c>
      <c r="I465" s="166"/>
      <c r="L465" s="163"/>
      <c r="M465" s="167"/>
      <c r="N465" s="168"/>
      <c r="O465" s="168"/>
      <c r="P465" s="168"/>
      <c r="Q465" s="168"/>
      <c r="R465" s="168"/>
      <c r="S465" s="168"/>
      <c r="T465" s="169"/>
      <c r="AT465" s="164" t="s">
        <v>134</v>
      </c>
      <c r="AU465" s="164" t="s">
        <v>87</v>
      </c>
      <c r="AV465" s="13" t="s">
        <v>85</v>
      </c>
      <c r="AW465" s="13" t="s">
        <v>33</v>
      </c>
      <c r="AX465" s="13" t="s">
        <v>77</v>
      </c>
      <c r="AY465" s="164" t="s">
        <v>123</v>
      </c>
    </row>
    <row r="466" spans="1:65" s="13" customFormat="1">
      <c r="B466" s="163"/>
      <c r="D466" s="158" t="s">
        <v>134</v>
      </c>
      <c r="E466" s="164" t="s">
        <v>1</v>
      </c>
      <c r="F466" s="165" t="s">
        <v>724</v>
      </c>
      <c r="H466" s="164" t="s">
        <v>1</v>
      </c>
      <c r="I466" s="166"/>
      <c r="L466" s="163"/>
      <c r="M466" s="167"/>
      <c r="N466" s="168"/>
      <c r="O466" s="168"/>
      <c r="P466" s="168"/>
      <c r="Q466" s="168"/>
      <c r="R466" s="168"/>
      <c r="S466" s="168"/>
      <c r="T466" s="169"/>
      <c r="AT466" s="164" t="s">
        <v>134</v>
      </c>
      <c r="AU466" s="164" t="s">
        <v>87</v>
      </c>
      <c r="AV466" s="13" t="s">
        <v>85</v>
      </c>
      <c r="AW466" s="13" t="s">
        <v>33</v>
      </c>
      <c r="AX466" s="13" t="s">
        <v>77</v>
      </c>
      <c r="AY466" s="164" t="s">
        <v>123</v>
      </c>
    </row>
    <row r="467" spans="1:65" s="14" customFormat="1">
      <c r="B467" s="170"/>
      <c r="D467" s="158" t="s">
        <v>134</v>
      </c>
      <c r="E467" s="171" t="s">
        <v>1</v>
      </c>
      <c r="F467" s="172" t="s">
        <v>725</v>
      </c>
      <c r="H467" s="173">
        <v>6.4000000000000001E-2</v>
      </c>
      <c r="I467" s="174"/>
      <c r="L467" s="170"/>
      <c r="M467" s="175"/>
      <c r="N467" s="176"/>
      <c r="O467" s="176"/>
      <c r="P467" s="176"/>
      <c r="Q467" s="176"/>
      <c r="R467" s="176"/>
      <c r="S467" s="176"/>
      <c r="T467" s="177"/>
      <c r="AT467" s="171" t="s">
        <v>134</v>
      </c>
      <c r="AU467" s="171" t="s">
        <v>87</v>
      </c>
      <c r="AV467" s="14" t="s">
        <v>87</v>
      </c>
      <c r="AW467" s="14" t="s">
        <v>33</v>
      </c>
      <c r="AX467" s="14" t="s">
        <v>85</v>
      </c>
      <c r="AY467" s="171" t="s">
        <v>123</v>
      </c>
    </row>
    <row r="468" spans="1:65" s="2" customFormat="1" ht="16.5" customHeight="1">
      <c r="A468" s="33"/>
      <c r="B468" s="144"/>
      <c r="C468" s="145" t="s">
        <v>726</v>
      </c>
      <c r="D468" s="145" t="s">
        <v>126</v>
      </c>
      <c r="E468" s="146" t="s">
        <v>727</v>
      </c>
      <c r="F468" s="147" t="s">
        <v>728</v>
      </c>
      <c r="G468" s="148" t="s">
        <v>515</v>
      </c>
      <c r="H468" s="149">
        <v>1</v>
      </c>
      <c r="I468" s="150"/>
      <c r="J468" s="151">
        <f>ROUND(I468*H468,2)</f>
        <v>0</v>
      </c>
      <c r="K468" s="147" t="s">
        <v>130</v>
      </c>
      <c r="L468" s="34"/>
      <c r="M468" s="152" t="s">
        <v>1</v>
      </c>
      <c r="N468" s="153" t="s">
        <v>42</v>
      </c>
      <c r="O468" s="59"/>
      <c r="P468" s="154">
        <f>O468*H468</f>
        <v>0</v>
      </c>
      <c r="Q468" s="154">
        <v>0</v>
      </c>
      <c r="R468" s="154">
        <f>Q468*H468</f>
        <v>0</v>
      </c>
      <c r="S468" s="154">
        <v>0.1</v>
      </c>
      <c r="T468" s="155">
        <f>S468*H468</f>
        <v>0.1</v>
      </c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R468" s="156" t="s">
        <v>147</v>
      </c>
      <c r="AT468" s="156" t="s">
        <v>126</v>
      </c>
      <c r="AU468" s="156" t="s">
        <v>87</v>
      </c>
      <c r="AY468" s="18" t="s">
        <v>123</v>
      </c>
      <c r="BE468" s="157">
        <f>IF(N468="základní",J468,0)</f>
        <v>0</v>
      </c>
      <c r="BF468" s="157">
        <f>IF(N468="snížená",J468,0)</f>
        <v>0</v>
      </c>
      <c r="BG468" s="157">
        <f>IF(N468="zákl. přenesená",J468,0)</f>
        <v>0</v>
      </c>
      <c r="BH468" s="157">
        <f>IF(N468="sníž. přenesená",J468,0)</f>
        <v>0</v>
      </c>
      <c r="BI468" s="157">
        <f>IF(N468="nulová",J468,0)</f>
        <v>0</v>
      </c>
      <c r="BJ468" s="18" t="s">
        <v>85</v>
      </c>
      <c r="BK468" s="157">
        <f>ROUND(I468*H468,2)</f>
        <v>0</v>
      </c>
      <c r="BL468" s="18" t="s">
        <v>147</v>
      </c>
      <c r="BM468" s="156" t="s">
        <v>729</v>
      </c>
    </row>
    <row r="469" spans="1:65" s="2" customFormat="1">
      <c r="A469" s="33"/>
      <c r="B469" s="34"/>
      <c r="C469" s="33"/>
      <c r="D469" s="158" t="s">
        <v>133</v>
      </c>
      <c r="E469" s="33"/>
      <c r="F469" s="159" t="s">
        <v>730</v>
      </c>
      <c r="G469" s="33"/>
      <c r="H469" s="33"/>
      <c r="I469" s="160"/>
      <c r="J469" s="33"/>
      <c r="K469" s="33"/>
      <c r="L469" s="34"/>
      <c r="M469" s="161"/>
      <c r="N469" s="162"/>
      <c r="O469" s="59"/>
      <c r="P469" s="59"/>
      <c r="Q469" s="59"/>
      <c r="R469" s="59"/>
      <c r="S469" s="59"/>
      <c r="T469" s="60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T469" s="18" t="s">
        <v>133</v>
      </c>
      <c r="AU469" s="18" t="s">
        <v>87</v>
      </c>
    </row>
    <row r="470" spans="1:65" s="14" customFormat="1">
      <c r="B470" s="170"/>
      <c r="D470" s="158" t="s">
        <v>134</v>
      </c>
      <c r="E470" s="171" t="s">
        <v>1</v>
      </c>
      <c r="F470" s="172" t="s">
        <v>731</v>
      </c>
      <c r="H470" s="173">
        <v>1</v>
      </c>
      <c r="I470" s="174"/>
      <c r="L470" s="170"/>
      <c r="M470" s="175"/>
      <c r="N470" s="176"/>
      <c r="O470" s="176"/>
      <c r="P470" s="176"/>
      <c r="Q470" s="176"/>
      <c r="R470" s="176"/>
      <c r="S470" s="176"/>
      <c r="T470" s="177"/>
      <c r="AT470" s="171" t="s">
        <v>134</v>
      </c>
      <c r="AU470" s="171" t="s">
        <v>87</v>
      </c>
      <c r="AV470" s="14" t="s">
        <v>87</v>
      </c>
      <c r="AW470" s="14" t="s">
        <v>33</v>
      </c>
      <c r="AX470" s="14" t="s">
        <v>85</v>
      </c>
      <c r="AY470" s="171" t="s">
        <v>123</v>
      </c>
    </row>
    <row r="471" spans="1:65" s="2" customFormat="1" ht="16.5" customHeight="1">
      <c r="A471" s="33"/>
      <c r="B471" s="144"/>
      <c r="C471" s="145" t="s">
        <v>732</v>
      </c>
      <c r="D471" s="145" t="s">
        <v>126</v>
      </c>
      <c r="E471" s="146" t="s">
        <v>733</v>
      </c>
      <c r="F471" s="147" t="s">
        <v>734</v>
      </c>
      <c r="G471" s="148" t="s">
        <v>515</v>
      </c>
      <c r="H471" s="149">
        <v>1</v>
      </c>
      <c r="I471" s="150"/>
      <c r="J471" s="151">
        <f>ROUND(I471*H471,2)</f>
        <v>0</v>
      </c>
      <c r="K471" s="147" t="s">
        <v>130</v>
      </c>
      <c r="L471" s="34"/>
      <c r="M471" s="152" t="s">
        <v>1</v>
      </c>
      <c r="N471" s="153" t="s">
        <v>42</v>
      </c>
      <c r="O471" s="59"/>
      <c r="P471" s="154">
        <f>O471*H471</f>
        <v>0</v>
      </c>
      <c r="Q471" s="154">
        <v>0.21734000000000001</v>
      </c>
      <c r="R471" s="154">
        <f>Q471*H471</f>
        <v>0.21734000000000001</v>
      </c>
      <c r="S471" s="154">
        <v>0</v>
      </c>
      <c r="T471" s="155">
        <f>S471*H471</f>
        <v>0</v>
      </c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R471" s="156" t="s">
        <v>147</v>
      </c>
      <c r="AT471" s="156" t="s">
        <v>126</v>
      </c>
      <c r="AU471" s="156" t="s">
        <v>87</v>
      </c>
      <c r="AY471" s="18" t="s">
        <v>123</v>
      </c>
      <c r="BE471" s="157">
        <f>IF(N471="základní",J471,0)</f>
        <v>0</v>
      </c>
      <c r="BF471" s="157">
        <f>IF(N471="snížená",J471,0)</f>
        <v>0</v>
      </c>
      <c r="BG471" s="157">
        <f>IF(N471="zákl. přenesená",J471,0)</f>
        <v>0</v>
      </c>
      <c r="BH471" s="157">
        <f>IF(N471="sníž. přenesená",J471,0)</f>
        <v>0</v>
      </c>
      <c r="BI471" s="157">
        <f>IF(N471="nulová",J471,0)</f>
        <v>0</v>
      </c>
      <c r="BJ471" s="18" t="s">
        <v>85</v>
      </c>
      <c r="BK471" s="157">
        <f>ROUND(I471*H471,2)</f>
        <v>0</v>
      </c>
      <c r="BL471" s="18" t="s">
        <v>147</v>
      </c>
      <c r="BM471" s="156" t="s">
        <v>735</v>
      </c>
    </row>
    <row r="472" spans="1:65" s="2" customFormat="1">
      <c r="A472" s="33"/>
      <c r="B472" s="34"/>
      <c r="C472" s="33"/>
      <c r="D472" s="158" t="s">
        <v>133</v>
      </c>
      <c r="E472" s="33"/>
      <c r="F472" s="159" t="s">
        <v>734</v>
      </c>
      <c r="G472" s="33"/>
      <c r="H472" s="33"/>
      <c r="I472" s="160"/>
      <c r="J472" s="33"/>
      <c r="K472" s="33"/>
      <c r="L472" s="34"/>
      <c r="M472" s="161"/>
      <c r="N472" s="162"/>
      <c r="O472" s="59"/>
      <c r="P472" s="59"/>
      <c r="Q472" s="59"/>
      <c r="R472" s="59"/>
      <c r="S472" s="59"/>
      <c r="T472" s="60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T472" s="18" t="s">
        <v>133</v>
      </c>
      <c r="AU472" s="18" t="s">
        <v>87</v>
      </c>
    </row>
    <row r="473" spans="1:65" s="14" customFormat="1">
      <c r="B473" s="170"/>
      <c r="D473" s="158" t="s">
        <v>134</v>
      </c>
      <c r="E473" s="171" t="s">
        <v>1</v>
      </c>
      <c r="F473" s="172" t="s">
        <v>736</v>
      </c>
      <c r="H473" s="173">
        <v>1</v>
      </c>
      <c r="I473" s="174"/>
      <c r="L473" s="170"/>
      <c r="M473" s="175"/>
      <c r="N473" s="176"/>
      <c r="O473" s="176"/>
      <c r="P473" s="176"/>
      <c r="Q473" s="176"/>
      <c r="R473" s="176"/>
      <c r="S473" s="176"/>
      <c r="T473" s="177"/>
      <c r="AT473" s="171" t="s">
        <v>134</v>
      </c>
      <c r="AU473" s="171" t="s">
        <v>87</v>
      </c>
      <c r="AV473" s="14" t="s">
        <v>87</v>
      </c>
      <c r="AW473" s="14" t="s">
        <v>33</v>
      </c>
      <c r="AX473" s="14" t="s">
        <v>85</v>
      </c>
      <c r="AY473" s="171" t="s">
        <v>123</v>
      </c>
    </row>
    <row r="474" spans="1:65" s="2" customFormat="1" ht="16.5" customHeight="1">
      <c r="A474" s="33"/>
      <c r="B474" s="144"/>
      <c r="C474" s="197" t="s">
        <v>737</v>
      </c>
      <c r="D474" s="197" t="s">
        <v>387</v>
      </c>
      <c r="E474" s="198" t="s">
        <v>738</v>
      </c>
      <c r="F474" s="199" t="s">
        <v>739</v>
      </c>
      <c r="G474" s="200" t="s">
        <v>515</v>
      </c>
      <c r="H474" s="201">
        <v>1</v>
      </c>
      <c r="I474" s="202"/>
      <c r="J474" s="203">
        <f>ROUND(I474*H474,2)</f>
        <v>0</v>
      </c>
      <c r="K474" s="199" t="s">
        <v>130</v>
      </c>
      <c r="L474" s="204"/>
      <c r="M474" s="205" t="s">
        <v>1</v>
      </c>
      <c r="N474" s="206" t="s">
        <v>42</v>
      </c>
      <c r="O474" s="59"/>
      <c r="P474" s="154">
        <f>O474*H474</f>
        <v>0</v>
      </c>
      <c r="Q474" s="154">
        <v>8.5000000000000006E-3</v>
      </c>
      <c r="R474" s="154">
        <f>Q474*H474</f>
        <v>8.5000000000000006E-3</v>
      </c>
      <c r="S474" s="154">
        <v>0</v>
      </c>
      <c r="T474" s="155">
        <f>S474*H474</f>
        <v>0</v>
      </c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R474" s="156" t="s">
        <v>176</v>
      </c>
      <c r="AT474" s="156" t="s">
        <v>387</v>
      </c>
      <c r="AU474" s="156" t="s">
        <v>87</v>
      </c>
      <c r="AY474" s="18" t="s">
        <v>123</v>
      </c>
      <c r="BE474" s="157">
        <f>IF(N474="základní",J474,0)</f>
        <v>0</v>
      </c>
      <c r="BF474" s="157">
        <f>IF(N474="snížená",J474,0)</f>
        <v>0</v>
      </c>
      <c r="BG474" s="157">
        <f>IF(N474="zákl. přenesená",J474,0)</f>
        <v>0</v>
      </c>
      <c r="BH474" s="157">
        <f>IF(N474="sníž. přenesená",J474,0)</f>
        <v>0</v>
      </c>
      <c r="BI474" s="157">
        <f>IF(N474="nulová",J474,0)</f>
        <v>0</v>
      </c>
      <c r="BJ474" s="18" t="s">
        <v>85</v>
      </c>
      <c r="BK474" s="157">
        <f>ROUND(I474*H474,2)</f>
        <v>0</v>
      </c>
      <c r="BL474" s="18" t="s">
        <v>147</v>
      </c>
      <c r="BM474" s="156" t="s">
        <v>740</v>
      </c>
    </row>
    <row r="475" spans="1:65" s="2" customFormat="1">
      <c r="A475" s="33"/>
      <c r="B475" s="34"/>
      <c r="C475" s="33"/>
      <c r="D475" s="158" t="s">
        <v>133</v>
      </c>
      <c r="E475" s="33"/>
      <c r="F475" s="159" t="s">
        <v>739</v>
      </c>
      <c r="G475" s="33"/>
      <c r="H475" s="33"/>
      <c r="I475" s="160"/>
      <c r="J475" s="33"/>
      <c r="K475" s="33"/>
      <c r="L475" s="34"/>
      <c r="M475" s="161"/>
      <c r="N475" s="162"/>
      <c r="O475" s="59"/>
      <c r="P475" s="59"/>
      <c r="Q475" s="59"/>
      <c r="R475" s="59"/>
      <c r="S475" s="59"/>
      <c r="T475" s="60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T475" s="18" t="s">
        <v>133</v>
      </c>
      <c r="AU475" s="18" t="s">
        <v>87</v>
      </c>
    </row>
    <row r="476" spans="1:65" s="14" customFormat="1">
      <c r="B476" s="170"/>
      <c r="D476" s="158" t="s">
        <v>134</v>
      </c>
      <c r="E476" s="171" t="s">
        <v>1</v>
      </c>
      <c r="F476" s="172" t="s">
        <v>693</v>
      </c>
      <c r="H476" s="173">
        <v>1</v>
      </c>
      <c r="I476" s="174"/>
      <c r="L476" s="170"/>
      <c r="M476" s="175"/>
      <c r="N476" s="176"/>
      <c r="O476" s="176"/>
      <c r="P476" s="176"/>
      <c r="Q476" s="176"/>
      <c r="R476" s="176"/>
      <c r="S476" s="176"/>
      <c r="T476" s="177"/>
      <c r="AT476" s="171" t="s">
        <v>134</v>
      </c>
      <c r="AU476" s="171" t="s">
        <v>87</v>
      </c>
      <c r="AV476" s="14" t="s">
        <v>87</v>
      </c>
      <c r="AW476" s="14" t="s">
        <v>33</v>
      </c>
      <c r="AX476" s="14" t="s">
        <v>85</v>
      </c>
      <c r="AY476" s="171" t="s">
        <v>123</v>
      </c>
    </row>
    <row r="477" spans="1:65" s="2" customFormat="1" ht="16.5" customHeight="1">
      <c r="A477" s="33"/>
      <c r="B477" s="144"/>
      <c r="C477" s="197" t="s">
        <v>741</v>
      </c>
      <c r="D477" s="197" t="s">
        <v>387</v>
      </c>
      <c r="E477" s="198" t="s">
        <v>742</v>
      </c>
      <c r="F477" s="199" t="s">
        <v>743</v>
      </c>
      <c r="G477" s="200" t="s">
        <v>744</v>
      </c>
      <c r="H477" s="201">
        <v>1</v>
      </c>
      <c r="I477" s="202"/>
      <c r="J477" s="203">
        <f>ROUND(I477*H477,2)</f>
        <v>0</v>
      </c>
      <c r="K477" s="199" t="s">
        <v>1</v>
      </c>
      <c r="L477" s="204"/>
      <c r="M477" s="205" t="s">
        <v>1</v>
      </c>
      <c r="N477" s="206" t="s">
        <v>42</v>
      </c>
      <c r="O477" s="59"/>
      <c r="P477" s="154">
        <f>O477*H477</f>
        <v>0</v>
      </c>
      <c r="Q477" s="154">
        <v>9.5500000000000002E-2</v>
      </c>
      <c r="R477" s="154">
        <f>Q477*H477</f>
        <v>9.5500000000000002E-2</v>
      </c>
      <c r="S477" s="154">
        <v>0</v>
      </c>
      <c r="T477" s="155">
        <f>S477*H477</f>
        <v>0</v>
      </c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R477" s="156" t="s">
        <v>176</v>
      </c>
      <c r="AT477" s="156" t="s">
        <v>387</v>
      </c>
      <c r="AU477" s="156" t="s">
        <v>87</v>
      </c>
      <c r="AY477" s="18" t="s">
        <v>123</v>
      </c>
      <c r="BE477" s="157">
        <f>IF(N477="základní",J477,0)</f>
        <v>0</v>
      </c>
      <c r="BF477" s="157">
        <f>IF(N477="snížená",J477,0)</f>
        <v>0</v>
      </c>
      <c r="BG477" s="157">
        <f>IF(N477="zákl. přenesená",J477,0)</f>
        <v>0</v>
      </c>
      <c r="BH477" s="157">
        <f>IF(N477="sníž. přenesená",J477,0)</f>
        <v>0</v>
      </c>
      <c r="BI477" s="157">
        <f>IF(N477="nulová",J477,0)</f>
        <v>0</v>
      </c>
      <c r="BJ477" s="18" t="s">
        <v>85</v>
      </c>
      <c r="BK477" s="157">
        <f>ROUND(I477*H477,2)</f>
        <v>0</v>
      </c>
      <c r="BL477" s="18" t="s">
        <v>147</v>
      </c>
      <c r="BM477" s="156" t="s">
        <v>745</v>
      </c>
    </row>
    <row r="478" spans="1:65" s="2" customFormat="1">
      <c r="A478" s="33"/>
      <c r="B478" s="34"/>
      <c r="C478" s="33"/>
      <c r="D478" s="158" t="s">
        <v>133</v>
      </c>
      <c r="E478" s="33"/>
      <c r="F478" s="159" t="s">
        <v>743</v>
      </c>
      <c r="G478" s="33"/>
      <c r="H478" s="33"/>
      <c r="I478" s="160"/>
      <c r="J478" s="33"/>
      <c r="K478" s="33"/>
      <c r="L478" s="34"/>
      <c r="M478" s="161"/>
      <c r="N478" s="162"/>
      <c r="O478" s="59"/>
      <c r="P478" s="59"/>
      <c r="Q478" s="59"/>
      <c r="R478" s="59"/>
      <c r="S478" s="59"/>
      <c r="T478" s="60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T478" s="18" t="s">
        <v>133</v>
      </c>
      <c r="AU478" s="18" t="s">
        <v>87</v>
      </c>
    </row>
    <row r="479" spans="1:65" s="14" customFormat="1">
      <c r="B479" s="170"/>
      <c r="D479" s="158" t="s">
        <v>134</v>
      </c>
      <c r="E479" s="171" t="s">
        <v>1</v>
      </c>
      <c r="F479" s="172" t="s">
        <v>746</v>
      </c>
      <c r="H479" s="173">
        <v>1</v>
      </c>
      <c r="I479" s="174"/>
      <c r="L479" s="170"/>
      <c r="M479" s="175"/>
      <c r="N479" s="176"/>
      <c r="O479" s="176"/>
      <c r="P479" s="176"/>
      <c r="Q479" s="176"/>
      <c r="R479" s="176"/>
      <c r="S479" s="176"/>
      <c r="T479" s="177"/>
      <c r="AT479" s="171" t="s">
        <v>134</v>
      </c>
      <c r="AU479" s="171" t="s">
        <v>87</v>
      </c>
      <c r="AV479" s="14" t="s">
        <v>87</v>
      </c>
      <c r="AW479" s="14" t="s">
        <v>33</v>
      </c>
      <c r="AX479" s="14" t="s">
        <v>85</v>
      </c>
      <c r="AY479" s="171" t="s">
        <v>123</v>
      </c>
    </row>
    <row r="480" spans="1:65" s="2" customFormat="1" ht="16.5" customHeight="1">
      <c r="A480" s="33"/>
      <c r="B480" s="144"/>
      <c r="C480" s="145" t="s">
        <v>747</v>
      </c>
      <c r="D480" s="145" t="s">
        <v>126</v>
      </c>
      <c r="E480" s="146" t="s">
        <v>748</v>
      </c>
      <c r="F480" s="147" t="s">
        <v>749</v>
      </c>
      <c r="G480" s="148" t="s">
        <v>515</v>
      </c>
      <c r="H480" s="149">
        <v>2</v>
      </c>
      <c r="I480" s="150"/>
      <c r="J480" s="151">
        <f>ROUND(I480*H480,2)</f>
        <v>0</v>
      </c>
      <c r="K480" s="147" t="s">
        <v>130</v>
      </c>
      <c r="L480" s="34"/>
      <c r="M480" s="152" t="s">
        <v>1</v>
      </c>
      <c r="N480" s="153" t="s">
        <v>42</v>
      </c>
      <c r="O480" s="59"/>
      <c r="P480" s="154">
        <f>O480*H480</f>
        <v>0</v>
      </c>
      <c r="Q480" s="154">
        <v>0.42080000000000001</v>
      </c>
      <c r="R480" s="154">
        <f>Q480*H480</f>
        <v>0.84160000000000001</v>
      </c>
      <c r="S480" s="154">
        <v>0</v>
      </c>
      <c r="T480" s="155">
        <f>S480*H480</f>
        <v>0</v>
      </c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R480" s="156" t="s">
        <v>147</v>
      </c>
      <c r="AT480" s="156" t="s">
        <v>126</v>
      </c>
      <c r="AU480" s="156" t="s">
        <v>87</v>
      </c>
      <c r="AY480" s="18" t="s">
        <v>123</v>
      </c>
      <c r="BE480" s="157">
        <f>IF(N480="základní",J480,0)</f>
        <v>0</v>
      </c>
      <c r="BF480" s="157">
        <f>IF(N480="snížená",J480,0)</f>
        <v>0</v>
      </c>
      <c r="BG480" s="157">
        <f>IF(N480="zákl. přenesená",J480,0)</f>
        <v>0</v>
      </c>
      <c r="BH480" s="157">
        <f>IF(N480="sníž. přenesená",J480,0)</f>
        <v>0</v>
      </c>
      <c r="BI480" s="157">
        <f>IF(N480="nulová",J480,0)</f>
        <v>0</v>
      </c>
      <c r="BJ480" s="18" t="s">
        <v>85</v>
      </c>
      <c r="BK480" s="157">
        <f>ROUND(I480*H480,2)</f>
        <v>0</v>
      </c>
      <c r="BL480" s="18" t="s">
        <v>147</v>
      </c>
      <c r="BM480" s="156" t="s">
        <v>750</v>
      </c>
    </row>
    <row r="481" spans="1:65" s="2" customFormat="1">
      <c r="A481" s="33"/>
      <c r="B481" s="34"/>
      <c r="C481" s="33"/>
      <c r="D481" s="158" t="s">
        <v>133</v>
      </c>
      <c r="E481" s="33"/>
      <c r="F481" s="159" t="s">
        <v>749</v>
      </c>
      <c r="G481" s="33"/>
      <c r="H481" s="33"/>
      <c r="I481" s="160"/>
      <c r="J481" s="33"/>
      <c r="K481" s="33"/>
      <c r="L481" s="34"/>
      <c r="M481" s="161"/>
      <c r="N481" s="162"/>
      <c r="O481" s="59"/>
      <c r="P481" s="59"/>
      <c r="Q481" s="59"/>
      <c r="R481" s="59"/>
      <c r="S481" s="59"/>
      <c r="T481" s="60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T481" s="18" t="s">
        <v>133</v>
      </c>
      <c r="AU481" s="18" t="s">
        <v>87</v>
      </c>
    </row>
    <row r="482" spans="1:65" s="14" customFormat="1">
      <c r="B482" s="170"/>
      <c r="D482" s="158" t="s">
        <v>134</v>
      </c>
      <c r="E482" s="171" t="s">
        <v>1</v>
      </c>
      <c r="F482" s="172" t="s">
        <v>751</v>
      </c>
      <c r="H482" s="173">
        <v>2</v>
      </c>
      <c r="I482" s="174"/>
      <c r="L482" s="170"/>
      <c r="M482" s="175"/>
      <c r="N482" s="176"/>
      <c r="O482" s="176"/>
      <c r="P482" s="176"/>
      <c r="Q482" s="176"/>
      <c r="R482" s="176"/>
      <c r="S482" s="176"/>
      <c r="T482" s="177"/>
      <c r="AT482" s="171" t="s">
        <v>134</v>
      </c>
      <c r="AU482" s="171" t="s">
        <v>87</v>
      </c>
      <c r="AV482" s="14" t="s">
        <v>87</v>
      </c>
      <c r="AW482" s="14" t="s">
        <v>33</v>
      </c>
      <c r="AX482" s="14" t="s">
        <v>85</v>
      </c>
      <c r="AY482" s="171" t="s">
        <v>123</v>
      </c>
    </row>
    <row r="483" spans="1:65" s="2" customFormat="1" ht="21.75" customHeight="1">
      <c r="A483" s="33"/>
      <c r="B483" s="144"/>
      <c r="C483" s="145" t="s">
        <v>752</v>
      </c>
      <c r="D483" s="145" t="s">
        <v>126</v>
      </c>
      <c r="E483" s="146" t="s">
        <v>753</v>
      </c>
      <c r="F483" s="147" t="s">
        <v>754</v>
      </c>
      <c r="G483" s="148" t="s">
        <v>515</v>
      </c>
      <c r="H483" s="149">
        <v>4</v>
      </c>
      <c r="I483" s="150"/>
      <c r="J483" s="151">
        <f>ROUND(I483*H483,2)</f>
        <v>0</v>
      </c>
      <c r="K483" s="147" t="s">
        <v>130</v>
      </c>
      <c r="L483" s="34"/>
      <c r="M483" s="152" t="s">
        <v>1</v>
      </c>
      <c r="N483" s="153" t="s">
        <v>42</v>
      </c>
      <c r="O483" s="59"/>
      <c r="P483" s="154">
        <f>O483*H483</f>
        <v>0</v>
      </c>
      <c r="Q483" s="154">
        <v>0.31108000000000002</v>
      </c>
      <c r="R483" s="154">
        <f>Q483*H483</f>
        <v>1.2443200000000001</v>
      </c>
      <c r="S483" s="154">
        <v>0</v>
      </c>
      <c r="T483" s="155">
        <f>S483*H483</f>
        <v>0</v>
      </c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R483" s="156" t="s">
        <v>147</v>
      </c>
      <c r="AT483" s="156" t="s">
        <v>126</v>
      </c>
      <c r="AU483" s="156" t="s">
        <v>87</v>
      </c>
      <c r="AY483" s="18" t="s">
        <v>123</v>
      </c>
      <c r="BE483" s="157">
        <f>IF(N483="základní",J483,0)</f>
        <v>0</v>
      </c>
      <c r="BF483" s="157">
        <f>IF(N483="snížená",J483,0)</f>
        <v>0</v>
      </c>
      <c r="BG483" s="157">
        <f>IF(N483="zákl. přenesená",J483,0)</f>
        <v>0</v>
      </c>
      <c r="BH483" s="157">
        <f>IF(N483="sníž. přenesená",J483,0)</f>
        <v>0</v>
      </c>
      <c r="BI483" s="157">
        <f>IF(N483="nulová",J483,0)</f>
        <v>0</v>
      </c>
      <c r="BJ483" s="18" t="s">
        <v>85</v>
      </c>
      <c r="BK483" s="157">
        <f>ROUND(I483*H483,2)</f>
        <v>0</v>
      </c>
      <c r="BL483" s="18" t="s">
        <v>147</v>
      </c>
      <c r="BM483" s="156" t="s">
        <v>755</v>
      </c>
    </row>
    <row r="484" spans="1:65" s="2" customFormat="1">
      <c r="A484" s="33"/>
      <c r="B484" s="34"/>
      <c r="C484" s="33"/>
      <c r="D484" s="158" t="s">
        <v>133</v>
      </c>
      <c r="E484" s="33"/>
      <c r="F484" s="159" t="s">
        <v>756</v>
      </c>
      <c r="G484" s="33"/>
      <c r="H484" s="33"/>
      <c r="I484" s="160"/>
      <c r="J484" s="33"/>
      <c r="K484" s="33"/>
      <c r="L484" s="34"/>
      <c r="M484" s="161"/>
      <c r="N484" s="162"/>
      <c r="O484" s="59"/>
      <c r="P484" s="59"/>
      <c r="Q484" s="59"/>
      <c r="R484" s="59"/>
      <c r="S484" s="59"/>
      <c r="T484" s="60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T484" s="18" t="s">
        <v>133</v>
      </c>
      <c r="AU484" s="18" t="s">
        <v>87</v>
      </c>
    </row>
    <row r="485" spans="1:65" s="14" customFormat="1">
      <c r="B485" s="170"/>
      <c r="D485" s="158" t="s">
        <v>134</v>
      </c>
      <c r="E485" s="171" t="s">
        <v>1</v>
      </c>
      <c r="F485" s="172" t="s">
        <v>757</v>
      </c>
      <c r="H485" s="173">
        <v>4</v>
      </c>
      <c r="I485" s="174"/>
      <c r="L485" s="170"/>
      <c r="M485" s="175"/>
      <c r="N485" s="176"/>
      <c r="O485" s="176"/>
      <c r="P485" s="176"/>
      <c r="Q485" s="176"/>
      <c r="R485" s="176"/>
      <c r="S485" s="176"/>
      <c r="T485" s="177"/>
      <c r="AT485" s="171" t="s">
        <v>134</v>
      </c>
      <c r="AU485" s="171" t="s">
        <v>87</v>
      </c>
      <c r="AV485" s="14" t="s">
        <v>87</v>
      </c>
      <c r="AW485" s="14" t="s">
        <v>33</v>
      </c>
      <c r="AX485" s="14" t="s">
        <v>85</v>
      </c>
      <c r="AY485" s="171" t="s">
        <v>123</v>
      </c>
    </row>
    <row r="486" spans="1:65" s="2" customFormat="1" ht="16.5" customHeight="1">
      <c r="A486" s="33"/>
      <c r="B486" s="144"/>
      <c r="C486" s="145" t="s">
        <v>758</v>
      </c>
      <c r="D486" s="145" t="s">
        <v>126</v>
      </c>
      <c r="E486" s="146" t="s">
        <v>759</v>
      </c>
      <c r="F486" s="147" t="s">
        <v>760</v>
      </c>
      <c r="G486" s="148" t="s">
        <v>515</v>
      </c>
      <c r="H486" s="149">
        <v>4</v>
      </c>
      <c r="I486" s="150"/>
      <c r="J486" s="151">
        <f>ROUND(I486*H486,2)</f>
        <v>0</v>
      </c>
      <c r="K486" s="147" t="s">
        <v>130</v>
      </c>
      <c r="L486" s="34"/>
      <c r="M486" s="152" t="s">
        <v>1</v>
      </c>
      <c r="N486" s="153" t="s">
        <v>42</v>
      </c>
      <c r="O486" s="59"/>
      <c r="P486" s="154">
        <f>O486*H486</f>
        <v>0</v>
      </c>
      <c r="Q486" s="154">
        <v>0.29558000000000001</v>
      </c>
      <c r="R486" s="154">
        <f>Q486*H486</f>
        <v>1.18232</v>
      </c>
      <c r="S486" s="154">
        <v>0</v>
      </c>
      <c r="T486" s="155">
        <f>S486*H486</f>
        <v>0</v>
      </c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R486" s="156" t="s">
        <v>147</v>
      </c>
      <c r="AT486" s="156" t="s">
        <v>126</v>
      </c>
      <c r="AU486" s="156" t="s">
        <v>87</v>
      </c>
      <c r="AY486" s="18" t="s">
        <v>123</v>
      </c>
      <c r="BE486" s="157">
        <f>IF(N486="základní",J486,0)</f>
        <v>0</v>
      </c>
      <c r="BF486" s="157">
        <f>IF(N486="snížená",J486,0)</f>
        <v>0</v>
      </c>
      <c r="BG486" s="157">
        <f>IF(N486="zákl. přenesená",J486,0)</f>
        <v>0</v>
      </c>
      <c r="BH486" s="157">
        <f>IF(N486="sníž. přenesená",J486,0)</f>
        <v>0</v>
      </c>
      <c r="BI486" s="157">
        <f>IF(N486="nulová",J486,0)</f>
        <v>0</v>
      </c>
      <c r="BJ486" s="18" t="s">
        <v>85</v>
      </c>
      <c r="BK486" s="157">
        <f>ROUND(I486*H486,2)</f>
        <v>0</v>
      </c>
      <c r="BL486" s="18" t="s">
        <v>147</v>
      </c>
      <c r="BM486" s="156" t="s">
        <v>761</v>
      </c>
    </row>
    <row r="487" spans="1:65" s="2" customFormat="1">
      <c r="A487" s="33"/>
      <c r="B487" s="34"/>
      <c r="C487" s="33"/>
      <c r="D487" s="158" t="s">
        <v>133</v>
      </c>
      <c r="E487" s="33"/>
      <c r="F487" s="159" t="s">
        <v>762</v>
      </c>
      <c r="G487" s="33"/>
      <c r="H487" s="33"/>
      <c r="I487" s="160"/>
      <c r="J487" s="33"/>
      <c r="K487" s="33"/>
      <c r="L487" s="34"/>
      <c r="M487" s="161"/>
      <c r="N487" s="162"/>
      <c r="O487" s="59"/>
      <c r="P487" s="59"/>
      <c r="Q487" s="59"/>
      <c r="R487" s="59"/>
      <c r="S487" s="59"/>
      <c r="T487" s="60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T487" s="18" t="s">
        <v>133</v>
      </c>
      <c r="AU487" s="18" t="s">
        <v>87</v>
      </c>
    </row>
    <row r="488" spans="1:65" s="13" customFormat="1">
      <c r="B488" s="163"/>
      <c r="D488" s="158" t="s">
        <v>134</v>
      </c>
      <c r="E488" s="164" t="s">
        <v>1</v>
      </c>
      <c r="F488" s="165" t="s">
        <v>763</v>
      </c>
      <c r="H488" s="164" t="s">
        <v>1</v>
      </c>
      <c r="I488" s="166"/>
      <c r="L488" s="163"/>
      <c r="M488" s="167"/>
      <c r="N488" s="168"/>
      <c r="O488" s="168"/>
      <c r="P488" s="168"/>
      <c r="Q488" s="168"/>
      <c r="R488" s="168"/>
      <c r="S488" s="168"/>
      <c r="T488" s="169"/>
      <c r="AT488" s="164" t="s">
        <v>134</v>
      </c>
      <c r="AU488" s="164" t="s">
        <v>87</v>
      </c>
      <c r="AV488" s="13" t="s">
        <v>85</v>
      </c>
      <c r="AW488" s="13" t="s">
        <v>33</v>
      </c>
      <c r="AX488" s="13" t="s">
        <v>77</v>
      </c>
      <c r="AY488" s="164" t="s">
        <v>123</v>
      </c>
    </row>
    <row r="489" spans="1:65" s="14" customFormat="1">
      <c r="B489" s="170"/>
      <c r="D489" s="158" t="s">
        <v>134</v>
      </c>
      <c r="E489" s="171" t="s">
        <v>1</v>
      </c>
      <c r="F489" s="172" t="s">
        <v>764</v>
      </c>
      <c r="H489" s="173">
        <v>4</v>
      </c>
      <c r="I489" s="174"/>
      <c r="L489" s="170"/>
      <c r="M489" s="175"/>
      <c r="N489" s="176"/>
      <c r="O489" s="176"/>
      <c r="P489" s="176"/>
      <c r="Q489" s="176"/>
      <c r="R489" s="176"/>
      <c r="S489" s="176"/>
      <c r="T489" s="177"/>
      <c r="AT489" s="171" t="s">
        <v>134</v>
      </c>
      <c r="AU489" s="171" t="s">
        <v>87</v>
      </c>
      <c r="AV489" s="14" t="s">
        <v>87</v>
      </c>
      <c r="AW489" s="14" t="s">
        <v>33</v>
      </c>
      <c r="AX489" s="14" t="s">
        <v>85</v>
      </c>
      <c r="AY489" s="171" t="s">
        <v>123</v>
      </c>
    </row>
    <row r="490" spans="1:65" s="13" customFormat="1">
      <c r="B490" s="163"/>
      <c r="D490" s="158" t="s">
        <v>134</v>
      </c>
      <c r="E490" s="164" t="s">
        <v>1</v>
      </c>
      <c r="F490" s="165" t="s">
        <v>765</v>
      </c>
      <c r="H490" s="164" t="s">
        <v>1</v>
      </c>
      <c r="I490" s="166"/>
      <c r="L490" s="163"/>
      <c r="M490" s="167"/>
      <c r="N490" s="168"/>
      <c r="O490" s="168"/>
      <c r="P490" s="168"/>
      <c r="Q490" s="168"/>
      <c r="R490" s="168"/>
      <c r="S490" s="168"/>
      <c r="T490" s="169"/>
      <c r="AT490" s="164" t="s">
        <v>134</v>
      </c>
      <c r="AU490" s="164" t="s">
        <v>87</v>
      </c>
      <c r="AV490" s="13" t="s">
        <v>85</v>
      </c>
      <c r="AW490" s="13" t="s">
        <v>33</v>
      </c>
      <c r="AX490" s="13" t="s">
        <v>77</v>
      </c>
      <c r="AY490" s="164" t="s">
        <v>123</v>
      </c>
    </row>
    <row r="491" spans="1:65" s="2" customFormat="1" ht="16.5" customHeight="1">
      <c r="A491" s="33"/>
      <c r="B491" s="144"/>
      <c r="C491" s="145" t="s">
        <v>766</v>
      </c>
      <c r="D491" s="145" t="s">
        <v>126</v>
      </c>
      <c r="E491" s="146" t="s">
        <v>767</v>
      </c>
      <c r="F491" s="147" t="s">
        <v>768</v>
      </c>
      <c r="G491" s="148" t="s">
        <v>303</v>
      </c>
      <c r="H491" s="149">
        <v>0.8</v>
      </c>
      <c r="I491" s="150"/>
      <c r="J491" s="151">
        <f>ROUND(I491*H491,2)</f>
        <v>0</v>
      </c>
      <c r="K491" s="147" t="s">
        <v>130</v>
      </c>
      <c r="L491" s="34"/>
      <c r="M491" s="152" t="s">
        <v>1</v>
      </c>
      <c r="N491" s="153" t="s">
        <v>42</v>
      </c>
      <c r="O491" s="59"/>
      <c r="P491" s="154">
        <f>O491*H491</f>
        <v>0</v>
      </c>
      <c r="Q491" s="154">
        <v>0</v>
      </c>
      <c r="R491" s="154">
        <f>Q491*H491</f>
        <v>0</v>
      </c>
      <c r="S491" s="154">
        <v>0</v>
      </c>
      <c r="T491" s="155">
        <f>S491*H491</f>
        <v>0</v>
      </c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R491" s="156" t="s">
        <v>147</v>
      </c>
      <c r="AT491" s="156" t="s">
        <v>126</v>
      </c>
      <c r="AU491" s="156" t="s">
        <v>87</v>
      </c>
      <c r="AY491" s="18" t="s">
        <v>123</v>
      </c>
      <c r="BE491" s="157">
        <f>IF(N491="základní",J491,0)</f>
        <v>0</v>
      </c>
      <c r="BF491" s="157">
        <f>IF(N491="snížená",J491,0)</f>
        <v>0</v>
      </c>
      <c r="BG491" s="157">
        <f>IF(N491="zákl. přenesená",J491,0)</f>
        <v>0</v>
      </c>
      <c r="BH491" s="157">
        <f>IF(N491="sníž. přenesená",J491,0)</f>
        <v>0</v>
      </c>
      <c r="BI491" s="157">
        <f>IF(N491="nulová",J491,0)</f>
        <v>0</v>
      </c>
      <c r="BJ491" s="18" t="s">
        <v>85</v>
      </c>
      <c r="BK491" s="157">
        <f>ROUND(I491*H491,2)</f>
        <v>0</v>
      </c>
      <c r="BL491" s="18" t="s">
        <v>147</v>
      </c>
      <c r="BM491" s="156" t="s">
        <v>769</v>
      </c>
    </row>
    <row r="492" spans="1:65" s="2" customFormat="1">
      <c r="A492" s="33"/>
      <c r="B492" s="34"/>
      <c r="C492" s="33"/>
      <c r="D492" s="158" t="s">
        <v>133</v>
      </c>
      <c r="E492" s="33"/>
      <c r="F492" s="159" t="s">
        <v>770</v>
      </c>
      <c r="G492" s="33"/>
      <c r="H492" s="33"/>
      <c r="I492" s="160"/>
      <c r="J492" s="33"/>
      <c r="K492" s="33"/>
      <c r="L492" s="34"/>
      <c r="M492" s="161"/>
      <c r="N492" s="162"/>
      <c r="O492" s="59"/>
      <c r="P492" s="59"/>
      <c r="Q492" s="59"/>
      <c r="R492" s="59"/>
      <c r="S492" s="59"/>
      <c r="T492" s="60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T492" s="18" t="s">
        <v>133</v>
      </c>
      <c r="AU492" s="18" t="s">
        <v>87</v>
      </c>
    </row>
    <row r="493" spans="1:65" s="14" customFormat="1">
      <c r="B493" s="170"/>
      <c r="D493" s="158" t="s">
        <v>134</v>
      </c>
      <c r="E493" s="171" t="s">
        <v>1</v>
      </c>
      <c r="F493" s="172" t="s">
        <v>771</v>
      </c>
      <c r="H493" s="173">
        <v>0.8</v>
      </c>
      <c r="I493" s="174"/>
      <c r="L493" s="170"/>
      <c r="M493" s="175"/>
      <c r="N493" s="176"/>
      <c r="O493" s="176"/>
      <c r="P493" s="176"/>
      <c r="Q493" s="176"/>
      <c r="R493" s="176"/>
      <c r="S493" s="176"/>
      <c r="T493" s="177"/>
      <c r="AT493" s="171" t="s">
        <v>134</v>
      </c>
      <c r="AU493" s="171" t="s">
        <v>87</v>
      </c>
      <c r="AV493" s="14" t="s">
        <v>87</v>
      </c>
      <c r="AW493" s="14" t="s">
        <v>33</v>
      </c>
      <c r="AX493" s="14" t="s">
        <v>85</v>
      </c>
      <c r="AY493" s="171" t="s">
        <v>123</v>
      </c>
    </row>
    <row r="494" spans="1:65" s="2" customFormat="1" ht="16.5" customHeight="1">
      <c r="A494" s="33"/>
      <c r="B494" s="144"/>
      <c r="C494" s="145" t="s">
        <v>772</v>
      </c>
      <c r="D494" s="145" t="s">
        <v>126</v>
      </c>
      <c r="E494" s="146" t="s">
        <v>773</v>
      </c>
      <c r="F494" s="147" t="s">
        <v>774</v>
      </c>
      <c r="G494" s="148" t="s">
        <v>232</v>
      </c>
      <c r="H494" s="149">
        <v>4</v>
      </c>
      <c r="I494" s="150"/>
      <c r="J494" s="151">
        <f>ROUND(I494*H494,2)</f>
        <v>0</v>
      </c>
      <c r="K494" s="147" t="s">
        <v>130</v>
      </c>
      <c r="L494" s="34"/>
      <c r="M494" s="152" t="s">
        <v>1</v>
      </c>
      <c r="N494" s="153" t="s">
        <v>42</v>
      </c>
      <c r="O494" s="59"/>
      <c r="P494" s="154">
        <f>O494*H494</f>
        <v>0</v>
      </c>
      <c r="Q494" s="154">
        <v>4.0200000000000001E-3</v>
      </c>
      <c r="R494" s="154">
        <f>Q494*H494</f>
        <v>1.6080000000000001E-2</v>
      </c>
      <c r="S494" s="154">
        <v>0</v>
      </c>
      <c r="T494" s="155">
        <f>S494*H494</f>
        <v>0</v>
      </c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R494" s="156" t="s">
        <v>147</v>
      </c>
      <c r="AT494" s="156" t="s">
        <v>126</v>
      </c>
      <c r="AU494" s="156" t="s">
        <v>87</v>
      </c>
      <c r="AY494" s="18" t="s">
        <v>123</v>
      </c>
      <c r="BE494" s="157">
        <f>IF(N494="základní",J494,0)</f>
        <v>0</v>
      </c>
      <c r="BF494" s="157">
        <f>IF(N494="snížená",J494,0)</f>
        <v>0</v>
      </c>
      <c r="BG494" s="157">
        <f>IF(N494="zákl. přenesená",J494,0)</f>
        <v>0</v>
      </c>
      <c r="BH494" s="157">
        <f>IF(N494="sníž. přenesená",J494,0)</f>
        <v>0</v>
      </c>
      <c r="BI494" s="157">
        <f>IF(N494="nulová",J494,0)</f>
        <v>0</v>
      </c>
      <c r="BJ494" s="18" t="s">
        <v>85</v>
      </c>
      <c r="BK494" s="157">
        <f>ROUND(I494*H494,2)</f>
        <v>0</v>
      </c>
      <c r="BL494" s="18" t="s">
        <v>147</v>
      </c>
      <c r="BM494" s="156" t="s">
        <v>775</v>
      </c>
    </row>
    <row r="495" spans="1:65" s="2" customFormat="1">
      <c r="A495" s="33"/>
      <c r="B495" s="34"/>
      <c r="C495" s="33"/>
      <c r="D495" s="158" t="s">
        <v>133</v>
      </c>
      <c r="E495" s="33"/>
      <c r="F495" s="159" t="s">
        <v>776</v>
      </c>
      <c r="G495" s="33"/>
      <c r="H495" s="33"/>
      <c r="I495" s="160"/>
      <c r="J495" s="33"/>
      <c r="K495" s="33"/>
      <c r="L495" s="34"/>
      <c r="M495" s="161"/>
      <c r="N495" s="162"/>
      <c r="O495" s="59"/>
      <c r="P495" s="59"/>
      <c r="Q495" s="59"/>
      <c r="R495" s="59"/>
      <c r="S495" s="59"/>
      <c r="T495" s="60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T495" s="18" t="s">
        <v>133</v>
      </c>
      <c r="AU495" s="18" t="s">
        <v>87</v>
      </c>
    </row>
    <row r="496" spans="1:65" s="14" customFormat="1">
      <c r="B496" s="170"/>
      <c r="D496" s="158" t="s">
        <v>134</v>
      </c>
      <c r="E496" s="171" t="s">
        <v>1</v>
      </c>
      <c r="F496" s="172" t="s">
        <v>777</v>
      </c>
      <c r="H496" s="173">
        <v>4</v>
      </c>
      <c r="I496" s="174"/>
      <c r="L496" s="170"/>
      <c r="M496" s="175"/>
      <c r="N496" s="176"/>
      <c r="O496" s="176"/>
      <c r="P496" s="176"/>
      <c r="Q496" s="176"/>
      <c r="R496" s="176"/>
      <c r="S496" s="176"/>
      <c r="T496" s="177"/>
      <c r="AT496" s="171" t="s">
        <v>134</v>
      </c>
      <c r="AU496" s="171" t="s">
        <v>87</v>
      </c>
      <c r="AV496" s="14" t="s">
        <v>87</v>
      </c>
      <c r="AW496" s="14" t="s">
        <v>33</v>
      </c>
      <c r="AX496" s="14" t="s">
        <v>85</v>
      </c>
      <c r="AY496" s="171" t="s">
        <v>123</v>
      </c>
    </row>
    <row r="497" spans="1:65" s="12" customFormat="1" ht="22.9" customHeight="1">
      <c r="B497" s="131"/>
      <c r="D497" s="132" t="s">
        <v>76</v>
      </c>
      <c r="E497" s="142" t="s">
        <v>184</v>
      </c>
      <c r="F497" s="142" t="s">
        <v>778</v>
      </c>
      <c r="I497" s="134"/>
      <c r="J497" s="143">
        <f>BK497</f>
        <v>0</v>
      </c>
      <c r="L497" s="131"/>
      <c r="M497" s="136"/>
      <c r="N497" s="137"/>
      <c r="O497" s="137"/>
      <c r="P497" s="138">
        <f>SUM(P498:P583)</f>
        <v>0</v>
      </c>
      <c r="Q497" s="137"/>
      <c r="R497" s="138">
        <f>SUM(R498:R583)</f>
        <v>60.033862439999993</v>
      </c>
      <c r="S497" s="137"/>
      <c r="T497" s="139">
        <f>SUM(T498:T583)</f>
        <v>0</v>
      </c>
      <c r="AR497" s="132" t="s">
        <v>85</v>
      </c>
      <c r="AT497" s="140" t="s">
        <v>76</v>
      </c>
      <c r="AU497" s="140" t="s">
        <v>85</v>
      </c>
      <c r="AY497" s="132" t="s">
        <v>123</v>
      </c>
      <c r="BK497" s="141">
        <f>SUM(BK498:BK583)</f>
        <v>0</v>
      </c>
    </row>
    <row r="498" spans="1:65" s="2" customFormat="1" ht="16.5" customHeight="1">
      <c r="A498" s="33"/>
      <c r="B498" s="144"/>
      <c r="C498" s="145" t="s">
        <v>779</v>
      </c>
      <c r="D498" s="145" t="s">
        <v>126</v>
      </c>
      <c r="E498" s="146" t="s">
        <v>780</v>
      </c>
      <c r="F498" s="147" t="s">
        <v>781</v>
      </c>
      <c r="G498" s="148" t="s">
        <v>515</v>
      </c>
      <c r="H498" s="149">
        <v>7</v>
      </c>
      <c r="I498" s="150"/>
      <c r="J498" s="151">
        <f>ROUND(I498*H498,2)</f>
        <v>0</v>
      </c>
      <c r="K498" s="147" t="s">
        <v>130</v>
      </c>
      <c r="L498" s="34"/>
      <c r="M498" s="152" t="s">
        <v>1</v>
      </c>
      <c r="N498" s="153" t="s">
        <v>42</v>
      </c>
      <c r="O498" s="59"/>
      <c r="P498" s="154">
        <f>O498*H498</f>
        <v>0</v>
      </c>
      <c r="Q498" s="154">
        <v>6.9999999999999999E-4</v>
      </c>
      <c r="R498" s="154">
        <f>Q498*H498</f>
        <v>4.8999999999999998E-3</v>
      </c>
      <c r="S498" s="154">
        <v>0</v>
      </c>
      <c r="T498" s="155">
        <f>S498*H498</f>
        <v>0</v>
      </c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R498" s="156" t="s">
        <v>147</v>
      </c>
      <c r="AT498" s="156" t="s">
        <v>126</v>
      </c>
      <c r="AU498" s="156" t="s">
        <v>87</v>
      </c>
      <c r="AY498" s="18" t="s">
        <v>123</v>
      </c>
      <c r="BE498" s="157">
        <f>IF(N498="základní",J498,0)</f>
        <v>0</v>
      </c>
      <c r="BF498" s="157">
        <f>IF(N498="snížená",J498,0)</f>
        <v>0</v>
      </c>
      <c r="BG498" s="157">
        <f>IF(N498="zákl. přenesená",J498,0)</f>
        <v>0</v>
      </c>
      <c r="BH498" s="157">
        <f>IF(N498="sníž. přenesená",J498,0)</f>
        <v>0</v>
      </c>
      <c r="BI498" s="157">
        <f>IF(N498="nulová",J498,0)</f>
        <v>0</v>
      </c>
      <c r="BJ498" s="18" t="s">
        <v>85</v>
      </c>
      <c r="BK498" s="157">
        <f>ROUND(I498*H498,2)</f>
        <v>0</v>
      </c>
      <c r="BL498" s="18" t="s">
        <v>147</v>
      </c>
      <c r="BM498" s="156" t="s">
        <v>782</v>
      </c>
    </row>
    <row r="499" spans="1:65" s="2" customFormat="1">
      <c r="A499" s="33"/>
      <c r="B499" s="34"/>
      <c r="C499" s="33"/>
      <c r="D499" s="158" t="s">
        <v>133</v>
      </c>
      <c r="E499" s="33"/>
      <c r="F499" s="159" t="s">
        <v>783</v>
      </c>
      <c r="G499" s="33"/>
      <c r="H499" s="33"/>
      <c r="I499" s="160"/>
      <c r="J499" s="33"/>
      <c r="K499" s="33"/>
      <c r="L499" s="34"/>
      <c r="M499" s="161"/>
      <c r="N499" s="162"/>
      <c r="O499" s="59"/>
      <c r="P499" s="59"/>
      <c r="Q499" s="59"/>
      <c r="R499" s="59"/>
      <c r="S499" s="59"/>
      <c r="T499" s="60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T499" s="18" t="s">
        <v>133</v>
      </c>
      <c r="AU499" s="18" t="s">
        <v>87</v>
      </c>
    </row>
    <row r="500" spans="1:65" s="14" customFormat="1">
      <c r="B500" s="170"/>
      <c r="D500" s="158" t="s">
        <v>134</v>
      </c>
      <c r="E500" s="171" t="s">
        <v>1</v>
      </c>
      <c r="F500" s="172" t="s">
        <v>784</v>
      </c>
      <c r="H500" s="173">
        <v>7</v>
      </c>
      <c r="I500" s="174"/>
      <c r="L500" s="170"/>
      <c r="M500" s="175"/>
      <c r="N500" s="176"/>
      <c r="O500" s="176"/>
      <c r="P500" s="176"/>
      <c r="Q500" s="176"/>
      <c r="R500" s="176"/>
      <c r="S500" s="176"/>
      <c r="T500" s="177"/>
      <c r="AT500" s="171" t="s">
        <v>134</v>
      </c>
      <c r="AU500" s="171" t="s">
        <v>87</v>
      </c>
      <c r="AV500" s="14" t="s">
        <v>87</v>
      </c>
      <c r="AW500" s="14" t="s">
        <v>33</v>
      </c>
      <c r="AX500" s="14" t="s">
        <v>85</v>
      </c>
      <c r="AY500" s="171" t="s">
        <v>123</v>
      </c>
    </row>
    <row r="501" spans="1:65" s="2" customFormat="1" ht="16.5" customHeight="1">
      <c r="A501" s="33"/>
      <c r="B501" s="144"/>
      <c r="C501" s="197" t="s">
        <v>785</v>
      </c>
      <c r="D501" s="197" t="s">
        <v>387</v>
      </c>
      <c r="E501" s="198" t="s">
        <v>786</v>
      </c>
      <c r="F501" s="199" t="s">
        <v>787</v>
      </c>
      <c r="G501" s="200" t="s">
        <v>515</v>
      </c>
      <c r="H501" s="201">
        <v>4</v>
      </c>
      <c r="I501" s="202"/>
      <c r="J501" s="203">
        <f>ROUND(I501*H501,2)</f>
        <v>0</v>
      </c>
      <c r="K501" s="199" t="s">
        <v>130</v>
      </c>
      <c r="L501" s="204"/>
      <c r="M501" s="205" t="s">
        <v>1</v>
      </c>
      <c r="N501" s="206" t="s">
        <v>42</v>
      </c>
      <c r="O501" s="59"/>
      <c r="P501" s="154">
        <f>O501*H501</f>
        <v>0</v>
      </c>
      <c r="Q501" s="154">
        <v>3.5000000000000001E-3</v>
      </c>
      <c r="R501" s="154">
        <f>Q501*H501</f>
        <v>1.4E-2</v>
      </c>
      <c r="S501" s="154">
        <v>0</v>
      </c>
      <c r="T501" s="155">
        <f>S501*H501</f>
        <v>0</v>
      </c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R501" s="156" t="s">
        <v>176</v>
      </c>
      <c r="AT501" s="156" t="s">
        <v>387</v>
      </c>
      <c r="AU501" s="156" t="s">
        <v>87</v>
      </c>
      <c r="AY501" s="18" t="s">
        <v>123</v>
      </c>
      <c r="BE501" s="157">
        <f>IF(N501="základní",J501,0)</f>
        <v>0</v>
      </c>
      <c r="BF501" s="157">
        <f>IF(N501="snížená",J501,0)</f>
        <v>0</v>
      </c>
      <c r="BG501" s="157">
        <f>IF(N501="zákl. přenesená",J501,0)</f>
        <v>0</v>
      </c>
      <c r="BH501" s="157">
        <f>IF(N501="sníž. přenesená",J501,0)</f>
        <v>0</v>
      </c>
      <c r="BI501" s="157">
        <f>IF(N501="nulová",J501,0)</f>
        <v>0</v>
      </c>
      <c r="BJ501" s="18" t="s">
        <v>85</v>
      </c>
      <c r="BK501" s="157">
        <f>ROUND(I501*H501,2)</f>
        <v>0</v>
      </c>
      <c r="BL501" s="18" t="s">
        <v>147</v>
      </c>
      <c r="BM501" s="156" t="s">
        <v>788</v>
      </c>
    </row>
    <row r="502" spans="1:65" s="2" customFormat="1">
      <c r="A502" s="33"/>
      <c r="B502" s="34"/>
      <c r="C502" s="33"/>
      <c r="D502" s="158" t="s">
        <v>133</v>
      </c>
      <c r="E502" s="33"/>
      <c r="F502" s="159" t="s">
        <v>787</v>
      </c>
      <c r="G502" s="33"/>
      <c r="H502" s="33"/>
      <c r="I502" s="160"/>
      <c r="J502" s="33"/>
      <c r="K502" s="33"/>
      <c r="L502" s="34"/>
      <c r="M502" s="161"/>
      <c r="N502" s="162"/>
      <c r="O502" s="59"/>
      <c r="P502" s="59"/>
      <c r="Q502" s="59"/>
      <c r="R502" s="59"/>
      <c r="S502" s="59"/>
      <c r="T502" s="60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T502" s="18" t="s">
        <v>133</v>
      </c>
      <c r="AU502" s="18" t="s">
        <v>87</v>
      </c>
    </row>
    <row r="503" spans="1:65" s="14" customFormat="1">
      <c r="B503" s="170"/>
      <c r="D503" s="158" t="s">
        <v>134</v>
      </c>
      <c r="E503" s="171" t="s">
        <v>1</v>
      </c>
      <c r="F503" s="172" t="s">
        <v>789</v>
      </c>
      <c r="H503" s="173">
        <v>3</v>
      </c>
      <c r="I503" s="174"/>
      <c r="L503" s="170"/>
      <c r="M503" s="175"/>
      <c r="N503" s="176"/>
      <c r="O503" s="176"/>
      <c r="P503" s="176"/>
      <c r="Q503" s="176"/>
      <c r="R503" s="176"/>
      <c r="S503" s="176"/>
      <c r="T503" s="177"/>
      <c r="AT503" s="171" t="s">
        <v>134</v>
      </c>
      <c r="AU503" s="171" t="s">
        <v>87</v>
      </c>
      <c r="AV503" s="14" t="s">
        <v>87</v>
      </c>
      <c r="AW503" s="14" t="s">
        <v>33</v>
      </c>
      <c r="AX503" s="14" t="s">
        <v>77</v>
      </c>
      <c r="AY503" s="171" t="s">
        <v>123</v>
      </c>
    </row>
    <row r="504" spans="1:65" s="14" customFormat="1">
      <c r="B504" s="170"/>
      <c r="D504" s="158" t="s">
        <v>134</v>
      </c>
      <c r="E504" s="171" t="s">
        <v>1</v>
      </c>
      <c r="F504" s="172" t="s">
        <v>790</v>
      </c>
      <c r="H504" s="173">
        <v>1</v>
      </c>
      <c r="I504" s="174"/>
      <c r="L504" s="170"/>
      <c r="M504" s="175"/>
      <c r="N504" s="176"/>
      <c r="O504" s="176"/>
      <c r="P504" s="176"/>
      <c r="Q504" s="176"/>
      <c r="R504" s="176"/>
      <c r="S504" s="176"/>
      <c r="T504" s="177"/>
      <c r="AT504" s="171" t="s">
        <v>134</v>
      </c>
      <c r="AU504" s="171" t="s">
        <v>87</v>
      </c>
      <c r="AV504" s="14" t="s">
        <v>87</v>
      </c>
      <c r="AW504" s="14" t="s">
        <v>33</v>
      </c>
      <c r="AX504" s="14" t="s">
        <v>77</v>
      </c>
      <c r="AY504" s="171" t="s">
        <v>123</v>
      </c>
    </row>
    <row r="505" spans="1:65" s="15" customFormat="1">
      <c r="B505" s="181"/>
      <c r="D505" s="158" t="s">
        <v>134</v>
      </c>
      <c r="E505" s="182" t="s">
        <v>1</v>
      </c>
      <c r="F505" s="183" t="s">
        <v>262</v>
      </c>
      <c r="H505" s="184">
        <v>4</v>
      </c>
      <c r="I505" s="185"/>
      <c r="L505" s="181"/>
      <c r="M505" s="186"/>
      <c r="N505" s="187"/>
      <c r="O505" s="187"/>
      <c r="P505" s="187"/>
      <c r="Q505" s="187"/>
      <c r="R505" s="187"/>
      <c r="S505" s="187"/>
      <c r="T505" s="188"/>
      <c r="AT505" s="182" t="s">
        <v>134</v>
      </c>
      <c r="AU505" s="182" t="s">
        <v>87</v>
      </c>
      <c r="AV505" s="15" t="s">
        <v>147</v>
      </c>
      <c r="AW505" s="15" t="s">
        <v>33</v>
      </c>
      <c r="AX505" s="15" t="s">
        <v>85</v>
      </c>
      <c r="AY505" s="182" t="s">
        <v>123</v>
      </c>
    </row>
    <row r="506" spans="1:65" s="2" customFormat="1" ht="16.5" customHeight="1">
      <c r="A506" s="33"/>
      <c r="B506" s="144"/>
      <c r="C506" s="197" t="s">
        <v>791</v>
      </c>
      <c r="D506" s="197" t="s">
        <v>387</v>
      </c>
      <c r="E506" s="198" t="s">
        <v>792</v>
      </c>
      <c r="F506" s="199" t="s">
        <v>793</v>
      </c>
      <c r="G506" s="200" t="s">
        <v>515</v>
      </c>
      <c r="H506" s="201">
        <v>1</v>
      </c>
      <c r="I506" s="202"/>
      <c r="J506" s="203">
        <f>ROUND(I506*H506,2)</f>
        <v>0</v>
      </c>
      <c r="K506" s="199" t="s">
        <v>130</v>
      </c>
      <c r="L506" s="204"/>
      <c r="M506" s="205" t="s">
        <v>1</v>
      </c>
      <c r="N506" s="206" t="s">
        <v>42</v>
      </c>
      <c r="O506" s="59"/>
      <c r="P506" s="154">
        <f>O506*H506</f>
        <v>0</v>
      </c>
      <c r="Q506" s="154">
        <v>2.5000000000000001E-3</v>
      </c>
      <c r="R506" s="154">
        <f>Q506*H506</f>
        <v>2.5000000000000001E-3</v>
      </c>
      <c r="S506" s="154">
        <v>0</v>
      </c>
      <c r="T506" s="155">
        <f>S506*H506</f>
        <v>0</v>
      </c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R506" s="156" t="s">
        <v>176</v>
      </c>
      <c r="AT506" s="156" t="s">
        <v>387</v>
      </c>
      <c r="AU506" s="156" t="s">
        <v>87</v>
      </c>
      <c r="AY506" s="18" t="s">
        <v>123</v>
      </c>
      <c r="BE506" s="157">
        <f>IF(N506="základní",J506,0)</f>
        <v>0</v>
      </c>
      <c r="BF506" s="157">
        <f>IF(N506="snížená",J506,0)</f>
        <v>0</v>
      </c>
      <c r="BG506" s="157">
        <f>IF(N506="zákl. přenesená",J506,0)</f>
        <v>0</v>
      </c>
      <c r="BH506" s="157">
        <f>IF(N506="sníž. přenesená",J506,0)</f>
        <v>0</v>
      </c>
      <c r="BI506" s="157">
        <f>IF(N506="nulová",J506,0)</f>
        <v>0</v>
      </c>
      <c r="BJ506" s="18" t="s">
        <v>85</v>
      </c>
      <c r="BK506" s="157">
        <f>ROUND(I506*H506,2)</f>
        <v>0</v>
      </c>
      <c r="BL506" s="18" t="s">
        <v>147</v>
      </c>
      <c r="BM506" s="156" t="s">
        <v>794</v>
      </c>
    </row>
    <row r="507" spans="1:65" s="2" customFormat="1">
      <c r="A507" s="33"/>
      <c r="B507" s="34"/>
      <c r="C507" s="33"/>
      <c r="D507" s="158" t="s">
        <v>133</v>
      </c>
      <c r="E507" s="33"/>
      <c r="F507" s="159" t="s">
        <v>793</v>
      </c>
      <c r="G507" s="33"/>
      <c r="H507" s="33"/>
      <c r="I507" s="160"/>
      <c r="J507" s="33"/>
      <c r="K507" s="33"/>
      <c r="L507" s="34"/>
      <c r="M507" s="161"/>
      <c r="N507" s="162"/>
      <c r="O507" s="59"/>
      <c r="P507" s="59"/>
      <c r="Q507" s="59"/>
      <c r="R507" s="59"/>
      <c r="S507" s="59"/>
      <c r="T507" s="60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T507" s="18" t="s">
        <v>133</v>
      </c>
      <c r="AU507" s="18" t="s">
        <v>87</v>
      </c>
    </row>
    <row r="508" spans="1:65" s="14" customFormat="1">
      <c r="B508" s="170"/>
      <c r="D508" s="158" t="s">
        <v>134</v>
      </c>
      <c r="E508" s="171" t="s">
        <v>1</v>
      </c>
      <c r="F508" s="172" t="s">
        <v>795</v>
      </c>
      <c r="H508" s="173">
        <v>1</v>
      </c>
      <c r="I508" s="174"/>
      <c r="L508" s="170"/>
      <c r="M508" s="175"/>
      <c r="N508" s="176"/>
      <c r="O508" s="176"/>
      <c r="P508" s="176"/>
      <c r="Q508" s="176"/>
      <c r="R508" s="176"/>
      <c r="S508" s="176"/>
      <c r="T508" s="177"/>
      <c r="AT508" s="171" t="s">
        <v>134</v>
      </c>
      <c r="AU508" s="171" t="s">
        <v>87</v>
      </c>
      <c r="AV508" s="14" t="s">
        <v>87</v>
      </c>
      <c r="AW508" s="14" t="s">
        <v>33</v>
      </c>
      <c r="AX508" s="14" t="s">
        <v>85</v>
      </c>
      <c r="AY508" s="171" t="s">
        <v>123</v>
      </c>
    </row>
    <row r="509" spans="1:65" s="2" customFormat="1" ht="16.5" customHeight="1">
      <c r="A509" s="33"/>
      <c r="B509" s="144"/>
      <c r="C509" s="197" t="s">
        <v>796</v>
      </c>
      <c r="D509" s="197" t="s">
        <v>387</v>
      </c>
      <c r="E509" s="198" t="s">
        <v>797</v>
      </c>
      <c r="F509" s="199" t="s">
        <v>798</v>
      </c>
      <c r="G509" s="200" t="s">
        <v>515</v>
      </c>
      <c r="H509" s="201">
        <v>2</v>
      </c>
      <c r="I509" s="202"/>
      <c r="J509" s="203">
        <f>ROUND(I509*H509,2)</f>
        <v>0</v>
      </c>
      <c r="K509" s="199" t="s">
        <v>130</v>
      </c>
      <c r="L509" s="204"/>
      <c r="M509" s="205" t="s">
        <v>1</v>
      </c>
      <c r="N509" s="206" t="s">
        <v>42</v>
      </c>
      <c r="O509" s="59"/>
      <c r="P509" s="154">
        <f>O509*H509</f>
        <v>0</v>
      </c>
      <c r="Q509" s="154">
        <v>8.9999999999999998E-4</v>
      </c>
      <c r="R509" s="154">
        <f>Q509*H509</f>
        <v>1.8E-3</v>
      </c>
      <c r="S509" s="154">
        <v>0</v>
      </c>
      <c r="T509" s="155">
        <f>S509*H509</f>
        <v>0</v>
      </c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R509" s="156" t="s">
        <v>176</v>
      </c>
      <c r="AT509" s="156" t="s">
        <v>387</v>
      </c>
      <c r="AU509" s="156" t="s">
        <v>87</v>
      </c>
      <c r="AY509" s="18" t="s">
        <v>123</v>
      </c>
      <c r="BE509" s="157">
        <f>IF(N509="základní",J509,0)</f>
        <v>0</v>
      </c>
      <c r="BF509" s="157">
        <f>IF(N509="snížená",J509,0)</f>
        <v>0</v>
      </c>
      <c r="BG509" s="157">
        <f>IF(N509="zákl. přenesená",J509,0)</f>
        <v>0</v>
      </c>
      <c r="BH509" s="157">
        <f>IF(N509="sníž. přenesená",J509,0)</f>
        <v>0</v>
      </c>
      <c r="BI509" s="157">
        <f>IF(N509="nulová",J509,0)</f>
        <v>0</v>
      </c>
      <c r="BJ509" s="18" t="s">
        <v>85</v>
      </c>
      <c r="BK509" s="157">
        <f>ROUND(I509*H509,2)</f>
        <v>0</v>
      </c>
      <c r="BL509" s="18" t="s">
        <v>147</v>
      </c>
      <c r="BM509" s="156" t="s">
        <v>799</v>
      </c>
    </row>
    <row r="510" spans="1:65" s="2" customFormat="1">
      <c r="A510" s="33"/>
      <c r="B510" s="34"/>
      <c r="C510" s="33"/>
      <c r="D510" s="158" t="s">
        <v>133</v>
      </c>
      <c r="E510" s="33"/>
      <c r="F510" s="159" t="s">
        <v>798</v>
      </c>
      <c r="G510" s="33"/>
      <c r="H510" s="33"/>
      <c r="I510" s="160"/>
      <c r="J510" s="33"/>
      <c r="K510" s="33"/>
      <c r="L510" s="34"/>
      <c r="M510" s="161"/>
      <c r="N510" s="162"/>
      <c r="O510" s="59"/>
      <c r="P510" s="59"/>
      <c r="Q510" s="59"/>
      <c r="R510" s="59"/>
      <c r="S510" s="59"/>
      <c r="T510" s="60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T510" s="18" t="s">
        <v>133</v>
      </c>
      <c r="AU510" s="18" t="s">
        <v>87</v>
      </c>
    </row>
    <row r="511" spans="1:65" s="14" customFormat="1">
      <c r="B511" s="170"/>
      <c r="D511" s="158" t="s">
        <v>134</v>
      </c>
      <c r="E511" s="171" t="s">
        <v>1</v>
      </c>
      <c r="F511" s="172" t="s">
        <v>800</v>
      </c>
      <c r="H511" s="173">
        <v>2</v>
      </c>
      <c r="I511" s="174"/>
      <c r="L511" s="170"/>
      <c r="M511" s="175"/>
      <c r="N511" s="176"/>
      <c r="O511" s="176"/>
      <c r="P511" s="176"/>
      <c r="Q511" s="176"/>
      <c r="R511" s="176"/>
      <c r="S511" s="176"/>
      <c r="T511" s="177"/>
      <c r="AT511" s="171" t="s">
        <v>134</v>
      </c>
      <c r="AU511" s="171" t="s">
        <v>87</v>
      </c>
      <c r="AV511" s="14" t="s">
        <v>87</v>
      </c>
      <c r="AW511" s="14" t="s">
        <v>33</v>
      </c>
      <c r="AX511" s="14" t="s">
        <v>85</v>
      </c>
      <c r="AY511" s="171" t="s">
        <v>123</v>
      </c>
    </row>
    <row r="512" spans="1:65" s="2" customFormat="1" ht="16.5" customHeight="1">
      <c r="A512" s="33"/>
      <c r="B512" s="144"/>
      <c r="C512" s="145" t="s">
        <v>801</v>
      </c>
      <c r="D512" s="145" t="s">
        <v>126</v>
      </c>
      <c r="E512" s="146" t="s">
        <v>802</v>
      </c>
      <c r="F512" s="147" t="s">
        <v>803</v>
      </c>
      <c r="G512" s="148" t="s">
        <v>515</v>
      </c>
      <c r="H512" s="149">
        <v>4</v>
      </c>
      <c r="I512" s="150"/>
      <c r="J512" s="151">
        <f>ROUND(I512*H512,2)</f>
        <v>0</v>
      </c>
      <c r="K512" s="147" t="s">
        <v>130</v>
      </c>
      <c r="L512" s="34"/>
      <c r="M512" s="152" t="s">
        <v>1</v>
      </c>
      <c r="N512" s="153" t="s">
        <v>42</v>
      </c>
      <c r="O512" s="59"/>
      <c r="P512" s="154">
        <f>O512*H512</f>
        <v>0</v>
      </c>
      <c r="Q512" s="154">
        <v>0.11241</v>
      </c>
      <c r="R512" s="154">
        <f>Q512*H512</f>
        <v>0.44963999999999998</v>
      </c>
      <c r="S512" s="154">
        <v>0</v>
      </c>
      <c r="T512" s="155">
        <f>S512*H512</f>
        <v>0</v>
      </c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R512" s="156" t="s">
        <v>147</v>
      </c>
      <c r="AT512" s="156" t="s">
        <v>126</v>
      </c>
      <c r="AU512" s="156" t="s">
        <v>87</v>
      </c>
      <c r="AY512" s="18" t="s">
        <v>123</v>
      </c>
      <c r="BE512" s="157">
        <f>IF(N512="základní",J512,0)</f>
        <v>0</v>
      </c>
      <c r="BF512" s="157">
        <f>IF(N512="snížená",J512,0)</f>
        <v>0</v>
      </c>
      <c r="BG512" s="157">
        <f>IF(N512="zákl. přenesená",J512,0)</f>
        <v>0</v>
      </c>
      <c r="BH512" s="157">
        <f>IF(N512="sníž. přenesená",J512,0)</f>
        <v>0</v>
      </c>
      <c r="BI512" s="157">
        <f>IF(N512="nulová",J512,0)</f>
        <v>0</v>
      </c>
      <c r="BJ512" s="18" t="s">
        <v>85</v>
      </c>
      <c r="BK512" s="157">
        <f>ROUND(I512*H512,2)</f>
        <v>0</v>
      </c>
      <c r="BL512" s="18" t="s">
        <v>147</v>
      </c>
      <c r="BM512" s="156" t="s">
        <v>804</v>
      </c>
    </row>
    <row r="513" spans="1:65" s="2" customFormat="1">
      <c r="A513" s="33"/>
      <c r="B513" s="34"/>
      <c r="C513" s="33"/>
      <c r="D513" s="158" t="s">
        <v>133</v>
      </c>
      <c r="E513" s="33"/>
      <c r="F513" s="159" t="s">
        <v>805</v>
      </c>
      <c r="G513" s="33"/>
      <c r="H513" s="33"/>
      <c r="I513" s="160"/>
      <c r="J513" s="33"/>
      <c r="K513" s="33"/>
      <c r="L513" s="34"/>
      <c r="M513" s="161"/>
      <c r="N513" s="162"/>
      <c r="O513" s="59"/>
      <c r="P513" s="59"/>
      <c r="Q513" s="59"/>
      <c r="R513" s="59"/>
      <c r="S513" s="59"/>
      <c r="T513" s="60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T513" s="18" t="s">
        <v>133</v>
      </c>
      <c r="AU513" s="18" t="s">
        <v>87</v>
      </c>
    </row>
    <row r="514" spans="1:65" s="14" customFormat="1">
      <c r="B514" s="170"/>
      <c r="D514" s="158" t="s">
        <v>134</v>
      </c>
      <c r="E514" s="171" t="s">
        <v>1</v>
      </c>
      <c r="F514" s="172" t="s">
        <v>806</v>
      </c>
      <c r="H514" s="173">
        <v>4</v>
      </c>
      <c r="I514" s="174"/>
      <c r="L514" s="170"/>
      <c r="M514" s="175"/>
      <c r="N514" s="176"/>
      <c r="O514" s="176"/>
      <c r="P514" s="176"/>
      <c r="Q514" s="176"/>
      <c r="R514" s="176"/>
      <c r="S514" s="176"/>
      <c r="T514" s="177"/>
      <c r="AT514" s="171" t="s">
        <v>134</v>
      </c>
      <c r="AU514" s="171" t="s">
        <v>87</v>
      </c>
      <c r="AV514" s="14" t="s">
        <v>87</v>
      </c>
      <c r="AW514" s="14" t="s">
        <v>33</v>
      </c>
      <c r="AX514" s="14" t="s">
        <v>85</v>
      </c>
      <c r="AY514" s="171" t="s">
        <v>123</v>
      </c>
    </row>
    <row r="515" spans="1:65" s="2" customFormat="1" ht="16.5" customHeight="1">
      <c r="A515" s="33"/>
      <c r="B515" s="144"/>
      <c r="C515" s="197" t="s">
        <v>807</v>
      </c>
      <c r="D515" s="197" t="s">
        <v>387</v>
      </c>
      <c r="E515" s="198" t="s">
        <v>808</v>
      </c>
      <c r="F515" s="199" t="s">
        <v>809</v>
      </c>
      <c r="G515" s="200" t="s">
        <v>515</v>
      </c>
      <c r="H515" s="201">
        <v>4</v>
      </c>
      <c r="I515" s="202"/>
      <c r="J515" s="203">
        <f>ROUND(I515*H515,2)</f>
        <v>0</v>
      </c>
      <c r="K515" s="199" t="s">
        <v>130</v>
      </c>
      <c r="L515" s="204"/>
      <c r="M515" s="205" t="s">
        <v>1</v>
      </c>
      <c r="N515" s="206" t="s">
        <v>42</v>
      </c>
      <c r="O515" s="59"/>
      <c r="P515" s="154">
        <f>O515*H515</f>
        <v>0</v>
      </c>
      <c r="Q515" s="154">
        <v>6.1000000000000004E-3</v>
      </c>
      <c r="R515" s="154">
        <f>Q515*H515</f>
        <v>2.4400000000000002E-2</v>
      </c>
      <c r="S515" s="154">
        <v>0</v>
      </c>
      <c r="T515" s="155">
        <f>S515*H515</f>
        <v>0</v>
      </c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R515" s="156" t="s">
        <v>176</v>
      </c>
      <c r="AT515" s="156" t="s">
        <v>387</v>
      </c>
      <c r="AU515" s="156" t="s">
        <v>87</v>
      </c>
      <c r="AY515" s="18" t="s">
        <v>123</v>
      </c>
      <c r="BE515" s="157">
        <f>IF(N515="základní",J515,0)</f>
        <v>0</v>
      </c>
      <c r="BF515" s="157">
        <f>IF(N515="snížená",J515,0)</f>
        <v>0</v>
      </c>
      <c r="BG515" s="157">
        <f>IF(N515="zákl. přenesená",J515,0)</f>
        <v>0</v>
      </c>
      <c r="BH515" s="157">
        <f>IF(N515="sníž. přenesená",J515,0)</f>
        <v>0</v>
      </c>
      <c r="BI515" s="157">
        <f>IF(N515="nulová",J515,0)</f>
        <v>0</v>
      </c>
      <c r="BJ515" s="18" t="s">
        <v>85</v>
      </c>
      <c r="BK515" s="157">
        <f>ROUND(I515*H515,2)</f>
        <v>0</v>
      </c>
      <c r="BL515" s="18" t="s">
        <v>147</v>
      </c>
      <c r="BM515" s="156" t="s">
        <v>810</v>
      </c>
    </row>
    <row r="516" spans="1:65" s="2" customFormat="1">
      <c r="A516" s="33"/>
      <c r="B516" s="34"/>
      <c r="C516" s="33"/>
      <c r="D516" s="158" t="s">
        <v>133</v>
      </c>
      <c r="E516" s="33"/>
      <c r="F516" s="159" t="s">
        <v>809</v>
      </c>
      <c r="G516" s="33"/>
      <c r="H516" s="33"/>
      <c r="I516" s="160"/>
      <c r="J516" s="33"/>
      <c r="K516" s="33"/>
      <c r="L516" s="34"/>
      <c r="M516" s="161"/>
      <c r="N516" s="162"/>
      <c r="O516" s="59"/>
      <c r="P516" s="59"/>
      <c r="Q516" s="59"/>
      <c r="R516" s="59"/>
      <c r="S516" s="59"/>
      <c r="T516" s="60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T516" s="18" t="s">
        <v>133</v>
      </c>
      <c r="AU516" s="18" t="s">
        <v>87</v>
      </c>
    </row>
    <row r="517" spans="1:65" s="14" customFormat="1">
      <c r="B517" s="170"/>
      <c r="D517" s="158" t="s">
        <v>134</v>
      </c>
      <c r="E517" s="171" t="s">
        <v>1</v>
      </c>
      <c r="F517" s="172" t="s">
        <v>806</v>
      </c>
      <c r="H517" s="173">
        <v>4</v>
      </c>
      <c r="I517" s="174"/>
      <c r="L517" s="170"/>
      <c r="M517" s="175"/>
      <c r="N517" s="176"/>
      <c r="O517" s="176"/>
      <c r="P517" s="176"/>
      <c r="Q517" s="176"/>
      <c r="R517" s="176"/>
      <c r="S517" s="176"/>
      <c r="T517" s="177"/>
      <c r="AT517" s="171" t="s">
        <v>134</v>
      </c>
      <c r="AU517" s="171" t="s">
        <v>87</v>
      </c>
      <c r="AV517" s="14" t="s">
        <v>87</v>
      </c>
      <c r="AW517" s="14" t="s">
        <v>33</v>
      </c>
      <c r="AX517" s="14" t="s">
        <v>85</v>
      </c>
      <c r="AY517" s="171" t="s">
        <v>123</v>
      </c>
    </row>
    <row r="518" spans="1:65" s="2" customFormat="1" ht="16.5" customHeight="1">
      <c r="A518" s="33"/>
      <c r="B518" s="144"/>
      <c r="C518" s="145" t="s">
        <v>811</v>
      </c>
      <c r="D518" s="145" t="s">
        <v>126</v>
      </c>
      <c r="E518" s="146" t="s">
        <v>812</v>
      </c>
      <c r="F518" s="147" t="s">
        <v>813</v>
      </c>
      <c r="G518" s="148" t="s">
        <v>282</v>
      </c>
      <c r="H518" s="149">
        <v>43.813000000000002</v>
      </c>
      <c r="I518" s="150"/>
      <c r="J518" s="151">
        <f>ROUND(I518*H518,2)</f>
        <v>0</v>
      </c>
      <c r="K518" s="147" t="s">
        <v>130</v>
      </c>
      <c r="L518" s="34"/>
      <c r="M518" s="152" t="s">
        <v>1</v>
      </c>
      <c r="N518" s="153" t="s">
        <v>42</v>
      </c>
      <c r="O518" s="59"/>
      <c r="P518" s="154">
        <f>O518*H518</f>
        <v>0</v>
      </c>
      <c r="Q518" s="154">
        <v>0.10988000000000001</v>
      </c>
      <c r="R518" s="154">
        <f>Q518*H518</f>
        <v>4.8141724400000001</v>
      </c>
      <c r="S518" s="154">
        <v>0</v>
      </c>
      <c r="T518" s="155">
        <f>S518*H518</f>
        <v>0</v>
      </c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R518" s="156" t="s">
        <v>147</v>
      </c>
      <c r="AT518" s="156" t="s">
        <v>126</v>
      </c>
      <c r="AU518" s="156" t="s">
        <v>87</v>
      </c>
      <c r="AY518" s="18" t="s">
        <v>123</v>
      </c>
      <c r="BE518" s="157">
        <f>IF(N518="základní",J518,0)</f>
        <v>0</v>
      </c>
      <c r="BF518" s="157">
        <f>IF(N518="snížená",J518,0)</f>
        <v>0</v>
      </c>
      <c r="BG518" s="157">
        <f>IF(N518="zákl. přenesená",J518,0)</f>
        <v>0</v>
      </c>
      <c r="BH518" s="157">
        <f>IF(N518="sníž. přenesená",J518,0)</f>
        <v>0</v>
      </c>
      <c r="BI518" s="157">
        <f>IF(N518="nulová",J518,0)</f>
        <v>0</v>
      </c>
      <c r="BJ518" s="18" t="s">
        <v>85</v>
      </c>
      <c r="BK518" s="157">
        <f>ROUND(I518*H518,2)</f>
        <v>0</v>
      </c>
      <c r="BL518" s="18" t="s">
        <v>147</v>
      </c>
      <c r="BM518" s="156" t="s">
        <v>814</v>
      </c>
    </row>
    <row r="519" spans="1:65" s="2" customFormat="1" ht="19.5">
      <c r="A519" s="33"/>
      <c r="B519" s="34"/>
      <c r="C519" s="33"/>
      <c r="D519" s="158" t="s">
        <v>133</v>
      </c>
      <c r="E519" s="33"/>
      <c r="F519" s="159" t="s">
        <v>815</v>
      </c>
      <c r="G519" s="33"/>
      <c r="H519" s="33"/>
      <c r="I519" s="160"/>
      <c r="J519" s="33"/>
      <c r="K519" s="33"/>
      <c r="L519" s="34"/>
      <c r="M519" s="161"/>
      <c r="N519" s="162"/>
      <c r="O519" s="59"/>
      <c r="P519" s="59"/>
      <c r="Q519" s="59"/>
      <c r="R519" s="59"/>
      <c r="S519" s="59"/>
      <c r="T519" s="60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T519" s="18" t="s">
        <v>133</v>
      </c>
      <c r="AU519" s="18" t="s">
        <v>87</v>
      </c>
    </row>
    <row r="520" spans="1:65" s="13" customFormat="1">
      <c r="B520" s="163"/>
      <c r="D520" s="158" t="s">
        <v>134</v>
      </c>
      <c r="E520" s="164" t="s">
        <v>1</v>
      </c>
      <c r="F520" s="165" t="s">
        <v>816</v>
      </c>
      <c r="H520" s="164" t="s">
        <v>1</v>
      </c>
      <c r="I520" s="166"/>
      <c r="L520" s="163"/>
      <c r="M520" s="167"/>
      <c r="N520" s="168"/>
      <c r="O520" s="168"/>
      <c r="P520" s="168"/>
      <c r="Q520" s="168"/>
      <c r="R520" s="168"/>
      <c r="S520" s="168"/>
      <c r="T520" s="169"/>
      <c r="AT520" s="164" t="s">
        <v>134</v>
      </c>
      <c r="AU520" s="164" t="s">
        <v>87</v>
      </c>
      <c r="AV520" s="13" t="s">
        <v>85</v>
      </c>
      <c r="AW520" s="13" t="s">
        <v>33</v>
      </c>
      <c r="AX520" s="13" t="s">
        <v>77</v>
      </c>
      <c r="AY520" s="164" t="s">
        <v>123</v>
      </c>
    </row>
    <row r="521" spans="1:65" s="14" customFormat="1">
      <c r="B521" s="170"/>
      <c r="D521" s="158" t="s">
        <v>134</v>
      </c>
      <c r="E521" s="171" t="s">
        <v>1</v>
      </c>
      <c r="F521" s="172" t="s">
        <v>817</v>
      </c>
      <c r="H521" s="173">
        <v>43.813000000000002</v>
      </c>
      <c r="I521" s="174"/>
      <c r="L521" s="170"/>
      <c r="M521" s="175"/>
      <c r="N521" s="176"/>
      <c r="O521" s="176"/>
      <c r="P521" s="176"/>
      <c r="Q521" s="176"/>
      <c r="R521" s="176"/>
      <c r="S521" s="176"/>
      <c r="T521" s="177"/>
      <c r="AT521" s="171" t="s">
        <v>134</v>
      </c>
      <c r="AU521" s="171" t="s">
        <v>87</v>
      </c>
      <c r="AV521" s="14" t="s">
        <v>87</v>
      </c>
      <c r="AW521" s="14" t="s">
        <v>33</v>
      </c>
      <c r="AX521" s="14" t="s">
        <v>85</v>
      </c>
      <c r="AY521" s="171" t="s">
        <v>123</v>
      </c>
    </row>
    <row r="522" spans="1:65" s="2" customFormat="1" ht="16.5" customHeight="1">
      <c r="A522" s="33"/>
      <c r="B522" s="144"/>
      <c r="C522" s="197" t="s">
        <v>818</v>
      </c>
      <c r="D522" s="197" t="s">
        <v>387</v>
      </c>
      <c r="E522" s="198" t="s">
        <v>819</v>
      </c>
      <c r="F522" s="199" t="s">
        <v>820</v>
      </c>
      <c r="G522" s="200" t="s">
        <v>232</v>
      </c>
      <c r="H522" s="201">
        <v>7.08</v>
      </c>
      <c r="I522" s="202"/>
      <c r="J522" s="203">
        <f>ROUND(I522*H522,2)</f>
        <v>0</v>
      </c>
      <c r="K522" s="199" t="s">
        <v>130</v>
      </c>
      <c r="L522" s="204"/>
      <c r="M522" s="205" t="s">
        <v>1</v>
      </c>
      <c r="N522" s="206" t="s">
        <v>42</v>
      </c>
      <c r="O522" s="59"/>
      <c r="P522" s="154">
        <f>O522*H522</f>
        <v>0</v>
      </c>
      <c r="Q522" s="154">
        <v>0.41699999999999998</v>
      </c>
      <c r="R522" s="154">
        <f>Q522*H522</f>
        <v>2.9523600000000001</v>
      </c>
      <c r="S522" s="154">
        <v>0</v>
      </c>
      <c r="T522" s="155">
        <f>S522*H522</f>
        <v>0</v>
      </c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R522" s="156" t="s">
        <v>176</v>
      </c>
      <c r="AT522" s="156" t="s">
        <v>387</v>
      </c>
      <c r="AU522" s="156" t="s">
        <v>87</v>
      </c>
      <c r="AY522" s="18" t="s">
        <v>123</v>
      </c>
      <c r="BE522" s="157">
        <f>IF(N522="základní",J522,0)</f>
        <v>0</v>
      </c>
      <c r="BF522" s="157">
        <f>IF(N522="snížená",J522,0)</f>
        <v>0</v>
      </c>
      <c r="BG522" s="157">
        <f>IF(N522="zákl. přenesená",J522,0)</f>
        <v>0</v>
      </c>
      <c r="BH522" s="157">
        <f>IF(N522="sníž. přenesená",J522,0)</f>
        <v>0</v>
      </c>
      <c r="BI522" s="157">
        <f>IF(N522="nulová",J522,0)</f>
        <v>0</v>
      </c>
      <c r="BJ522" s="18" t="s">
        <v>85</v>
      </c>
      <c r="BK522" s="157">
        <f>ROUND(I522*H522,2)</f>
        <v>0</v>
      </c>
      <c r="BL522" s="18" t="s">
        <v>147</v>
      </c>
      <c r="BM522" s="156" t="s">
        <v>821</v>
      </c>
    </row>
    <row r="523" spans="1:65" s="2" customFormat="1">
      <c r="A523" s="33"/>
      <c r="B523" s="34"/>
      <c r="C523" s="33"/>
      <c r="D523" s="158" t="s">
        <v>133</v>
      </c>
      <c r="E523" s="33"/>
      <c r="F523" s="159" t="s">
        <v>820</v>
      </c>
      <c r="G523" s="33"/>
      <c r="H523" s="33"/>
      <c r="I523" s="160"/>
      <c r="J523" s="33"/>
      <c r="K523" s="33"/>
      <c r="L523" s="34"/>
      <c r="M523" s="161"/>
      <c r="N523" s="162"/>
      <c r="O523" s="59"/>
      <c r="P523" s="59"/>
      <c r="Q523" s="59"/>
      <c r="R523" s="59"/>
      <c r="S523" s="59"/>
      <c r="T523" s="60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T523" s="18" t="s">
        <v>133</v>
      </c>
      <c r="AU523" s="18" t="s">
        <v>87</v>
      </c>
    </row>
    <row r="524" spans="1:65" s="13" customFormat="1">
      <c r="B524" s="163"/>
      <c r="D524" s="158" t="s">
        <v>134</v>
      </c>
      <c r="E524" s="164" t="s">
        <v>1</v>
      </c>
      <c r="F524" s="165" t="s">
        <v>816</v>
      </c>
      <c r="H524" s="164" t="s">
        <v>1</v>
      </c>
      <c r="I524" s="166"/>
      <c r="L524" s="163"/>
      <c r="M524" s="167"/>
      <c r="N524" s="168"/>
      <c r="O524" s="168"/>
      <c r="P524" s="168"/>
      <c r="Q524" s="168"/>
      <c r="R524" s="168"/>
      <c r="S524" s="168"/>
      <c r="T524" s="169"/>
      <c r="AT524" s="164" t="s">
        <v>134</v>
      </c>
      <c r="AU524" s="164" t="s">
        <v>87</v>
      </c>
      <c r="AV524" s="13" t="s">
        <v>85</v>
      </c>
      <c r="AW524" s="13" t="s">
        <v>33</v>
      </c>
      <c r="AX524" s="13" t="s">
        <v>77</v>
      </c>
      <c r="AY524" s="164" t="s">
        <v>123</v>
      </c>
    </row>
    <row r="525" spans="1:65" s="14" customFormat="1">
      <c r="B525" s="170"/>
      <c r="D525" s="158" t="s">
        <v>134</v>
      </c>
      <c r="E525" s="171" t="s">
        <v>1</v>
      </c>
      <c r="F525" s="172" t="s">
        <v>822</v>
      </c>
      <c r="H525" s="173">
        <v>7.01</v>
      </c>
      <c r="I525" s="174"/>
      <c r="L525" s="170"/>
      <c r="M525" s="175"/>
      <c r="N525" s="176"/>
      <c r="O525" s="176"/>
      <c r="P525" s="176"/>
      <c r="Q525" s="176"/>
      <c r="R525" s="176"/>
      <c r="S525" s="176"/>
      <c r="T525" s="177"/>
      <c r="AT525" s="171" t="s">
        <v>134</v>
      </c>
      <c r="AU525" s="171" t="s">
        <v>87</v>
      </c>
      <c r="AV525" s="14" t="s">
        <v>87</v>
      </c>
      <c r="AW525" s="14" t="s">
        <v>33</v>
      </c>
      <c r="AX525" s="14" t="s">
        <v>85</v>
      </c>
      <c r="AY525" s="171" t="s">
        <v>123</v>
      </c>
    </row>
    <row r="526" spans="1:65" s="13" customFormat="1">
      <c r="B526" s="163"/>
      <c r="D526" s="158" t="s">
        <v>134</v>
      </c>
      <c r="E526" s="164" t="s">
        <v>1</v>
      </c>
      <c r="F526" s="165" t="s">
        <v>823</v>
      </c>
      <c r="H526" s="164" t="s">
        <v>1</v>
      </c>
      <c r="I526" s="166"/>
      <c r="L526" s="163"/>
      <c r="M526" s="167"/>
      <c r="N526" s="168"/>
      <c r="O526" s="168"/>
      <c r="P526" s="168"/>
      <c r="Q526" s="168"/>
      <c r="R526" s="168"/>
      <c r="S526" s="168"/>
      <c r="T526" s="169"/>
      <c r="AT526" s="164" t="s">
        <v>134</v>
      </c>
      <c r="AU526" s="164" t="s">
        <v>87</v>
      </c>
      <c r="AV526" s="13" t="s">
        <v>85</v>
      </c>
      <c r="AW526" s="13" t="s">
        <v>33</v>
      </c>
      <c r="AX526" s="13" t="s">
        <v>77</v>
      </c>
      <c r="AY526" s="164" t="s">
        <v>123</v>
      </c>
    </row>
    <row r="527" spans="1:65" s="14" customFormat="1">
      <c r="B527" s="170"/>
      <c r="D527" s="158" t="s">
        <v>134</v>
      </c>
      <c r="F527" s="172" t="s">
        <v>824</v>
      </c>
      <c r="H527" s="173">
        <v>7.08</v>
      </c>
      <c r="I527" s="174"/>
      <c r="L527" s="170"/>
      <c r="M527" s="175"/>
      <c r="N527" s="176"/>
      <c r="O527" s="176"/>
      <c r="P527" s="176"/>
      <c r="Q527" s="176"/>
      <c r="R527" s="176"/>
      <c r="S527" s="176"/>
      <c r="T527" s="177"/>
      <c r="AT527" s="171" t="s">
        <v>134</v>
      </c>
      <c r="AU527" s="171" t="s">
        <v>87</v>
      </c>
      <c r="AV527" s="14" t="s">
        <v>87</v>
      </c>
      <c r="AW527" s="14" t="s">
        <v>3</v>
      </c>
      <c r="AX527" s="14" t="s">
        <v>85</v>
      </c>
      <c r="AY527" s="171" t="s">
        <v>123</v>
      </c>
    </row>
    <row r="528" spans="1:65" s="2" customFormat="1" ht="16.5" customHeight="1">
      <c r="A528" s="33"/>
      <c r="B528" s="144"/>
      <c r="C528" s="145" t="s">
        <v>825</v>
      </c>
      <c r="D528" s="145" t="s">
        <v>126</v>
      </c>
      <c r="E528" s="146" t="s">
        <v>826</v>
      </c>
      <c r="F528" s="147" t="s">
        <v>827</v>
      </c>
      <c r="G528" s="148" t="s">
        <v>282</v>
      </c>
      <c r="H528" s="149">
        <v>149</v>
      </c>
      <c r="I528" s="150"/>
      <c r="J528" s="151">
        <f>ROUND(I528*H528,2)</f>
        <v>0</v>
      </c>
      <c r="K528" s="147" t="s">
        <v>130</v>
      </c>
      <c r="L528" s="34"/>
      <c r="M528" s="152" t="s">
        <v>1</v>
      </c>
      <c r="N528" s="153" t="s">
        <v>42</v>
      </c>
      <c r="O528" s="59"/>
      <c r="P528" s="154">
        <f>O528*H528</f>
        <v>0</v>
      </c>
      <c r="Q528" s="154">
        <v>0.16849</v>
      </c>
      <c r="R528" s="154">
        <f>Q528*H528</f>
        <v>25.10501</v>
      </c>
      <c r="S528" s="154">
        <v>0</v>
      </c>
      <c r="T528" s="155">
        <f>S528*H528</f>
        <v>0</v>
      </c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R528" s="156" t="s">
        <v>147</v>
      </c>
      <c r="AT528" s="156" t="s">
        <v>126</v>
      </c>
      <c r="AU528" s="156" t="s">
        <v>87</v>
      </c>
      <c r="AY528" s="18" t="s">
        <v>123</v>
      </c>
      <c r="BE528" s="157">
        <f>IF(N528="základní",J528,0)</f>
        <v>0</v>
      </c>
      <c r="BF528" s="157">
        <f>IF(N528="snížená",J528,0)</f>
        <v>0</v>
      </c>
      <c r="BG528" s="157">
        <f>IF(N528="zákl. přenesená",J528,0)</f>
        <v>0</v>
      </c>
      <c r="BH528" s="157">
        <f>IF(N528="sníž. přenesená",J528,0)</f>
        <v>0</v>
      </c>
      <c r="BI528" s="157">
        <f>IF(N528="nulová",J528,0)</f>
        <v>0</v>
      </c>
      <c r="BJ528" s="18" t="s">
        <v>85</v>
      </c>
      <c r="BK528" s="157">
        <f>ROUND(I528*H528,2)</f>
        <v>0</v>
      </c>
      <c r="BL528" s="18" t="s">
        <v>147</v>
      </c>
      <c r="BM528" s="156" t="s">
        <v>828</v>
      </c>
    </row>
    <row r="529" spans="1:65" s="2" customFormat="1" ht="19.5">
      <c r="A529" s="33"/>
      <c r="B529" s="34"/>
      <c r="C529" s="33"/>
      <c r="D529" s="158" t="s">
        <v>133</v>
      </c>
      <c r="E529" s="33"/>
      <c r="F529" s="159" t="s">
        <v>829</v>
      </c>
      <c r="G529" s="33"/>
      <c r="H529" s="33"/>
      <c r="I529" s="160"/>
      <c r="J529" s="33"/>
      <c r="K529" s="33"/>
      <c r="L529" s="34"/>
      <c r="M529" s="161"/>
      <c r="N529" s="162"/>
      <c r="O529" s="59"/>
      <c r="P529" s="59"/>
      <c r="Q529" s="59"/>
      <c r="R529" s="59"/>
      <c r="S529" s="59"/>
      <c r="T529" s="60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T529" s="18" t="s">
        <v>133</v>
      </c>
      <c r="AU529" s="18" t="s">
        <v>87</v>
      </c>
    </row>
    <row r="530" spans="1:65" s="13" customFormat="1">
      <c r="B530" s="163"/>
      <c r="D530" s="158" t="s">
        <v>134</v>
      </c>
      <c r="E530" s="164" t="s">
        <v>1</v>
      </c>
      <c r="F530" s="165" t="s">
        <v>830</v>
      </c>
      <c r="H530" s="164" t="s">
        <v>1</v>
      </c>
      <c r="I530" s="166"/>
      <c r="L530" s="163"/>
      <c r="M530" s="167"/>
      <c r="N530" s="168"/>
      <c r="O530" s="168"/>
      <c r="P530" s="168"/>
      <c r="Q530" s="168"/>
      <c r="R530" s="168"/>
      <c r="S530" s="168"/>
      <c r="T530" s="169"/>
      <c r="AT530" s="164" t="s">
        <v>134</v>
      </c>
      <c r="AU530" s="164" t="s">
        <v>87</v>
      </c>
      <c r="AV530" s="13" t="s">
        <v>85</v>
      </c>
      <c r="AW530" s="13" t="s">
        <v>33</v>
      </c>
      <c r="AX530" s="13" t="s">
        <v>77</v>
      </c>
      <c r="AY530" s="164" t="s">
        <v>123</v>
      </c>
    </row>
    <row r="531" spans="1:65" s="14" customFormat="1">
      <c r="B531" s="170"/>
      <c r="D531" s="158" t="s">
        <v>134</v>
      </c>
      <c r="E531" s="171" t="s">
        <v>1</v>
      </c>
      <c r="F531" s="172" t="s">
        <v>831</v>
      </c>
      <c r="H531" s="173">
        <v>149</v>
      </c>
      <c r="I531" s="174"/>
      <c r="L531" s="170"/>
      <c r="M531" s="175"/>
      <c r="N531" s="176"/>
      <c r="O531" s="176"/>
      <c r="P531" s="176"/>
      <c r="Q531" s="176"/>
      <c r="R531" s="176"/>
      <c r="S531" s="176"/>
      <c r="T531" s="177"/>
      <c r="AT531" s="171" t="s">
        <v>134</v>
      </c>
      <c r="AU531" s="171" t="s">
        <v>87</v>
      </c>
      <c r="AV531" s="14" t="s">
        <v>87</v>
      </c>
      <c r="AW531" s="14" t="s">
        <v>33</v>
      </c>
      <c r="AX531" s="14" t="s">
        <v>85</v>
      </c>
      <c r="AY531" s="171" t="s">
        <v>123</v>
      </c>
    </row>
    <row r="532" spans="1:65" s="2" customFormat="1" ht="16.5" customHeight="1">
      <c r="A532" s="33"/>
      <c r="B532" s="144"/>
      <c r="C532" s="197" t="s">
        <v>832</v>
      </c>
      <c r="D532" s="197" t="s">
        <v>387</v>
      </c>
      <c r="E532" s="198" t="s">
        <v>833</v>
      </c>
      <c r="F532" s="199" t="s">
        <v>834</v>
      </c>
      <c r="G532" s="200" t="s">
        <v>282</v>
      </c>
      <c r="H532" s="201">
        <v>132.1</v>
      </c>
      <c r="I532" s="202"/>
      <c r="J532" s="203">
        <f>ROUND(I532*H532,2)</f>
        <v>0</v>
      </c>
      <c r="K532" s="199" t="s">
        <v>130</v>
      </c>
      <c r="L532" s="204"/>
      <c r="M532" s="205" t="s">
        <v>1</v>
      </c>
      <c r="N532" s="206" t="s">
        <v>42</v>
      </c>
      <c r="O532" s="59"/>
      <c r="P532" s="154">
        <f>O532*H532</f>
        <v>0</v>
      </c>
      <c r="Q532" s="154">
        <v>0.105</v>
      </c>
      <c r="R532" s="154">
        <f>Q532*H532</f>
        <v>13.870499999999998</v>
      </c>
      <c r="S532" s="154">
        <v>0</v>
      </c>
      <c r="T532" s="155">
        <f>S532*H532</f>
        <v>0</v>
      </c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R532" s="156" t="s">
        <v>176</v>
      </c>
      <c r="AT532" s="156" t="s">
        <v>387</v>
      </c>
      <c r="AU532" s="156" t="s">
        <v>87</v>
      </c>
      <c r="AY532" s="18" t="s">
        <v>123</v>
      </c>
      <c r="BE532" s="157">
        <f>IF(N532="základní",J532,0)</f>
        <v>0</v>
      </c>
      <c r="BF532" s="157">
        <f>IF(N532="snížená",J532,0)</f>
        <v>0</v>
      </c>
      <c r="BG532" s="157">
        <f>IF(N532="zákl. přenesená",J532,0)</f>
        <v>0</v>
      </c>
      <c r="BH532" s="157">
        <f>IF(N532="sníž. přenesená",J532,0)</f>
        <v>0</v>
      </c>
      <c r="BI532" s="157">
        <f>IF(N532="nulová",J532,0)</f>
        <v>0</v>
      </c>
      <c r="BJ532" s="18" t="s">
        <v>85</v>
      </c>
      <c r="BK532" s="157">
        <f>ROUND(I532*H532,2)</f>
        <v>0</v>
      </c>
      <c r="BL532" s="18" t="s">
        <v>147</v>
      </c>
      <c r="BM532" s="156" t="s">
        <v>835</v>
      </c>
    </row>
    <row r="533" spans="1:65" s="2" customFormat="1">
      <c r="A533" s="33"/>
      <c r="B533" s="34"/>
      <c r="C533" s="33"/>
      <c r="D533" s="158" t="s">
        <v>133</v>
      </c>
      <c r="E533" s="33"/>
      <c r="F533" s="159" t="s">
        <v>834</v>
      </c>
      <c r="G533" s="33"/>
      <c r="H533" s="33"/>
      <c r="I533" s="160"/>
      <c r="J533" s="33"/>
      <c r="K533" s="33"/>
      <c r="L533" s="34"/>
      <c r="M533" s="161"/>
      <c r="N533" s="162"/>
      <c r="O533" s="59"/>
      <c r="P533" s="59"/>
      <c r="Q533" s="59"/>
      <c r="R533" s="59"/>
      <c r="S533" s="59"/>
      <c r="T533" s="60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T533" s="18" t="s">
        <v>133</v>
      </c>
      <c r="AU533" s="18" t="s">
        <v>87</v>
      </c>
    </row>
    <row r="534" spans="1:65" s="13" customFormat="1">
      <c r="B534" s="163"/>
      <c r="D534" s="158" t="s">
        <v>134</v>
      </c>
      <c r="E534" s="164" t="s">
        <v>1</v>
      </c>
      <c r="F534" s="165" t="s">
        <v>830</v>
      </c>
      <c r="H534" s="164" t="s">
        <v>1</v>
      </c>
      <c r="I534" s="166"/>
      <c r="L534" s="163"/>
      <c r="M534" s="167"/>
      <c r="N534" s="168"/>
      <c r="O534" s="168"/>
      <c r="P534" s="168"/>
      <c r="Q534" s="168"/>
      <c r="R534" s="168"/>
      <c r="S534" s="168"/>
      <c r="T534" s="169"/>
      <c r="AT534" s="164" t="s">
        <v>134</v>
      </c>
      <c r="AU534" s="164" t="s">
        <v>87</v>
      </c>
      <c r="AV534" s="13" t="s">
        <v>85</v>
      </c>
      <c r="AW534" s="13" t="s">
        <v>33</v>
      </c>
      <c r="AX534" s="13" t="s">
        <v>77</v>
      </c>
      <c r="AY534" s="164" t="s">
        <v>123</v>
      </c>
    </row>
    <row r="535" spans="1:65" s="14" customFormat="1">
      <c r="B535" s="170"/>
      <c r="D535" s="158" t="s">
        <v>134</v>
      </c>
      <c r="E535" s="171" t="s">
        <v>1</v>
      </c>
      <c r="F535" s="172" t="s">
        <v>831</v>
      </c>
      <c r="H535" s="173">
        <v>149</v>
      </c>
      <c r="I535" s="174"/>
      <c r="L535" s="170"/>
      <c r="M535" s="175"/>
      <c r="N535" s="176"/>
      <c r="O535" s="176"/>
      <c r="P535" s="176"/>
      <c r="Q535" s="176"/>
      <c r="R535" s="176"/>
      <c r="S535" s="176"/>
      <c r="T535" s="177"/>
      <c r="AT535" s="171" t="s">
        <v>134</v>
      </c>
      <c r="AU535" s="171" t="s">
        <v>87</v>
      </c>
      <c r="AV535" s="14" t="s">
        <v>87</v>
      </c>
      <c r="AW535" s="14" t="s">
        <v>33</v>
      </c>
      <c r="AX535" s="14" t="s">
        <v>77</v>
      </c>
      <c r="AY535" s="171" t="s">
        <v>123</v>
      </c>
    </row>
    <row r="536" spans="1:65" s="14" customFormat="1">
      <c r="B536" s="170"/>
      <c r="D536" s="158" t="s">
        <v>134</v>
      </c>
      <c r="E536" s="171" t="s">
        <v>1</v>
      </c>
      <c r="F536" s="172" t="s">
        <v>836</v>
      </c>
      <c r="H536" s="173">
        <v>-15.9</v>
      </c>
      <c r="I536" s="174"/>
      <c r="L536" s="170"/>
      <c r="M536" s="175"/>
      <c r="N536" s="176"/>
      <c r="O536" s="176"/>
      <c r="P536" s="176"/>
      <c r="Q536" s="176"/>
      <c r="R536" s="176"/>
      <c r="S536" s="176"/>
      <c r="T536" s="177"/>
      <c r="AT536" s="171" t="s">
        <v>134</v>
      </c>
      <c r="AU536" s="171" t="s">
        <v>87</v>
      </c>
      <c r="AV536" s="14" t="s">
        <v>87</v>
      </c>
      <c r="AW536" s="14" t="s">
        <v>33</v>
      </c>
      <c r="AX536" s="14" t="s">
        <v>77</v>
      </c>
      <c r="AY536" s="171" t="s">
        <v>123</v>
      </c>
    </row>
    <row r="537" spans="1:65" s="14" customFormat="1">
      <c r="B537" s="170"/>
      <c r="D537" s="158" t="s">
        <v>134</v>
      </c>
      <c r="E537" s="171" t="s">
        <v>1</v>
      </c>
      <c r="F537" s="172" t="s">
        <v>837</v>
      </c>
      <c r="H537" s="173">
        <v>-1</v>
      </c>
      <c r="I537" s="174"/>
      <c r="L537" s="170"/>
      <c r="M537" s="175"/>
      <c r="N537" s="176"/>
      <c r="O537" s="176"/>
      <c r="P537" s="176"/>
      <c r="Q537" s="176"/>
      <c r="R537" s="176"/>
      <c r="S537" s="176"/>
      <c r="T537" s="177"/>
      <c r="AT537" s="171" t="s">
        <v>134</v>
      </c>
      <c r="AU537" s="171" t="s">
        <v>87</v>
      </c>
      <c r="AV537" s="14" t="s">
        <v>87</v>
      </c>
      <c r="AW537" s="14" t="s">
        <v>33</v>
      </c>
      <c r="AX537" s="14" t="s">
        <v>77</v>
      </c>
      <c r="AY537" s="171" t="s">
        <v>123</v>
      </c>
    </row>
    <row r="538" spans="1:65" s="15" customFormat="1">
      <c r="B538" s="181"/>
      <c r="D538" s="158" t="s">
        <v>134</v>
      </c>
      <c r="E538" s="182" t="s">
        <v>1</v>
      </c>
      <c r="F538" s="183" t="s">
        <v>262</v>
      </c>
      <c r="H538" s="184">
        <v>132.1</v>
      </c>
      <c r="I538" s="185"/>
      <c r="L538" s="181"/>
      <c r="M538" s="186"/>
      <c r="N538" s="187"/>
      <c r="O538" s="187"/>
      <c r="P538" s="187"/>
      <c r="Q538" s="187"/>
      <c r="R538" s="187"/>
      <c r="S538" s="187"/>
      <c r="T538" s="188"/>
      <c r="AT538" s="182" t="s">
        <v>134</v>
      </c>
      <c r="AU538" s="182" t="s">
        <v>87</v>
      </c>
      <c r="AV538" s="15" t="s">
        <v>147</v>
      </c>
      <c r="AW538" s="15" t="s">
        <v>33</v>
      </c>
      <c r="AX538" s="15" t="s">
        <v>85</v>
      </c>
      <c r="AY538" s="182" t="s">
        <v>123</v>
      </c>
    </row>
    <row r="539" spans="1:65" s="2" customFormat="1" ht="16.5" customHeight="1">
      <c r="A539" s="33"/>
      <c r="B539" s="144"/>
      <c r="C539" s="197" t="s">
        <v>838</v>
      </c>
      <c r="D539" s="197" t="s">
        <v>387</v>
      </c>
      <c r="E539" s="198" t="s">
        <v>839</v>
      </c>
      <c r="F539" s="199" t="s">
        <v>840</v>
      </c>
      <c r="G539" s="200" t="s">
        <v>282</v>
      </c>
      <c r="H539" s="201">
        <v>6.4</v>
      </c>
      <c r="I539" s="202"/>
      <c r="J539" s="203">
        <f>ROUND(I539*H539,2)</f>
        <v>0</v>
      </c>
      <c r="K539" s="199" t="s">
        <v>130</v>
      </c>
      <c r="L539" s="204"/>
      <c r="M539" s="205" t="s">
        <v>1</v>
      </c>
      <c r="N539" s="206" t="s">
        <v>42</v>
      </c>
      <c r="O539" s="59"/>
      <c r="P539" s="154">
        <f>O539*H539</f>
        <v>0</v>
      </c>
      <c r="Q539" s="154">
        <v>0.105</v>
      </c>
      <c r="R539" s="154">
        <f>Q539*H539</f>
        <v>0.67200000000000004</v>
      </c>
      <c r="S539" s="154">
        <v>0</v>
      </c>
      <c r="T539" s="155">
        <f>S539*H539</f>
        <v>0</v>
      </c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R539" s="156" t="s">
        <v>176</v>
      </c>
      <c r="AT539" s="156" t="s">
        <v>387</v>
      </c>
      <c r="AU539" s="156" t="s">
        <v>87</v>
      </c>
      <c r="AY539" s="18" t="s">
        <v>123</v>
      </c>
      <c r="BE539" s="157">
        <f>IF(N539="základní",J539,0)</f>
        <v>0</v>
      </c>
      <c r="BF539" s="157">
        <f>IF(N539="snížená",J539,0)</f>
        <v>0</v>
      </c>
      <c r="BG539" s="157">
        <f>IF(N539="zákl. přenesená",J539,0)</f>
        <v>0</v>
      </c>
      <c r="BH539" s="157">
        <f>IF(N539="sníž. přenesená",J539,0)</f>
        <v>0</v>
      </c>
      <c r="BI539" s="157">
        <f>IF(N539="nulová",J539,0)</f>
        <v>0</v>
      </c>
      <c r="BJ539" s="18" t="s">
        <v>85</v>
      </c>
      <c r="BK539" s="157">
        <f>ROUND(I539*H539,2)</f>
        <v>0</v>
      </c>
      <c r="BL539" s="18" t="s">
        <v>147</v>
      </c>
      <c r="BM539" s="156" t="s">
        <v>841</v>
      </c>
    </row>
    <row r="540" spans="1:65" s="2" customFormat="1">
      <c r="A540" s="33"/>
      <c r="B540" s="34"/>
      <c r="C540" s="33"/>
      <c r="D540" s="158" t="s">
        <v>133</v>
      </c>
      <c r="E540" s="33"/>
      <c r="F540" s="159" t="s">
        <v>840</v>
      </c>
      <c r="G540" s="33"/>
      <c r="H540" s="33"/>
      <c r="I540" s="160"/>
      <c r="J540" s="33"/>
      <c r="K540" s="33"/>
      <c r="L540" s="34"/>
      <c r="M540" s="161"/>
      <c r="N540" s="162"/>
      <c r="O540" s="59"/>
      <c r="P540" s="59"/>
      <c r="Q540" s="59"/>
      <c r="R540" s="59"/>
      <c r="S540" s="59"/>
      <c r="T540" s="60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T540" s="18" t="s">
        <v>133</v>
      </c>
      <c r="AU540" s="18" t="s">
        <v>87</v>
      </c>
    </row>
    <row r="541" spans="1:65" s="14" customFormat="1">
      <c r="B541" s="170"/>
      <c r="D541" s="158" t="s">
        <v>134</v>
      </c>
      <c r="E541" s="171" t="s">
        <v>1</v>
      </c>
      <c r="F541" s="172" t="s">
        <v>842</v>
      </c>
      <c r="H541" s="173">
        <v>3.2</v>
      </c>
      <c r="I541" s="174"/>
      <c r="L541" s="170"/>
      <c r="M541" s="175"/>
      <c r="N541" s="176"/>
      <c r="O541" s="176"/>
      <c r="P541" s="176"/>
      <c r="Q541" s="176"/>
      <c r="R541" s="176"/>
      <c r="S541" s="176"/>
      <c r="T541" s="177"/>
      <c r="AT541" s="171" t="s">
        <v>134</v>
      </c>
      <c r="AU541" s="171" t="s">
        <v>87</v>
      </c>
      <c r="AV541" s="14" t="s">
        <v>87</v>
      </c>
      <c r="AW541" s="14" t="s">
        <v>33</v>
      </c>
      <c r="AX541" s="14" t="s">
        <v>77</v>
      </c>
      <c r="AY541" s="171" t="s">
        <v>123</v>
      </c>
    </row>
    <row r="542" spans="1:65" s="14" customFormat="1">
      <c r="B542" s="170"/>
      <c r="D542" s="158" t="s">
        <v>134</v>
      </c>
      <c r="E542" s="171" t="s">
        <v>1</v>
      </c>
      <c r="F542" s="172" t="s">
        <v>843</v>
      </c>
      <c r="H542" s="173">
        <v>3.2</v>
      </c>
      <c r="I542" s="174"/>
      <c r="L542" s="170"/>
      <c r="M542" s="175"/>
      <c r="N542" s="176"/>
      <c r="O542" s="176"/>
      <c r="P542" s="176"/>
      <c r="Q542" s="176"/>
      <c r="R542" s="176"/>
      <c r="S542" s="176"/>
      <c r="T542" s="177"/>
      <c r="AT542" s="171" t="s">
        <v>134</v>
      </c>
      <c r="AU542" s="171" t="s">
        <v>87</v>
      </c>
      <c r="AV542" s="14" t="s">
        <v>87</v>
      </c>
      <c r="AW542" s="14" t="s">
        <v>33</v>
      </c>
      <c r="AX542" s="14" t="s">
        <v>77</v>
      </c>
      <c r="AY542" s="171" t="s">
        <v>123</v>
      </c>
    </row>
    <row r="543" spans="1:65" s="15" customFormat="1">
      <c r="B543" s="181"/>
      <c r="D543" s="158" t="s">
        <v>134</v>
      </c>
      <c r="E543" s="182" t="s">
        <v>1</v>
      </c>
      <c r="F543" s="183" t="s">
        <v>262</v>
      </c>
      <c r="H543" s="184">
        <v>6.4</v>
      </c>
      <c r="I543" s="185"/>
      <c r="L543" s="181"/>
      <c r="M543" s="186"/>
      <c r="N543" s="187"/>
      <c r="O543" s="187"/>
      <c r="P543" s="187"/>
      <c r="Q543" s="187"/>
      <c r="R543" s="187"/>
      <c r="S543" s="187"/>
      <c r="T543" s="188"/>
      <c r="AT543" s="182" t="s">
        <v>134</v>
      </c>
      <c r="AU543" s="182" t="s">
        <v>87</v>
      </c>
      <c r="AV543" s="15" t="s">
        <v>147</v>
      </c>
      <c r="AW543" s="15" t="s">
        <v>33</v>
      </c>
      <c r="AX543" s="15" t="s">
        <v>85</v>
      </c>
      <c r="AY543" s="182" t="s">
        <v>123</v>
      </c>
    </row>
    <row r="544" spans="1:65" s="2" customFormat="1" ht="16.5" customHeight="1">
      <c r="A544" s="33"/>
      <c r="B544" s="144"/>
      <c r="C544" s="197" t="s">
        <v>844</v>
      </c>
      <c r="D544" s="197" t="s">
        <v>387</v>
      </c>
      <c r="E544" s="198" t="s">
        <v>845</v>
      </c>
      <c r="F544" s="199" t="s">
        <v>846</v>
      </c>
      <c r="G544" s="200" t="s">
        <v>282</v>
      </c>
      <c r="H544" s="201">
        <v>9.5</v>
      </c>
      <c r="I544" s="202"/>
      <c r="J544" s="203">
        <f>ROUND(I544*H544,2)</f>
        <v>0</v>
      </c>
      <c r="K544" s="199" t="s">
        <v>130</v>
      </c>
      <c r="L544" s="204"/>
      <c r="M544" s="205" t="s">
        <v>1</v>
      </c>
      <c r="N544" s="206" t="s">
        <v>42</v>
      </c>
      <c r="O544" s="59"/>
      <c r="P544" s="154">
        <f>O544*H544</f>
        <v>0</v>
      </c>
      <c r="Q544" s="154">
        <v>0.105</v>
      </c>
      <c r="R544" s="154">
        <f>Q544*H544</f>
        <v>0.99749999999999994</v>
      </c>
      <c r="S544" s="154">
        <v>0</v>
      </c>
      <c r="T544" s="155">
        <f>S544*H544</f>
        <v>0</v>
      </c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R544" s="156" t="s">
        <v>176</v>
      </c>
      <c r="AT544" s="156" t="s">
        <v>387</v>
      </c>
      <c r="AU544" s="156" t="s">
        <v>87</v>
      </c>
      <c r="AY544" s="18" t="s">
        <v>123</v>
      </c>
      <c r="BE544" s="157">
        <f>IF(N544="základní",J544,0)</f>
        <v>0</v>
      </c>
      <c r="BF544" s="157">
        <f>IF(N544="snížená",J544,0)</f>
        <v>0</v>
      </c>
      <c r="BG544" s="157">
        <f>IF(N544="zákl. přenesená",J544,0)</f>
        <v>0</v>
      </c>
      <c r="BH544" s="157">
        <f>IF(N544="sníž. přenesená",J544,0)</f>
        <v>0</v>
      </c>
      <c r="BI544" s="157">
        <f>IF(N544="nulová",J544,0)</f>
        <v>0</v>
      </c>
      <c r="BJ544" s="18" t="s">
        <v>85</v>
      </c>
      <c r="BK544" s="157">
        <f>ROUND(I544*H544,2)</f>
        <v>0</v>
      </c>
      <c r="BL544" s="18" t="s">
        <v>147</v>
      </c>
      <c r="BM544" s="156" t="s">
        <v>847</v>
      </c>
    </row>
    <row r="545" spans="1:65" s="2" customFormat="1">
      <c r="A545" s="33"/>
      <c r="B545" s="34"/>
      <c r="C545" s="33"/>
      <c r="D545" s="158" t="s">
        <v>133</v>
      </c>
      <c r="E545" s="33"/>
      <c r="F545" s="159" t="s">
        <v>846</v>
      </c>
      <c r="G545" s="33"/>
      <c r="H545" s="33"/>
      <c r="I545" s="160"/>
      <c r="J545" s="33"/>
      <c r="K545" s="33"/>
      <c r="L545" s="34"/>
      <c r="M545" s="161"/>
      <c r="N545" s="162"/>
      <c r="O545" s="59"/>
      <c r="P545" s="59"/>
      <c r="Q545" s="59"/>
      <c r="R545" s="59"/>
      <c r="S545" s="59"/>
      <c r="T545" s="60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T545" s="18" t="s">
        <v>133</v>
      </c>
      <c r="AU545" s="18" t="s">
        <v>87</v>
      </c>
    </row>
    <row r="546" spans="1:65" s="14" customFormat="1">
      <c r="B546" s="170"/>
      <c r="D546" s="158" t="s">
        <v>134</v>
      </c>
      <c r="E546" s="171" t="s">
        <v>1</v>
      </c>
      <c r="F546" s="172" t="s">
        <v>848</v>
      </c>
      <c r="H546" s="173">
        <v>4.7</v>
      </c>
      <c r="I546" s="174"/>
      <c r="L546" s="170"/>
      <c r="M546" s="175"/>
      <c r="N546" s="176"/>
      <c r="O546" s="176"/>
      <c r="P546" s="176"/>
      <c r="Q546" s="176"/>
      <c r="R546" s="176"/>
      <c r="S546" s="176"/>
      <c r="T546" s="177"/>
      <c r="AT546" s="171" t="s">
        <v>134</v>
      </c>
      <c r="AU546" s="171" t="s">
        <v>87</v>
      </c>
      <c r="AV546" s="14" t="s">
        <v>87</v>
      </c>
      <c r="AW546" s="14" t="s">
        <v>33</v>
      </c>
      <c r="AX546" s="14" t="s">
        <v>77</v>
      </c>
      <c r="AY546" s="171" t="s">
        <v>123</v>
      </c>
    </row>
    <row r="547" spans="1:65" s="14" customFormat="1">
      <c r="B547" s="170"/>
      <c r="D547" s="158" t="s">
        <v>134</v>
      </c>
      <c r="E547" s="171" t="s">
        <v>1</v>
      </c>
      <c r="F547" s="172" t="s">
        <v>849</v>
      </c>
      <c r="H547" s="173">
        <v>4.8</v>
      </c>
      <c r="I547" s="174"/>
      <c r="L547" s="170"/>
      <c r="M547" s="175"/>
      <c r="N547" s="176"/>
      <c r="O547" s="176"/>
      <c r="P547" s="176"/>
      <c r="Q547" s="176"/>
      <c r="R547" s="176"/>
      <c r="S547" s="176"/>
      <c r="T547" s="177"/>
      <c r="AT547" s="171" t="s">
        <v>134</v>
      </c>
      <c r="AU547" s="171" t="s">
        <v>87</v>
      </c>
      <c r="AV547" s="14" t="s">
        <v>87</v>
      </c>
      <c r="AW547" s="14" t="s">
        <v>33</v>
      </c>
      <c r="AX547" s="14" t="s">
        <v>77</v>
      </c>
      <c r="AY547" s="171" t="s">
        <v>123</v>
      </c>
    </row>
    <row r="548" spans="1:65" s="15" customFormat="1">
      <c r="B548" s="181"/>
      <c r="D548" s="158" t="s">
        <v>134</v>
      </c>
      <c r="E548" s="182" t="s">
        <v>1</v>
      </c>
      <c r="F548" s="183" t="s">
        <v>262</v>
      </c>
      <c r="H548" s="184">
        <v>9.5</v>
      </c>
      <c r="I548" s="185"/>
      <c r="L548" s="181"/>
      <c r="M548" s="186"/>
      <c r="N548" s="187"/>
      <c r="O548" s="187"/>
      <c r="P548" s="187"/>
      <c r="Q548" s="187"/>
      <c r="R548" s="187"/>
      <c r="S548" s="187"/>
      <c r="T548" s="188"/>
      <c r="AT548" s="182" t="s">
        <v>134</v>
      </c>
      <c r="AU548" s="182" t="s">
        <v>87</v>
      </c>
      <c r="AV548" s="15" t="s">
        <v>147</v>
      </c>
      <c r="AW548" s="15" t="s">
        <v>33</v>
      </c>
      <c r="AX548" s="15" t="s">
        <v>85</v>
      </c>
      <c r="AY548" s="182" t="s">
        <v>123</v>
      </c>
    </row>
    <row r="549" spans="1:65" s="2" customFormat="1" ht="16.5" customHeight="1">
      <c r="A549" s="33"/>
      <c r="B549" s="144"/>
      <c r="C549" s="145" t="s">
        <v>850</v>
      </c>
      <c r="D549" s="145" t="s">
        <v>126</v>
      </c>
      <c r="E549" s="146" t="s">
        <v>851</v>
      </c>
      <c r="F549" s="147" t="s">
        <v>852</v>
      </c>
      <c r="G549" s="148" t="s">
        <v>282</v>
      </c>
      <c r="H549" s="149">
        <v>54</v>
      </c>
      <c r="I549" s="150"/>
      <c r="J549" s="151">
        <f>ROUND(I549*H549,2)</f>
        <v>0</v>
      </c>
      <c r="K549" s="147" t="s">
        <v>130</v>
      </c>
      <c r="L549" s="34"/>
      <c r="M549" s="152" t="s">
        <v>1</v>
      </c>
      <c r="N549" s="153" t="s">
        <v>42</v>
      </c>
      <c r="O549" s="59"/>
      <c r="P549" s="154">
        <f>O549*H549</f>
        <v>0</v>
      </c>
      <c r="Q549" s="154">
        <v>0.14066999999999999</v>
      </c>
      <c r="R549" s="154">
        <f>Q549*H549</f>
        <v>7.5961799999999995</v>
      </c>
      <c r="S549" s="154">
        <v>0</v>
      </c>
      <c r="T549" s="155">
        <f>S549*H549</f>
        <v>0</v>
      </c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R549" s="156" t="s">
        <v>147</v>
      </c>
      <c r="AT549" s="156" t="s">
        <v>126</v>
      </c>
      <c r="AU549" s="156" t="s">
        <v>87</v>
      </c>
      <c r="AY549" s="18" t="s">
        <v>123</v>
      </c>
      <c r="BE549" s="157">
        <f>IF(N549="základní",J549,0)</f>
        <v>0</v>
      </c>
      <c r="BF549" s="157">
        <f>IF(N549="snížená",J549,0)</f>
        <v>0</v>
      </c>
      <c r="BG549" s="157">
        <f>IF(N549="zákl. přenesená",J549,0)</f>
        <v>0</v>
      </c>
      <c r="BH549" s="157">
        <f>IF(N549="sníž. přenesená",J549,0)</f>
        <v>0</v>
      </c>
      <c r="BI549" s="157">
        <f>IF(N549="nulová",J549,0)</f>
        <v>0</v>
      </c>
      <c r="BJ549" s="18" t="s">
        <v>85</v>
      </c>
      <c r="BK549" s="157">
        <f>ROUND(I549*H549,2)</f>
        <v>0</v>
      </c>
      <c r="BL549" s="18" t="s">
        <v>147</v>
      </c>
      <c r="BM549" s="156" t="s">
        <v>853</v>
      </c>
    </row>
    <row r="550" spans="1:65" s="2" customFormat="1" ht="19.5">
      <c r="A550" s="33"/>
      <c r="B550" s="34"/>
      <c r="C550" s="33"/>
      <c r="D550" s="158" t="s">
        <v>133</v>
      </c>
      <c r="E550" s="33"/>
      <c r="F550" s="159" t="s">
        <v>854</v>
      </c>
      <c r="G550" s="33"/>
      <c r="H550" s="33"/>
      <c r="I550" s="160"/>
      <c r="J550" s="33"/>
      <c r="K550" s="33"/>
      <c r="L550" s="34"/>
      <c r="M550" s="161"/>
      <c r="N550" s="162"/>
      <c r="O550" s="59"/>
      <c r="P550" s="59"/>
      <c r="Q550" s="59"/>
      <c r="R550" s="59"/>
      <c r="S550" s="59"/>
      <c r="T550" s="60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T550" s="18" t="s">
        <v>133</v>
      </c>
      <c r="AU550" s="18" t="s">
        <v>87</v>
      </c>
    </row>
    <row r="551" spans="1:65" s="13" customFormat="1">
      <c r="B551" s="163"/>
      <c r="D551" s="158" t="s">
        <v>134</v>
      </c>
      <c r="E551" s="164" t="s">
        <v>1</v>
      </c>
      <c r="F551" s="165" t="s">
        <v>855</v>
      </c>
      <c r="H551" s="164" t="s">
        <v>1</v>
      </c>
      <c r="I551" s="166"/>
      <c r="L551" s="163"/>
      <c r="M551" s="167"/>
      <c r="N551" s="168"/>
      <c r="O551" s="168"/>
      <c r="P551" s="168"/>
      <c r="Q551" s="168"/>
      <c r="R551" s="168"/>
      <c r="S551" s="168"/>
      <c r="T551" s="169"/>
      <c r="AT551" s="164" t="s">
        <v>134</v>
      </c>
      <c r="AU551" s="164" t="s">
        <v>87</v>
      </c>
      <c r="AV551" s="13" t="s">
        <v>85</v>
      </c>
      <c r="AW551" s="13" t="s">
        <v>33</v>
      </c>
      <c r="AX551" s="13" t="s">
        <v>77</v>
      </c>
      <c r="AY551" s="164" t="s">
        <v>123</v>
      </c>
    </row>
    <row r="552" spans="1:65" s="14" customFormat="1">
      <c r="B552" s="170"/>
      <c r="D552" s="158" t="s">
        <v>134</v>
      </c>
      <c r="E552" s="171" t="s">
        <v>1</v>
      </c>
      <c r="F552" s="172" t="s">
        <v>856</v>
      </c>
      <c r="H552" s="173">
        <v>45</v>
      </c>
      <c r="I552" s="174"/>
      <c r="L552" s="170"/>
      <c r="M552" s="175"/>
      <c r="N552" s="176"/>
      <c r="O552" s="176"/>
      <c r="P552" s="176"/>
      <c r="Q552" s="176"/>
      <c r="R552" s="176"/>
      <c r="S552" s="176"/>
      <c r="T552" s="177"/>
      <c r="AT552" s="171" t="s">
        <v>134</v>
      </c>
      <c r="AU552" s="171" t="s">
        <v>87</v>
      </c>
      <c r="AV552" s="14" t="s">
        <v>87</v>
      </c>
      <c r="AW552" s="14" t="s">
        <v>33</v>
      </c>
      <c r="AX552" s="14" t="s">
        <v>77</v>
      </c>
      <c r="AY552" s="171" t="s">
        <v>123</v>
      </c>
    </row>
    <row r="553" spans="1:65" s="13" customFormat="1">
      <c r="B553" s="163"/>
      <c r="D553" s="158" t="s">
        <v>134</v>
      </c>
      <c r="E553" s="164" t="s">
        <v>1</v>
      </c>
      <c r="F553" s="165" t="s">
        <v>857</v>
      </c>
      <c r="H553" s="164" t="s">
        <v>1</v>
      </c>
      <c r="I553" s="166"/>
      <c r="L553" s="163"/>
      <c r="M553" s="167"/>
      <c r="N553" s="168"/>
      <c r="O553" s="168"/>
      <c r="P553" s="168"/>
      <c r="Q553" s="168"/>
      <c r="R553" s="168"/>
      <c r="S553" s="168"/>
      <c r="T553" s="169"/>
      <c r="AT553" s="164" t="s">
        <v>134</v>
      </c>
      <c r="AU553" s="164" t="s">
        <v>87</v>
      </c>
      <c r="AV553" s="13" t="s">
        <v>85</v>
      </c>
      <c r="AW553" s="13" t="s">
        <v>33</v>
      </c>
      <c r="AX553" s="13" t="s">
        <v>77</v>
      </c>
      <c r="AY553" s="164" t="s">
        <v>123</v>
      </c>
    </row>
    <row r="554" spans="1:65" s="14" customFormat="1">
      <c r="B554" s="170"/>
      <c r="D554" s="158" t="s">
        <v>134</v>
      </c>
      <c r="E554" s="171" t="s">
        <v>1</v>
      </c>
      <c r="F554" s="172" t="s">
        <v>858</v>
      </c>
      <c r="H554" s="173">
        <v>9</v>
      </c>
      <c r="I554" s="174"/>
      <c r="L554" s="170"/>
      <c r="M554" s="175"/>
      <c r="N554" s="176"/>
      <c r="O554" s="176"/>
      <c r="P554" s="176"/>
      <c r="Q554" s="176"/>
      <c r="R554" s="176"/>
      <c r="S554" s="176"/>
      <c r="T554" s="177"/>
      <c r="AT554" s="171" t="s">
        <v>134</v>
      </c>
      <c r="AU554" s="171" t="s">
        <v>87</v>
      </c>
      <c r="AV554" s="14" t="s">
        <v>87</v>
      </c>
      <c r="AW554" s="14" t="s">
        <v>33</v>
      </c>
      <c r="AX554" s="14" t="s">
        <v>77</v>
      </c>
      <c r="AY554" s="171" t="s">
        <v>123</v>
      </c>
    </row>
    <row r="555" spans="1:65" s="15" customFormat="1">
      <c r="B555" s="181"/>
      <c r="D555" s="158" t="s">
        <v>134</v>
      </c>
      <c r="E555" s="182" t="s">
        <v>1</v>
      </c>
      <c r="F555" s="183" t="s">
        <v>262</v>
      </c>
      <c r="H555" s="184">
        <v>54</v>
      </c>
      <c r="I555" s="185"/>
      <c r="L555" s="181"/>
      <c r="M555" s="186"/>
      <c r="N555" s="187"/>
      <c r="O555" s="187"/>
      <c r="P555" s="187"/>
      <c r="Q555" s="187"/>
      <c r="R555" s="187"/>
      <c r="S555" s="187"/>
      <c r="T555" s="188"/>
      <c r="AT555" s="182" t="s">
        <v>134</v>
      </c>
      <c r="AU555" s="182" t="s">
        <v>87</v>
      </c>
      <c r="AV555" s="15" t="s">
        <v>147</v>
      </c>
      <c r="AW555" s="15" t="s">
        <v>33</v>
      </c>
      <c r="AX555" s="15" t="s">
        <v>85</v>
      </c>
      <c r="AY555" s="182" t="s">
        <v>123</v>
      </c>
    </row>
    <row r="556" spans="1:65" s="2" customFormat="1" ht="16.5" customHeight="1">
      <c r="A556" s="33"/>
      <c r="B556" s="144"/>
      <c r="C556" s="197" t="s">
        <v>859</v>
      </c>
      <c r="D556" s="197" t="s">
        <v>387</v>
      </c>
      <c r="E556" s="198" t="s">
        <v>860</v>
      </c>
      <c r="F556" s="199" t="s">
        <v>861</v>
      </c>
      <c r="G556" s="200" t="s">
        <v>282</v>
      </c>
      <c r="H556" s="201">
        <v>36.700000000000003</v>
      </c>
      <c r="I556" s="202"/>
      <c r="J556" s="203">
        <f>ROUND(I556*H556,2)</f>
        <v>0</v>
      </c>
      <c r="K556" s="199" t="s">
        <v>130</v>
      </c>
      <c r="L556" s="204"/>
      <c r="M556" s="205" t="s">
        <v>1</v>
      </c>
      <c r="N556" s="206" t="s">
        <v>42</v>
      </c>
      <c r="O556" s="59"/>
      <c r="P556" s="154">
        <f>O556*H556</f>
        <v>0</v>
      </c>
      <c r="Q556" s="154">
        <v>8.2000000000000003E-2</v>
      </c>
      <c r="R556" s="154">
        <f>Q556*H556</f>
        <v>3.0094000000000003</v>
      </c>
      <c r="S556" s="154">
        <v>0</v>
      </c>
      <c r="T556" s="155">
        <f>S556*H556</f>
        <v>0</v>
      </c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R556" s="156" t="s">
        <v>176</v>
      </c>
      <c r="AT556" s="156" t="s">
        <v>387</v>
      </c>
      <c r="AU556" s="156" t="s">
        <v>87</v>
      </c>
      <c r="AY556" s="18" t="s">
        <v>123</v>
      </c>
      <c r="BE556" s="157">
        <f>IF(N556="základní",J556,0)</f>
        <v>0</v>
      </c>
      <c r="BF556" s="157">
        <f>IF(N556="snížená",J556,0)</f>
        <v>0</v>
      </c>
      <c r="BG556" s="157">
        <f>IF(N556="zákl. přenesená",J556,0)</f>
        <v>0</v>
      </c>
      <c r="BH556" s="157">
        <f>IF(N556="sníž. přenesená",J556,0)</f>
        <v>0</v>
      </c>
      <c r="BI556" s="157">
        <f>IF(N556="nulová",J556,0)</f>
        <v>0</v>
      </c>
      <c r="BJ556" s="18" t="s">
        <v>85</v>
      </c>
      <c r="BK556" s="157">
        <f>ROUND(I556*H556,2)</f>
        <v>0</v>
      </c>
      <c r="BL556" s="18" t="s">
        <v>147</v>
      </c>
      <c r="BM556" s="156" t="s">
        <v>862</v>
      </c>
    </row>
    <row r="557" spans="1:65" s="2" customFormat="1">
      <c r="A557" s="33"/>
      <c r="B557" s="34"/>
      <c r="C557" s="33"/>
      <c r="D557" s="158" t="s">
        <v>133</v>
      </c>
      <c r="E557" s="33"/>
      <c r="F557" s="159" t="s">
        <v>861</v>
      </c>
      <c r="G557" s="33"/>
      <c r="H557" s="33"/>
      <c r="I557" s="160"/>
      <c r="J557" s="33"/>
      <c r="K557" s="33"/>
      <c r="L557" s="34"/>
      <c r="M557" s="161"/>
      <c r="N557" s="162"/>
      <c r="O557" s="59"/>
      <c r="P557" s="59"/>
      <c r="Q557" s="59"/>
      <c r="R557" s="59"/>
      <c r="S557" s="59"/>
      <c r="T557" s="60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T557" s="18" t="s">
        <v>133</v>
      </c>
      <c r="AU557" s="18" t="s">
        <v>87</v>
      </c>
    </row>
    <row r="558" spans="1:65" s="13" customFormat="1">
      <c r="B558" s="163"/>
      <c r="D558" s="158" t="s">
        <v>134</v>
      </c>
      <c r="E558" s="164" t="s">
        <v>1</v>
      </c>
      <c r="F558" s="165" t="s">
        <v>855</v>
      </c>
      <c r="H558" s="164" t="s">
        <v>1</v>
      </c>
      <c r="I558" s="166"/>
      <c r="L558" s="163"/>
      <c r="M558" s="167"/>
      <c r="N558" s="168"/>
      <c r="O558" s="168"/>
      <c r="P558" s="168"/>
      <c r="Q558" s="168"/>
      <c r="R558" s="168"/>
      <c r="S558" s="168"/>
      <c r="T558" s="169"/>
      <c r="AT558" s="164" t="s">
        <v>134</v>
      </c>
      <c r="AU558" s="164" t="s">
        <v>87</v>
      </c>
      <c r="AV558" s="13" t="s">
        <v>85</v>
      </c>
      <c r="AW558" s="13" t="s">
        <v>33</v>
      </c>
      <c r="AX558" s="13" t="s">
        <v>77</v>
      </c>
      <c r="AY558" s="164" t="s">
        <v>123</v>
      </c>
    </row>
    <row r="559" spans="1:65" s="14" customFormat="1">
      <c r="B559" s="170"/>
      <c r="D559" s="158" t="s">
        <v>134</v>
      </c>
      <c r="E559" s="171" t="s">
        <v>1</v>
      </c>
      <c r="F559" s="172" t="s">
        <v>856</v>
      </c>
      <c r="H559" s="173">
        <v>45</v>
      </c>
      <c r="I559" s="174"/>
      <c r="L559" s="170"/>
      <c r="M559" s="175"/>
      <c r="N559" s="176"/>
      <c r="O559" s="176"/>
      <c r="P559" s="176"/>
      <c r="Q559" s="176"/>
      <c r="R559" s="176"/>
      <c r="S559" s="176"/>
      <c r="T559" s="177"/>
      <c r="AT559" s="171" t="s">
        <v>134</v>
      </c>
      <c r="AU559" s="171" t="s">
        <v>87</v>
      </c>
      <c r="AV559" s="14" t="s">
        <v>87</v>
      </c>
      <c r="AW559" s="14" t="s">
        <v>33</v>
      </c>
      <c r="AX559" s="14" t="s">
        <v>77</v>
      </c>
      <c r="AY559" s="171" t="s">
        <v>123</v>
      </c>
    </row>
    <row r="560" spans="1:65" s="13" customFormat="1">
      <c r="B560" s="163"/>
      <c r="D560" s="158" t="s">
        <v>134</v>
      </c>
      <c r="E560" s="164" t="s">
        <v>1</v>
      </c>
      <c r="F560" s="165" t="s">
        <v>863</v>
      </c>
      <c r="H560" s="164" t="s">
        <v>1</v>
      </c>
      <c r="I560" s="166"/>
      <c r="L560" s="163"/>
      <c r="M560" s="167"/>
      <c r="N560" s="168"/>
      <c r="O560" s="168"/>
      <c r="P560" s="168"/>
      <c r="Q560" s="168"/>
      <c r="R560" s="168"/>
      <c r="S560" s="168"/>
      <c r="T560" s="169"/>
      <c r="AT560" s="164" t="s">
        <v>134</v>
      </c>
      <c r="AU560" s="164" t="s">
        <v>87</v>
      </c>
      <c r="AV560" s="13" t="s">
        <v>85</v>
      </c>
      <c r="AW560" s="13" t="s">
        <v>33</v>
      </c>
      <c r="AX560" s="13" t="s">
        <v>77</v>
      </c>
      <c r="AY560" s="164" t="s">
        <v>123</v>
      </c>
    </row>
    <row r="561" spans="1:65" s="14" customFormat="1">
      <c r="B561" s="170"/>
      <c r="D561" s="158" t="s">
        <v>134</v>
      </c>
      <c r="E561" s="171" t="s">
        <v>1</v>
      </c>
      <c r="F561" s="172" t="s">
        <v>864</v>
      </c>
      <c r="H561" s="173">
        <v>-8.3000000000000007</v>
      </c>
      <c r="I561" s="174"/>
      <c r="L561" s="170"/>
      <c r="M561" s="175"/>
      <c r="N561" s="176"/>
      <c r="O561" s="176"/>
      <c r="P561" s="176"/>
      <c r="Q561" s="176"/>
      <c r="R561" s="176"/>
      <c r="S561" s="176"/>
      <c r="T561" s="177"/>
      <c r="AT561" s="171" t="s">
        <v>134</v>
      </c>
      <c r="AU561" s="171" t="s">
        <v>87</v>
      </c>
      <c r="AV561" s="14" t="s">
        <v>87</v>
      </c>
      <c r="AW561" s="14" t="s">
        <v>33</v>
      </c>
      <c r="AX561" s="14" t="s">
        <v>77</v>
      </c>
      <c r="AY561" s="171" t="s">
        <v>123</v>
      </c>
    </row>
    <row r="562" spans="1:65" s="15" customFormat="1">
      <c r="B562" s="181"/>
      <c r="D562" s="158" t="s">
        <v>134</v>
      </c>
      <c r="E562" s="182" t="s">
        <v>1</v>
      </c>
      <c r="F562" s="183" t="s">
        <v>262</v>
      </c>
      <c r="H562" s="184">
        <v>36.700000000000003</v>
      </c>
      <c r="I562" s="185"/>
      <c r="L562" s="181"/>
      <c r="M562" s="186"/>
      <c r="N562" s="187"/>
      <c r="O562" s="187"/>
      <c r="P562" s="187"/>
      <c r="Q562" s="187"/>
      <c r="R562" s="187"/>
      <c r="S562" s="187"/>
      <c r="T562" s="188"/>
      <c r="AT562" s="182" t="s">
        <v>134</v>
      </c>
      <c r="AU562" s="182" t="s">
        <v>87</v>
      </c>
      <c r="AV562" s="15" t="s">
        <v>147</v>
      </c>
      <c r="AW562" s="15" t="s">
        <v>33</v>
      </c>
      <c r="AX562" s="15" t="s">
        <v>85</v>
      </c>
      <c r="AY562" s="182" t="s">
        <v>123</v>
      </c>
    </row>
    <row r="563" spans="1:65" s="2" customFormat="1" ht="16.5" customHeight="1">
      <c r="A563" s="33"/>
      <c r="B563" s="144"/>
      <c r="C563" s="197" t="s">
        <v>865</v>
      </c>
      <c r="D563" s="197" t="s">
        <v>387</v>
      </c>
      <c r="E563" s="198" t="s">
        <v>866</v>
      </c>
      <c r="F563" s="199" t="s">
        <v>867</v>
      </c>
      <c r="G563" s="200" t="s">
        <v>282</v>
      </c>
      <c r="H563" s="201">
        <v>9</v>
      </c>
      <c r="I563" s="202"/>
      <c r="J563" s="203">
        <f>ROUND(I563*H563,2)</f>
        <v>0</v>
      </c>
      <c r="K563" s="199" t="s">
        <v>130</v>
      </c>
      <c r="L563" s="204"/>
      <c r="M563" s="205" t="s">
        <v>1</v>
      </c>
      <c r="N563" s="206" t="s">
        <v>42</v>
      </c>
      <c r="O563" s="59"/>
      <c r="P563" s="154">
        <f>O563*H563</f>
        <v>0</v>
      </c>
      <c r="Q563" s="154">
        <v>5.7000000000000002E-2</v>
      </c>
      <c r="R563" s="154">
        <f>Q563*H563</f>
        <v>0.51300000000000001</v>
      </c>
      <c r="S563" s="154">
        <v>0</v>
      </c>
      <c r="T563" s="155">
        <f>S563*H563</f>
        <v>0</v>
      </c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R563" s="156" t="s">
        <v>176</v>
      </c>
      <c r="AT563" s="156" t="s">
        <v>387</v>
      </c>
      <c r="AU563" s="156" t="s">
        <v>87</v>
      </c>
      <c r="AY563" s="18" t="s">
        <v>123</v>
      </c>
      <c r="BE563" s="157">
        <f>IF(N563="základní",J563,0)</f>
        <v>0</v>
      </c>
      <c r="BF563" s="157">
        <f>IF(N563="snížená",J563,0)</f>
        <v>0</v>
      </c>
      <c r="BG563" s="157">
        <f>IF(N563="zákl. přenesená",J563,0)</f>
        <v>0</v>
      </c>
      <c r="BH563" s="157">
        <f>IF(N563="sníž. přenesená",J563,0)</f>
        <v>0</v>
      </c>
      <c r="BI563" s="157">
        <f>IF(N563="nulová",J563,0)</f>
        <v>0</v>
      </c>
      <c r="BJ563" s="18" t="s">
        <v>85</v>
      </c>
      <c r="BK563" s="157">
        <f>ROUND(I563*H563,2)</f>
        <v>0</v>
      </c>
      <c r="BL563" s="18" t="s">
        <v>147</v>
      </c>
      <c r="BM563" s="156" t="s">
        <v>868</v>
      </c>
    </row>
    <row r="564" spans="1:65" s="2" customFormat="1">
      <c r="A564" s="33"/>
      <c r="B564" s="34"/>
      <c r="C564" s="33"/>
      <c r="D564" s="158" t="s">
        <v>133</v>
      </c>
      <c r="E564" s="33"/>
      <c r="F564" s="159" t="s">
        <v>867</v>
      </c>
      <c r="G564" s="33"/>
      <c r="H564" s="33"/>
      <c r="I564" s="160"/>
      <c r="J564" s="33"/>
      <c r="K564" s="33"/>
      <c r="L564" s="34"/>
      <c r="M564" s="161"/>
      <c r="N564" s="162"/>
      <c r="O564" s="59"/>
      <c r="P564" s="59"/>
      <c r="Q564" s="59"/>
      <c r="R564" s="59"/>
      <c r="S564" s="59"/>
      <c r="T564" s="60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T564" s="18" t="s">
        <v>133</v>
      </c>
      <c r="AU564" s="18" t="s">
        <v>87</v>
      </c>
    </row>
    <row r="565" spans="1:65" s="13" customFormat="1">
      <c r="B565" s="163"/>
      <c r="D565" s="158" t="s">
        <v>134</v>
      </c>
      <c r="E565" s="164" t="s">
        <v>1</v>
      </c>
      <c r="F565" s="165" t="s">
        <v>869</v>
      </c>
      <c r="H565" s="164" t="s">
        <v>1</v>
      </c>
      <c r="I565" s="166"/>
      <c r="L565" s="163"/>
      <c r="M565" s="167"/>
      <c r="N565" s="168"/>
      <c r="O565" s="168"/>
      <c r="P565" s="168"/>
      <c r="Q565" s="168"/>
      <c r="R565" s="168"/>
      <c r="S565" s="168"/>
      <c r="T565" s="169"/>
      <c r="AT565" s="164" t="s">
        <v>134</v>
      </c>
      <c r="AU565" s="164" t="s">
        <v>87</v>
      </c>
      <c r="AV565" s="13" t="s">
        <v>85</v>
      </c>
      <c r="AW565" s="13" t="s">
        <v>33</v>
      </c>
      <c r="AX565" s="13" t="s">
        <v>77</v>
      </c>
      <c r="AY565" s="164" t="s">
        <v>123</v>
      </c>
    </row>
    <row r="566" spans="1:65" s="13" customFormat="1">
      <c r="B566" s="163"/>
      <c r="D566" s="158" t="s">
        <v>134</v>
      </c>
      <c r="E566" s="164" t="s">
        <v>1</v>
      </c>
      <c r="F566" s="165" t="s">
        <v>870</v>
      </c>
      <c r="H566" s="164" t="s">
        <v>1</v>
      </c>
      <c r="I566" s="166"/>
      <c r="L566" s="163"/>
      <c r="M566" s="167"/>
      <c r="N566" s="168"/>
      <c r="O566" s="168"/>
      <c r="P566" s="168"/>
      <c r="Q566" s="168"/>
      <c r="R566" s="168"/>
      <c r="S566" s="168"/>
      <c r="T566" s="169"/>
      <c r="AT566" s="164" t="s">
        <v>134</v>
      </c>
      <c r="AU566" s="164" t="s">
        <v>87</v>
      </c>
      <c r="AV566" s="13" t="s">
        <v>85</v>
      </c>
      <c r="AW566" s="13" t="s">
        <v>33</v>
      </c>
      <c r="AX566" s="13" t="s">
        <v>77</v>
      </c>
      <c r="AY566" s="164" t="s">
        <v>123</v>
      </c>
    </row>
    <row r="567" spans="1:65" s="14" customFormat="1">
      <c r="B567" s="170"/>
      <c r="D567" s="158" t="s">
        <v>134</v>
      </c>
      <c r="E567" s="171" t="s">
        <v>1</v>
      </c>
      <c r="F567" s="172" t="s">
        <v>858</v>
      </c>
      <c r="H567" s="173">
        <v>9</v>
      </c>
      <c r="I567" s="174"/>
      <c r="L567" s="170"/>
      <c r="M567" s="175"/>
      <c r="N567" s="176"/>
      <c r="O567" s="176"/>
      <c r="P567" s="176"/>
      <c r="Q567" s="176"/>
      <c r="R567" s="176"/>
      <c r="S567" s="176"/>
      <c r="T567" s="177"/>
      <c r="AT567" s="171" t="s">
        <v>134</v>
      </c>
      <c r="AU567" s="171" t="s">
        <v>87</v>
      </c>
      <c r="AV567" s="14" t="s">
        <v>87</v>
      </c>
      <c r="AW567" s="14" t="s">
        <v>33</v>
      </c>
      <c r="AX567" s="14" t="s">
        <v>85</v>
      </c>
      <c r="AY567" s="171" t="s">
        <v>123</v>
      </c>
    </row>
    <row r="568" spans="1:65" s="2" customFormat="1" ht="16.5" customHeight="1">
      <c r="A568" s="33"/>
      <c r="B568" s="144"/>
      <c r="C568" s="145" t="s">
        <v>871</v>
      </c>
      <c r="D568" s="145" t="s">
        <v>126</v>
      </c>
      <c r="E568" s="146" t="s">
        <v>872</v>
      </c>
      <c r="F568" s="147" t="s">
        <v>873</v>
      </c>
      <c r="G568" s="148" t="s">
        <v>282</v>
      </c>
      <c r="H568" s="149">
        <v>23</v>
      </c>
      <c r="I568" s="150"/>
      <c r="J568" s="151">
        <f>ROUND(I568*H568,2)</f>
        <v>0</v>
      </c>
      <c r="K568" s="147" t="s">
        <v>130</v>
      </c>
      <c r="L568" s="34"/>
      <c r="M568" s="152" t="s">
        <v>1</v>
      </c>
      <c r="N568" s="153" t="s">
        <v>42</v>
      </c>
      <c r="O568" s="59"/>
      <c r="P568" s="154">
        <f>O568*H568</f>
        <v>0</v>
      </c>
      <c r="Q568" s="154">
        <v>0</v>
      </c>
      <c r="R568" s="154">
        <f>Q568*H568</f>
        <v>0</v>
      </c>
      <c r="S568" s="154">
        <v>0</v>
      </c>
      <c r="T568" s="155">
        <f>S568*H568</f>
        <v>0</v>
      </c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R568" s="156" t="s">
        <v>147</v>
      </c>
      <c r="AT568" s="156" t="s">
        <v>126</v>
      </c>
      <c r="AU568" s="156" t="s">
        <v>87</v>
      </c>
      <c r="AY568" s="18" t="s">
        <v>123</v>
      </c>
      <c r="BE568" s="157">
        <f>IF(N568="základní",J568,0)</f>
        <v>0</v>
      </c>
      <c r="BF568" s="157">
        <f>IF(N568="snížená",J568,0)</f>
        <v>0</v>
      </c>
      <c r="BG568" s="157">
        <f>IF(N568="zákl. přenesená",J568,0)</f>
        <v>0</v>
      </c>
      <c r="BH568" s="157">
        <f>IF(N568="sníž. přenesená",J568,0)</f>
        <v>0</v>
      </c>
      <c r="BI568" s="157">
        <f>IF(N568="nulová",J568,0)</f>
        <v>0</v>
      </c>
      <c r="BJ568" s="18" t="s">
        <v>85</v>
      </c>
      <c r="BK568" s="157">
        <f>ROUND(I568*H568,2)</f>
        <v>0</v>
      </c>
      <c r="BL568" s="18" t="s">
        <v>147</v>
      </c>
      <c r="BM568" s="156" t="s">
        <v>874</v>
      </c>
    </row>
    <row r="569" spans="1:65" s="2" customFormat="1">
      <c r="A569" s="33"/>
      <c r="B569" s="34"/>
      <c r="C569" s="33"/>
      <c r="D569" s="158" t="s">
        <v>133</v>
      </c>
      <c r="E569" s="33"/>
      <c r="F569" s="159" t="s">
        <v>875</v>
      </c>
      <c r="G569" s="33"/>
      <c r="H569" s="33"/>
      <c r="I569" s="160"/>
      <c r="J569" s="33"/>
      <c r="K569" s="33"/>
      <c r="L569" s="34"/>
      <c r="M569" s="161"/>
      <c r="N569" s="162"/>
      <c r="O569" s="59"/>
      <c r="P569" s="59"/>
      <c r="Q569" s="59"/>
      <c r="R569" s="59"/>
      <c r="S569" s="59"/>
      <c r="T569" s="60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T569" s="18" t="s">
        <v>133</v>
      </c>
      <c r="AU569" s="18" t="s">
        <v>87</v>
      </c>
    </row>
    <row r="570" spans="1:65" s="14" customFormat="1">
      <c r="B570" s="170"/>
      <c r="D570" s="158" t="s">
        <v>134</v>
      </c>
      <c r="E570" s="171" t="s">
        <v>1</v>
      </c>
      <c r="F570" s="172" t="s">
        <v>876</v>
      </c>
      <c r="H570" s="173">
        <v>23</v>
      </c>
      <c r="I570" s="174"/>
      <c r="L570" s="170"/>
      <c r="M570" s="175"/>
      <c r="N570" s="176"/>
      <c r="O570" s="176"/>
      <c r="P570" s="176"/>
      <c r="Q570" s="176"/>
      <c r="R570" s="176"/>
      <c r="S570" s="176"/>
      <c r="T570" s="177"/>
      <c r="AT570" s="171" t="s">
        <v>134</v>
      </c>
      <c r="AU570" s="171" t="s">
        <v>87</v>
      </c>
      <c r="AV570" s="14" t="s">
        <v>87</v>
      </c>
      <c r="AW570" s="14" t="s">
        <v>33</v>
      </c>
      <c r="AX570" s="14" t="s">
        <v>85</v>
      </c>
      <c r="AY570" s="171" t="s">
        <v>123</v>
      </c>
    </row>
    <row r="571" spans="1:65" s="2" customFormat="1" ht="16.5" customHeight="1">
      <c r="A571" s="33"/>
      <c r="B571" s="144"/>
      <c r="C571" s="145" t="s">
        <v>877</v>
      </c>
      <c r="D571" s="145" t="s">
        <v>126</v>
      </c>
      <c r="E571" s="146" t="s">
        <v>878</v>
      </c>
      <c r="F571" s="147" t="s">
        <v>879</v>
      </c>
      <c r="G571" s="148" t="s">
        <v>282</v>
      </c>
      <c r="H571" s="149">
        <v>23</v>
      </c>
      <c r="I571" s="150"/>
      <c r="J571" s="151">
        <f>ROUND(I571*H571,2)</f>
        <v>0</v>
      </c>
      <c r="K571" s="147" t="s">
        <v>130</v>
      </c>
      <c r="L571" s="34"/>
      <c r="M571" s="152" t="s">
        <v>1</v>
      </c>
      <c r="N571" s="153" t="s">
        <v>42</v>
      </c>
      <c r="O571" s="59"/>
      <c r="P571" s="154">
        <f>O571*H571</f>
        <v>0</v>
      </c>
      <c r="Q571" s="154">
        <v>2.7999999999999998E-4</v>
      </c>
      <c r="R571" s="154">
        <f>Q571*H571</f>
        <v>6.4399999999999995E-3</v>
      </c>
      <c r="S571" s="154">
        <v>0</v>
      </c>
      <c r="T571" s="155">
        <f>S571*H571</f>
        <v>0</v>
      </c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R571" s="156" t="s">
        <v>147</v>
      </c>
      <c r="AT571" s="156" t="s">
        <v>126</v>
      </c>
      <c r="AU571" s="156" t="s">
        <v>87</v>
      </c>
      <c r="AY571" s="18" t="s">
        <v>123</v>
      </c>
      <c r="BE571" s="157">
        <f>IF(N571="základní",J571,0)</f>
        <v>0</v>
      </c>
      <c r="BF571" s="157">
        <f>IF(N571="snížená",J571,0)</f>
        <v>0</v>
      </c>
      <c r="BG571" s="157">
        <f>IF(N571="zákl. přenesená",J571,0)</f>
        <v>0</v>
      </c>
      <c r="BH571" s="157">
        <f>IF(N571="sníž. přenesená",J571,0)</f>
        <v>0</v>
      </c>
      <c r="BI571" s="157">
        <f>IF(N571="nulová",J571,0)</f>
        <v>0</v>
      </c>
      <c r="BJ571" s="18" t="s">
        <v>85</v>
      </c>
      <c r="BK571" s="157">
        <f>ROUND(I571*H571,2)</f>
        <v>0</v>
      </c>
      <c r="BL571" s="18" t="s">
        <v>147</v>
      </c>
      <c r="BM571" s="156" t="s">
        <v>880</v>
      </c>
    </row>
    <row r="572" spans="1:65" s="2" customFormat="1" ht="19.5">
      <c r="A572" s="33"/>
      <c r="B572" s="34"/>
      <c r="C572" s="33"/>
      <c r="D572" s="158" t="s">
        <v>133</v>
      </c>
      <c r="E572" s="33"/>
      <c r="F572" s="159" t="s">
        <v>881</v>
      </c>
      <c r="G572" s="33"/>
      <c r="H572" s="33"/>
      <c r="I572" s="160"/>
      <c r="J572" s="33"/>
      <c r="K572" s="33"/>
      <c r="L572" s="34"/>
      <c r="M572" s="161"/>
      <c r="N572" s="162"/>
      <c r="O572" s="59"/>
      <c r="P572" s="59"/>
      <c r="Q572" s="59"/>
      <c r="R572" s="59"/>
      <c r="S572" s="59"/>
      <c r="T572" s="60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T572" s="18" t="s">
        <v>133</v>
      </c>
      <c r="AU572" s="18" t="s">
        <v>87</v>
      </c>
    </row>
    <row r="573" spans="1:65" s="14" customFormat="1">
      <c r="B573" s="170"/>
      <c r="D573" s="158" t="s">
        <v>134</v>
      </c>
      <c r="E573" s="171" t="s">
        <v>1</v>
      </c>
      <c r="F573" s="172" t="s">
        <v>876</v>
      </c>
      <c r="H573" s="173">
        <v>23</v>
      </c>
      <c r="I573" s="174"/>
      <c r="L573" s="170"/>
      <c r="M573" s="175"/>
      <c r="N573" s="176"/>
      <c r="O573" s="176"/>
      <c r="P573" s="176"/>
      <c r="Q573" s="176"/>
      <c r="R573" s="176"/>
      <c r="S573" s="176"/>
      <c r="T573" s="177"/>
      <c r="AT573" s="171" t="s">
        <v>134</v>
      </c>
      <c r="AU573" s="171" t="s">
        <v>87</v>
      </c>
      <c r="AV573" s="14" t="s">
        <v>87</v>
      </c>
      <c r="AW573" s="14" t="s">
        <v>33</v>
      </c>
      <c r="AX573" s="14" t="s">
        <v>85</v>
      </c>
      <c r="AY573" s="171" t="s">
        <v>123</v>
      </c>
    </row>
    <row r="574" spans="1:65" s="2" customFormat="1" ht="16.5" customHeight="1">
      <c r="A574" s="33"/>
      <c r="B574" s="144"/>
      <c r="C574" s="145" t="s">
        <v>88</v>
      </c>
      <c r="D574" s="145" t="s">
        <v>126</v>
      </c>
      <c r="E574" s="146" t="s">
        <v>882</v>
      </c>
      <c r="F574" s="147" t="s">
        <v>883</v>
      </c>
      <c r="G574" s="148" t="s">
        <v>282</v>
      </c>
      <c r="H574" s="149">
        <v>23</v>
      </c>
      <c r="I574" s="150"/>
      <c r="J574" s="151">
        <f>ROUND(I574*H574,2)</f>
        <v>0</v>
      </c>
      <c r="K574" s="147" t="s">
        <v>130</v>
      </c>
      <c r="L574" s="34"/>
      <c r="M574" s="152" t="s">
        <v>1</v>
      </c>
      <c r="N574" s="153" t="s">
        <v>42</v>
      </c>
      <c r="O574" s="59"/>
      <c r="P574" s="154">
        <f>O574*H574</f>
        <v>0</v>
      </c>
      <c r="Q574" s="154">
        <v>0</v>
      </c>
      <c r="R574" s="154">
        <f>Q574*H574</f>
        <v>0</v>
      </c>
      <c r="S574" s="154">
        <v>0</v>
      </c>
      <c r="T574" s="155">
        <f>S574*H574</f>
        <v>0</v>
      </c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R574" s="156" t="s">
        <v>147</v>
      </c>
      <c r="AT574" s="156" t="s">
        <v>126</v>
      </c>
      <c r="AU574" s="156" t="s">
        <v>87</v>
      </c>
      <c r="AY574" s="18" t="s">
        <v>123</v>
      </c>
      <c r="BE574" s="157">
        <f>IF(N574="základní",J574,0)</f>
        <v>0</v>
      </c>
      <c r="BF574" s="157">
        <f>IF(N574="snížená",J574,0)</f>
        <v>0</v>
      </c>
      <c r="BG574" s="157">
        <f>IF(N574="zákl. přenesená",J574,0)</f>
        <v>0</v>
      </c>
      <c r="BH574" s="157">
        <f>IF(N574="sníž. přenesená",J574,0)</f>
        <v>0</v>
      </c>
      <c r="BI574" s="157">
        <f>IF(N574="nulová",J574,0)</f>
        <v>0</v>
      </c>
      <c r="BJ574" s="18" t="s">
        <v>85</v>
      </c>
      <c r="BK574" s="157">
        <f>ROUND(I574*H574,2)</f>
        <v>0</v>
      </c>
      <c r="BL574" s="18" t="s">
        <v>147</v>
      </c>
      <c r="BM574" s="156" t="s">
        <v>884</v>
      </c>
    </row>
    <row r="575" spans="1:65" s="2" customFormat="1">
      <c r="A575" s="33"/>
      <c r="B575" s="34"/>
      <c r="C575" s="33"/>
      <c r="D575" s="158" t="s">
        <v>133</v>
      </c>
      <c r="E575" s="33"/>
      <c r="F575" s="159" t="s">
        <v>885</v>
      </c>
      <c r="G575" s="33"/>
      <c r="H575" s="33"/>
      <c r="I575" s="160"/>
      <c r="J575" s="33"/>
      <c r="K575" s="33"/>
      <c r="L575" s="34"/>
      <c r="M575" s="161"/>
      <c r="N575" s="162"/>
      <c r="O575" s="59"/>
      <c r="P575" s="59"/>
      <c r="Q575" s="59"/>
      <c r="R575" s="59"/>
      <c r="S575" s="59"/>
      <c r="T575" s="60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T575" s="18" t="s">
        <v>133</v>
      </c>
      <c r="AU575" s="18" t="s">
        <v>87</v>
      </c>
    </row>
    <row r="576" spans="1:65" s="14" customFormat="1">
      <c r="B576" s="170"/>
      <c r="D576" s="158" t="s">
        <v>134</v>
      </c>
      <c r="E576" s="171" t="s">
        <v>1</v>
      </c>
      <c r="F576" s="172" t="s">
        <v>886</v>
      </c>
      <c r="H576" s="173">
        <v>23</v>
      </c>
      <c r="I576" s="174"/>
      <c r="L576" s="170"/>
      <c r="M576" s="175"/>
      <c r="N576" s="176"/>
      <c r="O576" s="176"/>
      <c r="P576" s="176"/>
      <c r="Q576" s="176"/>
      <c r="R576" s="176"/>
      <c r="S576" s="176"/>
      <c r="T576" s="177"/>
      <c r="AT576" s="171" t="s">
        <v>134</v>
      </c>
      <c r="AU576" s="171" t="s">
        <v>87</v>
      </c>
      <c r="AV576" s="14" t="s">
        <v>87</v>
      </c>
      <c r="AW576" s="14" t="s">
        <v>33</v>
      </c>
      <c r="AX576" s="14" t="s">
        <v>85</v>
      </c>
      <c r="AY576" s="171" t="s">
        <v>123</v>
      </c>
    </row>
    <row r="577" spans="1:65" s="2" customFormat="1" ht="16.5" customHeight="1">
      <c r="A577" s="33"/>
      <c r="B577" s="144"/>
      <c r="C577" s="145" t="s">
        <v>887</v>
      </c>
      <c r="D577" s="145" t="s">
        <v>126</v>
      </c>
      <c r="E577" s="146" t="s">
        <v>888</v>
      </c>
      <c r="F577" s="147" t="s">
        <v>889</v>
      </c>
      <c r="G577" s="148" t="s">
        <v>282</v>
      </c>
      <c r="H577" s="149">
        <v>3</v>
      </c>
      <c r="I577" s="150"/>
      <c r="J577" s="151">
        <f>ROUND(I577*H577,2)</f>
        <v>0</v>
      </c>
      <c r="K577" s="147" t="s">
        <v>130</v>
      </c>
      <c r="L577" s="34"/>
      <c r="M577" s="152" t="s">
        <v>1</v>
      </c>
      <c r="N577" s="153" t="s">
        <v>42</v>
      </c>
      <c r="O577" s="59"/>
      <c r="P577" s="154">
        <f>O577*H577</f>
        <v>0</v>
      </c>
      <c r="Q577" s="154">
        <v>2.0000000000000002E-5</v>
      </c>
      <c r="R577" s="154">
        <f>Q577*H577</f>
        <v>6.0000000000000008E-5</v>
      </c>
      <c r="S577" s="154">
        <v>0</v>
      </c>
      <c r="T577" s="155">
        <f>S577*H577</f>
        <v>0</v>
      </c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R577" s="156" t="s">
        <v>147</v>
      </c>
      <c r="AT577" s="156" t="s">
        <v>126</v>
      </c>
      <c r="AU577" s="156" t="s">
        <v>87</v>
      </c>
      <c r="AY577" s="18" t="s">
        <v>123</v>
      </c>
      <c r="BE577" s="157">
        <f>IF(N577="základní",J577,0)</f>
        <v>0</v>
      </c>
      <c r="BF577" s="157">
        <f>IF(N577="snížená",J577,0)</f>
        <v>0</v>
      </c>
      <c r="BG577" s="157">
        <f>IF(N577="zákl. přenesená",J577,0)</f>
        <v>0</v>
      </c>
      <c r="BH577" s="157">
        <f>IF(N577="sníž. přenesená",J577,0)</f>
        <v>0</v>
      </c>
      <c r="BI577" s="157">
        <f>IF(N577="nulová",J577,0)</f>
        <v>0</v>
      </c>
      <c r="BJ577" s="18" t="s">
        <v>85</v>
      </c>
      <c r="BK577" s="157">
        <f>ROUND(I577*H577,2)</f>
        <v>0</v>
      </c>
      <c r="BL577" s="18" t="s">
        <v>147</v>
      </c>
      <c r="BM577" s="156" t="s">
        <v>890</v>
      </c>
    </row>
    <row r="578" spans="1:65" s="2" customFormat="1">
      <c r="A578" s="33"/>
      <c r="B578" s="34"/>
      <c r="C578" s="33"/>
      <c r="D578" s="158" t="s">
        <v>133</v>
      </c>
      <c r="E578" s="33"/>
      <c r="F578" s="159" t="s">
        <v>891</v>
      </c>
      <c r="G578" s="33"/>
      <c r="H578" s="33"/>
      <c r="I578" s="160"/>
      <c r="J578" s="33"/>
      <c r="K578" s="33"/>
      <c r="L578" s="34"/>
      <c r="M578" s="161"/>
      <c r="N578" s="162"/>
      <c r="O578" s="59"/>
      <c r="P578" s="59"/>
      <c r="Q578" s="59"/>
      <c r="R578" s="59"/>
      <c r="S578" s="59"/>
      <c r="T578" s="60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T578" s="18" t="s">
        <v>133</v>
      </c>
      <c r="AU578" s="18" t="s">
        <v>87</v>
      </c>
    </row>
    <row r="579" spans="1:65" s="14" customFormat="1">
      <c r="B579" s="170"/>
      <c r="D579" s="158" t="s">
        <v>134</v>
      </c>
      <c r="E579" s="171" t="s">
        <v>1</v>
      </c>
      <c r="F579" s="172" t="s">
        <v>892</v>
      </c>
      <c r="H579" s="173">
        <v>3</v>
      </c>
      <c r="I579" s="174"/>
      <c r="L579" s="170"/>
      <c r="M579" s="175"/>
      <c r="N579" s="176"/>
      <c r="O579" s="176"/>
      <c r="P579" s="176"/>
      <c r="Q579" s="176"/>
      <c r="R579" s="176"/>
      <c r="S579" s="176"/>
      <c r="T579" s="177"/>
      <c r="AT579" s="171" t="s">
        <v>134</v>
      </c>
      <c r="AU579" s="171" t="s">
        <v>87</v>
      </c>
      <c r="AV579" s="14" t="s">
        <v>87</v>
      </c>
      <c r="AW579" s="14" t="s">
        <v>33</v>
      </c>
      <c r="AX579" s="14" t="s">
        <v>85</v>
      </c>
      <c r="AY579" s="171" t="s">
        <v>123</v>
      </c>
    </row>
    <row r="580" spans="1:65" s="2" customFormat="1" ht="16.5" customHeight="1">
      <c r="A580" s="33"/>
      <c r="B580" s="144"/>
      <c r="C580" s="145" t="s">
        <v>893</v>
      </c>
      <c r="D580" s="145" t="s">
        <v>126</v>
      </c>
      <c r="E580" s="146" t="s">
        <v>894</v>
      </c>
      <c r="F580" s="147" t="s">
        <v>895</v>
      </c>
      <c r="G580" s="148" t="s">
        <v>282</v>
      </c>
      <c r="H580" s="149">
        <v>9.3000000000000007</v>
      </c>
      <c r="I580" s="150"/>
      <c r="J580" s="151">
        <f>ROUND(I580*H580,2)</f>
        <v>0</v>
      </c>
      <c r="K580" s="147" t="s">
        <v>130</v>
      </c>
      <c r="L580" s="34"/>
      <c r="M580" s="152" t="s">
        <v>1</v>
      </c>
      <c r="N580" s="153" t="s">
        <v>42</v>
      </c>
      <c r="O580" s="59"/>
      <c r="P580" s="154">
        <f>O580*H580</f>
        <v>0</v>
      </c>
      <c r="Q580" s="154">
        <v>0</v>
      </c>
      <c r="R580" s="154">
        <f>Q580*H580</f>
        <v>0</v>
      </c>
      <c r="S580" s="154">
        <v>0</v>
      </c>
      <c r="T580" s="155">
        <f>S580*H580</f>
        <v>0</v>
      </c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R580" s="156" t="s">
        <v>147</v>
      </c>
      <c r="AT580" s="156" t="s">
        <v>126</v>
      </c>
      <c r="AU580" s="156" t="s">
        <v>87</v>
      </c>
      <c r="AY580" s="18" t="s">
        <v>123</v>
      </c>
      <c r="BE580" s="157">
        <f>IF(N580="základní",J580,0)</f>
        <v>0</v>
      </c>
      <c r="BF580" s="157">
        <f>IF(N580="snížená",J580,0)</f>
        <v>0</v>
      </c>
      <c r="BG580" s="157">
        <f>IF(N580="zákl. přenesená",J580,0)</f>
        <v>0</v>
      </c>
      <c r="BH580" s="157">
        <f>IF(N580="sníž. přenesená",J580,0)</f>
        <v>0</v>
      </c>
      <c r="BI580" s="157">
        <f>IF(N580="nulová",J580,0)</f>
        <v>0</v>
      </c>
      <c r="BJ580" s="18" t="s">
        <v>85</v>
      </c>
      <c r="BK580" s="157">
        <f>ROUND(I580*H580,2)</f>
        <v>0</v>
      </c>
      <c r="BL580" s="18" t="s">
        <v>147</v>
      </c>
      <c r="BM580" s="156" t="s">
        <v>896</v>
      </c>
    </row>
    <row r="581" spans="1:65" s="2" customFormat="1" ht="19.5">
      <c r="A581" s="33"/>
      <c r="B581" s="34"/>
      <c r="C581" s="33"/>
      <c r="D581" s="158" t="s">
        <v>133</v>
      </c>
      <c r="E581" s="33"/>
      <c r="F581" s="159" t="s">
        <v>897</v>
      </c>
      <c r="G581" s="33"/>
      <c r="H581" s="33"/>
      <c r="I581" s="160"/>
      <c r="J581" s="33"/>
      <c r="K581" s="33"/>
      <c r="L581" s="34"/>
      <c r="M581" s="161"/>
      <c r="N581" s="162"/>
      <c r="O581" s="59"/>
      <c r="P581" s="59"/>
      <c r="Q581" s="59"/>
      <c r="R581" s="59"/>
      <c r="S581" s="59"/>
      <c r="T581" s="60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T581" s="18" t="s">
        <v>133</v>
      </c>
      <c r="AU581" s="18" t="s">
        <v>87</v>
      </c>
    </row>
    <row r="582" spans="1:65" s="13" customFormat="1">
      <c r="B582" s="163"/>
      <c r="D582" s="158" t="s">
        <v>134</v>
      </c>
      <c r="E582" s="164" t="s">
        <v>1</v>
      </c>
      <c r="F582" s="165" t="s">
        <v>898</v>
      </c>
      <c r="H582" s="164" t="s">
        <v>1</v>
      </c>
      <c r="I582" s="166"/>
      <c r="L582" s="163"/>
      <c r="M582" s="167"/>
      <c r="N582" s="168"/>
      <c r="O582" s="168"/>
      <c r="P582" s="168"/>
      <c r="Q582" s="168"/>
      <c r="R582" s="168"/>
      <c r="S582" s="168"/>
      <c r="T582" s="169"/>
      <c r="AT582" s="164" t="s">
        <v>134</v>
      </c>
      <c r="AU582" s="164" t="s">
        <v>87</v>
      </c>
      <c r="AV582" s="13" t="s">
        <v>85</v>
      </c>
      <c r="AW582" s="13" t="s">
        <v>33</v>
      </c>
      <c r="AX582" s="13" t="s">
        <v>77</v>
      </c>
      <c r="AY582" s="164" t="s">
        <v>123</v>
      </c>
    </row>
    <row r="583" spans="1:65" s="14" customFormat="1">
      <c r="B583" s="170"/>
      <c r="D583" s="158" t="s">
        <v>134</v>
      </c>
      <c r="E583" s="171" t="s">
        <v>1</v>
      </c>
      <c r="F583" s="172" t="s">
        <v>899</v>
      </c>
      <c r="H583" s="173">
        <v>9.3000000000000007</v>
      </c>
      <c r="I583" s="174"/>
      <c r="L583" s="170"/>
      <c r="M583" s="175"/>
      <c r="N583" s="176"/>
      <c r="O583" s="176"/>
      <c r="P583" s="176"/>
      <c r="Q583" s="176"/>
      <c r="R583" s="176"/>
      <c r="S583" s="176"/>
      <c r="T583" s="177"/>
      <c r="AT583" s="171" t="s">
        <v>134</v>
      </c>
      <c r="AU583" s="171" t="s">
        <v>87</v>
      </c>
      <c r="AV583" s="14" t="s">
        <v>87</v>
      </c>
      <c r="AW583" s="14" t="s">
        <v>33</v>
      </c>
      <c r="AX583" s="14" t="s">
        <v>85</v>
      </c>
      <c r="AY583" s="171" t="s">
        <v>123</v>
      </c>
    </row>
    <row r="584" spans="1:65" s="12" customFormat="1" ht="22.9" customHeight="1">
      <c r="B584" s="131"/>
      <c r="D584" s="132" t="s">
        <v>76</v>
      </c>
      <c r="E584" s="142" t="s">
        <v>900</v>
      </c>
      <c r="F584" s="142" t="s">
        <v>901</v>
      </c>
      <c r="I584" s="134"/>
      <c r="J584" s="143">
        <f>BK584</f>
        <v>0</v>
      </c>
      <c r="L584" s="131"/>
      <c r="M584" s="136"/>
      <c r="N584" s="137"/>
      <c r="O584" s="137"/>
      <c r="P584" s="138">
        <f>SUM(P585:P636)</f>
        <v>0</v>
      </c>
      <c r="Q584" s="137"/>
      <c r="R584" s="138">
        <f>SUM(R585:R636)</f>
        <v>0</v>
      </c>
      <c r="S584" s="137"/>
      <c r="T584" s="139">
        <f>SUM(T585:T636)</f>
        <v>0</v>
      </c>
      <c r="AR584" s="132" t="s">
        <v>85</v>
      </c>
      <c r="AT584" s="140" t="s">
        <v>76</v>
      </c>
      <c r="AU584" s="140" t="s">
        <v>85</v>
      </c>
      <c r="AY584" s="132" t="s">
        <v>123</v>
      </c>
      <c r="BK584" s="141">
        <f>SUM(BK585:BK636)</f>
        <v>0</v>
      </c>
    </row>
    <row r="585" spans="1:65" s="2" customFormat="1" ht="16.5" customHeight="1">
      <c r="A585" s="33"/>
      <c r="B585" s="144"/>
      <c r="C585" s="145" t="s">
        <v>902</v>
      </c>
      <c r="D585" s="145" t="s">
        <v>126</v>
      </c>
      <c r="E585" s="146" t="s">
        <v>903</v>
      </c>
      <c r="F585" s="147" t="s">
        <v>904</v>
      </c>
      <c r="G585" s="148" t="s">
        <v>390</v>
      </c>
      <c r="H585" s="149">
        <v>188.58600000000001</v>
      </c>
      <c r="I585" s="150"/>
      <c r="J585" s="151">
        <f>ROUND(I585*H585,2)</f>
        <v>0</v>
      </c>
      <c r="K585" s="147" t="s">
        <v>130</v>
      </c>
      <c r="L585" s="34"/>
      <c r="M585" s="152" t="s">
        <v>1</v>
      </c>
      <c r="N585" s="153" t="s">
        <v>42</v>
      </c>
      <c r="O585" s="59"/>
      <c r="P585" s="154">
        <f>O585*H585</f>
        <v>0</v>
      </c>
      <c r="Q585" s="154">
        <v>0</v>
      </c>
      <c r="R585" s="154">
        <f>Q585*H585</f>
        <v>0</v>
      </c>
      <c r="S585" s="154">
        <v>0</v>
      </c>
      <c r="T585" s="155">
        <f>S585*H585</f>
        <v>0</v>
      </c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R585" s="156" t="s">
        <v>147</v>
      </c>
      <c r="AT585" s="156" t="s">
        <v>126</v>
      </c>
      <c r="AU585" s="156" t="s">
        <v>87</v>
      </c>
      <c r="AY585" s="18" t="s">
        <v>123</v>
      </c>
      <c r="BE585" s="157">
        <f>IF(N585="základní",J585,0)</f>
        <v>0</v>
      </c>
      <c r="BF585" s="157">
        <f>IF(N585="snížená",J585,0)</f>
        <v>0</v>
      </c>
      <c r="BG585" s="157">
        <f>IF(N585="zákl. přenesená",J585,0)</f>
        <v>0</v>
      </c>
      <c r="BH585" s="157">
        <f>IF(N585="sníž. přenesená",J585,0)</f>
        <v>0</v>
      </c>
      <c r="BI585" s="157">
        <f>IF(N585="nulová",J585,0)</f>
        <v>0</v>
      </c>
      <c r="BJ585" s="18" t="s">
        <v>85</v>
      </c>
      <c r="BK585" s="157">
        <f>ROUND(I585*H585,2)</f>
        <v>0</v>
      </c>
      <c r="BL585" s="18" t="s">
        <v>147</v>
      </c>
      <c r="BM585" s="156" t="s">
        <v>905</v>
      </c>
    </row>
    <row r="586" spans="1:65" s="2" customFormat="1">
      <c r="A586" s="33"/>
      <c r="B586" s="34"/>
      <c r="C586" s="33"/>
      <c r="D586" s="158" t="s">
        <v>133</v>
      </c>
      <c r="E586" s="33"/>
      <c r="F586" s="159" t="s">
        <v>906</v>
      </c>
      <c r="G586" s="33"/>
      <c r="H586" s="33"/>
      <c r="I586" s="160"/>
      <c r="J586" s="33"/>
      <c r="K586" s="33"/>
      <c r="L586" s="34"/>
      <c r="M586" s="161"/>
      <c r="N586" s="162"/>
      <c r="O586" s="59"/>
      <c r="P586" s="59"/>
      <c r="Q586" s="59"/>
      <c r="R586" s="59"/>
      <c r="S586" s="59"/>
      <c r="T586" s="60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T586" s="18" t="s">
        <v>133</v>
      </c>
      <c r="AU586" s="18" t="s">
        <v>87</v>
      </c>
    </row>
    <row r="587" spans="1:65" s="13" customFormat="1">
      <c r="B587" s="163"/>
      <c r="D587" s="158" t="s">
        <v>134</v>
      </c>
      <c r="E587" s="164" t="s">
        <v>1</v>
      </c>
      <c r="F587" s="165" t="s">
        <v>907</v>
      </c>
      <c r="H587" s="164" t="s">
        <v>1</v>
      </c>
      <c r="I587" s="166"/>
      <c r="L587" s="163"/>
      <c r="M587" s="167"/>
      <c r="N587" s="168"/>
      <c r="O587" s="168"/>
      <c r="P587" s="168"/>
      <c r="Q587" s="168"/>
      <c r="R587" s="168"/>
      <c r="S587" s="168"/>
      <c r="T587" s="169"/>
      <c r="AT587" s="164" t="s">
        <v>134</v>
      </c>
      <c r="AU587" s="164" t="s">
        <v>87</v>
      </c>
      <c r="AV587" s="13" t="s">
        <v>85</v>
      </c>
      <c r="AW587" s="13" t="s">
        <v>33</v>
      </c>
      <c r="AX587" s="13" t="s">
        <v>77</v>
      </c>
      <c r="AY587" s="164" t="s">
        <v>123</v>
      </c>
    </row>
    <row r="588" spans="1:65" s="14" customFormat="1">
      <c r="B588" s="170"/>
      <c r="D588" s="158" t="s">
        <v>134</v>
      </c>
      <c r="E588" s="171" t="s">
        <v>1</v>
      </c>
      <c r="F588" s="172" t="s">
        <v>908</v>
      </c>
      <c r="H588" s="173">
        <v>109.625</v>
      </c>
      <c r="I588" s="174"/>
      <c r="L588" s="170"/>
      <c r="M588" s="175"/>
      <c r="N588" s="176"/>
      <c r="O588" s="176"/>
      <c r="P588" s="176"/>
      <c r="Q588" s="176"/>
      <c r="R588" s="176"/>
      <c r="S588" s="176"/>
      <c r="T588" s="177"/>
      <c r="AT588" s="171" t="s">
        <v>134</v>
      </c>
      <c r="AU588" s="171" t="s">
        <v>87</v>
      </c>
      <c r="AV588" s="14" t="s">
        <v>87</v>
      </c>
      <c r="AW588" s="14" t="s">
        <v>33</v>
      </c>
      <c r="AX588" s="14" t="s">
        <v>77</v>
      </c>
      <c r="AY588" s="171" t="s">
        <v>123</v>
      </c>
    </row>
    <row r="589" spans="1:65" s="13" customFormat="1">
      <c r="B589" s="163"/>
      <c r="D589" s="158" t="s">
        <v>134</v>
      </c>
      <c r="E589" s="164" t="s">
        <v>1</v>
      </c>
      <c r="F589" s="165" t="s">
        <v>909</v>
      </c>
      <c r="H589" s="164" t="s">
        <v>1</v>
      </c>
      <c r="I589" s="166"/>
      <c r="L589" s="163"/>
      <c r="M589" s="167"/>
      <c r="N589" s="168"/>
      <c r="O589" s="168"/>
      <c r="P589" s="168"/>
      <c r="Q589" s="168"/>
      <c r="R589" s="168"/>
      <c r="S589" s="168"/>
      <c r="T589" s="169"/>
      <c r="AT589" s="164" t="s">
        <v>134</v>
      </c>
      <c r="AU589" s="164" t="s">
        <v>87</v>
      </c>
      <c r="AV589" s="13" t="s">
        <v>85</v>
      </c>
      <c r="AW589" s="13" t="s">
        <v>33</v>
      </c>
      <c r="AX589" s="13" t="s">
        <v>77</v>
      </c>
      <c r="AY589" s="164" t="s">
        <v>123</v>
      </c>
    </row>
    <row r="590" spans="1:65" s="14" customFormat="1">
      <c r="B590" s="170"/>
      <c r="D590" s="158" t="s">
        <v>134</v>
      </c>
      <c r="E590" s="171" t="s">
        <v>1</v>
      </c>
      <c r="F590" s="172" t="s">
        <v>910</v>
      </c>
      <c r="H590" s="173">
        <v>34.866999999999997</v>
      </c>
      <c r="I590" s="174"/>
      <c r="L590" s="170"/>
      <c r="M590" s="175"/>
      <c r="N590" s="176"/>
      <c r="O590" s="176"/>
      <c r="P590" s="176"/>
      <c r="Q590" s="176"/>
      <c r="R590" s="176"/>
      <c r="S590" s="176"/>
      <c r="T590" s="177"/>
      <c r="AT590" s="171" t="s">
        <v>134</v>
      </c>
      <c r="AU590" s="171" t="s">
        <v>87</v>
      </c>
      <c r="AV590" s="14" t="s">
        <v>87</v>
      </c>
      <c r="AW590" s="14" t="s">
        <v>33</v>
      </c>
      <c r="AX590" s="14" t="s">
        <v>77</v>
      </c>
      <c r="AY590" s="171" t="s">
        <v>123</v>
      </c>
    </row>
    <row r="591" spans="1:65" s="14" customFormat="1">
      <c r="B591" s="170"/>
      <c r="D591" s="158" t="s">
        <v>134</v>
      </c>
      <c r="E591" s="171" t="s">
        <v>1</v>
      </c>
      <c r="F591" s="172" t="s">
        <v>911</v>
      </c>
      <c r="H591" s="173">
        <v>44.094000000000001</v>
      </c>
      <c r="I591" s="174"/>
      <c r="L591" s="170"/>
      <c r="M591" s="175"/>
      <c r="N591" s="176"/>
      <c r="O591" s="176"/>
      <c r="P591" s="176"/>
      <c r="Q591" s="176"/>
      <c r="R591" s="176"/>
      <c r="S591" s="176"/>
      <c r="T591" s="177"/>
      <c r="AT591" s="171" t="s">
        <v>134</v>
      </c>
      <c r="AU591" s="171" t="s">
        <v>87</v>
      </c>
      <c r="AV591" s="14" t="s">
        <v>87</v>
      </c>
      <c r="AW591" s="14" t="s">
        <v>33</v>
      </c>
      <c r="AX591" s="14" t="s">
        <v>77</v>
      </c>
      <c r="AY591" s="171" t="s">
        <v>123</v>
      </c>
    </row>
    <row r="592" spans="1:65" s="15" customFormat="1">
      <c r="B592" s="181"/>
      <c r="D592" s="158" t="s">
        <v>134</v>
      </c>
      <c r="E592" s="182" t="s">
        <v>1</v>
      </c>
      <c r="F592" s="183" t="s">
        <v>262</v>
      </c>
      <c r="H592" s="184">
        <v>188.58600000000001</v>
      </c>
      <c r="I592" s="185"/>
      <c r="L592" s="181"/>
      <c r="M592" s="186"/>
      <c r="N592" s="187"/>
      <c r="O592" s="187"/>
      <c r="P592" s="187"/>
      <c r="Q592" s="187"/>
      <c r="R592" s="187"/>
      <c r="S592" s="187"/>
      <c r="T592" s="188"/>
      <c r="AT592" s="182" t="s">
        <v>134</v>
      </c>
      <c r="AU592" s="182" t="s">
        <v>87</v>
      </c>
      <c r="AV592" s="15" t="s">
        <v>147</v>
      </c>
      <c r="AW592" s="15" t="s">
        <v>33</v>
      </c>
      <c r="AX592" s="15" t="s">
        <v>85</v>
      </c>
      <c r="AY592" s="182" t="s">
        <v>123</v>
      </c>
    </row>
    <row r="593" spans="1:65" s="2" customFormat="1" ht="16.5" customHeight="1">
      <c r="A593" s="33"/>
      <c r="B593" s="144"/>
      <c r="C593" s="145" t="s">
        <v>912</v>
      </c>
      <c r="D593" s="145" t="s">
        <v>126</v>
      </c>
      <c r="E593" s="146" t="s">
        <v>913</v>
      </c>
      <c r="F593" s="147" t="s">
        <v>914</v>
      </c>
      <c r="G593" s="148" t="s">
        <v>390</v>
      </c>
      <c r="H593" s="149">
        <v>1315.5</v>
      </c>
      <c r="I593" s="150"/>
      <c r="J593" s="151">
        <f>ROUND(I593*H593,2)</f>
        <v>0</v>
      </c>
      <c r="K593" s="147" t="s">
        <v>130</v>
      </c>
      <c r="L593" s="34"/>
      <c r="M593" s="152" t="s">
        <v>1</v>
      </c>
      <c r="N593" s="153" t="s">
        <v>42</v>
      </c>
      <c r="O593" s="59"/>
      <c r="P593" s="154">
        <f>O593*H593</f>
        <v>0</v>
      </c>
      <c r="Q593" s="154">
        <v>0</v>
      </c>
      <c r="R593" s="154">
        <f>Q593*H593</f>
        <v>0</v>
      </c>
      <c r="S593" s="154">
        <v>0</v>
      </c>
      <c r="T593" s="155">
        <f>S593*H593</f>
        <v>0</v>
      </c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R593" s="156" t="s">
        <v>147</v>
      </c>
      <c r="AT593" s="156" t="s">
        <v>126</v>
      </c>
      <c r="AU593" s="156" t="s">
        <v>87</v>
      </c>
      <c r="AY593" s="18" t="s">
        <v>123</v>
      </c>
      <c r="BE593" s="157">
        <f>IF(N593="základní",J593,0)</f>
        <v>0</v>
      </c>
      <c r="BF593" s="157">
        <f>IF(N593="snížená",J593,0)</f>
        <v>0</v>
      </c>
      <c r="BG593" s="157">
        <f>IF(N593="zákl. přenesená",J593,0)</f>
        <v>0</v>
      </c>
      <c r="BH593" s="157">
        <f>IF(N593="sníž. přenesená",J593,0)</f>
        <v>0</v>
      </c>
      <c r="BI593" s="157">
        <f>IF(N593="nulová",J593,0)</f>
        <v>0</v>
      </c>
      <c r="BJ593" s="18" t="s">
        <v>85</v>
      </c>
      <c r="BK593" s="157">
        <f>ROUND(I593*H593,2)</f>
        <v>0</v>
      </c>
      <c r="BL593" s="18" t="s">
        <v>147</v>
      </c>
      <c r="BM593" s="156" t="s">
        <v>915</v>
      </c>
    </row>
    <row r="594" spans="1:65" s="2" customFormat="1">
      <c r="A594" s="33"/>
      <c r="B594" s="34"/>
      <c r="C594" s="33"/>
      <c r="D594" s="158" t="s">
        <v>133</v>
      </c>
      <c r="E594" s="33"/>
      <c r="F594" s="159" t="s">
        <v>916</v>
      </c>
      <c r="G594" s="33"/>
      <c r="H594" s="33"/>
      <c r="I594" s="160"/>
      <c r="J594" s="33"/>
      <c r="K594" s="33"/>
      <c r="L594" s="34"/>
      <c r="M594" s="161"/>
      <c r="N594" s="162"/>
      <c r="O594" s="59"/>
      <c r="P594" s="59"/>
      <c r="Q594" s="59"/>
      <c r="R594" s="59"/>
      <c r="S594" s="59"/>
      <c r="T594" s="60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T594" s="18" t="s">
        <v>133</v>
      </c>
      <c r="AU594" s="18" t="s">
        <v>87</v>
      </c>
    </row>
    <row r="595" spans="1:65" s="13" customFormat="1">
      <c r="B595" s="163"/>
      <c r="D595" s="158" t="s">
        <v>134</v>
      </c>
      <c r="E595" s="164" t="s">
        <v>1</v>
      </c>
      <c r="F595" s="165" t="s">
        <v>907</v>
      </c>
      <c r="H595" s="164" t="s">
        <v>1</v>
      </c>
      <c r="I595" s="166"/>
      <c r="L595" s="163"/>
      <c r="M595" s="167"/>
      <c r="N595" s="168"/>
      <c r="O595" s="168"/>
      <c r="P595" s="168"/>
      <c r="Q595" s="168"/>
      <c r="R595" s="168"/>
      <c r="S595" s="168"/>
      <c r="T595" s="169"/>
      <c r="AT595" s="164" t="s">
        <v>134</v>
      </c>
      <c r="AU595" s="164" t="s">
        <v>87</v>
      </c>
      <c r="AV595" s="13" t="s">
        <v>85</v>
      </c>
      <c r="AW595" s="13" t="s">
        <v>33</v>
      </c>
      <c r="AX595" s="13" t="s">
        <v>77</v>
      </c>
      <c r="AY595" s="164" t="s">
        <v>123</v>
      </c>
    </row>
    <row r="596" spans="1:65" s="14" customFormat="1">
      <c r="B596" s="170"/>
      <c r="D596" s="158" t="s">
        <v>134</v>
      </c>
      <c r="E596" s="171" t="s">
        <v>1</v>
      </c>
      <c r="F596" s="172" t="s">
        <v>917</v>
      </c>
      <c r="H596" s="173">
        <v>1315.5</v>
      </c>
      <c r="I596" s="174"/>
      <c r="L596" s="170"/>
      <c r="M596" s="175"/>
      <c r="N596" s="176"/>
      <c r="O596" s="176"/>
      <c r="P596" s="176"/>
      <c r="Q596" s="176"/>
      <c r="R596" s="176"/>
      <c r="S596" s="176"/>
      <c r="T596" s="177"/>
      <c r="AT596" s="171" t="s">
        <v>134</v>
      </c>
      <c r="AU596" s="171" t="s">
        <v>87</v>
      </c>
      <c r="AV596" s="14" t="s">
        <v>87</v>
      </c>
      <c r="AW596" s="14" t="s">
        <v>33</v>
      </c>
      <c r="AX596" s="14" t="s">
        <v>85</v>
      </c>
      <c r="AY596" s="171" t="s">
        <v>123</v>
      </c>
    </row>
    <row r="597" spans="1:65" s="2" customFormat="1" ht="16.5" customHeight="1">
      <c r="A597" s="33"/>
      <c r="B597" s="144"/>
      <c r="C597" s="145" t="s">
        <v>918</v>
      </c>
      <c r="D597" s="145" t="s">
        <v>126</v>
      </c>
      <c r="E597" s="146" t="s">
        <v>919</v>
      </c>
      <c r="F597" s="147" t="s">
        <v>920</v>
      </c>
      <c r="G597" s="148" t="s">
        <v>390</v>
      </c>
      <c r="H597" s="149">
        <v>46.606999999999999</v>
      </c>
      <c r="I597" s="150"/>
      <c r="J597" s="151">
        <f>ROUND(I597*H597,2)</f>
        <v>0</v>
      </c>
      <c r="K597" s="147" t="s">
        <v>130</v>
      </c>
      <c r="L597" s="34"/>
      <c r="M597" s="152" t="s">
        <v>1</v>
      </c>
      <c r="N597" s="153" t="s">
        <v>42</v>
      </c>
      <c r="O597" s="59"/>
      <c r="P597" s="154">
        <f>O597*H597</f>
        <v>0</v>
      </c>
      <c r="Q597" s="154">
        <v>0</v>
      </c>
      <c r="R597" s="154">
        <f>Q597*H597</f>
        <v>0</v>
      </c>
      <c r="S597" s="154">
        <v>0</v>
      </c>
      <c r="T597" s="155">
        <f>S597*H597</f>
        <v>0</v>
      </c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R597" s="156" t="s">
        <v>147</v>
      </c>
      <c r="AT597" s="156" t="s">
        <v>126</v>
      </c>
      <c r="AU597" s="156" t="s">
        <v>87</v>
      </c>
      <c r="AY597" s="18" t="s">
        <v>123</v>
      </c>
      <c r="BE597" s="157">
        <f>IF(N597="základní",J597,0)</f>
        <v>0</v>
      </c>
      <c r="BF597" s="157">
        <f>IF(N597="snížená",J597,0)</f>
        <v>0</v>
      </c>
      <c r="BG597" s="157">
        <f>IF(N597="zákl. přenesená",J597,0)</f>
        <v>0</v>
      </c>
      <c r="BH597" s="157">
        <f>IF(N597="sníž. přenesená",J597,0)</f>
        <v>0</v>
      </c>
      <c r="BI597" s="157">
        <f>IF(N597="nulová",J597,0)</f>
        <v>0</v>
      </c>
      <c r="BJ597" s="18" t="s">
        <v>85</v>
      </c>
      <c r="BK597" s="157">
        <f>ROUND(I597*H597,2)</f>
        <v>0</v>
      </c>
      <c r="BL597" s="18" t="s">
        <v>147</v>
      </c>
      <c r="BM597" s="156" t="s">
        <v>921</v>
      </c>
    </row>
    <row r="598" spans="1:65" s="2" customFormat="1">
      <c r="A598" s="33"/>
      <c r="B598" s="34"/>
      <c r="C598" s="33"/>
      <c r="D598" s="158" t="s">
        <v>133</v>
      </c>
      <c r="E598" s="33"/>
      <c r="F598" s="159" t="s">
        <v>922</v>
      </c>
      <c r="G598" s="33"/>
      <c r="H598" s="33"/>
      <c r="I598" s="160"/>
      <c r="J598" s="33"/>
      <c r="K598" s="33"/>
      <c r="L598" s="34"/>
      <c r="M598" s="161"/>
      <c r="N598" s="162"/>
      <c r="O598" s="59"/>
      <c r="P598" s="59"/>
      <c r="Q598" s="59"/>
      <c r="R598" s="59"/>
      <c r="S598" s="59"/>
      <c r="T598" s="60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T598" s="18" t="s">
        <v>133</v>
      </c>
      <c r="AU598" s="18" t="s">
        <v>87</v>
      </c>
    </row>
    <row r="599" spans="1:65" s="13" customFormat="1">
      <c r="B599" s="163"/>
      <c r="D599" s="158" t="s">
        <v>134</v>
      </c>
      <c r="E599" s="164" t="s">
        <v>1</v>
      </c>
      <c r="F599" s="165" t="s">
        <v>907</v>
      </c>
      <c r="H599" s="164" t="s">
        <v>1</v>
      </c>
      <c r="I599" s="166"/>
      <c r="L599" s="163"/>
      <c r="M599" s="167"/>
      <c r="N599" s="168"/>
      <c r="O599" s="168"/>
      <c r="P599" s="168"/>
      <c r="Q599" s="168"/>
      <c r="R599" s="168"/>
      <c r="S599" s="168"/>
      <c r="T599" s="169"/>
      <c r="AT599" s="164" t="s">
        <v>134</v>
      </c>
      <c r="AU599" s="164" t="s">
        <v>87</v>
      </c>
      <c r="AV599" s="13" t="s">
        <v>85</v>
      </c>
      <c r="AW599" s="13" t="s">
        <v>33</v>
      </c>
      <c r="AX599" s="13" t="s">
        <v>77</v>
      </c>
      <c r="AY599" s="164" t="s">
        <v>123</v>
      </c>
    </row>
    <row r="600" spans="1:65" s="14" customFormat="1">
      <c r="B600" s="170"/>
      <c r="D600" s="158" t="s">
        <v>134</v>
      </c>
      <c r="E600" s="171" t="s">
        <v>1</v>
      </c>
      <c r="F600" s="172" t="s">
        <v>923</v>
      </c>
      <c r="H600" s="173">
        <v>2.262</v>
      </c>
      <c r="I600" s="174"/>
      <c r="L600" s="170"/>
      <c r="M600" s="175"/>
      <c r="N600" s="176"/>
      <c r="O600" s="176"/>
      <c r="P600" s="176"/>
      <c r="Q600" s="176"/>
      <c r="R600" s="176"/>
      <c r="S600" s="176"/>
      <c r="T600" s="177"/>
      <c r="AT600" s="171" t="s">
        <v>134</v>
      </c>
      <c r="AU600" s="171" t="s">
        <v>87</v>
      </c>
      <c r="AV600" s="14" t="s">
        <v>87</v>
      </c>
      <c r="AW600" s="14" t="s">
        <v>33</v>
      </c>
      <c r="AX600" s="14" t="s">
        <v>77</v>
      </c>
      <c r="AY600" s="171" t="s">
        <v>123</v>
      </c>
    </row>
    <row r="601" spans="1:65" s="14" customFormat="1">
      <c r="B601" s="170"/>
      <c r="D601" s="158" t="s">
        <v>134</v>
      </c>
      <c r="E601" s="171" t="s">
        <v>1</v>
      </c>
      <c r="F601" s="172" t="s">
        <v>924</v>
      </c>
      <c r="H601" s="173">
        <v>34.369</v>
      </c>
      <c r="I601" s="174"/>
      <c r="L601" s="170"/>
      <c r="M601" s="175"/>
      <c r="N601" s="176"/>
      <c r="O601" s="176"/>
      <c r="P601" s="176"/>
      <c r="Q601" s="176"/>
      <c r="R601" s="176"/>
      <c r="S601" s="176"/>
      <c r="T601" s="177"/>
      <c r="AT601" s="171" t="s">
        <v>134</v>
      </c>
      <c r="AU601" s="171" t="s">
        <v>87</v>
      </c>
      <c r="AV601" s="14" t="s">
        <v>87</v>
      </c>
      <c r="AW601" s="14" t="s">
        <v>33</v>
      </c>
      <c r="AX601" s="14" t="s">
        <v>77</v>
      </c>
      <c r="AY601" s="171" t="s">
        <v>123</v>
      </c>
    </row>
    <row r="602" spans="1:65" s="14" customFormat="1">
      <c r="B602" s="170"/>
      <c r="D602" s="158" t="s">
        <v>134</v>
      </c>
      <c r="E602" s="171" t="s">
        <v>1</v>
      </c>
      <c r="F602" s="172" t="s">
        <v>925</v>
      </c>
      <c r="H602" s="173">
        <v>9.0960000000000001</v>
      </c>
      <c r="I602" s="174"/>
      <c r="L602" s="170"/>
      <c r="M602" s="175"/>
      <c r="N602" s="176"/>
      <c r="O602" s="176"/>
      <c r="P602" s="176"/>
      <c r="Q602" s="176"/>
      <c r="R602" s="176"/>
      <c r="S602" s="176"/>
      <c r="T602" s="177"/>
      <c r="AT602" s="171" t="s">
        <v>134</v>
      </c>
      <c r="AU602" s="171" t="s">
        <v>87</v>
      </c>
      <c r="AV602" s="14" t="s">
        <v>87</v>
      </c>
      <c r="AW602" s="14" t="s">
        <v>33</v>
      </c>
      <c r="AX602" s="14" t="s">
        <v>77</v>
      </c>
      <c r="AY602" s="171" t="s">
        <v>123</v>
      </c>
    </row>
    <row r="603" spans="1:65" s="14" customFormat="1">
      <c r="B603" s="170"/>
      <c r="D603" s="158" t="s">
        <v>134</v>
      </c>
      <c r="E603" s="171" t="s">
        <v>1</v>
      </c>
      <c r="F603" s="172" t="s">
        <v>926</v>
      </c>
      <c r="H603" s="173">
        <v>0.88</v>
      </c>
      <c r="I603" s="174"/>
      <c r="L603" s="170"/>
      <c r="M603" s="175"/>
      <c r="N603" s="176"/>
      <c r="O603" s="176"/>
      <c r="P603" s="176"/>
      <c r="Q603" s="176"/>
      <c r="R603" s="176"/>
      <c r="S603" s="176"/>
      <c r="T603" s="177"/>
      <c r="AT603" s="171" t="s">
        <v>134</v>
      </c>
      <c r="AU603" s="171" t="s">
        <v>87</v>
      </c>
      <c r="AV603" s="14" t="s">
        <v>87</v>
      </c>
      <c r="AW603" s="14" t="s">
        <v>33</v>
      </c>
      <c r="AX603" s="14" t="s">
        <v>77</v>
      </c>
      <c r="AY603" s="171" t="s">
        <v>123</v>
      </c>
    </row>
    <row r="604" spans="1:65" s="15" customFormat="1">
      <c r="B604" s="181"/>
      <c r="D604" s="158" t="s">
        <v>134</v>
      </c>
      <c r="E604" s="182" t="s">
        <v>1</v>
      </c>
      <c r="F604" s="183" t="s">
        <v>262</v>
      </c>
      <c r="H604" s="184">
        <v>46.606999999999999</v>
      </c>
      <c r="I604" s="185"/>
      <c r="L604" s="181"/>
      <c r="M604" s="186"/>
      <c r="N604" s="187"/>
      <c r="O604" s="187"/>
      <c r="P604" s="187"/>
      <c r="Q604" s="187"/>
      <c r="R604" s="187"/>
      <c r="S604" s="187"/>
      <c r="T604" s="188"/>
      <c r="AT604" s="182" t="s">
        <v>134</v>
      </c>
      <c r="AU604" s="182" t="s">
        <v>87</v>
      </c>
      <c r="AV604" s="15" t="s">
        <v>147</v>
      </c>
      <c r="AW604" s="15" t="s">
        <v>33</v>
      </c>
      <c r="AX604" s="15" t="s">
        <v>85</v>
      </c>
      <c r="AY604" s="182" t="s">
        <v>123</v>
      </c>
    </row>
    <row r="605" spans="1:65" s="2" customFormat="1" ht="16.5" customHeight="1">
      <c r="A605" s="33"/>
      <c r="B605" s="144"/>
      <c r="C605" s="145" t="s">
        <v>927</v>
      </c>
      <c r="D605" s="145" t="s">
        <v>126</v>
      </c>
      <c r="E605" s="146" t="s">
        <v>928</v>
      </c>
      <c r="F605" s="147" t="s">
        <v>929</v>
      </c>
      <c r="G605" s="148" t="s">
        <v>390</v>
      </c>
      <c r="H605" s="149">
        <v>559.28399999999999</v>
      </c>
      <c r="I605" s="150"/>
      <c r="J605" s="151">
        <f>ROUND(I605*H605,2)</f>
        <v>0</v>
      </c>
      <c r="K605" s="147" t="s">
        <v>130</v>
      </c>
      <c r="L605" s="34"/>
      <c r="M605" s="152" t="s">
        <v>1</v>
      </c>
      <c r="N605" s="153" t="s">
        <v>42</v>
      </c>
      <c r="O605" s="59"/>
      <c r="P605" s="154">
        <f>O605*H605</f>
        <v>0</v>
      </c>
      <c r="Q605" s="154">
        <v>0</v>
      </c>
      <c r="R605" s="154">
        <f>Q605*H605</f>
        <v>0</v>
      </c>
      <c r="S605" s="154">
        <v>0</v>
      </c>
      <c r="T605" s="155">
        <f>S605*H605</f>
        <v>0</v>
      </c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R605" s="156" t="s">
        <v>147</v>
      </c>
      <c r="AT605" s="156" t="s">
        <v>126</v>
      </c>
      <c r="AU605" s="156" t="s">
        <v>87</v>
      </c>
      <c r="AY605" s="18" t="s">
        <v>123</v>
      </c>
      <c r="BE605" s="157">
        <f>IF(N605="základní",J605,0)</f>
        <v>0</v>
      </c>
      <c r="BF605" s="157">
        <f>IF(N605="snížená",J605,0)</f>
        <v>0</v>
      </c>
      <c r="BG605" s="157">
        <f>IF(N605="zákl. přenesená",J605,0)</f>
        <v>0</v>
      </c>
      <c r="BH605" s="157">
        <f>IF(N605="sníž. přenesená",J605,0)</f>
        <v>0</v>
      </c>
      <c r="BI605" s="157">
        <f>IF(N605="nulová",J605,0)</f>
        <v>0</v>
      </c>
      <c r="BJ605" s="18" t="s">
        <v>85</v>
      </c>
      <c r="BK605" s="157">
        <f>ROUND(I605*H605,2)</f>
        <v>0</v>
      </c>
      <c r="BL605" s="18" t="s">
        <v>147</v>
      </c>
      <c r="BM605" s="156" t="s">
        <v>930</v>
      </c>
    </row>
    <row r="606" spans="1:65" s="2" customFormat="1">
      <c r="A606" s="33"/>
      <c r="B606" s="34"/>
      <c r="C606" s="33"/>
      <c r="D606" s="158" t="s">
        <v>133</v>
      </c>
      <c r="E606" s="33"/>
      <c r="F606" s="159" t="s">
        <v>916</v>
      </c>
      <c r="G606" s="33"/>
      <c r="H606" s="33"/>
      <c r="I606" s="160"/>
      <c r="J606" s="33"/>
      <c r="K606" s="33"/>
      <c r="L606" s="34"/>
      <c r="M606" s="161"/>
      <c r="N606" s="162"/>
      <c r="O606" s="59"/>
      <c r="P606" s="59"/>
      <c r="Q606" s="59"/>
      <c r="R606" s="59"/>
      <c r="S606" s="59"/>
      <c r="T606" s="60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T606" s="18" t="s">
        <v>133</v>
      </c>
      <c r="AU606" s="18" t="s">
        <v>87</v>
      </c>
    </row>
    <row r="607" spans="1:65" s="13" customFormat="1">
      <c r="B607" s="163"/>
      <c r="D607" s="158" t="s">
        <v>134</v>
      </c>
      <c r="E607" s="164" t="s">
        <v>1</v>
      </c>
      <c r="F607" s="165" t="s">
        <v>907</v>
      </c>
      <c r="H607" s="164" t="s">
        <v>1</v>
      </c>
      <c r="I607" s="166"/>
      <c r="L607" s="163"/>
      <c r="M607" s="167"/>
      <c r="N607" s="168"/>
      <c r="O607" s="168"/>
      <c r="P607" s="168"/>
      <c r="Q607" s="168"/>
      <c r="R607" s="168"/>
      <c r="S607" s="168"/>
      <c r="T607" s="169"/>
      <c r="AT607" s="164" t="s">
        <v>134</v>
      </c>
      <c r="AU607" s="164" t="s">
        <v>87</v>
      </c>
      <c r="AV607" s="13" t="s">
        <v>85</v>
      </c>
      <c r="AW607" s="13" t="s">
        <v>33</v>
      </c>
      <c r="AX607" s="13" t="s">
        <v>77</v>
      </c>
      <c r="AY607" s="164" t="s">
        <v>123</v>
      </c>
    </row>
    <row r="608" spans="1:65" s="14" customFormat="1">
      <c r="B608" s="170"/>
      <c r="D608" s="158" t="s">
        <v>134</v>
      </c>
      <c r="E608" s="171" t="s">
        <v>1</v>
      </c>
      <c r="F608" s="172" t="s">
        <v>931</v>
      </c>
      <c r="H608" s="173">
        <v>27.143999999999998</v>
      </c>
      <c r="I608" s="174"/>
      <c r="L608" s="170"/>
      <c r="M608" s="175"/>
      <c r="N608" s="176"/>
      <c r="O608" s="176"/>
      <c r="P608" s="176"/>
      <c r="Q608" s="176"/>
      <c r="R608" s="176"/>
      <c r="S608" s="176"/>
      <c r="T608" s="177"/>
      <c r="AT608" s="171" t="s">
        <v>134</v>
      </c>
      <c r="AU608" s="171" t="s">
        <v>87</v>
      </c>
      <c r="AV608" s="14" t="s">
        <v>87</v>
      </c>
      <c r="AW608" s="14" t="s">
        <v>33</v>
      </c>
      <c r="AX608" s="14" t="s">
        <v>77</v>
      </c>
      <c r="AY608" s="171" t="s">
        <v>123</v>
      </c>
    </row>
    <row r="609" spans="1:65" s="14" customFormat="1">
      <c r="B609" s="170"/>
      <c r="D609" s="158" t="s">
        <v>134</v>
      </c>
      <c r="E609" s="171" t="s">
        <v>1</v>
      </c>
      <c r="F609" s="172" t="s">
        <v>932</v>
      </c>
      <c r="H609" s="173">
        <v>412.428</v>
      </c>
      <c r="I609" s="174"/>
      <c r="L609" s="170"/>
      <c r="M609" s="175"/>
      <c r="N609" s="176"/>
      <c r="O609" s="176"/>
      <c r="P609" s="176"/>
      <c r="Q609" s="176"/>
      <c r="R609" s="176"/>
      <c r="S609" s="176"/>
      <c r="T609" s="177"/>
      <c r="AT609" s="171" t="s">
        <v>134</v>
      </c>
      <c r="AU609" s="171" t="s">
        <v>87</v>
      </c>
      <c r="AV609" s="14" t="s">
        <v>87</v>
      </c>
      <c r="AW609" s="14" t="s">
        <v>33</v>
      </c>
      <c r="AX609" s="14" t="s">
        <v>77</v>
      </c>
      <c r="AY609" s="171" t="s">
        <v>123</v>
      </c>
    </row>
    <row r="610" spans="1:65" s="14" customFormat="1">
      <c r="B610" s="170"/>
      <c r="D610" s="158" t="s">
        <v>134</v>
      </c>
      <c r="E610" s="171" t="s">
        <v>1</v>
      </c>
      <c r="F610" s="172" t="s">
        <v>933</v>
      </c>
      <c r="H610" s="173">
        <v>109.152</v>
      </c>
      <c r="I610" s="174"/>
      <c r="L610" s="170"/>
      <c r="M610" s="175"/>
      <c r="N610" s="176"/>
      <c r="O610" s="176"/>
      <c r="P610" s="176"/>
      <c r="Q610" s="176"/>
      <c r="R610" s="176"/>
      <c r="S610" s="176"/>
      <c r="T610" s="177"/>
      <c r="AT610" s="171" t="s">
        <v>134</v>
      </c>
      <c r="AU610" s="171" t="s">
        <v>87</v>
      </c>
      <c r="AV610" s="14" t="s">
        <v>87</v>
      </c>
      <c r="AW610" s="14" t="s">
        <v>33</v>
      </c>
      <c r="AX610" s="14" t="s">
        <v>77</v>
      </c>
      <c r="AY610" s="171" t="s">
        <v>123</v>
      </c>
    </row>
    <row r="611" spans="1:65" s="14" customFormat="1">
      <c r="B611" s="170"/>
      <c r="D611" s="158" t="s">
        <v>134</v>
      </c>
      <c r="E611" s="171" t="s">
        <v>1</v>
      </c>
      <c r="F611" s="172" t="s">
        <v>934</v>
      </c>
      <c r="H611" s="173">
        <v>10.56</v>
      </c>
      <c r="I611" s="174"/>
      <c r="L611" s="170"/>
      <c r="M611" s="175"/>
      <c r="N611" s="176"/>
      <c r="O611" s="176"/>
      <c r="P611" s="176"/>
      <c r="Q611" s="176"/>
      <c r="R611" s="176"/>
      <c r="S611" s="176"/>
      <c r="T611" s="177"/>
      <c r="AT611" s="171" t="s">
        <v>134</v>
      </c>
      <c r="AU611" s="171" t="s">
        <v>87</v>
      </c>
      <c r="AV611" s="14" t="s">
        <v>87</v>
      </c>
      <c r="AW611" s="14" t="s">
        <v>33</v>
      </c>
      <c r="AX611" s="14" t="s">
        <v>77</v>
      </c>
      <c r="AY611" s="171" t="s">
        <v>123</v>
      </c>
    </row>
    <row r="612" spans="1:65" s="15" customFormat="1">
      <c r="B612" s="181"/>
      <c r="D612" s="158" t="s">
        <v>134</v>
      </c>
      <c r="E612" s="182" t="s">
        <v>1</v>
      </c>
      <c r="F612" s="183" t="s">
        <v>262</v>
      </c>
      <c r="H612" s="184">
        <v>559.28399999999999</v>
      </c>
      <c r="I612" s="185"/>
      <c r="L612" s="181"/>
      <c r="M612" s="186"/>
      <c r="N612" s="187"/>
      <c r="O612" s="187"/>
      <c r="P612" s="187"/>
      <c r="Q612" s="187"/>
      <c r="R612" s="187"/>
      <c r="S612" s="187"/>
      <c r="T612" s="188"/>
      <c r="AT612" s="182" t="s">
        <v>134</v>
      </c>
      <c r="AU612" s="182" t="s">
        <v>87</v>
      </c>
      <c r="AV612" s="15" t="s">
        <v>147</v>
      </c>
      <c r="AW612" s="15" t="s">
        <v>33</v>
      </c>
      <c r="AX612" s="15" t="s">
        <v>85</v>
      </c>
      <c r="AY612" s="182" t="s">
        <v>123</v>
      </c>
    </row>
    <row r="613" spans="1:65" s="2" customFormat="1" ht="16.5" customHeight="1">
      <c r="A613" s="33"/>
      <c r="B613" s="144"/>
      <c r="C613" s="145" t="s">
        <v>935</v>
      </c>
      <c r="D613" s="145" t="s">
        <v>126</v>
      </c>
      <c r="E613" s="146" t="s">
        <v>936</v>
      </c>
      <c r="F613" s="147" t="s">
        <v>937</v>
      </c>
      <c r="G613" s="148" t="s">
        <v>390</v>
      </c>
      <c r="H613" s="149">
        <v>28.151</v>
      </c>
      <c r="I613" s="150"/>
      <c r="J613" s="151">
        <f>ROUND(I613*H613,2)</f>
        <v>0</v>
      </c>
      <c r="K613" s="147" t="s">
        <v>130</v>
      </c>
      <c r="L613" s="34"/>
      <c r="M613" s="152" t="s">
        <v>1</v>
      </c>
      <c r="N613" s="153" t="s">
        <v>42</v>
      </c>
      <c r="O613" s="59"/>
      <c r="P613" s="154">
        <f>O613*H613</f>
        <v>0</v>
      </c>
      <c r="Q613" s="154">
        <v>0</v>
      </c>
      <c r="R613" s="154">
        <f>Q613*H613</f>
        <v>0</v>
      </c>
      <c r="S613" s="154">
        <v>0</v>
      </c>
      <c r="T613" s="155">
        <f>S613*H613</f>
        <v>0</v>
      </c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R613" s="156" t="s">
        <v>147</v>
      </c>
      <c r="AT613" s="156" t="s">
        <v>126</v>
      </c>
      <c r="AU613" s="156" t="s">
        <v>87</v>
      </c>
      <c r="AY613" s="18" t="s">
        <v>123</v>
      </c>
      <c r="BE613" s="157">
        <f>IF(N613="základní",J613,0)</f>
        <v>0</v>
      </c>
      <c r="BF613" s="157">
        <f>IF(N613="snížená",J613,0)</f>
        <v>0</v>
      </c>
      <c r="BG613" s="157">
        <f>IF(N613="zákl. přenesená",J613,0)</f>
        <v>0</v>
      </c>
      <c r="BH613" s="157">
        <f>IF(N613="sníž. přenesená",J613,0)</f>
        <v>0</v>
      </c>
      <c r="BI613" s="157">
        <f>IF(N613="nulová",J613,0)</f>
        <v>0</v>
      </c>
      <c r="BJ613" s="18" t="s">
        <v>85</v>
      </c>
      <c r="BK613" s="157">
        <f>ROUND(I613*H613,2)</f>
        <v>0</v>
      </c>
      <c r="BL613" s="18" t="s">
        <v>147</v>
      </c>
      <c r="BM613" s="156" t="s">
        <v>938</v>
      </c>
    </row>
    <row r="614" spans="1:65" s="2" customFormat="1">
      <c r="A614" s="33"/>
      <c r="B614" s="34"/>
      <c r="C614" s="33"/>
      <c r="D614" s="158" t="s">
        <v>133</v>
      </c>
      <c r="E614" s="33"/>
      <c r="F614" s="159" t="s">
        <v>939</v>
      </c>
      <c r="G614" s="33"/>
      <c r="H614" s="33"/>
      <c r="I614" s="160"/>
      <c r="J614" s="33"/>
      <c r="K614" s="33"/>
      <c r="L614" s="34"/>
      <c r="M614" s="161"/>
      <c r="N614" s="162"/>
      <c r="O614" s="59"/>
      <c r="P614" s="59"/>
      <c r="Q614" s="59"/>
      <c r="R614" s="59"/>
      <c r="S614" s="59"/>
      <c r="T614" s="60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T614" s="18" t="s">
        <v>133</v>
      </c>
      <c r="AU614" s="18" t="s">
        <v>87</v>
      </c>
    </row>
    <row r="615" spans="1:65" s="13" customFormat="1">
      <c r="B615" s="163"/>
      <c r="D615" s="158" t="s">
        <v>134</v>
      </c>
      <c r="E615" s="164" t="s">
        <v>1</v>
      </c>
      <c r="F615" s="165" t="s">
        <v>907</v>
      </c>
      <c r="H615" s="164" t="s">
        <v>1</v>
      </c>
      <c r="I615" s="166"/>
      <c r="L615" s="163"/>
      <c r="M615" s="167"/>
      <c r="N615" s="168"/>
      <c r="O615" s="168"/>
      <c r="P615" s="168"/>
      <c r="Q615" s="168"/>
      <c r="R615" s="168"/>
      <c r="S615" s="168"/>
      <c r="T615" s="169"/>
      <c r="AT615" s="164" t="s">
        <v>134</v>
      </c>
      <c r="AU615" s="164" t="s">
        <v>87</v>
      </c>
      <c r="AV615" s="13" t="s">
        <v>85</v>
      </c>
      <c r="AW615" s="13" t="s">
        <v>33</v>
      </c>
      <c r="AX615" s="13" t="s">
        <v>77</v>
      </c>
      <c r="AY615" s="164" t="s">
        <v>123</v>
      </c>
    </row>
    <row r="616" spans="1:65" s="14" customFormat="1">
      <c r="B616" s="170"/>
      <c r="D616" s="158" t="s">
        <v>134</v>
      </c>
      <c r="E616" s="171" t="s">
        <v>1</v>
      </c>
      <c r="F616" s="172" t="s">
        <v>940</v>
      </c>
      <c r="H616" s="173">
        <v>28.050999999999998</v>
      </c>
      <c r="I616" s="174"/>
      <c r="L616" s="170"/>
      <c r="M616" s="175"/>
      <c r="N616" s="176"/>
      <c r="O616" s="176"/>
      <c r="P616" s="176"/>
      <c r="Q616" s="176"/>
      <c r="R616" s="176"/>
      <c r="S616" s="176"/>
      <c r="T616" s="177"/>
      <c r="AT616" s="171" t="s">
        <v>134</v>
      </c>
      <c r="AU616" s="171" t="s">
        <v>87</v>
      </c>
      <c r="AV616" s="14" t="s">
        <v>87</v>
      </c>
      <c r="AW616" s="14" t="s">
        <v>33</v>
      </c>
      <c r="AX616" s="14" t="s">
        <v>77</v>
      </c>
      <c r="AY616" s="171" t="s">
        <v>123</v>
      </c>
    </row>
    <row r="617" spans="1:65" s="13" customFormat="1">
      <c r="B617" s="163"/>
      <c r="D617" s="158" t="s">
        <v>134</v>
      </c>
      <c r="E617" s="164" t="s">
        <v>1</v>
      </c>
      <c r="F617" s="165" t="s">
        <v>941</v>
      </c>
      <c r="H617" s="164" t="s">
        <v>1</v>
      </c>
      <c r="I617" s="166"/>
      <c r="L617" s="163"/>
      <c r="M617" s="167"/>
      <c r="N617" s="168"/>
      <c r="O617" s="168"/>
      <c r="P617" s="168"/>
      <c r="Q617" s="168"/>
      <c r="R617" s="168"/>
      <c r="S617" s="168"/>
      <c r="T617" s="169"/>
      <c r="AT617" s="164" t="s">
        <v>134</v>
      </c>
      <c r="AU617" s="164" t="s">
        <v>87</v>
      </c>
      <c r="AV617" s="13" t="s">
        <v>85</v>
      </c>
      <c r="AW617" s="13" t="s">
        <v>33</v>
      </c>
      <c r="AX617" s="13" t="s">
        <v>77</v>
      </c>
      <c r="AY617" s="164" t="s">
        <v>123</v>
      </c>
    </row>
    <row r="618" spans="1:65" s="14" customFormat="1">
      <c r="B618" s="170"/>
      <c r="D618" s="158" t="s">
        <v>134</v>
      </c>
      <c r="E618" s="171" t="s">
        <v>1</v>
      </c>
      <c r="F618" s="172" t="s">
        <v>942</v>
      </c>
      <c r="H618" s="173">
        <v>0.1</v>
      </c>
      <c r="I618" s="174"/>
      <c r="L618" s="170"/>
      <c r="M618" s="175"/>
      <c r="N618" s="176"/>
      <c r="O618" s="176"/>
      <c r="P618" s="176"/>
      <c r="Q618" s="176"/>
      <c r="R618" s="176"/>
      <c r="S618" s="176"/>
      <c r="T618" s="177"/>
      <c r="AT618" s="171" t="s">
        <v>134</v>
      </c>
      <c r="AU618" s="171" t="s">
        <v>87</v>
      </c>
      <c r="AV618" s="14" t="s">
        <v>87</v>
      </c>
      <c r="AW618" s="14" t="s">
        <v>33</v>
      </c>
      <c r="AX618" s="14" t="s">
        <v>77</v>
      </c>
      <c r="AY618" s="171" t="s">
        <v>123</v>
      </c>
    </row>
    <row r="619" spans="1:65" s="15" customFormat="1">
      <c r="B619" s="181"/>
      <c r="D619" s="158" t="s">
        <v>134</v>
      </c>
      <c r="E619" s="182" t="s">
        <v>1</v>
      </c>
      <c r="F619" s="183" t="s">
        <v>262</v>
      </c>
      <c r="H619" s="184">
        <v>28.151</v>
      </c>
      <c r="I619" s="185"/>
      <c r="L619" s="181"/>
      <c r="M619" s="186"/>
      <c r="N619" s="187"/>
      <c r="O619" s="187"/>
      <c r="P619" s="187"/>
      <c r="Q619" s="187"/>
      <c r="R619" s="187"/>
      <c r="S619" s="187"/>
      <c r="T619" s="188"/>
      <c r="AT619" s="182" t="s">
        <v>134</v>
      </c>
      <c r="AU619" s="182" t="s">
        <v>87</v>
      </c>
      <c r="AV619" s="15" t="s">
        <v>147</v>
      </c>
      <c r="AW619" s="15" t="s">
        <v>33</v>
      </c>
      <c r="AX619" s="15" t="s">
        <v>85</v>
      </c>
      <c r="AY619" s="182" t="s">
        <v>123</v>
      </c>
    </row>
    <row r="620" spans="1:65" s="2" customFormat="1" ht="16.5" customHeight="1">
      <c r="A620" s="33"/>
      <c r="B620" s="144"/>
      <c r="C620" s="145" t="s">
        <v>943</v>
      </c>
      <c r="D620" s="145" t="s">
        <v>126</v>
      </c>
      <c r="E620" s="146" t="s">
        <v>944</v>
      </c>
      <c r="F620" s="147" t="s">
        <v>945</v>
      </c>
      <c r="G620" s="148" t="s">
        <v>390</v>
      </c>
      <c r="H620" s="149">
        <v>336.61200000000002</v>
      </c>
      <c r="I620" s="150"/>
      <c r="J620" s="151">
        <f>ROUND(I620*H620,2)</f>
        <v>0</v>
      </c>
      <c r="K620" s="147" t="s">
        <v>130</v>
      </c>
      <c r="L620" s="34"/>
      <c r="M620" s="152" t="s">
        <v>1</v>
      </c>
      <c r="N620" s="153" t="s">
        <v>42</v>
      </c>
      <c r="O620" s="59"/>
      <c r="P620" s="154">
        <f>O620*H620</f>
        <v>0</v>
      </c>
      <c r="Q620" s="154">
        <v>0</v>
      </c>
      <c r="R620" s="154">
        <f>Q620*H620</f>
        <v>0</v>
      </c>
      <c r="S620" s="154">
        <v>0</v>
      </c>
      <c r="T620" s="155">
        <f>S620*H620</f>
        <v>0</v>
      </c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R620" s="156" t="s">
        <v>147</v>
      </c>
      <c r="AT620" s="156" t="s">
        <v>126</v>
      </c>
      <c r="AU620" s="156" t="s">
        <v>87</v>
      </c>
      <c r="AY620" s="18" t="s">
        <v>123</v>
      </c>
      <c r="BE620" s="157">
        <f>IF(N620="základní",J620,0)</f>
        <v>0</v>
      </c>
      <c r="BF620" s="157">
        <f>IF(N620="snížená",J620,0)</f>
        <v>0</v>
      </c>
      <c r="BG620" s="157">
        <f>IF(N620="zákl. přenesená",J620,0)</f>
        <v>0</v>
      </c>
      <c r="BH620" s="157">
        <f>IF(N620="sníž. přenesená",J620,0)</f>
        <v>0</v>
      </c>
      <c r="BI620" s="157">
        <f>IF(N620="nulová",J620,0)</f>
        <v>0</v>
      </c>
      <c r="BJ620" s="18" t="s">
        <v>85</v>
      </c>
      <c r="BK620" s="157">
        <f>ROUND(I620*H620,2)</f>
        <v>0</v>
      </c>
      <c r="BL620" s="18" t="s">
        <v>147</v>
      </c>
      <c r="BM620" s="156" t="s">
        <v>946</v>
      </c>
    </row>
    <row r="621" spans="1:65" s="2" customFormat="1" ht="19.5">
      <c r="A621" s="33"/>
      <c r="B621" s="34"/>
      <c r="C621" s="33"/>
      <c r="D621" s="158" t="s">
        <v>133</v>
      </c>
      <c r="E621" s="33"/>
      <c r="F621" s="159" t="s">
        <v>947</v>
      </c>
      <c r="G621" s="33"/>
      <c r="H621" s="33"/>
      <c r="I621" s="160"/>
      <c r="J621" s="33"/>
      <c r="K621" s="33"/>
      <c r="L621" s="34"/>
      <c r="M621" s="161"/>
      <c r="N621" s="162"/>
      <c r="O621" s="59"/>
      <c r="P621" s="59"/>
      <c r="Q621" s="59"/>
      <c r="R621" s="59"/>
      <c r="S621" s="59"/>
      <c r="T621" s="60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T621" s="18" t="s">
        <v>133</v>
      </c>
      <c r="AU621" s="18" t="s">
        <v>87</v>
      </c>
    </row>
    <row r="622" spans="1:65" s="13" customFormat="1">
      <c r="B622" s="163"/>
      <c r="D622" s="158" t="s">
        <v>134</v>
      </c>
      <c r="E622" s="164" t="s">
        <v>1</v>
      </c>
      <c r="F622" s="165" t="s">
        <v>907</v>
      </c>
      <c r="H622" s="164" t="s">
        <v>1</v>
      </c>
      <c r="I622" s="166"/>
      <c r="L622" s="163"/>
      <c r="M622" s="167"/>
      <c r="N622" s="168"/>
      <c r="O622" s="168"/>
      <c r="P622" s="168"/>
      <c r="Q622" s="168"/>
      <c r="R622" s="168"/>
      <c r="S622" s="168"/>
      <c r="T622" s="169"/>
      <c r="AT622" s="164" t="s">
        <v>134</v>
      </c>
      <c r="AU622" s="164" t="s">
        <v>87</v>
      </c>
      <c r="AV622" s="13" t="s">
        <v>85</v>
      </c>
      <c r="AW622" s="13" t="s">
        <v>33</v>
      </c>
      <c r="AX622" s="13" t="s">
        <v>77</v>
      </c>
      <c r="AY622" s="164" t="s">
        <v>123</v>
      </c>
    </row>
    <row r="623" spans="1:65" s="14" customFormat="1">
      <c r="B623" s="170"/>
      <c r="D623" s="158" t="s">
        <v>134</v>
      </c>
      <c r="E623" s="171" t="s">
        <v>1</v>
      </c>
      <c r="F623" s="172" t="s">
        <v>948</v>
      </c>
      <c r="H623" s="173">
        <v>336.61200000000002</v>
      </c>
      <c r="I623" s="174"/>
      <c r="L623" s="170"/>
      <c r="M623" s="175"/>
      <c r="N623" s="176"/>
      <c r="O623" s="176"/>
      <c r="P623" s="176"/>
      <c r="Q623" s="176"/>
      <c r="R623" s="176"/>
      <c r="S623" s="176"/>
      <c r="T623" s="177"/>
      <c r="AT623" s="171" t="s">
        <v>134</v>
      </c>
      <c r="AU623" s="171" t="s">
        <v>87</v>
      </c>
      <c r="AV623" s="14" t="s">
        <v>87</v>
      </c>
      <c r="AW623" s="14" t="s">
        <v>33</v>
      </c>
      <c r="AX623" s="14" t="s">
        <v>85</v>
      </c>
      <c r="AY623" s="171" t="s">
        <v>123</v>
      </c>
    </row>
    <row r="624" spans="1:65" s="2" customFormat="1" ht="21.75" customHeight="1">
      <c r="A624" s="33"/>
      <c r="B624" s="144"/>
      <c r="C624" s="145" t="s">
        <v>949</v>
      </c>
      <c r="D624" s="145" t="s">
        <v>126</v>
      </c>
      <c r="E624" s="146" t="s">
        <v>950</v>
      </c>
      <c r="F624" s="147" t="s">
        <v>951</v>
      </c>
      <c r="G624" s="148" t="s">
        <v>390</v>
      </c>
      <c r="H624" s="149">
        <v>40.289000000000001</v>
      </c>
      <c r="I624" s="150"/>
      <c r="J624" s="151">
        <f>ROUND(I624*H624,2)</f>
        <v>0</v>
      </c>
      <c r="K624" s="147" t="s">
        <v>130</v>
      </c>
      <c r="L624" s="34"/>
      <c r="M624" s="152" t="s">
        <v>1</v>
      </c>
      <c r="N624" s="153" t="s">
        <v>42</v>
      </c>
      <c r="O624" s="59"/>
      <c r="P624" s="154">
        <f>O624*H624</f>
        <v>0</v>
      </c>
      <c r="Q624" s="154">
        <v>0</v>
      </c>
      <c r="R624" s="154">
        <f>Q624*H624</f>
        <v>0</v>
      </c>
      <c r="S624" s="154">
        <v>0</v>
      </c>
      <c r="T624" s="155">
        <f>S624*H624</f>
        <v>0</v>
      </c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R624" s="156" t="s">
        <v>147</v>
      </c>
      <c r="AT624" s="156" t="s">
        <v>126</v>
      </c>
      <c r="AU624" s="156" t="s">
        <v>87</v>
      </c>
      <c r="AY624" s="18" t="s">
        <v>123</v>
      </c>
      <c r="BE624" s="157">
        <f>IF(N624="základní",J624,0)</f>
        <v>0</v>
      </c>
      <c r="BF624" s="157">
        <f>IF(N624="snížená",J624,0)</f>
        <v>0</v>
      </c>
      <c r="BG624" s="157">
        <f>IF(N624="zákl. přenesená",J624,0)</f>
        <v>0</v>
      </c>
      <c r="BH624" s="157">
        <f>IF(N624="sníž. přenesená",J624,0)</f>
        <v>0</v>
      </c>
      <c r="BI624" s="157">
        <f>IF(N624="nulová",J624,0)</f>
        <v>0</v>
      </c>
      <c r="BJ624" s="18" t="s">
        <v>85</v>
      </c>
      <c r="BK624" s="157">
        <f>ROUND(I624*H624,2)</f>
        <v>0</v>
      </c>
      <c r="BL624" s="18" t="s">
        <v>147</v>
      </c>
      <c r="BM624" s="156" t="s">
        <v>952</v>
      </c>
    </row>
    <row r="625" spans="1:65" s="2" customFormat="1">
      <c r="A625" s="33"/>
      <c r="B625" s="34"/>
      <c r="C625" s="33"/>
      <c r="D625" s="158" t="s">
        <v>133</v>
      </c>
      <c r="E625" s="33"/>
      <c r="F625" s="159" t="s">
        <v>953</v>
      </c>
      <c r="G625" s="33"/>
      <c r="H625" s="33"/>
      <c r="I625" s="160"/>
      <c r="J625" s="33"/>
      <c r="K625" s="33"/>
      <c r="L625" s="34"/>
      <c r="M625" s="161"/>
      <c r="N625" s="162"/>
      <c r="O625" s="59"/>
      <c r="P625" s="59"/>
      <c r="Q625" s="59"/>
      <c r="R625" s="59"/>
      <c r="S625" s="59"/>
      <c r="T625" s="60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T625" s="18" t="s">
        <v>133</v>
      </c>
      <c r="AU625" s="18" t="s">
        <v>87</v>
      </c>
    </row>
    <row r="626" spans="1:65" s="14" customFormat="1">
      <c r="B626" s="170"/>
      <c r="D626" s="158" t="s">
        <v>134</v>
      </c>
      <c r="E626" s="171" t="s">
        <v>1</v>
      </c>
      <c r="F626" s="172" t="s">
        <v>923</v>
      </c>
      <c r="H626" s="173">
        <v>2.262</v>
      </c>
      <c r="I626" s="174"/>
      <c r="L626" s="170"/>
      <c r="M626" s="175"/>
      <c r="N626" s="176"/>
      <c r="O626" s="176"/>
      <c r="P626" s="176"/>
      <c r="Q626" s="176"/>
      <c r="R626" s="176"/>
      <c r="S626" s="176"/>
      <c r="T626" s="177"/>
      <c r="AT626" s="171" t="s">
        <v>134</v>
      </c>
      <c r="AU626" s="171" t="s">
        <v>87</v>
      </c>
      <c r="AV626" s="14" t="s">
        <v>87</v>
      </c>
      <c r="AW626" s="14" t="s">
        <v>33</v>
      </c>
      <c r="AX626" s="14" t="s">
        <v>77</v>
      </c>
      <c r="AY626" s="171" t="s">
        <v>123</v>
      </c>
    </row>
    <row r="627" spans="1:65" s="14" customFormat="1">
      <c r="B627" s="170"/>
      <c r="D627" s="158" t="s">
        <v>134</v>
      </c>
      <c r="E627" s="171" t="s">
        <v>1</v>
      </c>
      <c r="F627" s="172" t="s">
        <v>925</v>
      </c>
      <c r="H627" s="173">
        <v>9.0960000000000001</v>
      </c>
      <c r="I627" s="174"/>
      <c r="L627" s="170"/>
      <c r="M627" s="175"/>
      <c r="N627" s="176"/>
      <c r="O627" s="176"/>
      <c r="P627" s="176"/>
      <c r="Q627" s="176"/>
      <c r="R627" s="176"/>
      <c r="S627" s="176"/>
      <c r="T627" s="177"/>
      <c r="AT627" s="171" t="s">
        <v>134</v>
      </c>
      <c r="AU627" s="171" t="s">
        <v>87</v>
      </c>
      <c r="AV627" s="14" t="s">
        <v>87</v>
      </c>
      <c r="AW627" s="14" t="s">
        <v>33</v>
      </c>
      <c r="AX627" s="14" t="s">
        <v>77</v>
      </c>
      <c r="AY627" s="171" t="s">
        <v>123</v>
      </c>
    </row>
    <row r="628" spans="1:65" s="14" customFormat="1">
      <c r="B628" s="170"/>
      <c r="D628" s="158" t="s">
        <v>134</v>
      </c>
      <c r="E628" s="171" t="s">
        <v>1</v>
      </c>
      <c r="F628" s="172" t="s">
        <v>926</v>
      </c>
      <c r="H628" s="173">
        <v>0.88</v>
      </c>
      <c r="I628" s="174"/>
      <c r="L628" s="170"/>
      <c r="M628" s="175"/>
      <c r="N628" s="176"/>
      <c r="O628" s="176"/>
      <c r="P628" s="176"/>
      <c r="Q628" s="176"/>
      <c r="R628" s="176"/>
      <c r="S628" s="176"/>
      <c r="T628" s="177"/>
      <c r="AT628" s="171" t="s">
        <v>134</v>
      </c>
      <c r="AU628" s="171" t="s">
        <v>87</v>
      </c>
      <c r="AV628" s="14" t="s">
        <v>87</v>
      </c>
      <c r="AW628" s="14" t="s">
        <v>33</v>
      </c>
      <c r="AX628" s="14" t="s">
        <v>77</v>
      </c>
      <c r="AY628" s="171" t="s">
        <v>123</v>
      </c>
    </row>
    <row r="629" spans="1:65" s="14" customFormat="1">
      <c r="B629" s="170"/>
      <c r="D629" s="158" t="s">
        <v>134</v>
      </c>
      <c r="E629" s="171" t="s">
        <v>1</v>
      </c>
      <c r="F629" s="172" t="s">
        <v>940</v>
      </c>
      <c r="H629" s="173">
        <v>28.050999999999998</v>
      </c>
      <c r="I629" s="174"/>
      <c r="L629" s="170"/>
      <c r="M629" s="175"/>
      <c r="N629" s="176"/>
      <c r="O629" s="176"/>
      <c r="P629" s="176"/>
      <c r="Q629" s="176"/>
      <c r="R629" s="176"/>
      <c r="S629" s="176"/>
      <c r="T629" s="177"/>
      <c r="AT629" s="171" t="s">
        <v>134</v>
      </c>
      <c r="AU629" s="171" t="s">
        <v>87</v>
      </c>
      <c r="AV629" s="14" t="s">
        <v>87</v>
      </c>
      <c r="AW629" s="14" t="s">
        <v>33</v>
      </c>
      <c r="AX629" s="14" t="s">
        <v>77</v>
      </c>
      <c r="AY629" s="171" t="s">
        <v>123</v>
      </c>
    </row>
    <row r="630" spans="1:65" s="15" customFormat="1">
      <c r="B630" s="181"/>
      <c r="D630" s="158" t="s">
        <v>134</v>
      </c>
      <c r="E630" s="182" t="s">
        <v>1</v>
      </c>
      <c r="F630" s="183" t="s">
        <v>262</v>
      </c>
      <c r="H630" s="184">
        <v>40.289000000000001</v>
      </c>
      <c r="I630" s="185"/>
      <c r="L630" s="181"/>
      <c r="M630" s="186"/>
      <c r="N630" s="187"/>
      <c r="O630" s="187"/>
      <c r="P630" s="187"/>
      <c r="Q630" s="187"/>
      <c r="R630" s="187"/>
      <c r="S630" s="187"/>
      <c r="T630" s="188"/>
      <c r="AT630" s="182" t="s">
        <v>134</v>
      </c>
      <c r="AU630" s="182" t="s">
        <v>87</v>
      </c>
      <c r="AV630" s="15" t="s">
        <v>147</v>
      </c>
      <c r="AW630" s="15" t="s">
        <v>33</v>
      </c>
      <c r="AX630" s="15" t="s">
        <v>85</v>
      </c>
      <c r="AY630" s="182" t="s">
        <v>123</v>
      </c>
    </row>
    <row r="631" spans="1:65" s="2" customFormat="1" ht="21.75" customHeight="1">
      <c r="A631" s="33"/>
      <c r="B631" s="144"/>
      <c r="C631" s="145" t="s">
        <v>954</v>
      </c>
      <c r="D631" s="145" t="s">
        <v>126</v>
      </c>
      <c r="E631" s="146" t="s">
        <v>955</v>
      </c>
      <c r="F631" s="147" t="s">
        <v>956</v>
      </c>
      <c r="G631" s="148" t="s">
        <v>390</v>
      </c>
      <c r="H631" s="149">
        <v>34.369</v>
      </c>
      <c r="I631" s="150"/>
      <c r="J631" s="151">
        <f>ROUND(I631*H631,2)</f>
        <v>0</v>
      </c>
      <c r="K631" s="147" t="s">
        <v>130</v>
      </c>
      <c r="L631" s="34"/>
      <c r="M631" s="152" t="s">
        <v>1</v>
      </c>
      <c r="N631" s="153" t="s">
        <v>42</v>
      </c>
      <c r="O631" s="59"/>
      <c r="P631" s="154">
        <f>O631*H631</f>
        <v>0</v>
      </c>
      <c r="Q631" s="154">
        <v>0</v>
      </c>
      <c r="R631" s="154">
        <f>Q631*H631</f>
        <v>0</v>
      </c>
      <c r="S631" s="154">
        <v>0</v>
      </c>
      <c r="T631" s="155">
        <f>S631*H631</f>
        <v>0</v>
      </c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R631" s="156" t="s">
        <v>147</v>
      </c>
      <c r="AT631" s="156" t="s">
        <v>126</v>
      </c>
      <c r="AU631" s="156" t="s">
        <v>87</v>
      </c>
      <c r="AY631" s="18" t="s">
        <v>123</v>
      </c>
      <c r="BE631" s="157">
        <f>IF(N631="základní",J631,0)</f>
        <v>0</v>
      </c>
      <c r="BF631" s="157">
        <f>IF(N631="snížená",J631,0)</f>
        <v>0</v>
      </c>
      <c r="BG631" s="157">
        <f>IF(N631="zákl. přenesená",J631,0)</f>
        <v>0</v>
      </c>
      <c r="BH631" s="157">
        <f>IF(N631="sníž. přenesená",J631,0)</f>
        <v>0</v>
      </c>
      <c r="BI631" s="157">
        <f>IF(N631="nulová",J631,0)</f>
        <v>0</v>
      </c>
      <c r="BJ631" s="18" t="s">
        <v>85</v>
      </c>
      <c r="BK631" s="157">
        <f>ROUND(I631*H631,2)</f>
        <v>0</v>
      </c>
      <c r="BL631" s="18" t="s">
        <v>147</v>
      </c>
      <c r="BM631" s="156" t="s">
        <v>957</v>
      </c>
    </row>
    <row r="632" spans="1:65" s="2" customFormat="1" ht="19.5">
      <c r="A632" s="33"/>
      <c r="B632" s="34"/>
      <c r="C632" s="33"/>
      <c r="D632" s="158" t="s">
        <v>133</v>
      </c>
      <c r="E632" s="33"/>
      <c r="F632" s="159" t="s">
        <v>958</v>
      </c>
      <c r="G632" s="33"/>
      <c r="H632" s="33"/>
      <c r="I632" s="160"/>
      <c r="J632" s="33"/>
      <c r="K632" s="33"/>
      <c r="L632" s="34"/>
      <c r="M632" s="161"/>
      <c r="N632" s="162"/>
      <c r="O632" s="59"/>
      <c r="P632" s="59"/>
      <c r="Q632" s="59"/>
      <c r="R632" s="59"/>
      <c r="S632" s="59"/>
      <c r="T632" s="60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T632" s="18" t="s">
        <v>133</v>
      </c>
      <c r="AU632" s="18" t="s">
        <v>87</v>
      </c>
    </row>
    <row r="633" spans="1:65" s="14" customFormat="1">
      <c r="B633" s="170"/>
      <c r="D633" s="158" t="s">
        <v>134</v>
      </c>
      <c r="E633" s="171" t="s">
        <v>1</v>
      </c>
      <c r="F633" s="172" t="s">
        <v>924</v>
      </c>
      <c r="H633" s="173">
        <v>34.369</v>
      </c>
      <c r="I633" s="174"/>
      <c r="L633" s="170"/>
      <c r="M633" s="175"/>
      <c r="N633" s="176"/>
      <c r="O633" s="176"/>
      <c r="P633" s="176"/>
      <c r="Q633" s="176"/>
      <c r="R633" s="176"/>
      <c r="S633" s="176"/>
      <c r="T633" s="177"/>
      <c r="AT633" s="171" t="s">
        <v>134</v>
      </c>
      <c r="AU633" s="171" t="s">
        <v>87</v>
      </c>
      <c r="AV633" s="14" t="s">
        <v>87</v>
      </c>
      <c r="AW633" s="14" t="s">
        <v>33</v>
      </c>
      <c r="AX633" s="14" t="s">
        <v>85</v>
      </c>
      <c r="AY633" s="171" t="s">
        <v>123</v>
      </c>
    </row>
    <row r="634" spans="1:65" s="2" customFormat="1" ht="16.5" customHeight="1">
      <c r="A634" s="33"/>
      <c r="B634" s="144"/>
      <c r="C634" s="145" t="s">
        <v>959</v>
      </c>
      <c r="D634" s="145" t="s">
        <v>126</v>
      </c>
      <c r="E634" s="146" t="s">
        <v>960</v>
      </c>
      <c r="F634" s="147" t="s">
        <v>961</v>
      </c>
      <c r="G634" s="148" t="s">
        <v>390</v>
      </c>
      <c r="H634" s="149">
        <v>109.625</v>
      </c>
      <c r="I634" s="150"/>
      <c r="J634" s="151">
        <f>ROUND(I634*H634,2)</f>
        <v>0</v>
      </c>
      <c r="K634" s="147" t="s">
        <v>130</v>
      </c>
      <c r="L634" s="34"/>
      <c r="M634" s="152" t="s">
        <v>1</v>
      </c>
      <c r="N634" s="153" t="s">
        <v>42</v>
      </c>
      <c r="O634" s="59"/>
      <c r="P634" s="154">
        <f>O634*H634</f>
        <v>0</v>
      </c>
      <c r="Q634" s="154">
        <v>0</v>
      </c>
      <c r="R634" s="154">
        <f>Q634*H634</f>
        <v>0</v>
      </c>
      <c r="S634" s="154">
        <v>0</v>
      </c>
      <c r="T634" s="155">
        <f>S634*H634</f>
        <v>0</v>
      </c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R634" s="156" t="s">
        <v>147</v>
      </c>
      <c r="AT634" s="156" t="s">
        <v>126</v>
      </c>
      <c r="AU634" s="156" t="s">
        <v>87</v>
      </c>
      <c r="AY634" s="18" t="s">
        <v>123</v>
      </c>
      <c r="BE634" s="157">
        <f>IF(N634="základní",J634,0)</f>
        <v>0</v>
      </c>
      <c r="BF634" s="157">
        <f>IF(N634="snížená",J634,0)</f>
        <v>0</v>
      </c>
      <c r="BG634" s="157">
        <f>IF(N634="zákl. přenesená",J634,0)</f>
        <v>0</v>
      </c>
      <c r="BH634" s="157">
        <f>IF(N634="sníž. přenesená",J634,0)</f>
        <v>0</v>
      </c>
      <c r="BI634" s="157">
        <f>IF(N634="nulová",J634,0)</f>
        <v>0</v>
      </c>
      <c r="BJ634" s="18" t="s">
        <v>85</v>
      </c>
      <c r="BK634" s="157">
        <f>ROUND(I634*H634,2)</f>
        <v>0</v>
      </c>
      <c r="BL634" s="18" t="s">
        <v>147</v>
      </c>
      <c r="BM634" s="156" t="s">
        <v>962</v>
      </c>
    </row>
    <row r="635" spans="1:65" s="2" customFormat="1">
      <c r="A635" s="33"/>
      <c r="B635" s="34"/>
      <c r="C635" s="33"/>
      <c r="D635" s="158" t="s">
        <v>133</v>
      </c>
      <c r="E635" s="33"/>
      <c r="F635" s="159" t="s">
        <v>963</v>
      </c>
      <c r="G635" s="33"/>
      <c r="H635" s="33"/>
      <c r="I635" s="160"/>
      <c r="J635" s="33"/>
      <c r="K635" s="33"/>
      <c r="L635" s="34"/>
      <c r="M635" s="161"/>
      <c r="N635" s="162"/>
      <c r="O635" s="59"/>
      <c r="P635" s="59"/>
      <c r="Q635" s="59"/>
      <c r="R635" s="59"/>
      <c r="S635" s="59"/>
      <c r="T635" s="60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T635" s="18" t="s">
        <v>133</v>
      </c>
      <c r="AU635" s="18" t="s">
        <v>87</v>
      </c>
    </row>
    <row r="636" spans="1:65" s="14" customFormat="1">
      <c r="B636" s="170"/>
      <c r="D636" s="158" t="s">
        <v>134</v>
      </c>
      <c r="E636" s="171" t="s">
        <v>1</v>
      </c>
      <c r="F636" s="172" t="s">
        <v>908</v>
      </c>
      <c r="H636" s="173">
        <v>109.625</v>
      </c>
      <c r="I636" s="174"/>
      <c r="L636" s="170"/>
      <c r="M636" s="175"/>
      <c r="N636" s="176"/>
      <c r="O636" s="176"/>
      <c r="P636" s="176"/>
      <c r="Q636" s="176"/>
      <c r="R636" s="176"/>
      <c r="S636" s="176"/>
      <c r="T636" s="177"/>
      <c r="AT636" s="171" t="s">
        <v>134</v>
      </c>
      <c r="AU636" s="171" t="s">
        <v>87</v>
      </c>
      <c r="AV636" s="14" t="s">
        <v>87</v>
      </c>
      <c r="AW636" s="14" t="s">
        <v>33</v>
      </c>
      <c r="AX636" s="14" t="s">
        <v>85</v>
      </c>
      <c r="AY636" s="171" t="s">
        <v>123</v>
      </c>
    </row>
    <row r="637" spans="1:65" s="12" customFormat="1" ht="22.9" customHeight="1">
      <c r="B637" s="131"/>
      <c r="D637" s="132" t="s">
        <v>76</v>
      </c>
      <c r="E637" s="142" t="s">
        <v>964</v>
      </c>
      <c r="F637" s="142" t="s">
        <v>965</v>
      </c>
      <c r="I637" s="134"/>
      <c r="J637" s="143">
        <f>BK637</f>
        <v>0</v>
      </c>
      <c r="L637" s="131"/>
      <c r="M637" s="136"/>
      <c r="N637" s="137"/>
      <c r="O637" s="137"/>
      <c r="P637" s="138">
        <f>SUM(P638:P649)</f>
        <v>0</v>
      </c>
      <c r="Q637" s="137"/>
      <c r="R637" s="138">
        <f>SUM(R638:R649)</f>
        <v>0</v>
      </c>
      <c r="S637" s="137"/>
      <c r="T637" s="139">
        <f>SUM(T638:T649)</f>
        <v>0</v>
      </c>
      <c r="AR637" s="132" t="s">
        <v>85</v>
      </c>
      <c r="AT637" s="140" t="s">
        <v>76</v>
      </c>
      <c r="AU637" s="140" t="s">
        <v>85</v>
      </c>
      <c r="AY637" s="132" t="s">
        <v>123</v>
      </c>
      <c r="BK637" s="141">
        <f>SUM(BK638:BK649)</f>
        <v>0</v>
      </c>
    </row>
    <row r="638" spans="1:65" s="2" customFormat="1" ht="21.75" customHeight="1">
      <c r="A638" s="33"/>
      <c r="B638" s="144"/>
      <c r="C638" s="145" t="s">
        <v>966</v>
      </c>
      <c r="D638" s="145" t="s">
        <v>126</v>
      </c>
      <c r="E638" s="146" t="s">
        <v>967</v>
      </c>
      <c r="F638" s="147" t="s">
        <v>968</v>
      </c>
      <c r="G638" s="148" t="s">
        <v>390</v>
      </c>
      <c r="H638" s="149">
        <v>665.81200000000001</v>
      </c>
      <c r="I638" s="150"/>
      <c r="J638" s="151">
        <f>ROUND(I638*H638,2)</f>
        <v>0</v>
      </c>
      <c r="K638" s="147" t="s">
        <v>130</v>
      </c>
      <c r="L638" s="34"/>
      <c r="M638" s="152" t="s">
        <v>1</v>
      </c>
      <c r="N638" s="153" t="s">
        <v>42</v>
      </c>
      <c r="O638" s="59"/>
      <c r="P638" s="154">
        <f>O638*H638</f>
        <v>0</v>
      </c>
      <c r="Q638" s="154">
        <v>0</v>
      </c>
      <c r="R638" s="154">
        <f>Q638*H638</f>
        <v>0</v>
      </c>
      <c r="S638" s="154">
        <v>0</v>
      </c>
      <c r="T638" s="155">
        <f>S638*H638</f>
        <v>0</v>
      </c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R638" s="156" t="s">
        <v>147</v>
      </c>
      <c r="AT638" s="156" t="s">
        <v>126</v>
      </c>
      <c r="AU638" s="156" t="s">
        <v>87</v>
      </c>
      <c r="AY638" s="18" t="s">
        <v>123</v>
      </c>
      <c r="BE638" s="157">
        <f>IF(N638="základní",J638,0)</f>
        <v>0</v>
      </c>
      <c r="BF638" s="157">
        <f>IF(N638="snížená",J638,0)</f>
        <v>0</v>
      </c>
      <c r="BG638" s="157">
        <f>IF(N638="zákl. přenesená",J638,0)</f>
        <v>0</v>
      </c>
      <c r="BH638" s="157">
        <f>IF(N638="sníž. přenesená",J638,0)</f>
        <v>0</v>
      </c>
      <c r="BI638" s="157">
        <f>IF(N638="nulová",J638,0)</f>
        <v>0</v>
      </c>
      <c r="BJ638" s="18" t="s">
        <v>85</v>
      </c>
      <c r="BK638" s="157">
        <f>ROUND(I638*H638,2)</f>
        <v>0</v>
      </c>
      <c r="BL638" s="18" t="s">
        <v>147</v>
      </c>
      <c r="BM638" s="156" t="s">
        <v>969</v>
      </c>
    </row>
    <row r="639" spans="1:65" s="2" customFormat="1" ht="19.5">
      <c r="A639" s="33"/>
      <c r="B639" s="34"/>
      <c r="C639" s="33"/>
      <c r="D639" s="158" t="s">
        <v>133</v>
      </c>
      <c r="E639" s="33"/>
      <c r="F639" s="159" t="s">
        <v>970</v>
      </c>
      <c r="G639" s="33"/>
      <c r="H639" s="33"/>
      <c r="I639" s="160"/>
      <c r="J639" s="33"/>
      <c r="K639" s="33"/>
      <c r="L639" s="34"/>
      <c r="M639" s="161"/>
      <c r="N639" s="162"/>
      <c r="O639" s="59"/>
      <c r="P639" s="59"/>
      <c r="Q639" s="59"/>
      <c r="R639" s="59"/>
      <c r="S639" s="59"/>
      <c r="T639" s="60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T639" s="18" t="s">
        <v>133</v>
      </c>
      <c r="AU639" s="18" t="s">
        <v>87</v>
      </c>
    </row>
    <row r="640" spans="1:65" s="2" customFormat="1" ht="16.5" customHeight="1">
      <c r="A640" s="33"/>
      <c r="B640" s="144"/>
      <c r="C640" s="197" t="s">
        <v>971</v>
      </c>
      <c r="D640" s="197" t="s">
        <v>387</v>
      </c>
      <c r="E640" s="198" t="s">
        <v>972</v>
      </c>
      <c r="F640" s="199" t="s">
        <v>973</v>
      </c>
      <c r="G640" s="200" t="s">
        <v>282</v>
      </c>
      <c r="H640" s="201">
        <v>28</v>
      </c>
      <c r="I640" s="202"/>
      <c r="J640" s="203">
        <f>ROUND(I640*H640,2)</f>
        <v>0</v>
      </c>
      <c r="K640" s="199" t="s">
        <v>1</v>
      </c>
      <c r="L640" s="204"/>
      <c r="M640" s="205" t="s">
        <v>1</v>
      </c>
      <c r="N640" s="206" t="s">
        <v>42</v>
      </c>
      <c r="O640" s="59"/>
      <c r="P640" s="154">
        <f>O640*H640</f>
        <v>0</v>
      </c>
      <c r="Q640" s="154">
        <v>0</v>
      </c>
      <c r="R640" s="154">
        <f>Q640*H640</f>
        <v>0</v>
      </c>
      <c r="S640" s="154">
        <v>0</v>
      </c>
      <c r="T640" s="155">
        <f>S640*H640</f>
        <v>0</v>
      </c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R640" s="156" t="s">
        <v>438</v>
      </c>
      <c r="AT640" s="156" t="s">
        <v>387</v>
      </c>
      <c r="AU640" s="156" t="s">
        <v>87</v>
      </c>
      <c r="AY640" s="18" t="s">
        <v>123</v>
      </c>
      <c r="BE640" s="157">
        <f>IF(N640="základní",J640,0)</f>
        <v>0</v>
      </c>
      <c r="BF640" s="157">
        <f>IF(N640="snížená",J640,0)</f>
        <v>0</v>
      </c>
      <c r="BG640" s="157">
        <f>IF(N640="zákl. přenesená",J640,0)</f>
        <v>0</v>
      </c>
      <c r="BH640" s="157">
        <f>IF(N640="sníž. přenesená",J640,0)</f>
        <v>0</v>
      </c>
      <c r="BI640" s="157">
        <f>IF(N640="nulová",J640,0)</f>
        <v>0</v>
      </c>
      <c r="BJ640" s="18" t="s">
        <v>85</v>
      </c>
      <c r="BK640" s="157">
        <f>ROUND(I640*H640,2)</f>
        <v>0</v>
      </c>
      <c r="BL640" s="18" t="s">
        <v>313</v>
      </c>
      <c r="BM640" s="156" t="s">
        <v>974</v>
      </c>
    </row>
    <row r="641" spans="1:65" s="2" customFormat="1">
      <c r="A641" s="33"/>
      <c r="B641" s="34"/>
      <c r="C641" s="33"/>
      <c r="D641" s="158" t="s">
        <v>133</v>
      </c>
      <c r="E641" s="33"/>
      <c r="F641" s="159" t="s">
        <v>973</v>
      </c>
      <c r="G641" s="33"/>
      <c r="H641" s="33"/>
      <c r="I641" s="160"/>
      <c r="J641" s="33"/>
      <c r="K641" s="33"/>
      <c r="L641" s="34"/>
      <c r="M641" s="161"/>
      <c r="N641" s="162"/>
      <c r="O641" s="59"/>
      <c r="P641" s="59"/>
      <c r="Q641" s="59"/>
      <c r="R641" s="59"/>
      <c r="S641" s="59"/>
      <c r="T641" s="60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T641" s="18" t="s">
        <v>133</v>
      </c>
      <c r="AU641" s="18" t="s">
        <v>87</v>
      </c>
    </row>
    <row r="642" spans="1:65" s="13" customFormat="1">
      <c r="B642" s="163"/>
      <c r="D642" s="158" t="s">
        <v>134</v>
      </c>
      <c r="E642" s="164" t="s">
        <v>1</v>
      </c>
      <c r="F642" s="165" t="s">
        <v>975</v>
      </c>
      <c r="H642" s="164" t="s">
        <v>1</v>
      </c>
      <c r="I642" s="166"/>
      <c r="L642" s="163"/>
      <c r="M642" s="167"/>
      <c r="N642" s="168"/>
      <c r="O642" s="168"/>
      <c r="P642" s="168"/>
      <c r="Q642" s="168"/>
      <c r="R642" s="168"/>
      <c r="S642" s="168"/>
      <c r="T642" s="169"/>
      <c r="AT642" s="164" t="s">
        <v>134</v>
      </c>
      <c r="AU642" s="164" t="s">
        <v>87</v>
      </c>
      <c r="AV642" s="13" t="s">
        <v>85</v>
      </c>
      <c r="AW642" s="13" t="s">
        <v>33</v>
      </c>
      <c r="AX642" s="13" t="s">
        <v>77</v>
      </c>
      <c r="AY642" s="164" t="s">
        <v>123</v>
      </c>
    </row>
    <row r="643" spans="1:65" s="14" customFormat="1">
      <c r="B643" s="170"/>
      <c r="D643" s="158" t="s">
        <v>134</v>
      </c>
      <c r="E643" s="171" t="s">
        <v>1</v>
      </c>
      <c r="F643" s="172" t="s">
        <v>976</v>
      </c>
      <c r="H643" s="173">
        <v>28</v>
      </c>
      <c r="I643" s="174"/>
      <c r="L643" s="170"/>
      <c r="M643" s="175"/>
      <c r="N643" s="176"/>
      <c r="O643" s="176"/>
      <c r="P643" s="176"/>
      <c r="Q643" s="176"/>
      <c r="R643" s="176"/>
      <c r="S643" s="176"/>
      <c r="T643" s="177"/>
      <c r="AT643" s="171" t="s">
        <v>134</v>
      </c>
      <c r="AU643" s="171" t="s">
        <v>87</v>
      </c>
      <c r="AV643" s="14" t="s">
        <v>87</v>
      </c>
      <c r="AW643" s="14" t="s">
        <v>33</v>
      </c>
      <c r="AX643" s="14" t="s">
        <v>85</v>
      </c>
      <c r="AY643" s="171" t="s">
        <v>123</v>
      </c>
    </row>
    <row r="644" spans="1:65" s="13" customFormat="1">
      <c r="B644" s="163"/>
      <c r="D644" s="158" t="s">
        <v>134</v>
      </c>
      <c r="E644" s="164" t="s">
        <v>1</v>
      </c>
      <c r="F644" s="165" t="s">
        <v>977</v>
      </c>
      <c r="H644" s="164" t="s">
        <v>1</v>
      </c>
      <c r="I644" s="166"/>
      <c r="L644" s="163"/>
      <c r="M644" s="167"/>
      <c r="N644" s="168"/>
      <c r="O644" s="168"/>
      <c r="P644" s="168"/>
      <c r="Q644" s="168"/>
      <c r="R644" s="168"/>
      <c r="S644" s="168"/>
      <c r="T644" s="169"/>
      <c r="AT644" s="164" t="s">
        <v>134</v>
      </c>
      <c r="AU644" s="164" t="s">
        <v>87</v>
      </c>
      <c r="AV644" s="13" t="s">
        <v>85</v>
      </c>
      <c r="AW644" s="13" t="s">
        <v>33</v>
      </c>
      <c r="AX644" s="13" t="s">
        <v>77</v>
      </c>
      <c r="AY644" s="164" t="s">
        <v>123</v>
      </c>
    </row>
    <row r="645" spans="1:65" s="2" customFormat="1" ht="16.5" customHeight="1">
      <c r="A645" s="33"/>
      <c r="B645" s="144"/>
      <c r="C645" s="197" t="s">
        <v>978</v>
      </c>
      <c r="D645" s="197" t="s">
        <v>387</v>
      </c>
      <c r="E645" s="198" t="s">
        <v>979</v>
      </c>
      <c r="F645" s="199" t="s">
        <v>980</v>
      </c>
      <c r="G645" s="200" t="s">
        <v>282</v>
      </c>
      <c r="H645" s="201">
        <v>18</v>
      </c>
      <c r="I645" s="202"/>
      <c r="J645" s="203">
        <f>ROUND(I645*H645,2)</f>
        <v>0</v>
      </c>
      <c r="K645" s="199" t="s">
        <v>1</v>
      </c>
      <c r="L645" s="204"/>
      <c r="M645" s="205" t="s">
        <v>1</v>
      </c>
      <c r="N645" s="206" t="s">
        <v>42</v>
      </c>
      <c r="O645" s="59"/>
      <c r="P645" s="154">
        <f>O645*H645</f>
        <v>0</v>
      </c>
      <c r="Q645" s="154">
        <v>0</v>
      </c>
      <c r="R645" s="154">
        <f>Q645*H645</f>
        <v>0</v>
      </c>
      <c r="S645" s="154">
        <v>0</v>
      </c>
      <c r="T645" s="155">
        <f>S645*H645</f>
        <v>0</v>
      </c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R645" s="156" t="s">
        <v>438</v>
      </c>
      <c r="AT645" s="156" t="s">
        <v>387</v>
      </c>
      <c r="AU645" s="156" t="s">
        <v>87</v>
      </c>
      <c r="AY645" s="18" t="s">
        <v>123</v>
      </c>
      <c r="BE645" s="157">
        <f>IF(N645="základní",J645,0)</f>
        <v>0</v>
      </c>
      <c r="BF645" s="157">
        <f>IF(N645="snížená",J645,0)</f>
        <v>0</v>
      </c>
      <c r="BG645" s="157">
        <f>IF(N645="zákl. přenesená",J645,0)</f>
        <v>0</v>
      </c>
      <c r="BH645" s="157">
        <f>IF(N645="sníž. přenesená",J645,0)</f>
        <v>0</v>
      </c>
      <c r="BI645" s="157">
        <f>IF(N645="nulová",J645,0)</f>
        <v>0</v>
      </c>
      <c r="BJ645" s="18" t="s">
        <v>85</v>
      </c>
      <c r="BK645" s="157">
        <f>ROUND(I645*H645,2)</f>
        <v>0</v>
      </c>
      <c r="BL645" s="18" t="s">
        <v>313</v>
      </c>
      <c r="BM645" s="156" t="s">
        <v>981</v>
      </c>
    </row>
    <row r="646" spans="1:65" s="2" customFormat="1">
      <c r="A646" s="33"/>
      <c r="B646" s="34"/>
      <c r="C646" s="33"/>
      <c r="D646" s="158" t="s">
        <v>133</v>
      </c>
      <c r="E646" s="33"/>
      <c r="F646" s="159" t="s">
        <v>980</v>
      </c>
      <c r="G646" s="33"/>
      <c r="H646" s="33"/>
      <c r="I646" s="160"/>
      <c r="J646" s="33"/>
      <c r="K646" s="33"/>
      <c r="L646" s="34"/>
      <c r="M646" s="161"/>
      <c r="N646" s="162"/>
      <c r="O646" s="59"/>
      <c r="P646" s="59"/>
      <c r="Q646" s="59"/>
      <c r="R646" s="59"/>
      <c r="S646" s="59"/>
      <c r="T646" s="60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T646" s="18" t="s">
        <v>133</v>
      </c>
      <c r="AU646" s="18" t="s">
        <v>87</v>
      </c>
    </row>
    <row r="647" spans="1:65" s="13" customFormat="1">
      <c r="B647" s="163"/>
      <c r="D647" s="158" t="s">
        <v>134</v>
      </c>
      <c r="E647" s="164" t="s">
        <v>1</v>
      </c>
      <c r="F647" s="165" t="s">
        <v>982</v>
      </c>
      <c r="H647" s="164" t="s">
        <v>1</v>
      </c>
      <c r="I647" s="166"/>
      <c r="L647" s="163"/>
      <c r="M647" s="167"/>
      <c r="N647" s="168"/>
      <c r="O647" s="168"/>
      <c r="P647" s="168"/>
      <c r="Q647" s="168"/>
      <c r="R647" s="168"/>
      <c r="S647" s="168"/>
      <c r="T647" s="169"/>
      <c r="AT647" s="164" t="s">
        <v>134</v>
      </c>
      <c r="AU647" s="164" t="s">
        <v>87</v>
      </c>
      <c r="AV647" s="13" t="s">
        <v>85</v>
      </c>
      <c r="AW647" s="13" t="s">
        <v>33</v>
      </c>
      <c r="AX647" s="13" t="s">
        <v>77</v>
      </c>
      <c r="AY647" s="164" t="s">
        <v>123</v>
      </c>
    </row>
    <row r="648" spans="1:65" s="14" customFormat="1">
      <c r="B648" s="170"/>
      <c r="D648" s="158" t="s">
        <v>134</v>
      </c>
      <c r="E648" s="171" t="s">
        <v>1</v>
      </c>
      <c r="F648" s="172" t="s">
        <v>983</v>
      </c>
      <c r="H648" s="173">
        <v>18</v>
      </c>
      <c r="I648" s="174"/>
      <c r="L648" s="170"/>
      <c r="M648" s="175"/>
      <c r="N648" s="176"/>
      <c r="O648" s="176"/>
      <c r="P648" s="176"/>
      <c r="Q648" s="176"/>
      <c r="R648" s="176"/>
      <c r="S648" s="176"/>
      <c r="T648" s="177"/>
      <c r="AT648" s="171" t="s">
        <v>134</v>
      </c>
      <c r="AU648" s="171" t="s">
        <v>87</v>
      </c>
      <c r="AV648" s="14" t="s">
        <v>87</v>
      </c>
      <c r="AW648" s="14" t="s">
        <v>33</v>
      </c>
      <c r="AX648" s="14" t="s">
        <v>85</v>
      </c>
      <c r="AY648" s="171" t="s">
        <v>123</v>
      </c>
    </row>
    <row r="649" spans="1:65" s="13" customFormat="1">
      <c r="B649" s="163"/>
      <c r="D649" s="158" t="s">
        <v>134</v>
      </c>
      <c r="E649" s="164" t="s">
        <v>1</v>
      </c>
      <c r="F649" s="165" t="s">
        <v>977</v>
      </c>
      <c r="H649" s="164" t="s">
        <v>1</v>
      </c>
      <c r="I649" s="166"/>
      <c r="L649" s="163"/>
      <c r="M649" s="167"/>
      <c r="N649" s="168"/>
      <c r="O649" s="168"/>
      <c r="P649" s="168"/>
      <c r="Q649" s="168"/>
      <c r="R649" s="168"/>
      <c r="S649" s="168"/>
      <c r="T649" s="169"/>
      <c r="AT649" s="164" t="s">
        <v>134</v>
      </c>
      <c r="AU649" s="164" t="s">
        <v>87</v>
      </c>
      <c r="AV649" s="13" t="s">
        <v>85</v>
      </c>
      <c r="AW649" s="13" t="s">
        <v>33</v>
      </c>
      <c r="AX649" s="13" t="s">
        <v>77</v>
      </c>
      <c r="AY649" s="164" t="s">
        <v>123</v>
      </c>
    </row>
    <row r="650" spans="1:65" s="12" customFormat="1" ht="25.9" customHeight="1">
      <c r="B650" s="131"/>
      <c r="D650" s="132" t="s">
        <v>76</v>
      </c>
      <c r="E650" s="133" t="s">
        <v>984</v>
      </c>
      <c r="F650" s="133" t="s">
        <v>985</v>
      </c>
      <c r="I650" s="134"/>
      <c r="J650" s="135">
        <f>BK650</f>
        <v>0</v>
      </c>
      <c r="L650" s="131"/>
      <c r="M650" s="136"/>
      <c r="N650" s="137"/>
      <c r="O650" s="137"/>
      <c r="P650" s="138">
        <f>P651</f>
        <v>0</v>
      </c>
      <c r="Q650" s="137"/>
      <c r="R650" s="138">
        <f>R651</f>
        <v>6.96E-3</v>
      </c>
      <c r="S650" s="137"/>
      <c r="T650" s="139">
        <f>T651</f>
        <v>0</v>
      </c>
      <c r="AR650" s="132" t="s">
        <v>87</v>
      </c>
      <c r="AT650" s="140" t="s">
        <v>76</v>
      </c>
      <c r="AU650" s="140" t="s">
        <v>77</v>
      </c>
      <c r="AY650" s="132" t="s">
        <v>123</v>
      </c>
      <c r="BK650" s="141">
        <f>BK651</f>
        <v>0</v>
      </c>
    </row>
    <row r="651" spans="1:65" s="12" customFormat="1" ht="22.9" customHeight="1">
      <c r="B651" s="131"/>
      <c r="D651" s="132" t="s">
        <v>76</v>
      </c>
      <c r="E651" s="142" t="s">
        <v>986</v>
      </c>
      <c r="F651" s="142" t="s">
        <v>987</v>
      </c>
      <c r="I651" s="134"/>
      <c r="J651" s="143">
        <f>BK651</f>
        <v>0</v>
      </c>
      <c r="L651" s="131"/>
      <c r="M651" s="136"/>
      <c r="N651" s="137"/>
      <c r="O651" s="137"/>
      <c r="P651" s="138">
        <f>SUM(P652:P655)</f>
        <v>0</v>
      </c>
      <c r="Q651" s="137"/>
      <c r="R651" s="138">
        <f>SUM(R652:R655)</f>
        <v>6.96E-3</v>
      </c>
      <c r="S651" s="137"/>
      <c r="T651" s="139">
        <f>SUM(T652:T655)</f>
        <v>0</v>
      </c>
      <c r="AR651" s="132" t="s">
        <v>87</v>
      </c>
      <c r="AT651" s="140" t="s">
        <v>76</v>
      </c>
      <c r="AU651" s="140" t="s">
        <v>85</v>
      </c>
      <c r="AY651" s="132" t="s">
        <v>123</v>
      </c>
      <c r="BK651" s="141">
        <f>SUM(BK652:BK655)</f>
        <v>0</v>
      </c>
    </row>
    <row r="652" spans="1:65" s="2" customFormat="1" ht="16.5" customHeight="1">
      <c r="A652" s="33"/>
      <c r="B652" s="144"/>
      <c r="C652" s="145" t="s">
        <v>988</v>
      </c>
      <c r="D652" s="145" t="s">
        <v>126</v>
      </c>
      <c r="E652" s="146" t="s">
        <v>989</v>
      </c>
      <c r="F652" s="147" t="s">
        <v>990</v>
      </c>
      <c r="G652" s="148" t="s">
        <v>232</v>
      </c>
      <c r="H652" s="149">
        <v>8.6999999999999993</v>
      </c>
      <c r="I652" s="150"/>
      <c r="J652" s="151">
        <f>ROUND(I652*H652,2)</f>
        <v>0</v>
      </c>
      <c r="K652" s="147" t="s">
        <v>130</v>
      </c>
      <c r="L652" s="34"/>
      <c r="M652" s="152" t="s">
        <v>1</v>
      </c>
      <c r="N652" s="153" t="s">
        <v>42</v>
      </c>
      <c r="O652" s="59"/>
      <c r="P652" s="154">
        <f>O652*H652</f>
        <v>0</v>
      </c>
      <c r="Q652" s="154">
        <v>8.0000000000000004E-4</v>
      </c>
      <c r="R652" s="154">
        <f>Q652*H652</f>
        <v>6.96E-3</v>
      </c>
      <c r="S652" s="154">
        <v>0</v>
      </c>
      <c r="T652" s="155">
        <f>S652*H652</f>
        <v>0</v>
      </c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R652" s="156" t="s">
        <v>313</v>
      </c>
      <c r="AT652" s="156" t="s">
        <v>126</v>
      </c>
      <c r="AU652" s="156" t="s">
        <v>87</v>
      </c>
      <c r="AY652" s="18" t="s">
        <v>123</v>
      </c>
      <c r="BE652" s="157">
        <f>IF(N652="základní",J652,0)</f>
        <v>0</v>
      </c>
      <c r="BF652" s="157">
        <f>IF(N652="snížená",J652,0)</f>
        <v>0</v>
      </c>
      <c r="BG652" s="157">
        <f>IF(N652="zákl. přenesená",J652,0)</f>
        <v>0</v>
      </c>
      <c r="BH652" s="157">
        <f>IF(N652="sníž. přenesená",J652,0)</f>
        <v>0</v>
      </c>
      <c r="BI652" s="157">
        <f>IF(N652="nulová",J652,0)</f>
        <v>0</v>
      </c>
      <c r="BJ652" s="18" t="s">
        <v>85</v>
      </c>
      <c r="BK652" s="157">
        <f>ROUND(I652*H652,2)</f>
        <v>0</v>
      </c>
      <c r="BL652" s="18" t="s">
        <v>313</v>
      </c>
      <c r="BM652" s="156" t="s">
        <v>991</v>
      </c>
    </row>
    <row r="653" spans="1:65" s="2" customFormat="1" ht="19.5">
      <c r="A653" s="33"/>
      <c r="B653" s="34"/>
      <c r="C653" s="33"/>
      <c r="D653" s="158" t="s">
        <v>133</v>
      </c>
      <c r="E653" s="33"/>
      <c r="F653" s="159" t="s">
        <v>992</v>
      </c>
      <c r="G653" s="33"/>
      <c r="H653" s="33"/>
      <c r="I653" s="160"/>
      <c r="J653" s="33"/>
      <c r="K653" s="33"/>
      <c r="L653" s="34"/>
      <c r="M653" s="161"/>
      <c r="N653" s="162"/>
      <c r="O653" s="59"/>
      <c r="P653" s="59"/>
      <c r="Q653" s="59"/>
      <c r="R653" s="59"/>
      <c r="S653" s="59"/>
      <c r="T653" s="60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T653" s="18" t="s">
        <v>133</v>
      </c>
      <c r="AU653" s="18" t="s">
        <v>87</v>
      </c>
    </row>
    <row r="654" spans="1:65" s="13" customFormat="1">
      <c r="B654" s="163"/>
      <c r="D654" s="158" t="s">
        <v>134</v>
      </c>
      <c r="E654" s="164" t="s">
        <v>1</v>
      </c>
      <c r="F654" s="165" t="s">
        <v>993</v>
      </c>
      <c r="H654" s="164" t="s">
        <v>1</v>
      </c>
      <c r="I654" s="166"/>
      <c r="L654" s="163"/>
      <c r="M654" s="167"/>
      <c r="N654" s="168"/>
      <c r="O654" s="168"/>
      <c r="P654" s="168"/>
      <c r="Q654" s="168"/>
      <c r="R654" s="168"/>
      <c r="S654" s="168"/>
      <c r="T654" s="169"/>
      <c r="AT654" s="164" t="s">
        <v>134</v>
      </c>
      <c r="AU654" s="164" t="s">
        <v>87</v>
      </c>
      <c r="AV654" s="13" t="s">
        <v>85</v>
      </c>
      <c r="AW654" s="13" t="s">
        <v>33</v>
      </c>
      <c r="AX654" s="13" t="s">
        <v>77</v>
      </c>
      <c r="AY654" s="164" t="s">
        <v>123</v>
      </c>
    </row>
    <row r="655" spans="1:65" s="14" customFormat="1">
      <c r="B655" s="170"/>
      <c r="D655" s="158" t="s">
        <v>134</v>
      </c>
      <c r="E655" s="171" t="s">
        <v>1</v>
      </c>
      <c r="F655" s="172" t="s">
        <v>994</v>
      </c>
      <c r="H655" s="173">
        <v>8.6999999999999993</v>
      </c>
      <c r="I655" s="174"/>
      <c r="L655" s="170"/>
      <c r="M655" s="178"/>
      <c r="N655" s="179"/>
      <c r="O655" s="179"/>
      <c r="P655" s="179"/>
      <c r="Q655" s="179"/>
      <c r="R655" s="179"/>
      <c r="S655" s="179"/>
      <c r="T655" s="180"/>
      <c r="AT655" s="171" t="s">
        <v>134</v>
      </c>
      <c r="AU655" s="171" t="s">
        <v>87</v>
      </c>
      <c r="AV655" s="14" t="s">
        <v>87</v>
      </c>
      <c r="AW655" s="14" t="s">
        <v>33</v>
      </c>
      <c r="AX655" s="14" t="s">
        <v>85</v>
      </c>
      <c r="AY655" s="171" t="s">
        <v>123</v>
      </c>
    </row>
    <row r="656" spans="1:65" s="2" customFormat="1" ht="6.95" customHeight="1">
      <c r="A656" s="33"/>
      <c r="B656" s="48"/>
      <c r="C656" s="49"/>
      <c r="D656" s="49"/>
      <c r="E656" s="49"/>
      <c r="F656" s="49"/>
      <c r="G656" s="49"/>
      <c r="H656" s="49"/>
      <c r="I656" s="49"/>
      <c r="J656" s="49"/>
      <c r="K656" s="49"/>
      <c r="L656" s="34"/>
      <c r="M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</row>
  </sheetData>
  <autoFilter ref="C126:K655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B1" zoomScaleNormal="100" workbookViewId="0">
      <selection activeCell="T68" sqref="T68"/>
    </sheetView>
  </sheetViews>
  <sheetFormatPr defaultColWidth="7.5" defaultRowHeight="12"/>
  <cols>
    <col min="1" max="1" width="6.6640625" style="210" hidden="1" customWidth="1"/>
    <col min="2" max="2" width="76.33203125" style="210" customWidth="1"/>
    <col min="3" max="3" width="7.33203125" style="210" customWidth="1"/>
    <col min="4" max="4" width="6.5" style="210" customWidth="1"/>
    <col min="5" max="5" width="10" style="210" customWidth="1"/>
    <col min="6" max="6" width="11.5" style="210" customWidth="1"/>
    <col min="7" max="7" width="7.6640625" style="210" customWidth="1"/>
    <col min="8" max="8" width="11" style="210" customWidth="1"/>
    <col min="9" max="9" width="12.1640625" style="210" customWidth="1"/>
    <col min="10" max="10" width="14.83203125" style="210" customWidth="1"/>
    <col min="11" max="11" width="9.83203125" style="210" customWidth="1"/>
    <col min="12" max="12" width="10.33203125" style="210" bestFit="1" customWidth="1"/>
    <col min="13" max="256" width="7.5" style="210"/>
    <col min="257" max="257" width="0.6640625" style="210" customWidth="1"/>
    <col min="258" max="258" width="76.33203125" style="210" customWidth="1"/>
    <col min="259" max="259" width="7.33203125" style="210" customWidth="1"/>
    <col min="260" max="260" width="6.5" style="210" customWidth="1"/>
    <col min="261" max="261" width="10" style="210" customWidth="1"/>
    <col min="262" max="262" width="11.5" style="210" customWidth="1"/>
    <col min="263" max="263" width="7.6640625" style="210" customWidth="1"/>
    <col min="264" max="264" width="11" style="210" customWidth="1"/>
    <col min="265" max="265" width="12.1640625" style="210" customWidth="1"/>
    <col min="266" max="266" width="14.83203125" style="210" customWidth="1"/>
    <col min="267" max="267" width="9.83203125" style="210" customWidth="1"/>
    <col min="268" max="268" width="10.33203125" style="210" bestFit="1" customWidth="1"/>
    <col min="269" max="512" width="7.5" style="210"/>
    <col min="513" max="513" width="0.6640625" style="210" customWidth="1"/>
    <col min="514" max="514" width="76.33203125" style="210" customWidth="1"/>
    <col min="515" max="515" width="7.33203125" style="210" customWidth="1"/>
    <col min="516" max="516" width="6.5" style="210" customWidth="1"/>
    <col min="517" max="517" width="10" style="210" customWidth="1"/>
    <col min="518" max="518" width="11.5" style="210" customWidth="1"/>
    <col min="519" max="519" width="7.6640625" style="210" customWidth="1"/>
    <col min="520" max="520" width="11" style="210" customWidth="1"/>
    <col min="521" max="521" width="12.1640625" style="210" customWidth="1"/>
    <col min="522" max="522" width="14.83203125" style="210" customWidth="1"/>
    <col min="523" max="523" width="9.83203125" style="210" customWidth="1"/>
    <col min="524" max="524" width="10.33203125" style="210" bestFit="1" customWidth="1"/>
    <col min="525" max="768" width="7.5" style="210"/>
    <col min="769" max="769" width="0.6640625" style="210" customWidth="1"/>
    <col min="770" max="770" width="76.33203125" style="210" customWidth="1"/>
    <col min="771" max="771" width="7.33203125" style="210" customWidth="1"/>
    <col min="772" max="772" width="6.5" style="210" customWidth="1"/>
    <col min="773" max="773" width="10" style="210" customWidth="1"/>
    <col min="774" max="774" width="11.5" style="210" customWidth="1"/>
    <col min="775" max="775" width="7.6640625" style="210" customWidth="1"/>
    <col min="776" max="776" width="11" style="210" customWidth="1"/>
    <col min="777" max="777" width="12.1640625" style="210" customWidth="1"/>
    <col min="778" max="778" width="14.83203125" style="210" customWidth="1"/>
    <col min="779" max="779" width="9.83203125" style="210" customWidth="1"/>
    <col min="780" max="780" width="10.33203125" style="210" bestFit="1" customWidth="1"/>
    <col min="781" max="1024" width="7.5" style="210"/>
    <col min="1025" max="1025" width="0.6640625" style="210" customWidth="1"/>
    <col min="1026" max="1026" width="76.33203125" style="210" customWidth="1"/>
    <col min="1027" max="1027" width="7.33203125" style="210" customWidth="1"/>
    <col min="1028" max="1028" width="6.5" style="210" customWidth="1"/>
    <col min="1029" max="1029" width="10" style="210" customWidth="1"/>
    <col min="1030" max="1030" width="11.5" style="210" customWidth="1"/>
    <col min="1031" max="1031" width="7.6640625" style="210" customWidth="1"/>
    <col min="1032" max="1032" width="11" style="210" customWidth="1"/>
    <col min="1033" max="1033" width="12.1640625" style="210" customWidth="1"/>
    <col min="1034" max="1034" width="14.83203125" style="210" customWidth="1"/>
    <col min="1035" max="1035" width="9.83203125" style="210" customWidth="1"/>
    <col min="1036" max="1036" width="10.33203125" style="210" bestFit="1" customWidth="1"/>
    <col min="1037" max="1280" width="7.5" style="210"/>
    <col min="1281" max="1281" width="0.6640625" style="210" customWidth="1"/>
    <col min="1282" max="1282" width="76.33203125" style="210" customWidth="1"/>
    <col min="1283" max="1283" width="7.33203125" style="210" customWidth="1"/>
    <col min="1284" max="1284" width="6.5" style="210" customWidth="1"/>
    <col min="1285" max="1285" width="10" style="210" customWidth="1"/>
    <col min="1286" max="1286" width="11.5" style="210" customWidth="1"/>
    <col min="1287" max="1287" width="7.6640625" style="210" customWidth="1"/>
    <col min="1288" max="1288" width="11" style="210" customWidth="1"/>
    <col min="1289" max="1289" width="12.1640625" style="210" customWidth="1"/>
    <col min="1290" max="1290" width="14.83203125" style="210" customWidth="1"/>
    <col min="1291" max="1291" width="9.83203125" style="210" customWidth="1"/>
    <col min="1292" max="1292" width="10.33203125" style="210" bestFit="1" customWidth="1"/>
    <col min="1293" max="1536" width="7.5" style="210"/>
    <col min="1537" max="1537" width="0.6640625" style="210" customWidth="1"/>
    <col min="1538" max="1538" width="76.33203125" style="210" customWidth="1"/>
    <col min="1539" max="1539" width="7.33203125" style="210" customWidth="1"/>
    <col min="1540" max="1540" width="6.5" style="210" customWidth="1"/>
    <col min="1541" max="1541" width="10" style="210" customWidth="1"/>
    <col min="1542" max="1542" width="11.5" style="210" customWidth="1"/>
    <col min="1543" max="1543" width="7.6640625" style="210" customWidth="1"/>
    <col min="1544" max="1544" width="11" style="210" customWidth="1"/>
    <col min="1545" max="1545" width="12.1640625" style="210" customWidth="1"/>
    <col min="1546" max="1546" width="14.83203125" style="210" customWidth="1"/>
    <col min="1547" max="1547" width="9.83203125" style="210" customWidth="1"/>
    <col min="1548" max="1548" width="10.33203125" style="210" bestFit="1" customWidth="1"/>
    <col min="1549" max="1792" width="7.5" style="210"/>
    <col min="1793" max="1793" width="0.6640625" style="210" customWidth="1"/>
    <col min="1794" max="1794" width="76.33203125" style="210" customWidth="1"/>
    <col min="1795" max="1795" width="7.33203125" style="210" customWidth="1"/>
    <col min="1796" max="1796" width="6.5" style="210" customWidth="1"/>
    <col min="1797" max="1797" width="10" style="210" customWidth="1"/>
    <col min="1798" max="1798" width="11.5" style="210" customWidth="1"/>
    <col min="1799" max="1799" width="7.6640625" style="210" customWidth="1"/>
    <col min="1800" max="1800" width="11" style="210" customWidth="1"/>
    <col min="1801" max="1801" width="12.1640625" style="210" customWidth="1"/>
    <col min="1802" max="1802" width="14.83203125" style="210" customWidth="1"/>
    <col min="1803" max="1803" width="9.83203125" style="210" customWidth="1"/>
    <col min="1804" max="1804" width="10.33203125" style="210" bestFit="1" customWidth="1"/>
    <col min="1805" max="2048" width="7.5" style="210"/>
    <col min="2049" max="2049" width="0.6640625" style="210" customWidth="1"/>
    <col min="2050" max="2050" width="76.33203125" style="210" customWidth="1"/>
    <col min="2051" max="2051" width="7.33203125" style="210" customWidth="1"/>
    <col min="2052" max="2052" width="6.5" style="210" customWidth="1"/>
    <col min="2053" max="2053" width="10" style="210" customWidth="1"/>
    <col min="2054" max="2054" width="11.5" style="210" customWidth="1"/>
    <col min="2055" max="2055" width="7.6640625" style="210" customWidth="1"/>
    <col min="2056" max="2056" width="11" style="210" customWidth="1"/>
    <col min="2057" max="2057" width="12.1640625" style="210" customWidth="1"/>
    <col min="2058" max="2058" width="14.83203125" style="210" customWidth="1"/>
    <col min="2059" max="2059" width="9.83203125" style="210" customWidth="1"/>
    <col min="2060" max="2060" width="10.33203125" style="210" bestFit="1" customWidth="1"/>
    <col min="2061" max="2304" width="7.5" style="210"/>
    <col min="2305" max="2305" width="0.6640625" style="210" customWidth="1"/>
    <col min="2306" max="2306" width="76.33203125" style="210" customWidth="1"/>
    <col min="2307" max="2307" width="7.33203125" style="210" customWidth="1"/>
    <col min="2308" max="2308" width="6.5" style="210" customWidth="1"/>
    <col min="2309" max="2309" width="10" style="210" customWidth="1"/>
    <col min="2310" max="2310" width="11.5" style="210" customWidth="1"/>
    <col min="2311" max="2311" width="7.6640625" style="210" customWidth="1"/>
    <col min="2312" max="2312" width="11" style="210" customWidth="1"/>
    <col min="2313" max="2313" width="12.1640625" style="210" customWidth="1"/>
    <col min="2314" max="2314" width="14.83203125" style="210" customWidth="1"/>
    <col min="2315" max="2315" width="9.83203125" style="210" customWidth="1"/>
    <col min="2316" max="2316" width="10.33203125" style="210" bestFit="1" customWidth="1"/>
    <col min="2317" max="2560" width="7.5" style="210"/>
    <col min="2561" max="2561" width="0.6640625" style="210" customWidth="1"/>
    <col min="2562" max="2562" width="76.33203125" style="210" customWidth="1"/>
    <col min="2563" max="2563" width="7.33203125" style="210" customWidth="1"/>
    <col min="2564" max="2564" width="6.5" style="210" customWidth="1"/>
    <col min="2565" max="2565" width="10" style="210" customWidth="1"/>
    <col min="2566" max="2566" width="11.5" style="210" customWidth="1"/>
    <col min="2567" max="2567" width="7.6640625" style="210" customWidth="1"/>
    <col min="2568" max="2568" width="11" style="210" customWidth="1"/>
    <col min="2569" max="2569" width="12.1640625" style="210" customWidth="1"/>
    <col min="2570" max="2570" width="14.83203125" style="210" customWidth="1"/>
    <col min="2571" max="2571" width="9.83203125" style="210" customWidth="1"/>
    <col min="2572" max="2572" width="10.33203125" style="210" bestFit="1" customWidth="1"/>
    <col min="2573" max="2816" width="7.5" style="210"/>
    <col min="2817" max="2817" width="0.6640625" style="210" customWidth="1"/>
    <col min="2818" max="2818" width="76.33203125" style="210" customWidth="1"/>
    <col min="2819" max="2819" width="7.33203125" style="210" customWidth="1"/>
    <col min="2820" max="2820" width="6.5" style="210" customWidth="1"/>
    <col min="2821" max="2821" width="10" style="210" customWidth="1"/>
    <col min="2822" max="2822" width="11.5" style="210" customWidth="1"/>
    <col min="2823" max="2823" width="7.6640625" style="210" customWidth="1"/>
    <col min="2824" max="2824" width="11" style="210" customWidth="1"/>
    <col min="2825" max="2825" width="12.1640625" style="210" customWidth="1"/>
    <col min="2826" max="2826" width="14.83203125" style="210" customWidth="1"/>
    <col min="2827" max="2827" width="9.83203125" style="210" customWidth="1"/>
    <col min="2828" max="2828" width="10.33203125" style="210" bestFit="1" customWidth="1"/>
    <col min="2829" max="3072" width="7.5" style="210"/>
    <col min="3073" max="3073" width="0.6640625" style="210" customWidth="1"/>
    <col min="3074" max="3074" width="76.33203125" style="210" customWidth="1"/>
    <col min="3075" max="3075" width="7.33203125" style="210" customWidth="1"/>
    <col min="3076" max="3076" width="6.5" style="210" customWidth="1"/>
    <col min="3077" max="3077" width="10" style="210" customWidth="1"/>
    <col min="3078" max="3078" width="11.5" style="210" customWidth="1"/>
    <col min="3079" max="3079" width="7.6640625" style="210" customWidth="1"/>
    <col min="3080" max="3080" width="11" style="210" customWidth="1"/>
    <col min="3081" max="3081" width="12.1640625" style="210" customWidth="1"/>
    <col min="3082" max="3082" width="14.83203125" style="210" customWidth="1"/>
    <col min="3083" max="3083" width="9.83203125" style="210" customWidth="1"/>
    <col min="3084" max="3084" width="10.33203125" style="210" bestFit="1" customWidth="1"/>
    <col min="3085" max="3328" width="7.5" style="210"/>
    <col min="3329" max="3329" width="0.6640625" style="210" customWidth="1"/>
    <col min="3330" max="3330" width="76.33203125" style="210" customWidth="1"/>
    <col min="3331" max="3331" width="7.33203125" style="210" customWidth="1"/>
    <col min="3332" max="3332" width="6.5" style="210" customWidth="1"/>
    <col min="3333" max="3333" width="10" style="210" customWidth="1"/>
    <col min="3334" max="3334" width="11.5" style="210" customWidth="1"/>
    <col min="3335" max="3335" width="7.6640625" style="210" customWidth="1"/>
    <col min="3336" max="3336" width="11" style="210" customWidth="1"/>
    <col min="3337" max="3337" width="12.1640625" style="210" customWidth="1"/>
    <col min="3338" max="3338" width="14.83203125" style="210" customWidth="1"/>
    <col min="3339" max="3339" width="9.83203125" style="210" customWidth="1"/>
    <col min="3340" max="3340" width="10.33203125" style="210" bestFit="1" customWidth="1"/>
    <col min="3341" max="3584" width="7.5" style="210"/>
    <col min="3585" max="3585" width="0.6640625" style="210" customWidth="1"/>
    <col min="3586" max="3586" width="76.33203125" style="210" customWidth="1"/>
    <col min="3587" max="3587" width="7.33203125" style="210" customWidth="1"/>
    <col min="3588" max="3588" width="6.5" style="210" customWidth="1"/>
    <col min="3589" max="3589" width="10" style="210" customWidth="1"/>
    <col min="3590" max="3590" width="11.5" style="210" customWidth="1"/>
    <col min="3591" max="3591" width="7.6640625" style="210" customWidth="1"/>
    <col min="3592" max="3592" width="11" style="210" customWidth="1"/>
    <col min="3593" max="3593" width="12.1640625" style="210" customWidth="1"/>
    <col min="3594" max="3594" width="14.83203125" style="210" customWidth="1"/>
    <col min="3595" max="3595" width="9.83203125" style="210" customWidth="1"/>
    <col min="3596" max="3596" width="10.33203125" style="210" bestFit="1" customWidth="1"/>
    <col min="3597" max="3840" width="7.5" style="210"/>
    <col min="3841" max="3841" width="0.6640625" style="210" customWidth="1"/>
    <col min="3842" max="3842" width="76.33203125" style="210" customWidth="1"/>
    <col min="3843" max="3843" width="7.33203125" style="210" customWidth="1"/>
    <col min="3844" max="3844" width="6.5" style="210" customWidth="1"/>
    <col min="3845" max="3845" width="10" style="210" customWidth="1"/>
    <col min="3846" max="3846" width="11.5" style="210" customWidth="1"/>
    <col min="3847" max="3847" width="7.6640625" style="210" customWidth="1"/>
    <col min="3848" max="3848" width="11" style="210" customWidth="1"/>
    <col min="3849" max="3849" width="12.1640625" style="210" customWidth="1"/>
    <col min="3850" max="3850" width="14.83203125" style="210" customWidth="1"/>
    <col min="3851" max="3851" width="9.83203125" style="210" customWidth="1"/>
    <col min="3852" max="3852" width="10.33203125" style="210" bestFit="1" customWidth="1"/>
    <col min="3853" max="4096" width="7.5" style="210"/>
    <col min="4097" max="4097" width="0.6640625" style="210" customWidth="1"/>
    <col min="4098" max="4098" width="76.33203125" style="210" customWidth="1"/>
    <col min="4099" max="4099" width="7.33203125" style="210" customWidth="1"/>
    <col min="4100" max="4100" width="6.5" style="210" customWidth="1"/>
    <col min="4101" max="4101" width="10" style="210" customWidth="1"/>
    <col min="4102" max="4102" width="11.5" style="210" customWidth="1"/>
    <col min="4103" max="4103" width="7.6640625" style="210" customWidth="1"/>
    <col min="4104" max="4104" width="11" style="210" customWidth="1"/>
    <col min="4105" max="4105" width="12.1640625" style="210" customWidth="1"/>
    <col min="4106" max="4106" width="14.83203125" style="210" customWidth="1"/>
    <col min="4107" max="4107" width="9.83203125" style="210" customWidth="1"/>
    <col min="4108" max="4108" width="10.33203125" style="210" bestFit="1" customWidth="1"/>
    <col min="4109" max="4352" width="7.5" style="210"/>
    <col min="4353" max="4353" width="0.6640625" style="210" customWidth="1"/>
    <col min="4354" max="4354" width="76.33203125" style="210" customWidth="1"/>
    <col min="4355" max="4355" width="7.33203125" style="210" customWidth="1"/>
    <col min="4356" max="4356" width="6.5" style="210" customWidth="1"/>
    <col min="4357" max="4357" width="10" style="210" customWidth="1"/>
    <col min="4358" max="4358" width="11.5" style="210" customWidth="1"/>
    <col min="4359" max="4359" width="7.6640625" style="210" customWidth="1"/>
    <col min="4360" max="4360" width="11" style="210" customWidth="1"/>
    <col min="4361" max="4361" width="12.1640625" style="210" customWidth="1"/>
    <col min="4362" max="4362" width="14.83203125" style="210" customWidth="1"/>
    <col min="4363" max="4363" width="9.83203125" style="210" customWidth="1"/>
    <col min="4364" max="4364" width="10.33203125" style="210" bestFit="1" customWidth="1"/>
    <col min="4365" max="4608" width="7.5" style="210"/>
    <col min="4609" max="4609" width="0.6640625" style="210" customWidth="1"/>
    <col min="4610" max="4610" width="76.33203125" style="210" customWidth="1"/>
    <col min="4611" max="4611" width="7.33203125" style="210" customWidth="1"/>
    <col min="4612" max="4612" width="6.5" style="210" customWidth="1"/>
    <col min="4613" max="4613" width="10" style="210" customWidth="1"/>
    <col min="4614" max="4614" width="11.5" style="210" customWidth="1"/>
    <col min="4615" max="4615" width="7.6640625" style="210" customWidth="1"/>
    <col min="4616" max="4616" width="11" style="210" customWidth="1"/>
    <col min="4617" max="4617" width="12.1640625" style="210" customWidth="1"/>
    <col min="4618" max="4618" width="14.83203125" style="210" customWidth="1"/>
    <col min="4619" max="4619" width="9.83203125" style="210" customWidth="1"/>
    <col min="4620" max="4620" width="10.33203125" style="210" bestFit="1" customWidth="1"/>
    <col min="4621" max="4864" width="7.5" style="210"/>
    <col min="4865" max="4865" width="0.6640625" style="210" customWidth="1"/>
    <col min="4866" max="4866" width="76.33203125" style="210" customWidth="1"/>
    <col min="4867" max="4867" width="7.33203125" style="210" customWidth="1"/>
    <col min="4868" max="4868" width="6.5" style="210" customWidth="1"/>
    <col min="4869" max="4869" width="10" style="210" customWidth="1"/>
    <col min="4870" max="4870" width="11.5" style="210" customWidth="1"/>
    <col min="4871" max="4871" width="7.6640625" style="210" customWidth="1"/>
    <col min="4872" max="4872" width="11" style="210" customWidth="1"/>
    <col min="4873" max="4873" width="12.1640625" style="210" customWidth="1"/>
    <col min="4874" max="4874" width="14.83203125" style="210" customWidth="1"/>
    <col min="4875" max="4875" width="9.83203125" style="210" customWidth="1"/>
    <col min="4876" max="4876" width="10.33203125" style="210" bestFit="1" customWidth="1"/>
    <col min="4877" max="5120" width="7.5" style="210"/>
    <col min="5121" max="5121" width="0.6640625" style="210" customWidth="1"/>
    <col min="5122" max="5122" width="76.33203125" style="210" customWidth="1"/>
    <col min="5123" max="5123" width="7.33203125" style="210" customWidth="1"/>
    <col min="5124" max="5124" width="6.5" style="210" customWidth="1"/>
    <col min="5125" max="5125" width="10" style="210" customWidth="1"/>
    <col min="5126" max="5126" width="11.5" style="210" customWidth="1"/>
    <col min="5127" max="5127" width="7.6640625" style="210" customWidth="1"/>
    <col min="5128" max="5128" width="11" style="210" customWidth="1"/>
    <col min="5129" max="5129" width="12.1640625" style="210" customWidth="1"/>
    <col min="5130" max="5130" width="14.83203125" style="210" customWidth="1"/>
    <col min="5131" max="5131" width="9.83203125" style="210" customWidth="1"/>
    <col min="5132" max="5132" width="10.33203125" style="210" bestFit="1" customWidth="1"/>
    <col min="5133" max="5376" width="7.5" style="210"/>
    <col min="5377" max="5377" width="0.6640625" style="210" customWidth="1"/>
    <col min="5378" max="5378" width="76.33203125" style="210" customWidth="1"/>
    <col min="5379" max="5379" width="7.33203125" style="210" customWidth="1"/>
    <col min="5380" max="5380" width="6.5" style="210" customWidth="1"/>
    <col min="5381" max="5381" width="10" style="210" customWidth="1"/>
    <col min="5382" max="5382" width="11.5" style="210" customWidth="1"/>
    <col min="5383" max="5383" width="7.6640625" style="210" customWidth="1"/>
    <col min="5384" max="5384" width="11" style="210" customWidth="1"/>
    <col min="5385" max="5385" width="12.1640625" style="210" customWidth="1"/>
    <col min="5386" max="5386" width="14.83203125" style="210" customWidth="1"/>
    <col min="5387" max="5387" width="9.83203125" style="210" customWidth="1"/>
    <col min="5388" max="5388" width="10.33203125" style="210" bestFit="1" customWidth="1"/>
    <col min="5389" max="5632" width="7.5" style="210"/>
    <col min="5633" max="5633" width="0.6640625" style="210" customWidth="1"/>
    <col min="5634" max="5634" width="76.33203125" style="210" customWidth="1"/>
    <col min="5635" max="5635" width="7.33203125" style="210" customWidth="1"/>
    <col min="5636" max="5636" width="6.5" style="210" customWidth="1"/>
    <col min="5637" max="5637" width="10" style="210" customWidth="1"/>
    <col min="5638" max="5638" width="11.5" style="210" customWidth="1"/>
    <col min="5639" max="5639" width="7.6640625" style="210" customWidth="1"/>
    <col min="5640" max="5640" width="11" style="210" customWidth="1"/>
    <col min="5641" max="5641" width="12.1640625" style="210" customWidth="1"/>
    <col min="5642" max="5642" width="14.83203125" style="210" customWidth="1"/>
    <col min="5643" max="5643" width="9.83203125" style="210" customWidth="1"/>
    <col min="5644" max="5644" width="10.33203125" style="210" bestFit="1" customWidth="1"/>
    <col min="5645" max="5888" width="7.5" style="210"/>
    <col min="5889" max="5889" width="0.6640625" style="210" customWidth="1"/>
    <col min="5890" max="5890" width="76.33203125" style="210" customWidth="1"/>
    <col min="5891" max="5891" width="7.33203125" style="210" customWidth="1"/>
    <col min="5892" max="5892" width="6.5" style="210" customWidth="1"/>
    <col min="5893" max="5893" width="10" style="210" customWidth="1"/>
    <col min="5894" max="5894" width="11.5" style="210" customWidth="1"/>
    <col min="5895" max="5895" width="7.6640625" style="210" customWidth="1"/>
    <col min="5896" max="5896" width="11" style="210" customWidth="1"/>
    <col min="5897" max="5897" width="12.1640625" style="210" customWidth="1"/>
    <col min="5898" max="5898" width="14.83203125" style="210" customWidth="1"/>
    <col min="5899" max="5899" width="9.83203125" style="210" customWidth="1"/>
    <col min="5900" max="5900" width="10.33203125" style="210" bestFit="1" customWidth="1"/>
    <col min="5901" max="6144" width="7.5" style="210"/>
    <col min="6145" max="6145" width="0.6640625" style="210" customWidth="1"/>
    <col min="6146" max="6146" width="76.33203125" style="210" customWidth="1"/>
    <col min="6147" max="6147" width="7.33203125" style="210" customWidth="1"/>
    <col min="6148" max="6148" width="6.5" style="210" customWidth="1"/>
    <col min="6149" max="6149" width="10" style="210" customWidth="1"/>
    <col min="6150" max="6150" width="11.5" style="210" customWidth="1"/>
    <col min="6151" max="6151" width="7.6640625" style="210" customWidth="1"/>
    <col min="6152" max="6152" width="11" style="210" customWidth="1"/>
    <col min="6153" max="6153" width="12.1640625" style="210" customWidth="1"/>
    <col min="6154" max="6154" width="14.83203125" style="210" customWidth="1"/>
    <col min="6155" max="6155" width="9.83203125" style="210" customWidth="1"/>
    <col min="6156" max="6156" width="10.33203125" style="210" bestFit="1" customWidth="1"/>
    <col min="6157" max="6400" width="7.5" style="210"/>
    <col min="6401" max="6401" width="0.6640625" style="210" customWidth="1"/>
    <col min="6402" max="6402" width="76.33203125" style="210" customWidth="1"/>
    <col min="6403" max="6403" width="7.33203125" style="210" customWidth="1"/>
    <col min="6404" max="6404" width="6.5" style="210" customWidth="1"/>
    <col min="6405" max="6405" width="10" style="210" customWidth="1"/>
    <col min="6406" max="6406" width="11.5" style="210" customWidth="1"/>
    <col min="6407" max="6407" width="7.6640625" style="210" customWidth="1"/>
    <col min="6408" max="6408" width="11" style="210" customWidth="1"/>
    <col min="6409" max="6409" width="12.1640625" style="210" customWidth="1"/>
    <col min="6410" max="6410" width="14.83203125" style="210" customWidth="1"/>
    <col min="6411" max="6411" width="9.83203125" style="210" customWidth="1"/>
    <col min="6412" max="6412" width="10.33203125" style="210" bestFit="1" customWidth="1"/>
    <col min="6413" max="6656" width="7.5" style="210"/>
    <col min="6657" max="6657" width="0.6640625" style="210" customWidth="1"/>
    <col min="6658" max="6658" width="76.33203125" style="210" customWidth="1"/>
    <col min="6659" max="6659" width="7.33203125" style="210" customWidth="1"/>
    <col min="6660" max="6660" width="6.5" style="210" customWidth="1"/>
    <col min="6661" max="6661" width="10" style="210" customWidth="1"/>
    <col min="6662" max="6662" width="11.5" style="210" customWidth="1"/>
    <col min="6663" max="6663" width="7.6640625" style="210" customWidth="1"/>
    <col min="6664" max="6664" width="11" style="210" customWidth="1"/>
    <col min="6665" max="6665" width="12.1640625" style="210" customWidth="1"/>
    <col min="6666" max="6666" width="14.83203125" style="210" customWidth="1"/>
    <col min="6667" max="6667" width="9.83203125" style="210" customWidth="1"/>
    <col min="6668" max="6668" width="10.33203125" style="210" bestFit="1" customWidth="1"/>
    <col min="6669" max="6912" width="7.5" style="210"/>
    <col min="6913" max="6913" width="0.6640625" style="210" customWidth="1"/>
    <col min="6914" max="6914" width="76.33203125" style="210" customWidth="1"/>
    <col min="6915" max="6915" width="7.33203125" style="210" customWidth="1"/>
    <col min="6916" max="6916" width="6.5" style="210" customWidth="1"/>
    <col min="6917" max="6917" width="10" style="210" customWidth="1"/>
    <col min="6918" max="6918" width="11.5" style="210" customWidth="1"/>
    <col min="6919" max="6919" width="7.6640625" style="210" customWidth="1"/>
    <col min="6920" max="6920" width="11" style="210" customWidth="1"/>
    <col min="6921" max="6921" width="12.1640625" style="210" customWidth="1"/>
    <col min="6922" max="6922" width="14.83203125" style="210" customWidth="1"/>
    <col min="6923" max="6923" width="9.83203125" style="210" customWidth="1"/>
    <col min="6924" max="6924" width="10.33203125" style="210" bestFit="1" customWidth="1"/>
    <col min="6925" max="7168" width="7.5" style="210"/>
    <col min="7169" max="7169" width="0.6640625" style="210" customWidth="1"/>
    <col min="7170" max="7170" width="76.33203125" style="210" customWidth="1"/>
    <col min="7171" max="7171" width="7.33203125" style="210" customWidth="1"/>
    <col min="7172" max="7172" width="6.5" style="210" customWidth="1"/>
    <col min="7173" max="7173" width="10" style="210" customWidth="1"/>
    <col min="7174" max="7174" width="11.5" style="210" customWidth="1"/>
    <col min="7175" max="7175" width="7.6640625" style="210" customWidth="1"/>
    <col min="7176" max="7176" width="11" style="210" customWidth="1"/>
    <col min="7177" max="7177" width="12.1640625" style="210" customWidth="1"/>
    <col min="7178" max="7178" width="14.83203125" style="210" customWidth="1"/>
    <col min="7179" max="7179" width="9.83203125" style="210" customWidth="1"/>
    <col min="7180" max="7180" width="10.33203125" style="210" bestFit="1" customWidth="1"/>
    <col min="7181" max="7424" width="7.5" style="210"/>
    <col min="7425" max="7425" width="0.6640625" style="210" customWidth="1"/>
    <col min="7426" max="7426" width="76.33203125" style="210" customWidth="1"/>
    <col min="7427" max="7427" width="7.33203125" style="210" customWidth="1"/>
    <col min="7428" max="7428" width="6.5" style="210" customWidth="1"/>
    <col min="7429" max="7429" width="10" style="210" customWidth="1"/>
    <col min="7430" max="7430" width="11.5" style="210" customWidth="1"/>
    <col min="7431" max="7431" width="7.6640625" style="210" customWidth="1"/>
    <col min="7432" max="7432" width="11" style="210" customWidth="1"/>
    <col min="7433" max="7433" width="12.1640625" style="210" customWidth="1"/>
    <col min="7434" max="7434" width="14.83203125" style="210" customWidth="1"/>
    <col min="7435" max="7435" width="9.83203125" style="210" customWidth="1"/>
    <col min="7436" max="7436" width="10.33203125" style="210" bestFit="1" customWidth="1"/>
    <col min="7437" max="7680" width="7.5" style="210"/>
    <col min="7681" max="7681" width="0.6640625" style="210" customWidth="1"/>
    <col min="7682" max="7682" width="76.33203125" style="210" customWidth="1"/>
    <col min="7683" max="7683" width="7.33203125" style="210" customWidth="1"/>
    <col min="7684" max="7684" width="6.5" style="210" customWidth="1"/>
    <col min="7685" max="7685" width="10" style="210" customWidth="1"/>
    <col min="7686" max="7686" width="11.5" style="210" customWidth="1"/>
    <col min="7687" max="7687" width="7.6640625" style="210" customWidth="1"/>
    <col min="7688" max="7688" width="11" style="210" customWidth="1"/>
    <col min="7689" max="7689" width="12.1640625" style="210" customWidth="1"/>
    <col min="7690" max="7690" width="14.83203125" style="210" customWidth="1"/>
    <col min="7691" max="7691" width="9.83203125" style="210" customWidth="1"/>
    <col min="7692" max="7692" width="10.33203125" style="210" bestFit="1" customWidth="1"/>
    <col min="7693" max="7936" width="7.5" style="210"/>
    <col min="7937" max="7937" width="0.6640625" style="210" customWidth="1"/>
    <col min="7938" max="7938" width="76.33203125" style="210" customWidth="1"/>
    <col min="7939" max="7939" width="7.33203125" style="210" customWidth="1"/>
    <col min="7940" max="7940" width="6.5" style="210" customWidth="1"/>
    <col min="7941" max="7941" width="10" style="210" customWidth="1"/>
    <col min="7942" max="7942" width="11.5" style="210" customWidth="1"/>
    <col min="7943" max="7943" width="7.6640625" style="210" customWidth="1"/>
    <col min="7944" max="7944" width="11" style="210" customWidth="1"/>
    <col min="7945" max="7945" width="12.1640625" style="210" customWidth="1"/>
    <col min="7946" max="7946" width="14.83203125" style="210" customWidth="1"/>
    <col min="7947" max="7947" width="9.83203125" style="210" customWidth="1"/>
    <col min="7948" max="7948" width="10.33203125" style="210" bestFit="1" customWidth="1"/>
    <col min="7949" max="8192" width="7.5" style="210"/>
    <col min="8193" max="8193" width="0.6640625" style="210" customWidth="1"/>
    <col min="8194" max="8194" width="76.33203125" style="210" customWidth="1"/>
    <col min="8195" max="8195" width="7.33203125" style="210" customWidth="1"/>
    <col min="8196" max="8196" width="6.5" style="210" customWidth="1"/>
    <col min="8197" max="8197" width="10" style="210" customWidth="1"/>
    <col min="8198" max="8198" width="11.5" style="210" customWidth="1"/>
    <col min="8199" max="8199" width="7.6640625" style="210" customWidth="1"/>
    <col min="8200" max="8200" width="11" style="210" customWidth="1"/>
    <col min="8201" max="8201" width="12.1640625" style="210" customWidth="1"/>
    <col min="8202" max="8202" width="14.83203125" style="210" customWidth="1"/>
    <col min="8203" max="8203" width="9.83203125" style="210" customWidth="1"/>
    <col min="8204" max="8204" width="10.33203125" style="210" bestFit="1" customWidth="1"/>
    <col min="8205" max="8448" width="7.5" style="210"/>
    <col min="8449" max="8449" width="0.6640625" style="210" customWidth="1"/>
    <col min="8450" max="8450" width="76.33203125" style="210" customWidth="1"/>
    <col min="8451" max="8451" width="7.33203125" style="210" customWidth="1"/>
    <col min="8452" max="8452" width="6.5" style="210" customWidth="1"/>
    <col min="8453" max="8453" width="10" style="210" customWidth="1"/>
    <col min="8454" max="8454" width="11.5" style="210" customWidth="1"/>
    <col min="8455" max="8455" width="7.6640625" style="210" customWidth="1"/>
    <col min="8456" max="8456" width="11" style="210" customWidth="1"/>
    <col min="8457" max="8457" width="12.1640625" style="210" customWidth="1"/>
    <col min="8458" max="8458" width="14.83203125" style="210" customWidth="1"/>
    <col min="8459" max="8459" width="9.83203125" style="210" customWidth="1"/>
    <col min="8460" max="8460" width="10.33203125" style="210" bestFit="1" customWidth="1"/>
    <col min="8461" max="8704" width="7.5" style="210"/>
    <col min="8705" max="8705" width="0.6640625" style="210" customWidth="1"/>
    <col min="8706" max="8706" width="76.33203125" style="210" customWidth="1"/>
    <col min="8707" max="8707" width="7.33203125" style="210" customWidth="1"/>
    <col min="8708" max="8708" width="6.5" style="210" customWidth="1"/>
    <col min="8709" max="8709" width="10" style="210" customWidth="1"/>
    <col min="8710" max="8710" width="11.5" style="210" customWidth="1"/>
    <col min="8711" max="8711" width="7.6640625" style="210" customWidth="1"/>
    <col min="8712" max="8712" width="11" style="210" customWidth="1"/>
    <col min="8713" max="8713" width="12.1640625" style="210" customWidth="1"/>
    <col min="8714" max="8714" width="14.83203125" style="210" customWidth="1"/>
    <col min="8715" max="8715" width="9.83203125" style="210" customWidth="1"/>
    <col min="8716" max="8716" width="10.33203125" style="210" bestFit="1" customWidth="1"/>
    <col min="8717" max="8960" width="7.5" style="210"/>
    <col min="8961" max="8961" width="0.6640625" style="210" customWidth="1"/>
    <col min="8962" max="8962" width="76.33203125" style="210" customWidth="1"/>
    <col min="8963" max="8963" width="7.33203125" style="210" customWidth="1"/>
    <col min="8964" max="8964" width="6.5" style="210" customWidth="1"/>
    <col min="8965" max="8965" width="10" style="210" customWidth="1"/>
    <col min="8966" max="8966" width="11.5" style="210" customWidth="1"/>
    <col min="8967" max="8967" width="7.6640625" style="210" customWidth="1"/>
    <col min="8968" max="8968" width="11" style="210" customWidth="1"/>
    <col min="8969" max="8969" width="12.1640625" style="210" customWidth="1"/>
    <col min="8970" max="8970" width="14.83203125" style="210" customWidth="1"/>
    <col min="8971" max="8971" width="9.83203125" style="210" customWidth="1"/>
    <col min="8972" max="8972" width="10.33203125" style="210" bestFit="1" customWidth="1"/>
    <col min="8973" max="9216" width="7.5" style="210"/>
    <col min="9217" max="9217" width="0.6640625" style="210" customWidth="1"/>
    <col min="9218" max="9218" width="76.33203125" style="210" customWidth="1"/>
    <col min="9219" max="9219" width="7.33203125" style="210" customWidth="1"/>
    <col min="9220" max="9220" width="6.5" style="210" customWidth="1"/>
    <col min="9221" max="9221" width="10" style="210" customWidth="1"/>
    <col min="9222" max="9222" width="11.5" style="210" customWidth="1"/>
    <col min="9223" max="9223" width="7.6640625" style="210" customWidth="1"/>
    <col min="9224" max="9224" width="11" style="210" customWidth="1"/>
    <col min="9225" max="9225" width="12.1640625" style="210" customWidth="1"/>
    <col min="9226" max="9226" width="14.83203125" style="210" customWidth="1"/>
    <col min="9227" max="9227" width="9.83203125" style="210" customWidth="1"/>
    <col min="9228" max="9228" width="10.33203125" style="210" bestFit="1" customWidth="1"/>
    <col min="9229" max="9472" width="7.5" style="210"/>
    <col min="9473" max="9473" width="0.6640625" style="210" customWidth="1"/>
    <col min="9474" max="9474" width="76.33203125" style="210" customWidth="1"/>
    <col min="9475" max="9475" width="7.33203125" style="210" customWidth="1"/>
    <col min="9476" max="9476" width="6.5" style="210" customWidth="1"/>
    <col min="9477" max="9477" width="10" style="210" customWidth="1"/>
    <col min="9478" max="9478" width="11.5" style="210" customWidth="1"/>
    <col min="9479" max="9479" width="7.6640625" style="210" customWidth="1"/>
    <col min="9480" max="9480" width="11" style="210" customWidth="1"/>
    <col min="9481" max="9481" width="12.1640625" style="210" customWidth="1"/>
    <col min="9482" max="9482" width="14.83203125" style="210" customWidth="1"/>
    <col min="9483" max="9483" width="9.83203125" style="210" customWidth="1"/>
    <col min="9484" max="9484" width="10.33203125" style="210" bestFit="1" customWidth="1"/>
    <col min="9485" max="9728" width="7.5" style="210"/>
    <col min="9729" max="9729" width="0.6640625" style="210" customWidth="1"/>
    <col min="9730" max="9730" width="76.33203125" style="210" customWidth="1"/>
    <col min="9731" max="9731" width="7.33203125" style="210" customWidth="1"/>
    <col min="9732" max="9732" width="6.5" style="210" customWidth="1"/>
    <col min="9733" max="9733" width="10" style="210" customWidth="1"/>
    <col min="9734" max="9734" width="11.5" style="210" customWidth="1"/>
    <col min="9735" max="9735" width="7.6640625" style="210" customWidth="1"/>
    <col min="9736" max="9736" width="11" style="210" customWidth="1"/>
    <col min="9737" max="9737" width="12.1640625" style="210" customWidth="1"/>
    <col min="9738" max="9738" width="14.83203125" style="210" customWidth="1"/>
    <col min="9739" max="9739" width="9.83203125" style="210" customWidth="1"/>
    <col min="9740" max="9740" width="10.33203125" style="210" bestFit="1" customWidth="1"/>
    <col min="9741" max="9984" width="7.5" style="210"/>
    <col min="9985" max="9985" width="0.6640625" style="210" customWidth="1"/>
    <col min="9986" max="9986" width="76.33203125" style="210" customWidth="1"/>
    <col min="9987" max="9987" width="7.33203125" style="210" customWidth="1"/>
    <col min="9988" max="9988" width="6.5" style="210" customWidth="1"/>
    <col min="9989" max="9989" width="10" style="210" customWidth="1"/>
    <col min="9990" max="9990" width="11.5" style="210" customWidth="1"/>
    <col min="9991" max="9991" width="7.6640625" style="210" customWidth="1"/>
    <col min="9992" max="9992" width="11" style="210" customWidth="1"/>
    <col min="9993" max="9993" width="12.1640625" style="210" customWidth="1"/>
    <col min="9994" max="9994" width="14.83203125" style="210" customWidth="1"/>
    <col min="9995" max="9995" width="9.83203125" style="210" customWidth="1"/>
    <col min="9996" max="9996" width="10.33203125" style="210" bestFit="1" customWidth="1"/>
    <col min="9997" max="10240" width="7.5" style="210"/>
    <col min="10241" max="10241" width="0.6640625" style="210" customWidth="1"/>
    <col min="10242" max="10242" width="76.33203125" style="210" customWidth="1"/>
    <col min="10243" max="10243" width="7.33203125" style="210" customWidth="1"/>
    <col min="10244" max="10244" width="6.5" style="210" customWidth="1"/>
    <col min="10245" max="10245" width="10" style="210" customWidth="1"/>
    <col min="10246" max="10246" width="11.5" style="210" customWidth="1"/>
    <col min="10247" max="10247" width="7.6640625" style="210" customWidth="1"/>
    <col min="10248" max="10248" width="11" style="210" customWidth="1"/>
    <col min="10249" max="10249" width="12.1640625" style="210" customWidth="1"/>
    <col min="10250" max="10250" width="14.83203125" style="210" customWidth="1"/>
    <col min="10251" max="10251" width="9.83203125" style="210" customWidth="1"/>
    <col min="10252" max="10252" width="10.33203125" style="210" bestFit="1" customWidth="1"/>
    <col min="10253" max="10496" width="7.5" style="210"/>
    <col min="10497" max="10497" width="0.6640625" style="210" customWidth="1"/>
    <col min="10498" max="10498" width="76.33203125" style="210" customWidth="1"/>
    <col min="10499" max="10499" width="7.33203125" style="210" customWidth="1"/>
    <col min="10500" max="10500" width="6.5" style="210" customWidth="1"/>
    <col min="10501" max="10501" width="10" style="210" customWidth="1"/>
    <col min="10502" max="10502" width="11.5" style="210" customWidth="1"/>
    <col min="10503" max="10503" width="7.6640625" style="210" customWidth="1"/>
    <col min="10504" max="10504" width="11" style="210" customWidth="1"/>
    <col min="10505" max="10505" width="12.1640625" style="210" customWidth="1"/>
    <col min="10506" max="10506" width="14.83203125" style="210" customWidth="1"/>
    <col min="10507" max="10507" width="9.83203125" style="210" customWidth="1"/>
    <col min="10508" max="10508" width="10.33203125" style="210" bestFit="1" customWidth="1"/>
    <col min="10509" max="10752" width="7.5" style="210"/>
    <col min="10753" max="10753" width="0.6640625" style="210" customWidth="1"/>
    <col min="10754" max="10754" width="76.33203125" style="210" customWidth="1"/>
    <col min="10755" max="10755" width="7.33203125" style="210" customWidth="1"/>
    <col min="10756" max="10756" width="6.5" style="210" customWidth="1"/>
    <col min="10757" max="10757" width="10" style="210" customWidth="1"/>
    <col min="10758" max="10758" width="11.5" style="210" customWidth="1"/>
    <col min="10759" max="10759" width="7.6640625" style="210" customWidth="1"/>
    <col min="10760" max="10760" width="11" style="210" customWidth="1"/>
    <col min="10761" max="10761" width="12.1640625" style="210" customWidth="1"/>
    <col min="10762" max="10762" width="14.83203125" style="210" customWidth="1"/>
    <col min="10763" max="10763" width="9.83203125" style="210" customWidth="1"/>
    <col min="10764" max="10764" width="10.33203125" style="210" bestFit="1" customWidth="1"/>
    <col min="10765" max="11008" width="7.5" style="210"/>
    <col min="11009" max="11009" width="0.6640625" style="210" customWidth="1"/>
    <col min="11010" max="11010" width="76.33203125" style="210" customWidth="1"/>
    <col min="11011" max="11011" width="7.33203125" style="210" customWidth="1"/>
    <col min="11012" max="11012" width="6.5" style="210" customWidth="1"/>
    <col min="11013" max="11013" width="10" style="210" customWidth="1"/>
    <col min="11014" max="11014" width="11.5" style="210" customWidth="1"/>
    <col min="11015" max="11015" width="7.6640625" style="210" customWidth="1"/>
    <col min="11016" max="11016" width="11" style="210" customWidth="1"/>
    <col min="11017" max="11017" width="12.1640625" style="210" customWidth="1"/>
    <col min="11018" max="11018" width="14.83203125" style="210" customWidth="1"/>
    <col min="11019" max="11019" width="9.83203125" style="210" customWidth="1"/>
    <col min="11020" max="11020" width="10.33203125" style="210" bestFit="1" customWidth="1"/>
    <col min="11021" max="11264" width="7.5" style="210"/>
    <col min="11265" max="11265" width="0.6640625" style="210" customWidth="1"/>
    <col min="11266" max="11266" width="76.33203125" style="210" customWidth="1"/>
    <col min="11267" max="11267" width="7.33203125" style="210" customWidth="1"/>
    <col min="11268" max="11268" width="6.5" style="210" customWidth="1"/>
    <col min="11269" max="11269" width="10" style="210" customWidth="1"/>
    <col min="11270" max="11270" width="11.5" style="210" customWidth="1"/>
    <col min="11271" max="11271" width="7.6640625" style="210" customWidth="1"/>
    <col min="11272" max="11272" width="11" style="210" customWidth="1"/>
    <col min="11273" max="11273" width="12.1640625" style="210" customWidth="1"/>
    <col min="11274" max="11274" width="14.83203125" style="210" customWidth="1"/>
    <col min="11275" max="11275" width="9.83203125" style="210" customWidth="1"/>
    <col min="11276" max="11276" width="10.33203125" style="210" bestFit="1" customWidth="1"/>
    <col min="11277" max="11520" width="7.5" style="210"/>
    <col min="11521" max="11521" width="0.6640625" style="210" customWidth="1"/>
    <col min="11522" max="11522" width="76.33203125" style="210" customWidth="1"/>
    <col min="11523" max="11523" width="7.33203125" style="210" customWidth="1"/>
    <col min="11524" max="11524" width="6.5" style="210" customWidth="1"/>
    <col min="11525" max="11525" width="10" style="210" customWidth="1"/>
    <col min="11526" max="11526" width="11.5" style="210" customWidth="1"/>
    <col min="11527" max="11527" width="7.6640625" style="210" customWidth="1"/>
    <col min="11528" max="11528" width="11" style="210" customWidth="1"/>
    <col min="11529" max="11529" width="12.1640625" style="210" customWidth="1"/>
    <col min="11530" max="11530" width="14.83203125" style="210" customWidth="1"/>
    <col min="11531" max="11531" width="9.83203125" style="210" customWidth="1"/>
    <col min="11532" max="11532" width="10.33203125" style="210" bestFit="1" customWidth="1"/>
    <col min="11533" max="11776" width="7.5" style="210"/>
    <col min="11777" max="11777" width="0.6640625" style="210" customWidth="1"/>
    <col min="11778" max="11778" width="76.33203125" style="210" customWidth="1"/>
    <col min="11779" max="11779" width="7.33203125" style="210" customWidth="1"/>
    <col min="11780" max="11780" width="6.5" style="210" customWidth="1"/>
    <col min="11781" max="11781" width="10" style="210" customWidth="1"/>
    <col min="11782" max="11782" width="11.5" style="210" customWidth="1"/>
    <col min="11783" max="11783" width="7.6640625" style="210" customWidth="1"/>
    <col min="11784" max="11784" width="11" style="210" customWidth="1"/>
    <col min="11785" max="11785" width="12.1640625" style="210" customWidth="1"/>
    <col min="11786" max="11786" width="14.83203125" style="210" customWidth="1"/>
    <col min="11787" max="11787" width="9.83203125" style="210" customWidth="1"/>
    <col min="11788" max="11788" width="10.33203125" style="210" bestFit="1" customWidth="1"/>
    <col min="11789" max="12032" width="7.5" style="210"/>
    <col min="12033" max="12033" width="0.6640625" style="210" customWidth="1"/>
    <col min="12034" max="12034" width="76.33203125" style="210" customWidth="1"/>
    <col min="12035" max="12035" width="7.33203125" style="210" customWidth="1"/>
    <col min="12036" max="12036" width="6.5" style="210" customWidth="1"/>
    <col min="12037" max="12037" width="10" style="210" customWidth="1"/>
    <col min="12038" max="12038" width="11.5" style="210" customWidth="1"/>
    <col min="12039" max="12039" width="7.6640625" style="210" customWidth="1"/>
    <col min="12040" max="12040" width="11" style="210" customWidth="1"/>
    <col min="12041" max="12041" width="12.1640625" style="210" customWidth="1"/>
    <col min="12042" max="12042" width="14.83203125" style="210" customWidth="1"/>
    <col min="12043" max="12043" width="9.83203125" style="210" customWidth="1"/>
    <col min="12044" max="12044" width="10.33203125" style="210" bestFit="1" customWidth="1"/>
    <col min="12045" max="12288" width="7.5" style="210"/>
    <col min="12289" max="12289" width="0.6640625" style="210" customWidth="1"/>
    <col min="12290" max="12290" width="76.33203125" style="210" customWidth="1"/>
    <col min="12291" max="12291" width="7.33203125" style="210" customWidth="1"/>
    <col min="12292" max="12292" width="6.5" style="210" customWidth="1"/>
    <col min="12293" max="12293" width="10" style="210" customWidth="1"/>
    <col min="12294" max="12294" width="11.5" style="210" customWidth="1"/>
    <col min="12295" max="12295" width="7.6640625" style="210" customWidth="1"/>
    <col min="12296" max="12296" width="11" style="210" customWidth="1"/>
    <col min="12297" max="12297" width="12.1640625" style="210" customWidth="1"/>
    <col min="12298" max="12298" width="14.83203125" style="210" customWidth="1"/>
    <col min="12299" max="12299" width="9.83203125" style="210" customWidth="1"/>
    <col min="12300" max="12300" width="10.33203125" style="210" bestFit="1" customWidth="1"/>
    <col min="12301" max="12544" width="7.5" style="210"/>
    <col min="12545" max="12545" width="0.6640625" style="210" customWidth="1"/>
    <col min="12546" max="12546" width="76.33203125" style="210" customWidth="1"/>
    <col min="12547" max="12547" width="7.33203125" style="210" customWidth="1"/>
    <col min="12548" max="12548" width="6.5" style="210" customWidth="1"/>
    <col min="12549" max="12549" width="10" style="210" customWidth="1"/>
    <col min="12550" max="12550" width="11.5" style="210" customWidth="1"/>
    <col min="12551" max="12551" width="7.6640625" style="210" customWidth="1"/>
    <col min="12552" max="12552" width="11" style="210" customWidth="1"/>
    <col min="12553" max="12553" width="12.1640625" style="210" customWidth="1"/>
    <col min="12554" max="12554" width="14.83203125" style="210" customWidth="1"/>
    <col min="12555" max="12555" width="9.83203125" style="210" customWidth="1"/>
    <col min="12556" max="12556" width="10.33203125" style="210" bestFit="1" customWidth="1"/>
    <col min="12557" max="12800" width="7.5" style="210"/>
    <col min="12801" max="12801" width="0.6640625" style="210" customWidth="1"/>
    <col min="12802" max="12802" width="76.33203125" style="210" customWidth="1"/>
    <col min="12803" max="12803" width="7.33203125" style="210" customWidth="1"/>
    <col min="12804" max="12804" width="6.5" style="210" customWidth="1"/>
    <col min="12805" max="12805" width="10" style="210" customWidth="1"/>
    <col min="12806" max="12806" width="11.5" style="210" customWidth="1"/>
    <col min="12807" max="12807" width="7.6640625" style="210" customWidth="1"/>
    <col min="12808" max="12808" width="11" style="210" customWidth="1"/>
    <col min="12809" max="12809" width="12.1640625" style="210" customWidth="1"/>
    <col min="12810" max="12810" width="14.83203125" style="210" customWidth="1"/>
    <col min="12811" max="12811" width="9.83203125" style="210" customWidth="1"/>
    <col min="12812" max="12812" width="10.33203125" style="210" bestFit="1" customWidth="1"/>
    <col min="12813" max="13056" width="7.5" style="210"/>
    <col min="13057" max="13057" width="0.6640625" style="210" customWidth="1"/>
    <col min="13058" max="13058" width="76.33203125" style="210" customWidth="1"/>
    <col min="13059" max="13059" width="7.33203125" style="210" customWidth="1"/>
    <col min="13060" max="13060" width="6.5" style="210" customWidth="1"/>
    <col min="13061" max="13061" width="10" style="210" customWidth="1"/>
    <col min="13062" max="13062" width="11.5" style="210" customWidth="1"/>
    <col min="13063" max="13063" width="7.6640625" style="210" customWidth="1"/>
    <col min="13064" max="13064" width="11" style="210" customWidth="1"/>
    <col min="13065" max="13065" width="12.1640625" style="210" customWidth="1"/>
    <col min="13066" max="13066" width="14.83203125" style="210" customWidth="1"/>
    <col min="13067" max="13067" width="9.83203125" style="210" customWidth="1"/>
    <col min="13068" max="13068" width="10.33203125" style="210" bestFit="1" customWidth="1"/>
    <col min="13069" max="13312" width="7.5" style="210"/>
    <col min="13313" max="13313" width="0.6640625" style="210" customWidth="1"/>
    <col min="13314" max="13314" width="76.33203125" style="210" customWidth="1"/>
    <col min="13315" max="13315" width="7.33203125" style="210" customWidth="1"/>
    <col min="13316" max="13316" width="6.5" style="210" customWidth="1"/>
    <col min="13317" max="13317" width="10" style="210" customWidth="1"/>
    <col min="13318" max="13318" width="11.5" style="210" customWidth="1"/>
    <col min="13319" max="13319" width="7.6640625" style="210" customWidth="1"/>
    <col min="13320" max="13320" width="11" style="210" customWidth="1"/>
    <col min="13321" max="13321" width="12.1640625" style="210" customWidth="1"/>
    <col min="13322" max="13322" width="14.83203125" style="210" customWidth="1"/>
    <col min="13323" max="13323" width="9.83203125" style="210" customWidth="1"/>
    <col min="13324" max="13324" width="10.33203125" style="210" bestFit="1" customWidth="1"/>
    <col min="13325" max="13568" width="7.5" style="210"/>
    <col min="13569" max="13569" width="0.6640625" style="210" customWidth="1"/>
    <col min="13570" max="13570" width="76.33203125" style="210" customWidth="1"/>
    <col min="13571" max="13571" width="7.33203125" style="210" customWidth="1"/>
    <col min="13572" max="13572" width="6.5" style="210" customWidth="1"/>
    <col min="13573" max="13573" width="10" style="210" customWidth="1"/>
    <col min="13574" max="13574" width="11.5" style="210" customWidth="1"/>
    <col min="13575" max="13575" width="7.6640625" style="210" customWidth="1"/>
    <col min="13576" max="13576" width="11" style="210" customWidth="1"/>
    <col min="13577" max="13577" width="12.1640625" style="210" customWidth="1"/>
    <col min="13578" max="13578" width="14.83203125" style="210" customWidth="1"/>
    <col min="13579" max="13579" width="9.83203125" style="210" customWidth="1"/>
    <col min="13580" max="13580" width="10.33203125" style="210" bestFit="1" customWidth="1"/>
    <col min="13581" max="13824" width="7.5" style="210"/>
    <col min="13825" max="13825" width="0.6640625" style="210" customWidth="1"/>
    <col min="13826" max="13826" width="76.33203125" style="210" customWidth="1"/>
    <col min="13827" max="13827" width="7.33203125" style="210" customWidth="1"/>
    <col min="13828" max="13828" width="6.5" style="210" customWidth="1"/>
    <col min="13829" max="13829" width="10" style="210" customWidth="1"/>
    <col min="13830" max="13830" width="11.5" style="210" customWidth="1"/>
    <col min="13831" max="13831" width="7.6640625" style="210" customWidth="1"/>
    <col min="13832" max="13832" width="11" style="210" customWidth="1"/>
    <col min="13833" max="13833" width="12.1640625" style="210" customWidth="1"/>
    <col min="13834" max="13834" width="14.83203125" style="210" customWidth="1"/>
    <col min="13835" max="13835" width="9.83203125" style="210" customWidth="1"/>
    <col min="13836" max="13836" width="10.33203125" style="210" bestFit="1" customWidth="1"/>
    <col min="13837" max="14080" width="7.5" style="210"/>
    <col min="14081" max="14081" width="0.6640625" style="210" customWidth="1"/>
    <col min="14082" max="14082" width="76.33203125" style="210" customWidth="1"/>
    <col min="14083" max="14083" width="7.33203125" style="210" customWidth="1"/>
    <col min="14084" max="14084" width="6.5" style="210" customWidth="1"/>
    <col min="14085" max="14085" width="10" style="210" customWidth="1"/>
    <col min="14086" max="14086" width="11.5" style="210" customWidth="1"/>
    <col min="14087" max="14087" width="7.6640625" style="210" customWidth="1"/>
    <col min="14088" max="14088" width="11" style="210" customWidth="1"/>
    <col min="14089" max="14089" width="12.1640625" style="210" customWidth="1"/>
    <col min="14090" max="14090" width="14.83203125" style="210" customWidth="1"/>
    <col min="14091" max="14091" width="9.83203125" style="210" customWidth="1"/>
    <col min="14092" max="14092" width="10.33203125" style="210" bestFit="1" customWidth="1"/>
    <col min="14093" max="14336" width="7.5" style="210"/>
    <col min="14337" max="14337" width="0.6640625" style="210" customWidth="1"/>
    <col min="14338" max="14338" width="76.33203125" style="210" customWidth="1"/>
    <col min="14339" max="14339" width="7.33203125" style="210" customWidth="1"/>
    <col min="14340" max="14340" width="6.5" style="210" customWidth="1"/>
    <col min="14341" max="14341" width="10" style="210" customWidth="1"/>
    <col min="14342" max="14342" width="11.5" style="210" customWidth="1"/>
    <col min="14343" max="14343" width="7.6640625" style="210" customWidth="1"/>
    <col min="14344" max="14344" width="11" style="210" customWidth="1"/>
    <col min="14345" max="14345" width="12.1640625" style="210" customWidth="1"/>
    <col min="14346" max="14346" width="14.83203125" style="210" customWidth="1"/>
    <col min="14347" max="14347" width="9.83203125" style="210" customWidth="1"/>
    <col min="14348" max="14348" width="10.33203125" style="210" bestFit="1" customWidth="1"/>
    <col min="14349" max="14592" width="7.5" style="210"/>
    <col min="14593" max="14593" width="0.6640625" style="210" customWidth="1"/>
    <col min="14594" max="14594" width="76.33203125" style="210" customWidth="1"/>
    <col min="14595" max="14595" width="7.33203125" style="210" customWidth="1"/>
    <col min="14596" max="14596" width="6.5" style="210" customWidth="1"/>
    <col min="14597" max="14597" width="10" style="210" customWidth="1"/>
    <col min="14598" max="14598" width="11.5" style="210" customWidth="1"/>
    <col min="14599" max="14599" width="7.6640625" style="210" customWidth="1"/>
    <col min="14600" max="14600" width="11" style="210" customWidth="1"/>
    <col min="14601" max="14601" width="12.1640625" style="210" customWidth="1"/>
    <col min="14602" max="14602" width="14.83203125" style="210" customWidth="1"/>
    <col min="14603" max="14603" width="9.83203125" style="210" customWidth="1"/>
    <col min="14604" max="14604" width="10.33203125" style="210" bestFit="1" customWidth="1"/>
    <col min="14605" max="14848" width="7.5" style="210"/>
    <col min="14849" max="14849" width="0.6640625" style="210" customWidth="1"/>
    <col min="14850" max="14850" width="76.33203125" style="210" customWidth="1"/>
    <col min="14851" max="14851" width="7.33203125" style="210" customWidth="1"/>
    <col min="14852" max="14852" width="6.5" style="210" customWidth="1"/>
    <col min="14853" max="14853" width="10" style="210" customWidth="1"/>
    <col min="14854" max="14854" width="11.5" style="210" customWidth="1"/>
    <col min="14855" max="14855" width="7.6640625" style="210" customWidth="1"/>
    <col min="14856" max="14856" width="11" style="210" customWidth="1"/>
    <col min="14857" max="14857" width="12.1640625" style="210" customWidth="1"/>
    <col min="14858" max="14858" width="14.83203125" style="210" customWidth="1"/>
    <col min="14859" max="14859" width="9.83203125" style="210" customWidth="1"/>
    <col min="14860" max="14860" width="10.33203125" style="210" bestFit="1" customWidth="1"/>
    <col min="14861" max="15104" width="7.5" style="210"/>
    <col min="15105" max="15105" width="0.6640625" style="210" customWidth="1"/>
    <col min="15106" max="15106" width="76.33203125" style="210" customWidth="1"/>
    <col min="15107" max="15107" width="7.33203125" style="210" customWidth="1"/>
    <col min="15108" max="15108" width="6.5" style="210" customWidth="1"/>
    <col min="15109" max="15109" width="10" style="210" customWidth="1"/>
    <col min="15110" max="15110" width="11.5" style="210" customWidth="1"/>
    <col min="15111" max="15111" width="7.6640625" style="210" customWidth="1"/>
    <col min="15112" max="15112" width="11" style="210" customWidth="1"/>
    <col min="15113" max="15113" width="12.1640625" style="210" customWidth="1"/>
    <col min="15114" max="15114" width="14.83203125" style="210" customWidth="1"/>
    <col min="15115" max="15115" width="9.83203125" style="210" customWidth="1"/>
    <col min="15116" max="15116" width="10.33203125" style="210" bestFit="1" customWidth="1"/>
    <col min="15117" max="15360" width="7.5" style="210"/>
    <col min="15361" max="15361" width="0.6640625" style="210" customWidth="1"/>
    <col min="15362" max="15362" width="76.33203125" style="210" customWidth="1"/>
    <col min="15363" max="15363" width="7.33203125" style="210" customWidth="1"/>
    <col min="15364" max="15364" width="6.5" style="210" customWidth="1"/>
    <col min="15365" max="15365" width="10" style="210" customWidth="1"/>
    <col min="15366" max="15366" width="11.5" style="210" customWidth="1"/>
    <col min="15367" max="15367" width="7.6640625" style="210" customWidth="1"/>
    <col min="15368" max="15368" width="11" style="210" customWidth="1"/>
    <col min="15369" max="15369" width="12.1640625" style="210" customWidth="1"/>
    <col min="15370" max="15370" width="14.83203125" style="210" customWidth="1"/>
    <col min="15371" max="15371" width="9.83203125" style="210" customWidth="1"/>
    <col min="15372" max="15372" width="10.33203125" style="210" bestFit="1" customWidth="1"/>
    <col min="15373" max="15616" width="7.5" style="210"/>
    <col min="15617" max="15617" width="0.6640625" style="210" customWidth="1"/>
    <col min="15618" max="15618" width="76.33203125" style="210" customWidth="1"/>
    <col min="15619" max="15619" width="7.33203125" style="210" customWidth="1"/>
    <col min="15620" max="15620" width="6.5" style="210" customWidth="1"/>
    <col min="15621" max="15621" width="10" style="210" customWidth="1"/>
    <col min="15622" max="15622" width="11.5" style="210" customWidth="1"/>
    <col min="15623" max="15623" width="7.6640625" style="210" customWidth="1"/>
    <col min="15624" max="15624" width="11" style="210" customWidth="1"/>
    <col min="15625" max="15625" width="12.1640625" style="210" customWidth="1"/>
    <col min="15626" max="15626" width="14.83203125" style="210" customWidth="1"/>
    <col min="15627" max="15627" width="9.83203125" style="210" customWidth="1"/>
    <col min="15628" max="15628" width="10.33203125" style="210" bestFit="1" customWidth="1"/>
    <col min="15629" max="15872" width="7.5" style="210"/>
    <col min="15873" max="15873" width="0.6640625" style="210" customWidth="1"/>
    <col min="15874" max="15874" width="76.33203125" style="210" customWidth="1"/>
    <col min="15875" max="15875" width="7.33203125" style="210" customWidth="1"/>
    <col min="15876" max="15876" width="6.5" style="210" customWidth="1"/>
    <col min="15877" max="15877" width="10" style="210" customWidth="1"/>
    <col min="15878" max="15878" width="11.5" style="210" customWidth="1"/>
    <col min="15879" max="15879" width="7.6640625" style="210" customWidth="1"/>
    <col min="15880" max="15880" width="11" style="210" customWidth="1"/>
    <col min="15881" max="15881" width="12.1640625" style="210" customWidth="1"/>
    <col min="15882" max="15882" width="14.83203125" style="210" customWidth="1"/>
    <col min="15883" max="15883" width="9.83203125" style="210" customWidth="1"/>
    <col min="15884" max="15884" width="10.33203125" style="210" bestFit="1" customWidth="1"/>
    <col min="15885" max="16128" width="7.5" style="210"/>
    <col min="16129" max="16129" width="0.6640625" style="210" customWidth="1"/>
    <col min="16130" max="16130" width="76.33203125" style="210" customWidth="1"/>
    <col min="16131" max="16131" width="7.33203125" style="210" customWidth="1"/>
    <col min="16132" max="16132" width="6.5" style="210" customWidth="1"/>
    <col min="16133" max="16133" width="10" style="210" customWidth="1"/>
    <col min="16134" max="16134" width="11.5" style="210" customWidth="1"/>
    <col min="16135" max="16135" width="7.6640625" style="210" customWidth="1"/>
    <col min="16136" max="16136" width="11" style="210" customWidth="1"/>
    <col min="16137" max="16137" width="12.1640625" style="210" customWidth="1"/>
    <col min="16138" max="16138" width="14.83203125" style="210" customWidth="1"/>
    <col min="16139" max="16139" width="9.83203125" style="210" customWidth="1"/>
    <col min="16140" max="16140" width="10.33203125" style="210" bestFit="1" customWidth="1"/>
    <col min="16141" max="16384" width="7.5" style="210"/>
  </cols>
  <sheetData>
    <row r="1" spans="1:10" ht="15">
      <c r="A1" s="207"/>
      <c r="B1" s="208" t="s">
        <v>995</v>
      </c>
      <c r="C1" s="209"/>
      <c r="E1" s="211"/>
      <c r="F1" s="211"/>
      <c r="G1" s="212"/>
      <c r="H1" s="213"/>
    </row>
    <row r="2" spans="1:10">
      <c r="B2" s="210" t="s">
        <v>996</v>
      </c>
      <c r="J2" s="214">
        <f>J31</f>
        <v>0</v>
      </c>
    </row>
    <row r="3" spans="1:10">
      <c r="B3" s="210" t="s">
        <v>997</v>
      </c>
      <c r="J3" s="215">
        <f>J47</f>
        <v>0</v>
      </c>
    </row>
    <row r="4" spans="1:10" ht="12.75" thickBot="1">
      <c r="B4" s="210" t="s">
        <v>998</v>
      </c>
      <c r="J4" s="211">
        <f>J58</f>
        <v>0</v>
      </c>
    </row>
    <row r="5" spans="1:10" s="222" customFormat="1" ht="16.5" customHeight="1" thickBot="1">
      <c r="A5" s="216"/>
      <c r="B5" s="217" t="s">
        <v>999</v>
      </c>
      <c r="C5" s="218"/>
      <c r="D5" s="217"/>
      <c r="E5" s="219"/>
      <c r="F5" s="219"/>
      <c r="G5" s="220"/>
      <c r="H5" s="221"/>
      <c r="I5" s="217"/>
      <c r="J5" s="220">
        <f>J2+J3+J4</f>
        <v>0</v>
      </c>
    </row>
    <row r="6" spans="1:10" ht="12.75" thickBot="1">
      <c r="J6" s="211"/>
    </row>
    <row r="7" spans="1:10" s="222" customFormat="1" ht="16.5" customHeight="1" thickBot="1">
      <c r="A7" s="216"/>
      <c r="B7" s="217" t="s">
        <v>1000</v>
      </c>
      <c r="C7" s="218"/>
      <c r="D7" s="217"/>
      <c r="E7" s="219"/>
      <c r="F7" s="219"/>
      <c r="G7" s="220"/>
      <c r="H7" s="221"/>
      <c r="I7" s="217"/>
      <c r="J7" s="220"/>
    </row>
    <row r="8" spans="1:10">
      <c r="A8" s="223"/>
      <c r="B8" s="224"/>
      <c r="C8" s="225"/>
      <c r="D8" s="226"/>
      <c r="E8" s="298" t="s">
        <v>1001</v>
      </c>
      <c r="F8" s="298"/>
      <c r="G8" s="298" t="s">
        <v>1002</v>
      </c>
      <c r="H8" s="298"/>
      <c r="I8" s="298"/>
      <c r="J8" s="225" t="s">
        <v>1003</v>
      </c>
    </row>
    <row r="9" spans="1:10">
      <c r="A9" s="223" t="s">
        <v>1004</v>
      </c>
      <c r="B9" s="227" t="s">
        <v>1005</v>
      </c>
      <c r="C9" s="225" t="s">
        <v>1006</v>
      </c>
      <c r="D9" s="225" t="s">
        <v>110</v>
      </c>
      <c r="E9" s="228" t="s">
        <v>1007</v>
      </c>
      <c r="F9" s="228" t="s">
        <v>1008</v>
      </c>
      <c r="G9" s="225" t="s">
        <v>1009</v>
      </c>
      <c r="H9" s="228" t="s">
        <v>1007</v>
      </c>
      <c r="I9" s="228" t="s">
        <v>1010</v>
      </c>
      <c r="J9" s="229" t="s">
        <v>1011</v>
      </c>
    </row>
    <row r="10" spans="1:10">
      <c r="A10" s="216"/>
      <c r="B10" s="210" t="s">
        <v>1012</v>
      </c>
      <c r="C10" s="209" t="s">
        <v>282</v>
      </c>
      <c r="D10" s="210">
        <v>50</v>
      </c>
      <c r="E10" s="212">
        <v>0</v>
      </c>
      <c r="F10" s="211">
        <f t="shared" ref="F10:F24" si="0">E10*D10</f>
        <v>0</v>
      </c>
      <c r="G10" s="230">
        <f>D10</f>
        <v>50</v>
      </c>
      <c r="H10" s="211">
        <v>0</v>
      </c>
      <c r="I10" s="212">
        <f t="shared" ref="I10:I24" si="1">H10*G10</f>
        <v>0</v>
      </c>
      <c r="J10" s="211">
        <f t="shared" ref="J10:J24" si="2">I10+F10</f>
        <v>0</v>
      </c>
    </row>
    <row r="11" spans="1:10">
      <c r="A11" s="216"/>
      <c r="B11" s="210" t="s">
        <v>1013</v>
      </c>
      <c r="C11" s="209" t="s">
        <v>282</v>
      </c>
      <c r="D11" s="210">
        <v>10</v>
      </c>
      <c r="E11" s="212">
        <v>0</v>
      </c>
      <c r="F11" s="211">
        <f t="shared" si="0"/>
        <v>0</v>
      </c>
      <c r="G11" s="230">
        <f>D11</f>
        <v>10</v>
      </c>
      <c r="H11" s="211">
        <v>0</v>
      </c>
      <c r="I11" s="212">
        <f t="shared" si="1"/>
        <v>0</v>
      </c>
      <c r="J11" s="211">
        <f t="shared" si="2"/>
        <v>0</v>
      </c>
    </row>
    <row r="12" spans="1:10">
      <c r="A12" s="216"/>
      <c r="B12" s="210" t="s">
        <v>1014</v>
      </c>
      <c r="C12" s="209" t="s">
        <v>282</v>
      </c>
      <c r="D12" s="210">
        <v>55</v>
      </c>
      <c r="E12" s="212">
        <v>0</v>
      </c>
      <c r="F12" s="211">
        <f t="shared" si="0"/>
        <v>0</v>
      </c>
      <c r="G12" s="230">
        <v>0</v>
      </c>
      <c r="H12" s="211"/>
      <c r="I12" s="212">
        <f t="shared" si="1"/>
        <v>0</v>
      </c>
      <c r="J12" s="211">
        <f t="shared" si="2"/>
        <v>0</v>
      </c>
    </row>
    <row r="13" spans="1:10" ht="13.5">
      <c r="A13" s="216"/>
      <c r="B13" s="210" t="s">
        <v>1015</v>
      </c>
      <c r="C13" s="209" t="s">
        <v>282</v>
      </c>
      <c r="D13" s="210">
        <v>55</v>
      </c>
      <c r="E13" s="212">
        <v>0</v>
      </c>
      <c r="F13" s="211">
        <f>E13*D13</f>
        <v>0</v>
      </c>
      <c r="G13" s="230">
        <f>D13</f>
        <v>55</v>
      </c>
      <c r="H13" s="211">
        <v>0</v>
      </c>
      <c r="I13" s="212">
        <f>H13*G13</f>
        <v>0</v>
      </c>
      <c r="J13" s="211">
        <f>I13+F13</f>
        <v>0</v>
      </c>
    </row>
    <row r="14" spans="1:10">
      <c r="A14" s="216"/>
      <c r="B14" s="210" t="s">
        <v>1016</v>
      </c>
      <c r="C14" s="209" t="s">
        <v>744</v>
      </c>
      <c r="D14" s="210">
        <v>3</v>
      </c>
      <c r="E14" s="212">
        <v>0</v>
      </c>
      <c r="F14" s="211">
        <f t="shared" si="0"/>
        <v>0</v>
      </c>
      <c r="G14" s="230">
        <f>D14</f>
        <v>3</v>
      </c>
      <c r="H14" s="211"/>
      <c r="I14" s="212">
        <f t="shared" si="1"/>
        <v>0</v>
      </c>
      <c r="J14" s="211">
        <f t="shared" si="2"/>
        <v>0</v>
      </c>
    </row>
    <row r="15" spans="1:10" ht="11.25" customHeight="1">
      <c r="A15" s="216"/>
      <c r="B15" s="210" t="s">
        <v>1017</v>
      </c>
      <c r="C15" s="209" t="s">
        <v>744</v>
      </c>
      <c r="D15" s="210">
        <v>2</v>
      </c>
      <c r="E15" s="212">
        <v>0</v>
      </c>
      <c r="F15" s="211">
        <f t="shared" si="0"/>
        <v>0</v>
      </c>
      <c r="G15" s="230">
        <f>D15</f>
        <v>2</v>
      </c>
      <c r="H15" s="211">
        <v>0</v>
      </c>
      <c r="I15" s="212">
        <f t="shared" si="1"/>
        <v>0</v>
      </c>
      <c r="J15" s="211">
        <f t="shared" si="2"/>
        <v>0</v>
      </c>
    </row>
    <row r="16" spans="1:10">
      <c r="A16" s="216"/>
      <c r="B16" s="210" t="s">
        <v>1018</v>
      </c>
      <c r="C16" s="209" t="s">
        <v>744</v>
      </c>
      <c r="D16" s="210">
        <v>2</v>
      </c>
      <c r="E16" s="212">
        <v>0</v>
      </c>
      <c r="F16" s="211">
        <f t="shared" si="0"/>
        <v>0</v>
      </c>
      <c r="G16" s="230">
        <v>0</v>
      </c>
      <c r="H16" s="211"/>
      <c r="I16" s="212">
        <f t="shared" si="1"/>
        <v>0</v>
      </c>
      <c r="J16" s="211">
        <f t="shared" si="2"/>
        <v>0</v>
      </c>
    </row>
    <row r="17" spans="1:12">
      <c r="A17" s="216"/>
      <c r="B17" s="210" t="s">
        <v>1019</v>
      </c>
      <c r="C17" s="209" t="s">
        <v>744</v>
      </c>
      <c r="D17" s="210">
        <v>0</v>
      </c>
      <c r="E17" s="212"/>
      <c r="F17" s="211">
        <f>E17*D17</f>
        <v>0</v>
      </c>
      <c r="G17" s="230">
        <v>2</v>
      </c>
      <c r="H17" s="211">
        <v>0</v>
      </c>
      <c r="I17" s="212">
        <f>H17*G17</f>
        <v>0</v>
      </c>
      <c r="J17" s="211">
        <f>I17+F17</f>
        <v>0</v>
      </c>
    </row>
    <row r="18" spans="1:12">
      <c r="A18" s="216"/>
      <c r="B18" s="210" t="s">
        <v>1020</v>
      </c>
      <c r="C18" s="209" t="s">
        <v>744</v>
      </c>
      <c r="D18" s="210">
        <v>2</v>
      </c>
      <c r="E18" s="212">
        <v>0</v>
      </c>
      <c r="F18" s="211">
        <f>E18*D18</f>
        <v>0</v>
      </c>
      <c r="G18" s="230">
        <f>D18</f>
        <v>2</v>
      </c>
      <c r="H18" s="211">
        <v>0</v>
      </c>
      <c r="I18" s="212">
        <f t="shared" si="1"/>
        <v>0</v>
      </c>
      <c r="J18" s="211">
        <f>I18+F18</f>
        <v>0</v>
      </c>
    </row>
    <row r="19" spans="1:12">
      <c r="A19" s="216"/>
      <c r="B19" s="210" t="s">
        <v>1021</v>
      </c>
      <c r="C19" s="209" t="s">
        <v>744</v>
      </c>
      <c r="D19" s="210">
        <v>2</v>
      </c>
      <c r="E19" s="212">
        <v>0</v>
      </c>
      <c r="F19" s="211">
        <f>E19*D19</f>
        <v>0</v>
      </c>
      <c r="G19" s="230">
        <f>D19</f>
        <v>2</v>
      </c>
      <c r="H19" s="211">
        <v>0</v>
      </c>
      <c r="I19" s="212">
        <f t="shared" si="1"/>
        <v>0</v>
      </c>
      <c r="J19" s="211">
        <f>I19+F19</f>
        <v>0</v>
      </c>
    </row>
    <row r="20" spans="1:12">
      <c r="A20" s="216"/>
      <c r="B20" s="210" t="s">
        <v>1022</v>
      </c>
      <c r="C20" s="209" t="s">
        <v>744</v>
      </c>
      <c r="D20" s="210">
        <v>2</v>
      </c>
      <c r="E20" s="212">
        <v>0</v>
      </c>
      <c r="F20" s="211">
        <f t="shared" si="0"/>
        <v>0</v>
      </c>
      <c r="G20" s="230">
        <v>0</v>
      </c>
      <c r="H20" s="211"/>
      <c r="I20" s="212">
        <f t="shared" si="1"/>
        <v>0</v>
      </c>
      <c r="J20" s="211">
        <f t="shared" si="2"/>
        <v>0</v>
      </c>
    </row>
    <row r="21" spans="1:12" ht="13.5">
      <c r="A21" s="216"/>
      <c r="B21" s="210" t="s">
        <v>1023</v>
      </c>
      <c r="C21" s="209" t="s">
        <v>282</v>
      </c>
      <c r="D21" s="210">
        <v>15</v>
      </c>
      <c r="E21" s="212">
        <v>0</v>
      </c>
      <c r="F21" s="211">
        <f t="shared" si="0"/>
        <v>0</v>
      </c>
      <c r="G21" s="230">
        <f>D21</f>
        <v>15</v>
      </c>
      <c r="H21" s="211">
        <v>0</v>
      </c>
      <c r="I21" s="212">
        <f t="shared" si="1"/>
        <v>0</v>
      </c>
      <c r="J21" s="211">
        <f t="shared" si="2"/>
        <v>0</v>
      </c>
    </row>
    <row r="22" spans="1:12" ht="11.25" customHeight="1">
      <c r="A22" s="216"/>
      <c r="B22" s="210" t="s">
        <v>1024</v>
      </c>
      <c r="C22" s="209" t="s">
        <v>282</v>
      </c>
      <c r="D22" s="210">
        <v>36</v>
      </c>
      <c r="E22" s="212">
        <v>0</v>
      </c>
      <c r="F22" s="211">
        <f t="shared" si="0"/>
        <v>0</v>
      </c>
      <c r="G22" s="230">
        <f>D22</f>
        <v>36</v>
      </c>
      <c r="H22" s="211">
        <v>0</v>
      </c>
      <c r="I22" s="212">
        <f t="shared" si="1"/>
        <v>0</v>
      </c>
      <c r="J22" s="211">
        <f t="shared" si="2"/>
        <v>0</v>
      </c>
    </row>
    <row r="23" spans="1:12">
      <c r="A23" s="216"/>
      <c r="B23" s="210" t="s">
        <v>1025</v>
      </c>
      <c r="C23" s="209" t="s">
        <v>282</v>
      </c>
      <c r="D23" s="210">
        <v>3</v>
      </c>
      <c r="E23" s="212">
        <v>0</v>
      </c>
      <c r="F23" s="211">
        <f t="shared" si="0"/>
        <v>0</v>
      </c>
      <c r="G23" s="230">
        <f>D23</f>
        <v>3</v>
      </c>
      <c r="H23" s="211">
        <v>0</v>
      </c>
      <c r="I23" s="212">
        <f t="shared" si="1"/>
        <v>0</v>
      </c>
      <c r="J23" s="211">
        <f t="shared" si="2"/>
        <v>0</v>
      </c>
    </row>
    <row r="24" spans="1:12">
      <c r="A24" s="216"/>
      <c r="B24" s="210" t="s">
        <v>1026</v>
      </c>
      <c r="C24" s="209" t="s">
        <v>744</v>
      </c>
      <c r="D24" s="210">
        <v>4</v>
      </c>
      <c r="E24" s="212">
        <v>0</v>
      </c>
      <c r="F24" s="211">
        <f t="shared" si="0"/>
        <v>0</v>
      </c>
      <c r="G24" s="230">
        <f>D24</f>
        <v>4</v>
      </c>
      <c r="H24" s="211">
        <v>0</v>
      </c>
      <c r="I24" s="212">
        <f t="shared" si="1"/>
        <v>0</v>
      </c>
      <c r="J24" s="211">
        <f t="shared" si="2"/>
        <v>0</v>
      </c>
    </row>
    <row r="25" spans="1:12">
      <c r="A25" s="216"/>
      <c r="B25" s="210" t="s">
        <v>1027</v>
      </c>
      <c r="C25" s="209" t="s">
        <v>744</v>
      </c>
      <c r="D25" s="210">
        <v>1</v>
      </c>
      <c r="E25" s="212">
        <v>0</v>
      </c>
      <c r="F25" s="211">
        <f>E25*D25</f>
        <v>0</v>
      </c>
      <c r="G25" s="230">
        <f>D25</f>
        <v>1</v>
      </c>
      <c r="H25" s="211">
        <v>0</v>
      </c>
      <c r="I25" s="212">
        <f>H25*G25</f>
        <v>0</v>
      </c>
      <c r="J25" s="211">
        <f>I25+F25</f>
        <v>0</v>
      </c>
    </row>
    <row r="26" spans="1:12" ht="12.75" thickBot="1">
      <c r="A26" s="216"/>
      <c r="E26" s="211"/>
      <c r="F26" s="231"/>
      <c r="G26" s="232"/>
      <c r="H26" s="233"/>
      <c r="I26" s="234"/>
      <c r="J26" s="234"/>
    </row>
    <row r="27" spans="1:12">
      <c r="A27" s="216"/>
      <c r="B27" s="235" t="s">
        <v>1028</v>
      </c>
      <c r="C27" s="235"/>
      <c r="D27" s="235"/>
      <c r="E27" s="236"/>
      <c r="F27" s="237">
        <f>SUM(F10:F24)</f>
        <v>0</v>
      </c>
      <c r="G27" s="212"/>
      <c r="H27" s="213"/>
      <c r="I27" s="237">
        <f>SUM(I10:I24)</f>
        <v>0</v>
      </c>
      <c r="J27" s="237">
        <f>SUM(J10:J24)</f>
        <v>0</v>
      </c>
    </row>
    <row r="28" spans="1:12">
      <c r="A28" s="216"/>
      <c r="B28" s="210" t="s">
        <v>1029</v>
      </c>
      <c r="C28" s="209" t="s">
        <v>1030</v>
      </c>
      <c r="D28" s="238">
        <v>8</v>
      </c>
      <c r="E28" s="211"/>
      <c r="F28" s="211"/>
      <c r="G28" s="212"/>
      <c r="H28" s="213"/>
      <c r="I28" s="211">
        <f>I27/100*D28</f>
        <v>0</v>
      </c>
      <c r="J28" s="210" t="s">
        <v>1031</v>
      </c>
    </row>
    <row r="29" spans="1:12">
      <c r="A29" s="216"/>
      <c r="B29" s="210" t="s">
        <v>1032</v>
      </c>
      <c r="C29" s="209"/>
      <c r="E29" s="211"/>
      <c r="F29" s="211"/>
      <c r="G29" s="212"/>
      <c r="H29" s="213"/>
      <c r="I29" s="212">
        <f>I27+I28</f>
        <v>0</v>
      </c>
      <c r="J29" s="210" t="s">
        <v>1031</v>
      </c>
    </row>
    <row r="30" spans="1:12" ht="12.75" thickBot="1">
      <c r="A30" s="216"/>
      <c r="B30" s="210" t="s">
        <v>1033</v>
      </c>
      <c r="C30" s="209"/>
      <c r="E30" s="211"/>
      <c r="F30" s="211"/>
      <c r="G30" s="212"/>
      <c r="H30" s="213"/>
      <c r="J30" s="212">
        <f>I29+F27</f>
        <v>0</v>
      </c>
    </row>
    <row r="31" spans="1:12" s="222" customFormat="1" ht="16.5" customHeight="1" thickBot="1">
      <c r="A31" s="216"/>
      <c r="B31" s="217" t="s">
        <v>1034</v>
      </c>
      <c r="C31" s="218"/>
      <c r="D31" s="217"/>
      <c r="E31" s="219"/>
      <c r="F31" s="219"/>
      <c r="G31" s="220"/>
      <c r="H31" s="221"/>
      <c r="I31" s="217"/>
      <c r="J31" s="220">
        <f>J30</f>
        <v>0</v>
      </c>
    </row>
    <row r="32" spans="1:12" ht="12.75" thickBot="1">
      <c r="A32" s="216"/>
      <c r="B32" s="239"/>
      <c r="C32" s="209"/>
      <c r="E32" s="212"/>
      <c r="F32" s="211"/>
      <c r="G32" s="211"/>
      <c r="H32" s="211"/>
      <c r="J32" s="240"/>
      <c r="L32" s="211"/>
    </row>
    <row r="33" spans="1:12" s="222" customFormat="1" ht="16.5" customHeight="1" thickBot="1">
      <c r="A33" s="216"/>
      <c r="B33" s="217" t="s">
        <v>1035</v>
      </c>
      <c r="C33" s="218"/>
      <c r="D33" s="217"/>
      <c r="E33" s="219"/>
      <c r="F33" s="219"/>
      <c r="G33" s="220"/>
      <c r="H33" s="221"/>
      <c r="I33" s="217"/>
      <c r="J33" s="220"/>
    </row>
    <row r="34" spans="1:12">
      <c r="A34" s="216"/>
      <c r="B34" s="241" t="s">
        <v>1005</v>
      </c>
      <c r="C34" s="241" t="s">
        <v>1006</v>
      </c>
      <c r="D34" s="242" t="s">
        <v>1036</v>
      </c>
      <c r="E34" s="242" t="s">
        <v>1037</v>
      </c>
      <c r="F34" s="243" t="s">
        <v>1007</v>
      </c>
      <c r="G34" s="244"/>
      <c r="H34" s="245"/>
      <c r="I34" s="245"/>
      <c r="J34" s="244" t="s">
        <v>1003</v>
      </c>
      <c r="L34" s="211"/>
    </row>
    <row r="35" spans="1:12">
      <c r="A35" s="216"/>
      <c r="B35" s="239" t="s">
        <v>229</v>
      </c>
      <c r="C35" s="209"/>
      <c r="E35" s="212"/>
      <c r="F35" s="211"/>
      <c r="G35" s="211"/>
      <c r="H35" s="211"/>
      <c r="J35" s="211"/>
    </row>
    <row r="36" spans="1:12">
      <c r="A36" s="216"/>
      <c r="B36" s="238" t="s">
        <v>1038</v>
      </c>
      <c r="C36" s="246" t="s">
        <v>1039</v>
      </c>
      <c r="D36" s="247">
        <v>1</v>
      </c>
      <c r="E36" s="247">
        <v>0.06</v>
      </c>
      <c r="F36" s="248">
        <v>0</v>
      </c>
      <c r="G36" s="211"/>
      <c r="J36" s="212">
        <f>D36*E36*F36</f>
        <v>0</v>
      </c>
    </row>
    <row r="37" spans="1:12">
      <c r="A37" s="216"/>
      <c r="B37" s="210" t="s">
        <v>1040</v>
      </c>
      <c r="C37" s="210" t="s">
        <v>744</v>
      </c>
      <c r="D37" s="209">
        <v>1</v>
      </c>
      <c r="E37" s="209">
        <v>2</v>
      </c>
      <c r="F37" s="249">
        <v>0</v>
      </c>
      <c r="G37" s="211"/>
      <c r="J37" s="212">
        <f t="shared" ref="J37:J45" si="3">D37*E37*F37</f>
        <v>0</v>
      </c>
    </row>
    <row r="38" spans="1:12">
      <c r="A38" s="216"/>
      <c r="B38" s="210" t="s">
        <v>1041</v>
      </c>
      <c r="C38" s="210" t="s">
        <v>303</v>
      </c>
      <c r="D38" s="209">
        <v>1</v>
      </c>
      <c r="E38" s="209">
        <v>1</v>
      </c>
      <c r="F38" s="249">
        <v>0</v>
      </c>
      <c r="G38" s="211"/>
      <c r="J38" s="212">
        <f t="shared" si="3"/>
        <v>0</v>
      </c>
    </row>
    <row r="39" spans="1:12">
      <c r="A39" s="216"/>
      <c r="B39" s="210" t="s">
        <v>1042</v>
      </c>
      <c r="C39" s="210" t="s">
        <v>744</v>
      </c>
      <c r="D39" s="209">
        <v>1</v>
      </c>
      <c r="E39" s="209">
        <v>2</v>
      </c>
      <c r="F39" s="250">
        <v>0</v>
      </c>
      <c r="G39" s="211"/>
      <c r="J39" s="212">
        <f>D39*E39*F39</f>
        <v>0</v>
      </c>
    </row>
    <row r="40" spans="1:12">
      <c r="A40" s="216"/>
      <c r="B40" s="210" t="s">
        <v>1043</v>
      </c>
      <c r="C40" s="210" t="s">
        <v>282</v>
      </c>
      <c r="D40" s="209">
        <v>1</v>
      </c>
      <c r="E40" s="209">
        <v>10</v>
      </c>
      <c r="F40" s="249">
        <v>0</v>
      </c>
      <c r="G40" s="211"/>
      <c r="J40" s="212">
        <f t="shared" si="3"/>
        <v>0</v>
      </c>
    </row>
    <row r="41" spans="1:12">
      <c r="A41" s="216"/>
      <c r="B41" s="210" t="s">
        <v>1044</v>
      </c>
      <c r="C41" s="210" t="s">
        <v>282</v>
      </c>
      <c r="D41" s="209">
        <v>1</v>
      </c>
      <c r="E41" s="209">
        <v>10</v>
      </c>
      <c r="F41" s="249">
        <v>0</v>
      </c>
      <c r="G41" s="211"/>
      <c r="J41" s="212">
        <f>D41*E41*F41</f>
        <v>0</v>
      </c>
    </row>
    <row r="42" spans="1:12">
      <c r="A42" s="216"/>
      <c r="B42" s="210" t="s">
        <v>1045</v>
      </c>
      <c r="C42" s="210" t="s">
        <v>282</v>
      </c>
      <c r="D42" s="209">
        <v>1</v>
      </c>
      <c r="E42" s="209">
        <v>40</v>
      </c>
      <c r="F42" s="249">
        <v>0</v>
      </c>
      <c r="G42" s="211"/>
      <c r="J42" s="212">
        <f>D42*E42*F42</f>
        <v>0</v>
      </c>
    </row>
    <row r="43" spans="1:12">
      <c r="A43" s="216"/>
      <c r="B43" s="210" t="s">
        <v>1046</v>
      </c>
      <c r="C43" s="210" t="s">
        <v>303</v>
      </c>
      <c r="D43" s="209">
        <v>1</v>
      </c>
      <c r="E43" s="209">
        <v>15.9</v>
      </c>
      <c r="F43" s="249">
        <v>0</v>
      </c>
      <c r="G43" s="211"/>
      <c r="J43" s="212">
        <f>D43*E43*F43</f>
        <v>0</v>
      </c>
    </row>
    <row r="44" spans="1:12">
      <c r="A44" s="216"/>
      <c r="B44" s="210" t="s">
        <v>1047</v>
      </c>
      <c r="C44" s="210" t="s">
        <v>282</v>
      </c>
      <c r="D44" s="210">
        <v>1</v>
      </c>
      <c r="E44" s="210">
        <v>60</v>
      </c>
      <c r="F44" s="212">
        <v>0</v>
      </c>
      <c r="G44" s="211"/>
      <c r="J44" s="212">
        <f t="shared" si="3"/>
        <v>0</v>
      </c>
    </row>
    <row r="45" spans="1:12">
      <c r="A45" s="216"/>
      <c r="B45" s="210" t="s">
        <v>1048</v>
      </c>
      <c r="C45" s="210" t="s">
        <v>282</v>
      </c>
      <c r="D45" s="210">
        <v>1</v>
      </c>
      <c r="E45" s="210">
        <v>60</v>
      </c>
      <c r="F45" s="212">
        <v>0</v>
      </c>
      <c r="G45" s="211"/>
      <c r="J45" s="212">
        <f t="shared" si="3"/>
        <v>0</v>
      </c>
    </row>
    <row r="46" spans="1:12" ht="12.75" thickBot="1">
      <c r="A46" s="216"/>
      <c r="F46" s="212"/>
      <c r="G46" s="211"/>
    </row>
    <row r="47" spans="1:12" s="222" customFormat="1" ht="16.5" customHeight="1" thickBot="1">
      <c r="A47" s="216"/>
      <c r="B47" s="217" t="s">
        <v>1049</v>
      </c>
      <c r="C47" s="218"/>
      <c r="D47" s="217"/>
      <c r="E47" s="219"/>
      <c r="F47" s="219"/>
      <c r="G47" s="220"/>
      <c r="H47" s="221"/>
      <c r="I47" s="217"/>
      <c r="J47" s="220">
        <f>SUM(J36:J45)</f>
        <v>0</v>
      </c>
    </row>
    <row r="48" spans="1:12">
      <c r="A48" s="207"/>
      <c r="B48" s="222"/>
      <c r="C48" s="209"/>
      <c r="E48" s="212"/>
      <c r="F48" s="211"/>
      <c r="G48" s="211"/>
      <c r="H48" s="211"/>
      <c r="J48" s="251"/>
      <c r="L48" s="211"/>
    </row>
    <row r="49" spans="1:12" ht="15">
      <c r="A49" s="252"/>
      <c r="B49" s="208" t="s">
        <v>1050</v>
      </c>
      <c r="F49" s="212"/>
      <c r="G49" s="253"/>
      <c r="J49" s="253"/>
      <c r="L49" s="211"/>
    </row>
    <row r="50" spans="1:12">
      <c r="A50" s="254" t="s">
        <v>1051</v>
      </c>
      <c r="B50" s="241" t="s">
        <v>1005</v>
      </c>
      <c r="C50" s="241" t="s">
        <v>1006</v>
      </c>
      <c r="D50" s="242" t="s">
        <v>1052</v>
      </c>
      <c r="E50" s="242" t="s">
        <v>1007</v>
      </c>
      <c r="F50" s="243" t="s">
        <v>1028</v>
      </c>
      <c r="G50" s="244"/>
      <c r="H50" s="241"/>
      <c r="I50" s="241"/>
      <c r="J50" s="244" t="s">
        <v>1003</v>
      </c>
      <c r="L50" s="211"/>
    </row>
    <row r="51" spans="1:12">
      <c r="A51" s="207"/>
      <c r="B51" s="210" t="s">
        <v>1053</v>
      </c>
      <c r="C51" s="209" t="s">
        <v>744</v>
      </c>
      <c r="D51" s="210">
        <v>1</v>
      </c>
      <c r="E51" s="211">
        <v>0</v>
      </c>
      <c r="F51" s="211">
        <f t="shared" ref="F51:F56" si="4">D51*E51</f>
        <v>0</v>
      </c>
      <c r="G51" s="212"/>
      <c r="H51" s="213"/>
      <c r="J51" s="212">
        <f t="shared" ref="J51:J56" si="5">F51</f>
        <v>0</v>
      </c>
    </row>
    <row r="52" spans="1:12">
      <c r="A52" s="207"/>
      <c r="B52" s="210" t="s">
        <v>1054</v>
      </c>
      <c r="C52" s="209" t="s">
        <v>1055</v>
      </c>
      <c r="D52" s="210">
        <v>4</v>
      </c>
      <c r="E52" s="211">
        <v>0</v>
      </c>
      <c r="F52" s="211">
        <f t="shared" si="4"/>
        <v>0</v>
      </c>
      <c r="G52" s="212"/>
      <c r="H52" s="213"/>
      <c r="J52" s="212">
        <f t="shared" si="5"/>
        <v>0</v>
      </c>
    </row>
    <row r="53" spans="1:12">
      <c r="A53" s="207"/>
      <c r="B53" s="210" t="s">
        <v>1056</v>
      </c>
      <c r="C53" s="209" t="s">
        <v>1055</v>
      </c>
      <c r="D53" s="210">
        <v>2</v>
      </c>
      <c r="E53" s="211">
        <v>0</v>
      </c>
      <c r="F53" s="211">
        <f t="shared" si="4"/>
        <v>0</v>
      </c>
      <c r="G53" s="212"/>
      <c r="H53" s="213"/>
      <c r="J53" s="212">
        <f t="shared" si="5"/>
        <v>0</v>
      </c>
    </row>
    <row r="54" spans="1:12">
      <c r="A54" s="207"/>
      <c r="B54" s="210" t="s">
        <v>1057</v>
      </c>
      <c r="C54" s="209" t="s">
        <v>129</v>
      </c>
      <c r="D54" s="210">
        <v>1</v>
      </c>
      <c r="E54" s="212">
        <v>0</v>
      </c>
      <c r="F54" s="211">
        <f t="shared" si="4"/>
        <v>0</v>
      </c>
      <c r="G54" s="230"/>
      <c r="H54" s="211"/>
      <c r="J54" s="211">
        <f t="shared" si="5"/>
        <v>0</v>
      </c>
    </row>
    <row r="55" spans="1:12">
      <c r="A55" s="207" t="s">
        <v>1058</v>
      </c>
      <c r="B55" s="210" t="s">
        <v>1059</v>
      </c>
      <c r="C55" s="209" t="s">
        <v>1055</v>
      </c>
      <c r="D55" s="210">
        <v>4</v>
      </c>
      <c r="E55" s="211">
        <v>0</v>
      </c>
      <c r="F55" s="211">
        <f t="shared" si="4"/>
        <v>0</v>
      </c>
      <c r="G55" s="212"/>
      <c r="H55" s="213"/>
      <c r="J55" s="212">
        <f t="shared" si="5"/>
        <v>0</v>
      </c>
    </row>
    <row r="56" spans="1:12">
      <c r="A56" s="207" t="s">
        <v>1058</v>
      </c>
      <c r="B56" s="210" t="s">
        <v>1060</v>
      </c>
      <c r="C56" s="209" t="s">
        <v>1055</v>
      </c>
      <c r="D56" s="210">
        <v>4</v>
      </c>
      <c r="E56" s="211">
        <v>0</v>
      </c>
      <c r="F56" s="211">
        <f t="shared" si="4"/>
        <v>0</v>
      </c>
      <c r="G56" s="212"/>
      <c r="H56" s="213"/>
      <c r="J56" s="212">
        <f t="shared" si="5"/>
        <v>0</v>
      </c>
    </row>
    <row r="57" spans="1:12" ht="12.75" thickBot="1">
      <c r="A57" s="207"/>
      <c r="C57" s="209"/>
      <c r="E57" s="211"/>
      <c r="F57" s="211"/>
      <c r="G57" s="212"/>
      <c r="H57" s="213"/>
      <c r="J57" s="212"/>
    </row>
    <row r="58" spans="1:12" s="222" customFormat="1" ht="16.5" customHeight="1" thickBot="1">
      <c r="A58" s="216"/>
      <c r="B58" s="217" t="s">
        <v>1061</v>
      </c>
      <c r="C58" s="218"/>
      <c r="D58" s="217"/>
      <c r="E58" s="219"/>
      <c r="F58" s="219"/>
      <c r="G58" s="220"/>
      <c r="H58" s="221"/>
      <c r="I58" s="217"/>
      <c r="J58" s="220">
        <f>SUM(J51:J56)</f>
        <v>0</v>
      </c>
    </row>
    <row r="59" spans="1:12">
      <c r="A59" s="207"/>
      <c r="C59" s="209"/>
      <c r="E59" s="211"/>
      <c r="F59" s="211"/>
      <c r="G59" s="212"/>
      <c r="H59" s="213"/>
    </row>
    <row r="61" spans="1:12">
      <c r="B61" s="222"/>
      <c r="J61" s="222"/>
    </row>
    <row r="62" spans="1:12">
      <c r="B62" s="222"/>
      <c r="J62" s="222"/>
    </row>
    <row r="63" spans="1:12">
      <c r="B63" s="222"/>
      <c r="J63" s="222"/>
    </row>
    <row r="64" spans="1:12">
      <c r="B64" s="222"/>
      <c r="J64" s="222"/>
    </row>
    <row r="65" spans="2:10">
      <c r="B65" s="222"/>
      <c r="J65" s="222"/>
    </row>
    <row r="66" spans="2:10">
      <c r="B66" s="222"/>
      <c r="J66" s="222"/>
    </row>
    <row r="67" spans="2:10">
      <c r="B67" s="222"/>
      <c r="J67" s="222"/>
    </row>
    <row r="68" spans="2:10">
      <c r="B68" s="222"/>
      <c r="J68" s="222"/>
    </row>
    <row r="69" spans="2:10">
      <c r="B69" s="222"/>
      <c r="J69" s="222"/>
    </row>
    <row r="70" spans="2:10">
      <c r="B70" s="222"/>
      <c r="J70" s="222"/>
    </row>
    <row r="71" spans="2:10">
      <c r="B71" s="222"/>
      <c r="J71" s="222"/>
    </row>
    <row r="72" spans="2:10">
      <c r="B72" s="222"/>
      <c r="J72" s="222"/>
    </row>
    <row r="73" spans="2:10">
      <c r="B73" s="222"/>
      <c r="J73" s="222"/>
    </row>
  </sheetData>
  <mergeCells count="2">
    <mergeCell ref="E8:F8"/>
    <mergeCell ref="G8:I8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 xml:space="preserve">&amp;LSO 401 - Veřejné osvětlení&amp;RParkovací stání - ulice Sadová Nová Bystřice; Změna č. 01/2023
</oddHeader>
  </headerFooter>
  <rowBreaks count="2" manualBreakCount="2">
    <brk id="6" max="16383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Rekapitulace stavby</vt:lpstr>
      <vt:lpstr>02 - Ostatní a vedlejší n...</vt:lpstr>
      <vt:lpstr>101 - Pozemní komunikace</vt:lpstr>
      <vt:lpstr>401 - Veřejné osvětlení</vt:lpstr>
      <vt:lpstr>'02 - Ostatní a vedlejší n...'!Názvy_tisku</vt:lpstr>
      <vt:lpstr>'101 - Pozemní komunikace'!Názvy_tisku</vt:lpstr>
      <vt:lpstr>'Rekapitulace stavby'!Názvy_tisku</vt:lpstr>
      <vt:lpstr>'02 - Ostatní a vedlejší n...'!Oblast_tisku</vt:lpstr>
      <vt:lpstr>'101 - Pozemní komunikace'!Oblast_tisku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kros\Karel</dc:creator>
  <cp:lastModifiedBy>Štěpánka Budošová</cp:lastModifiedBy>
  <dcterms:created xsi:type="dcterms:W3CDTF">2023-03-20T12:57:50Z</dcterms:created>
  <dcterms:modified xsi:type="dcterms:W3CDTF">2024-01-22T06:32:12Z</dcterms:modified>
</cp:coreProperties>
</file>