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VÝBĚROVÁ ŘÍZENÍ\KBELY KNIHOVNA stavební část\ZADÁVACÍ DOKUMENTACE KBELY KNIHOVNA STAVEBNÍ ČÁST\"/>
    </mc:Choice>
  </mc:AlternateContent>
  <xr:revisionPtr revIDLastSave="0" documentId="8_{7CF355DA-1853-49C3-AFD9-1E271CE9E7C4}" xr6:coauthVersionLast="47" xr6:coauthVersionMax="47" xr10:uidLastSave="{00000000-0000-0000-0000-000000000000}"/>
  <bookViews>
    <workbookView xWindow="3456" yWindow="600" windowWidth="13764" windowHeight="16680" firstSheet="1" activeTab="12" xr2:uid="{00000000-000D-0000-FFFF-FFFF00000000}"/>
  </bookViews>
  <sheets>
    <sheet name="Rekapitulace stavby" sheetId="1" r:id="rId1"/>
    <sheet name="1 - stavební část" sheetId="2" r:id="rId2"/>
    <sheet name="2 - UT" sheetId="3" r:id="rId3"/>
    <sheet name="3 - VZT" sheetId="4" r:id="rId4"/>
    <sheet name="4 - silnoproud" sheetId="5" r:id="rId5"/>
    <sheet name="5 - slaboproud" sheetId="6" r:id="rId6"/>
    <sheet name="6 - Svítidla" sheetId="7" r:id="rId7"/>
    <sheet name="7 - zdravotní instalace" sheetId="8" r:id="rId8"/>
    <sheet name="9 - Interier" sheetId="9" r:id="rId9"/>
    <sheet name="9 (1) - Interier_01" sheetId="10" r:id="rId10"/>
    <sheet name="10 - sanitární vybavení" sheetId="11" r:id="rId11"/>
    <sheet name="11 - Sanita -  keramika" sheetId="12" r:id="rId12"/>
    <sheet name="99 - vedlejší a ostatní n..." sheetId="13" r:id="rId13"/>
  </sheets>
  <definedNames>
    <definedName name="_xlnm._FilterDatabase" localSheetId="1" hidden="1">'1 - stavební část'!$C$137:$K$592</definedName>
    <definedName name="_xlnm._FilterDatabase" localSheetId="10" hidden="1">'10 - sanitární vybavení'!$C$117:$K$136</definedName>
    <definedName name="_xlnm._FilterDatabase" localSheetId="11" hidden="1">'11 - Sanita -  keramika'!$C$117:$K$137</definedName>
    <definedName name="_xlnm._FilterDatabase" localSheetId="2" hidden="1">'2 - UT'!$C$122:$K$157</definedName>
    <definedName name="_xlnm._FilterDatabase" localSheetId="3" hidden="1">'3 - VZT'!$C$117:$K$173</definedName>
    <definedName name="_xlnm._FilterDatabase" localSheetId="4" hidden="1">'4 - silnoproud'!$C$118:$K$232</definedName>
    <definedName name="_xlnm._FilterDatabase" localSheetId="5" hidden="1">'5 - slaboproud'!$C$118:$K$182</definedName>
    <definedName name="_xlnm._FilterDatabase" localSheetId="6" hidden="1">'6 - Svítidla'!$C$116:$K$137</definedName>
    <definedName name="_xlnm._FilterDatabase" localSheetId="7" hidden="1">'7 - zdravotní instalace'!$C$124:$K$173</definedName>
    <definedName name="_xlnm._FilterDatabase" localSheetId="8" hidden="1">'9 - Interier'!$C$116:$K$124</definedName>
    <definedName name="_xlnm._FilterDatabase" localSheetId="9" hidden="1">'9 (1) - Interier_01'!$C$116:$K$120</definedName>
    <definedName name="_xlnm._FilterDatabase" localSheetId="12" hidden="1">'99 - vedlejší a ostatní n...'!$C$118:$K$128</definedName>
    <definedName name="_xlnm.Print_Titles" localSheetId="1">'1 - stavební část'!$137:$137</definedName>
    <definedName name="_xlnm.Print_Titles" localSheetId="10">'10 - sanitární vybavení'!$117:$117</definedName>
    <definedName name="_xlnm.Print_Titles" localSheetId="11">'11 - Sanita -  keramika'!$117:$117</definedName>
    <definedName name="_xlnm.Print_Titles" localSheetId="2">'2 - UT'!$122:$122</definedName>
    <definedName name="_xlnm.Print_Titles" localSheetId="3">'3 - VZT'!$117:$117</definedName>
    <definedName name="_xlnm.Print_Titles" localSheetId="4">'4 - silnoproud'!$118:$118</definedName>
    <definedName name="_xlnm.Print_Titles" localSheetId="5">'5 - slaboproud'!$118:$118</definedName>
    <definedName name="_xlnm.Print_Titles" localSheetId="6">'6 - Svítidla'!$116:$116</definedName>
    <definedName name="_xlnm.Print_Titles" localSheetId="7">'7 - zdravotní instalace'!$124:$124</definedName>
    <definedName name="_xlnm.Print_Titles" localSheetId="8">'9 - Interier'!$116:$116</definedName>
    <definedName name="_xlnm.Print_Titles" localSheetId="9">'9 (1) - Interier_01'!$116:$116</definedName>
    <definedName name="_xlnm.Print_Titles" localSheetId="12">'99 - vedlejší a ostatní n...'!$118:$118</definedName>
    <definedName name="_xlnm.Print_Titles" localSheetId="0">'Rekapitulace stavby'!$92:$92</definedName>
    <definedName name="_xlnm.Print_Area" localSheetId="1">'1 - stavební část'!$C$4:$J$76,'1 - stavební část'!$C$82:$J$119,'1 - stavební část'!$C$125:$J$592</definedName>
    <definedName name="_xlnm.Print_Area" localSheetId="10">'10 - sanitární vybavení'!$C$4:$J$76,'10 - sanitární vybavení'!$C$82:$J$99,'10 - sanitární vybavení'!$C$105:$J$136</definedName>
    <definedName name="_xlnm.Print_Area" localSheetId="11">'11 - Sanita -  keramika'!$C$4:$J$76,'11 - Sanita -  keramika'!$C$82:$J$99,'11 - Sanita -  keramika'!$C$105:$J$137</definedName>
    <definedName name="_xlnm.Print_Area" localSheetId="2">'2 - UT'!$C$4:$J$76,'2 - UT'!$C$82:$J$104,'2 - UT'!$C$110:$J$157</definedName>
    <definedName name="_xlnm.Print_Area" localSheetId="3">'3 - VZT'!$C$4:$J$76,'3 - VZT'!$C$82:$J$99,'3 - VZT'!$C$105:$J$173</definedName>
    <definedName name="_xlnm.Print_Area" localSheetId="4">'4 - silnoproud'!$C$4:$J$76,'4 - silnoproud'!$C$82:$J$100,'4 - silnoproud'!$C$106:$J$232</definedName>
    <definedName name="_xlnm.Print_Area" localSheetId="5">'5 - slaboproud'!$C$4:$J$76,'5 - slaboproud'!$C$82:$J$100,'5 - slaboproud'!$C$106:$J$182</definedName>
    <definedName name="_xlnm.Print_Area" localSheetId="6">'6 - Svítidla'!$C$4:$J$76,'6 - Svítidla'!$C$82:$J$98,'6 - Svítidla'!$C$104:$J$137</definedName>
    <definedName name="_xlnm.Print_Area" localSheetId="7">'7 - zdravotní instalace'!$C$4:$J$76,'7 - zdravotní instalace'!$C$82:$J$106,'7 - zdravotní instalace'!$C$112:$J$173</definedName>
    <definedName name="_xlnm.Print_Area" localSheetId="8">'9 - Interier'!$C$4:$J$76,'9 - Interier'!$C$82:$J$98,'9 - Interier'!$C$104:$J$124</definedName>
    <definedName name="_xlnm.Print_Area" localSheetId="9">'9 (1) - Interier_01'!$C$4:$J$76,'9 (1) - Interier_01'!$C$82:$J$98,'9 (1) - Interier_01'!$C$104:$J$120</definedName>
    <definedName name="_xlnm.Print_Area" localSheetId="12">'99 - vedlejší a ostatní n...'!$C$4:$J$76,'99 - vedlejší a ostatní n...'!$C$82:$J$100,'99 - vedlejší a ostatní n...'!$C$106:$J$128</definedName>
    <definedName name="_xlnm.Print_Area" localSheetId="0">'Rekapitulace stavby'!$D$4:$AO$76,'Rekapitulace stavby'!$C$82:$AQ$107</definedName>
  </definedNames>
  <calcPr calcId="191029"/>
</workbook>
</file>

<file path=xl/calcChain.xml><?xml version="1.0" encoding="utf-8"?>
<calcChain xmlns="http://schemas.openxmlformats.org/spreadsheetml/2006/main">
  <c r="J37" i="13" l="1"/>
  <c r="J36" i="13"/>
  <c r="AY106" i="1"/>
  <c r="J35" i="13"/>
  <c r="AX106" i="1"/>
  <c r="BI128" i="13"/>
  <c r="BH128" i="13"/>
  <c r="BG128" i="13"/>
  <c r="BF128" i="13"/>
  <c r="T128" i="13"/>
  <c r="T127" i="13"/>
  <c r="T120" i="13" s="1"/>
  <c r="T119" i="13" s="1"/>
  <c r="R128" i="13"/>
  <c r="R127" i="13"/>
  <c r="P128" i="13"/>
  <c r="P127" i="13"/>
  <c r="BI126" i="13"/>
  <c r="BH126" i="13"/>
  <c r="BG126" i="13"/>
  <c r="BF126" i="13"/>
  <c r="T126" i="13"/>
  <c r="T125" i="13"/>
  <c r="R126" i="13"/>
  <c r="R125" i="13"/>
  <c r="R120" i="13" s="1"/>
  <c r="R119" i="13" s="1"/>
  <c r="P126" i="13"/>
  <c r="P125" i="13"/>
  <c r="BI124" i="13"/>
  <c r="BH124" i="13"/>
  <c r="BG124" i="13"/>
  <c r="BF124" i="13"/>
  <c r="T124" i="13"/>
  <c r="R124" i="13"/>
  <c r="P124" i="13"/>
  <c r="BI123" i="13"/>
  <c r="BH123" i="13"/>
  <c r="BG123" i="13"/>
  <c r="BF123" i="13"/>
  <c r="T123" i="13"/>
  <c r="R123" i="13"/>
  <c r="P123" i="13"/>
  <c r="BI122" i="13"/>
  <c r="BH122" i="13"/>
  <c r="BG122" i="13"/>
  <c r="BF122" i="13"/>
  <c r="T122" i="13"/>
  <c r="R122" i="13"/>
  <c r="P122" i="13"/>
  <c r="BI121" i="13"/>
  <c r="BH121" i="13"/>
  <c r="BG121" i="13"/>
  <c r="BF121" i="13"/>
  <c r="T121" i="13"/>
  <c r="R121" i="13"/>
  <c r="P121" i="13"/>
  <c r="P120" i="13"/>
  <c r="P119" i="13" s="1"/>
  <c r="AU106" i="1" s="1"/>
  <c r="F113" i="13"/>
  <c r="E111" i="13"/>
  <c r="F89" i="13"/>
  <c r="E87" i="13"/>
  <c r="J24" i="13"/>
  <c r="E24" i="13"/>
  <c r="J92" i="13"/>
  <c r="J23" i="13"/>
  <c r="J21" i="13"/>
  <c r="E21" i="13"/>
  <c r="J91" i="13"/>
  <c r="J20" i="13"/>
  <c r="J18" i="13"/>
  <c r="E18" i="13"/>
  <c r="F116" i="13"/>
  <c r="J17" i="13"/>
  <c r="J15" i="13"/>
  <c r="E15" i="13"/>
  <c r="F115" i="13"/>
  <c r="J14" i="13"/>
  <c r="J12" i="13"/>
  <c r="J89" i="13"/>
  <c r="E7" i="13"/>
  <c r="E109" i="13"/>
  <c r="J37" i="12"/>
  <c r="J36" i="12"/>
  <c r="AY105" i="1"/>
  <c r="J35" i="12"/>
  <c r="AX105" i="1"/>
  <c r="BI137" i="12"/>
  <c r="BH137" i="12"/>
  <c r="BG137" i="12"/>
  <c r="BF137" i="12"/>
  <c r="T137" i="12"/>
  <c r="R137" i="12"/>
  <c r="P137" i="12"/>
  <c r="BI136" i="12"/>
  <c r="BH136" i="12"/>
  <c r="BG136" i="12"/>
  <c r="BF136" i="12"/>
  <c r="T136" i="12"/>
  <c r="R136" i="12"/>
  <c r="P136" i="12"/>
  <c r="BI135" i="12"/>
  <c r="BH135" i="12"/>
  <c r="BG135" i="12"/>
  <c r="BF135" i="12"/>
  <c r="T135" i="12"/>
  <c r="R135" i="12"/>
  <c r="P135" i="12"/>
  <c r="BI134" i="12"/>
  <c r="BH134" i="12"/>
  <c r="BG134" i="12"/>
  <c r="BF134" i="12"/>
  <c r="T134" i="12"/>
  <c r="R134" i="12"/>
  <c r="P134" i="12"/>
  <c r="BI133" i="12"/>
  <c r="BH133" i="12"/>
  <c r="BG133" i="12"/>
  <c r="BF133" i="12"/>
  <c r="T133" i="12"/>
  <c r="R133" i="12"/>
  <c r="P133" i="12"/>
  <c r="BI132" i="12"/>
  <c r="BH132" i="12"/>
  <c r="BG132" i="12"/>
  <c r="BF132" i="12"/>
  <c r="T132" i="12"/>
  <c r="R132" i="12"/>
  <c r="P132" i="12"/>
  <c r="BI131" i="12"/>
  <c r="BH131" i="12"/>
  <c r="BG131" i="12"/>
  <c r="BF131" i="12"/>
  <c r="T131" i="12"/>
  <c r="R131" i="12"/>
  <c r="P131" i="12"/>
  <c r="BI130" i="12"/>
  <c r="BH130" i="12"/>
  <c r="BG130" i="12"/>
  <c r="BF130" i="12"/>
  <c r="T130" i="12"/>
  <c r="R130" i="12"/>
  <c r="P130" i="12"/>
  <c r="BI129" i="12"/>
  <c r="BH129" i="12"/>
  <c r="BG129" i="12"/>
  <c r="BF129" i="12"/>
  <c r="T129" i="12"/>
  <c r="R129" i="12"/>
  <c r="P129" i="12"/>
  <c r="BI128" i="12"/>
  <c r="BH128" i="12"/>
  <c r="BG128" i="12"/>
  <c r="BF128" i="12"/>
  <c r="T128" i="12"/>
  <c r="R128" i="12"/>
  <c r="P128" i="12"/>
  <c r="BI127" i="12"/>
  <c r="BH127" i="12"/>
  <c r="BG127" i="12"/>
  <c r="BF127" i="12"/>
  <c r="T127" i="12"/>
  <c r="R127" i="12"/>
  <c r="P127" i="12"/>
  <c r="BI126" i="12"/>
  <c r="BH126" i="12"/>
  <c r="BG126" i="12"/>
  <c r="BF126" i="12"/>
  <c r="T126" i="12"/>
  <c r="R126" i="12"/>
  <c r="P126" i="12"/>
  <c r="BI125" i="12"/>
  <c r="BH125" i="12"/>
  <c r="BG125" i="12"/>
  <c r="BF125" i="12"/>
  <c r="T125" i="12"/>
  <c r="R125" i="12"/>
  <c r="P125" i="12"/>
  <c r="BI124" i="12"/>
  <c r="BH124" i="12"/>
  <c r="BG124" i="12"/>
  <c r="BF124" i="12"/>
  <c r="T124" i="12"/>
  <c r="R124" i="12"/>
  <c r="P124" i="12"/>
  <c r="BI123" i="12"/>
  <c r="BH123" i="12"/>
  <c r="BG123" i="12"/>
  <c r="BF123" i="12"/>
  <c r="T123" i="12"/>
  <c r="R123" i="12"/>
  <c r="P123" i="12"/>
  <c r="BI122" i="12"/>
  <c r="BH122" i="12"/>
  <c r="BG122" i="12"/>
  <c r="BF122" i="12"/>
  <c r="T122" i="12"/>
  <c r="R122" i="12"/>
  <c r="P122" i="12"/>
  <c r="BI121" i="12"/>
  <c r="BH121" i="12"/>
  <c r="BG121" i="12"/>
  <c r="BF121" i="12"/>
  <c r="T121" i="12"/>
  <c r="R121" i="12"/>
  <c r="P121" i="12"/>
  <c r="F112" i="12"/>
  <c r="E110" i="12"/>
  <c r="F89" i="12"/>
  <c r="E87" i="12"/>
  <c r="J24" i="12"/>
  <c r="E24" i="12"/>
  <c r="J115" i="12"/>
  <c r="J23" i="12"/>
  <c r="J21" i="12"/>
  <c r="E21" i="12"/>
  <c r="J91" i="12"/>
  <c r="J20" i="12"/>
  <c r="J18" i="12"/>
  <c r="E18" i="12"/>
  <c r="F92" i="12"/>
  <c r="J17" i="12"/>
  <c r="J15" i="12"/>
  <c r="E15" i="12"/>
  <c r="F114" i="12"/>
  <c r="J14" i="12"/>
  <c r="J12" i="12"/>
  <c r="J112" i="12"/>
  <c r="E7" i="12"/>
  <c r="E108" i="12"/>
  <c r="J37" i="11"/>
  <c r="J36" i="11"/>
  <c r="AY104" i="1"/>
  <c r="J35" i="11"/>
  <c r="AX104" i="1"/>
  <c r="BI136" i="11"/>
  <c r="BH136" i="11"/>
  <c r="BG136" i="11"/>
  <c r="BF136" i="11"/>
  <c r="T136" i="11"/>
  <c r="R136" i="11"/>
  <c r="P136" i="11"/>
  <c r="BI135" i="11"/>
  <c r="BH135" i="11"/>
  <c r="BG135" i="11"/>
  <c r="BF135" i="11"/>
  <c r="T135" i="11"/>
  <c r="R135" i="11"/>
  <c r="P135" i="11"/>
  <c r="BI134" i="11"/>
  <c r="BH134" i="11"/>
  <c r="BG134" i="11"/>
  <c r="BF134" i="11"/>
  <c r="T134" i="11"/>
  <c r="R134" i="11"/>
  <c r="P134" i="11"/>
  <c r="BI133" i="11"/>
  <c r="BH133" i="11"/>
  <c r="BG133" i="11"/>
  <c r="BF133" i="11"/>
  <c r="T133" i="11"/>
  <c r="R133" i="11"/>
  <c r="P133" i="11"/>
  <c r="BI132" i="11"/>
  <c r="BH132" i="11"/>
  <c r="BG132" i="11"/>
  <c r="BF132" i="11"/>
  <c r="T132" i="11"/>
  <c r="R132" i="11"/>
  <c r="P132" i="11"/>
  <c r="BI131" i="11"/>
  <c r="BH131" i="11"/>
  <c r="BG131" i="11"/>
  <c r="BF131" i="11"/>
  <c r="T131" i="11"/>
  <c r="R131" i="11"/>
  <c r="P131" i="11"/>
  <c r="BI130" i="11"/>
  <c r="BH130" i="11"/>
  <c r="BG130" i="11"/>
  <c r="BF130" i="11"/>
  <c r="T130" i="11"/>
  <c r="R130" i="11"/>
  <c r="P130" i="11"/>
  <c r="BI129" i="11"/>
  <c r="BH129" i="11"/>
  <c r="BG129" i="11"/>
  <c r="BF129" i="11"/>
  <c r="T129" i="11"/>
  <c r="R129" i="11"/>
  <c r="P129" i="11"/>
  <c r="BI128" i="11"/>
  <c r="BH128" i="11"/>
  <c r="BG128" i="11"/>
  <c r="BF128" i="11"/>
  <c r="T128" i="11"/>
  <c r="R128" i="11"/>
  <c r="P128" i="11"/>
  <c r="BI127" i="11"/>
  <c r="BH127" i="11"/>
  <c r="BG127" i="11"/>
  <c r="BF127" i="11"/>
  <c r="T127" i="11"/>
  <c r="R127" i="11"/>
  <c r="P127" i="11"/>
  <c r="BI126" i="11"/>
  <c r="BH126" i="11"/>
  <c r="BG126" i="11"/>
  <c r="BF126" i="11"/>
  <c r="T126" i="11"/>
  <c r="R126" i="11"/>
  <c r="P126" i="11"/>
  <c r="BI125" i="11"/>
  <c r="BH125" i="11"/>
  <c r="BG125" i="11"/>
  <c r="BF125" i="11"/>
  <c r="T125" i="11"/>
  <c r="R125" i="11"/>
  <c r="P125" i="11"/>
  <c r="BI124" i="11"/>
  <c r="BH124" i="11"/>
  <c r="BG124" i="11"/>
  <c r="BF124" i="11"/>
  <c r="T124" i="11"/>
  <c r="R124" i="11"/>
  <c r="P124" i="11"/>
  <c r="BI123" i="11"/>
  <c r="BH123" i="11"/>
  <c r="BG123" i="11"/>
  <c r="BF123" i="11"/>
  <c r="T123" i="11"/>
  <c r="R123" i="11"/>
  <c r="P123" i="11"/>
  <c r="BI122" i="11"/>
  <c r="BH122" i="11"/>
  <c r="BG122" i="11"/>
  <c r="BF122" i="11"/>
  <c r="T122" i="11"/>
  <c r="R122" i="11"/>
  <c r="P122" i="11"/>
  <c r="BI121" i="11"/>
  <c r="BH121" i="11"/>
  <c r="BG121" i="11"/>
  <c r="BF121" i="11"/>
  <c r="T121" i="11"/>
  <c r="R121" i="11"/>
  <c r="P121" i="11"/>
  <c r="F112" i="11"/>
  <c r="E110" i="11"/>
  <c r="F89" i="11"/>
  <c r="E87" i="11"/>
  <c r="J24" i="11"/>
  <c r="E24" i="11"/>
  <c r="J92" i="11"/>
  <c r="J23" i="11"/>
  <c r="J21" i="11"/>
  <c r="E21" i="11"/>
  <c r="J114" i="11"/>
  <c r="J20" i="11"/>
  <c r="J18" i="11"/>
  <c r="E18" i="11"/>
  <c r="F92" i="11"/>
  <c r="J17" i="11"/>
  <c r="J15" i="11"/>
  <c r="E15" i="11"/>
  <c r="F114" i="11"/>
  <c r="J14" i="11"/>
  <c r="J12" i="11"/>
  <c r="J89" i="11"/>
  <c r="E7" i="11"/>
  <c r="E85" i="11"/>
  <c r="J37" i="10"/>
  <c r="J36" i="10"/>
  <c r="AY103" i="1"/>
  <c r="J35" i="10"/>
  <c r="AX103" i="1"/>
  <c r="BI120" i="10"/>
  <c r="BH120" i="10"/>
  <c r="BG120" i="10"/>
  <c r="BF120" i="10"/>
  <c r="T120" i="10"/>
  <c r="R120" i="10"/>
  <c r="P120" i="10"/>
  <c r="BI119" i="10"/>
  <c r="BH119" i="10"/>
  <c r="BG119" i="10"/>
  <c r="BF119" i="10"/>
  <c r="T119" i="10"/>
  <c r="R119" i="10"/>
  <c r="P119" i="10"/>
  <c r="F111" i="10"/>
  <c r="E109" i="10"/>
  <c r="F89" i="10"/>
  <c r="E87" i="10"/>
  <c r="J24" i="10"/>
  <c r="E24" i="10"/>
  <c r="J92" i="10"/>
  <c r="J23" i="10"/>
  <c r="J21" i="10"/>
  <c r="E21" i="10"/>
  <c r="J113" i="10"/>
  <c r="J20" i="10"/>
  <c r="J18" i="10"/>
  <c r="E18" i="10"/>
  <c r="F114" i="10"/>
  <c r="J17" i="10"/>
  <c r="J15" i="10"/>
  <c r="E15" i="10"/>
  <c r="F113" i="10"/>
  <c r="J14" i="10"/>
  <c r="J12" i="10"/>
  <c r="J89" i="10"/>
  <c r="E7" i="10"/>
  <c r="E107" i="10"/>
  <c r="J37" i="9"/>
  <c r="J36" i="9"/>
  <c r="AY102" i="1"/>
  <c r="J35" i="9"/>
  <c r="AX102" i="1"/>
  <c r="BI124" i="9"/>
  <c r="BH124" i="9"/>
  <c r="BG124" i="9"/>
  <c r="BF124" i="9"/>
  <c r="T124" i="9"/>
  <c r="R124" i="9"/>
  <c r="P124" i="9"/>
  <c r="BI123" i="9"/>
  <c r="BH123" i="9"/>
  <c r="BG123" i="9"/>
  <c r="BF123" i="9"/>
  <c r="T123" i="9"/>
  <c r="R123" i="9"/>
  <c r="P123" i="9"/>
  <c r="BI122" i="9"/>
  <c r="BH122" i="9"/>
  <c r="BG122" i="9"/>
  <c r="BF122" i="9"/>
  <c r="T122" i="9"/>
  <c r="R122" i="9"/>
  <c r="P122" i="9"/>
  <c r="BI121" i="9"/>
  <c r="BH121" i="9"/>
  <c r="BG121" i="9"/>
  <c r="BF121" i="9"/>
  <c r="T121" i="9"/>
  <c r="R121" i="9"/>
  <c r="P121" i="9"/>
  <c r="BI120" i="9"/>
  <c r="BH120" i="9"/>
  <c r="BG120" i="9"/>
  <c r="BF120" i="9"/>
  <c r="T120" i="9"/>
  <c r="R120" i="9"/>
  <c r="P120" i="9"/>
  <c r="BI119" i="9"/>
  <c r="BH119" i="9"/>
  <c r="BG119" i="9"/>
  <c r="BF119" i="9"/>
  <c r="T119" i="9"/>
  <c r="R119" i="9"/>
  <c r="P119" i="9"/>
  <c r="F111" i="9"/>
  <c r="E109" i="9"/>
  <c r="F89" i="9"/>
  <c r="E87" i="9"/>
  <c r="J24" i="9"/>
  <c r="E24" i="9"/>
  <c r="J114" i="9"/>
  <c r="J23" i="9"/>
  <c r="J21" i="9"/>
  <c r="E21" i="9"/>
  <c r="J91" i="9"/>
  <c r="J20" i="9"/>
  <c r="J18" i="9"/>
  <c r="E18" i="9"/>
  <c r="F114" i="9"/>
  <c r="J17" i="9"/>
  <c r="J15" i="9"/>
  <c r="E15" i="9"/>
  <c r="F113" i="9"/>
  <c r="J14" i="9"/>
  <c r="J12" i="9"/>
  <c r="J111" i="9"/>
  <c r="E7" i="9"/>
  <c r="E107" i="9"/>
  <c r="J37" i="8"/>
  <c r="J36" i="8"/>
  <c r="AY101" i="1"/>
  <c r="J35" i="8"/>
  <c r="AX101" i="1"/>
  <c r="BI173" i="8"/>
  <c r="BH173" i="8"/>
  <c r="BG173" i="8"/>
  <c r="BF173" i="8"/>
  <c r="T173" i="8"/>
  <c r="R173" i="8"/>
  <c r="P173" i="8"/>
  <c r="BI172" i="8"/>
  <c r="BH172" i="8"/>
  <c r="BG172" i="8"/>
  <c r="BF172" i="8"/>
  <c r="T172" i="8"/>
  <c r="R172" i="8"/>
  <c r="P172" i="8"/>
  <c r="BI170" i="8"/>
  <c r="BH170" i="8"/>
  <c r="BG170" i="8"/>
  <c r="BF170" i="8"/>
  <c r="T170" i="8"/>
  <c r="R170" i="8"/>
  <c r="P170" i="8"/>
  <c r="BI169" i="8"/>
  <c r="BH169" i="8"/>
  <c r="BG169" i="8"/>
  <c r="BF169" i="8"/>
  <c r="T169" i="8"/>
  <c r="R169" i="8"/>
  <c r="P169" i="8"/>
  <c r="BI168" i="8"/>
  <c r="BH168" i="8"/>
  <c r="BG168" i="8"/>
  <c r="BF168" i="8"/>
  <c r="T168" i="8"/>
  <c r="R168" i="8"/>
  <c r="P168" i="8"/>
  <c r="BI167" i="8"/>
  <c r="BH167" i="8"/>
  <c r="BG167" i="8"/>
  <c r="BF167" i="8"/>
  <c r="T167" i="8"/>
  <c r="R167" i="8"/>
  <c r="P167" i="8"/>
  <c r="BI165" i="8"/>
  <c r="BH165" i="8"/>
  <c r="BG165" i="8"/>
  <c r="BF165" i="8"/>
  <c r="T165" i="8"/>
  <c r="R165" i="8"/>
  <c r="P165" i="8"/>
  <c r="BI164" i="8"/>
  <c r="BH164" i="8"/>
  <c r="BG164" i="8"/>
  <c r="BF164" i="8"/>
  <c r="T164" i="8"/>
  <c r="R164" i="8"/>
  <c r="P164" i="8"/>
  <c r="BI163" i="8"/>
  <c r="BH163" i="8"/>
  <c r="BG163" i="8"/>
  <c r="BF163" i="8"/>
  <c r="T163" i="8"/>
  <c r="R163" i="8"/>
  <c r="P163" i="8"/>
  <c r="BI162" i="8"/>
  <c r="BH162" i="8"/>
  <c r="BG162" i="8"/>
  <c r="BF162" i="8"/>
  <c r="T162" i="8"/>
  <c r="R162" i="8"/>
  <c r="P162" i="8"/>
  <c r="BI161" i="8"/>
  <c r="BH161" i="8"/>
  <c r="BG161" i="8"/>
  <c r="BF161" i="8"/>
  <c r="T161" i="8"/>
  <c r="R161" i="8"/>
  <c r="P161" i="8"/>
  <c r="BI160" i="8"/>
  <c r="BH160" i="8"/>
  <c r="BG160" i="8"/>
  <c r="BF160" i="8"/>
  <c r="T160" i="8"/>
  <c r="R160" i="8"/>
  <c r="P160" i="8"/>
  <c r="BI159" i="8"/>
  <c r="BH159" i="8"/>
  <c r="BG159" i="8"/>
  <c r="BF159" i="8"/>
  <c r="T159" i="8"/>
  <c r="R159" i="8"/>
  <c r="P159" i="8"/>
  <c r="BI158" i="8"/>
  <c r="BH158" i="8"/>
  <c r="BG158" i="8"/>
  <c r="BF158" i="8"/>
  <c r="T158" i="8"/>
  <c r="R158" i="8"/>
  <c r="P158" i="8"/>
  <c r="BI157" i="8"/>
  <c r="BH157" i="8"/>
  <c r="BG157" i="8"/>
  <c r="BF157" i="8"/>
  <c r="T157" i="8"/>
  <c r="R157" i="8"/>
  <c r="P157" i="8"/>
  <c r="BI156" i="8"/>
  <c r="BH156" i="8"/>
  <c r="BG156" i="8"/>
  <c r="BF156" i="8"/>
  <c r="T156" i="8"/>
  <c r="R156" i="8"/>
  <c r="P156" i="8"/>
  <c r="BI155" i="8"/>
  <c r="BH155" i="8"/>
  <c r="BG155" i="8"/>
  <c r="BF155" i="8"/>
  <c r="T155" i="8"/>
  <c r="R155" i="8"/>
  <c r="P155" i="8"/>
  <c r="BI154" i="8"/>
  <c r="BH154" i="8"/>
  <c r="BG154" i="8"/>
  <c r="BF154" i="8"/>
  <c r="T154" i="8"/>
  <c r="R154" i="8"/>
  <c r="P154" i="8"/>
  <c r="BI152" i="8"/>
  <c r="BH152" i="8"/>
  <c r="BG152" i="8"/>
  <c r="BF152" i="8"/>
  <c r="T152" i="8"/>
  <c r="R152" i="8"/>
  <c r="P152" i="8"/>
  <c r="BI151" i="8"/>
  <c r="BH151" i="8"/>
  <c r="BG151" i="8"/>
  <c r="BF151" i="8"/>
  <c r="T151" i="8"/>
  <c r="R151" i="8"/>
  <c r="P151" i="8"/>
  <c r="BI150" i="8"/>
  <c r="BH150" i="8"/>
  <c r="BG150" i="8"/>
  <c r="BF150" i="8"/>
  <c r="T150" i="8"/>
  <c r="R150" i="8"/>
  <c r="P150" i="8"/>
  <c r="BI149" i="8"/>
  <c r="BH149" i="8"/>
  <c r="BG149" i="8"/>
  <c r="BF149" i="8"/>
  <c r="T149" i="8"/>
  <c r="R149" i="8"/>
  <c r="P149" i="8"/>
  <c r="BI148" i="8"/>
  <c r="BH148" i="8"/>
  <c r="BG148" i="8"/>
  <c r="BF148" i="8"/>
  <c r="T148" i="8"/>
  <c r="R148" i="8"/>
  <c r="P148" i="8"/>
  <c r="BI145" i="8"/>
  <c r="BH145" i="8"/>
  <c r="BG145" i="8"/>
  <c r="BF145" i="8"/>
  <c r="T145" i="8"/>
  <c r="R145" i="8"/>
  <c r="P145" i="8"/>
  <c r="BI144" i="8"/>
  <c r="BH144" i="8"/>
  <c r="BG144" i="8"/>
  <c r="BF144" i="8"/>
  <c r="T144" i="8"/>
  <c r="R144" i="8"/>
  <c r="P144" i="8"/>
  <c r="BI143" i="8"/>
  <c r="BH143" i="8"/>
  <c r="BG143" i="8"/>
  <c r="BF143" i="8"/>
  <c r="T143" i="8"/>
  <c r="R143" i="8"/>
  <c r="P143" i="8"/>
  <c r="BI142" i="8"/>
  <c r="BH142" i="8"/>
  <c r="BG142" i="8"/>
  <c r="BF142" i="8"/>
  <c r="T142" i="8"/>
  <c r="R142" i="8"/>
  <c r="P142" i="8"/>
  <c r="BI140" i="8"/>
  <c r="BH140" i="8"/>
  <c r="BG140" i="8"/>
  <c r="BF140" i="8"/>
  <c r="T140" i="8"/>
  <c r="R140" i="8"/>
  <c r="P140" i="8"/>
  <c r="BI139" i="8"/>
  <c r="BH139" i="8"/>
  <c r="BG139" i="8"/>
  <c r="BF139" i="8"/>
  <c r="T139" i="8"/>
  <c r="R139" i="8"/>
  <c r="P139" i="8"/>
  <c r="BI138" i="8"/>
  <c r="BH138" i="8"/>
  <c r="BG138" i="8"/>
  <c r="BF138" i="8"/>
  <c r="T138" i="8"/>
  <c r="R138" i="8"/>
  <c r="P138" i="8"/>
  <c r="BI136" i="8"/>
  <c r="BH136" i="8"/>
  <c r="BG136" i="8"/>
  <c r="BF136" i="8"/>
  <c r="T136" i="8"/>
  <c r="R136" i="8"/>
  <c r="P136" i="8"/>
  <c r="BI135" i="8"/>
  <c r="BH135" i="8"/>
  <c r="BG135" i="8"/>
  <c r="BF135" i="8"/>
  <c r="T135" i="8"/>
  <c r="R135" i="8"/>
  <c r="P135" i="8"/>
  <c r="BI134" i="8"/>
  <c r="BH134" i="8"/>
  <c r="BG134" i="8"/>
  <c r="BF134" i="8"/>
  <c r="T134" i="8"/>
  <c r="R134" i="8"/>
  <c r="P134" i="8"/>
  <c r="BI133" i="8"/>
  <c r="BH133" i="8"/>
  <c r="BG133" i="8"/>
  <c r="BF133" i="8"/>
  <c r="T133" i="8"/>
  <c r="R133" i="8"/>
  <c r="P133" i="8"/>
  <c r="BI132" i="8"/>
  <c r="BH132" i="8"/>
  <c r="BG132" i="8"/>
  <c r="BF132" i="8"/>
  <c r="T132" i="8"/>
  <c r="R132" i="8"/>
  <c r="P132" i="8"/>
  <c r="BI131" i="8"/>
  <c r="BH131" i="8"/>
  <c r="BG131" i="8"/>
  <c r="BF131" i="8"/>
  <c r="T131" i="8"/>
  <c r="R131" i="8"/>
  <c r="P131" i="8"/>
  <c r="BI130" i="8"/>
  <c r="BH130" i="8"/>
  <c r="BG130" i="8"/>
  <c r="BF130" i="8"/>
  <c r="T130" i="8"/>
  <c r="R130" i="8"/>
  <c r="P130" i="8"/>
  <c r="BI129" i="8"/>
  <c r="BH129" i="8"/>
  <c r="BG129" i="8"/>
  <c r="BF129" i="8"/>
  <c r="T129" i="8"/>
  <c r="R129" i="8"/>
  <c r="P129" i="8"/>
  <c r="BI128" i="8"/>
  <c r="BH128" i="8"/>
  <c r="BG128" i="8"/>
  <c r="BF128" i="8"/>
  <c r="T128" i="8"/>
  <c r="R128" i="8"/>
  <c r="P128" i="8"/>
  <c r="F119" i="8"/>
  <c r="E117" i="8"/>
  <c r="F89" i="8"/>
  <c r="E87" i="8"/>
  <c r="J24" i="8"/>
  <c r="E24" i="8"/>
  <c r="J92" i="8"/>
  <c r="J23" i="8"/>
  <c r="J21" i="8"/>
  <c r="E21" i="8"/>
  <c r="J91" i="8"/>
  <c r="J20" i="8"/>
  <c r="J18" i="8"/>
  <c r="E18" i="8"/>
  <c r="F122" i="8"/>
  <c r="J17" i="8"/>
  <c r="J15" i="8"/>
  <c r="E15" i="8"/>
  <c r="F91" i="8"/>
  <c r="J14" i="8"/>
  <c r="J12" i="8"/>
  <c r="J119" i="8"/>
  <c r="E7" i="8"/>
  <c r="E115" i="8"/>
  <c r="J37" i="7"/>
  <c r="J36" i="7"/>
  <c r="AY100" i="1"/>
  <c r="J35" i="7"/>
  <c r="AX100" i="1"/>
  <c r="BI137" i="7"/>
  <c r="BH137" i="7"/>
  <c r="BG137" i="7"/>
  <c r="BF137" i="7"/>
  <c r="T137" i="7"/>
  <c r="R137" i="7"/>
  <c r="P137" i="7"/>
  <c r="BI136" i="7"/>
  <c r="BH136" i="7"/>
  <c r="BG136" i="7"/>
  <c r="BF136" i="7"/>
  <c r="T136" i="7"/>
  <c r="R136" i="7"/>
  <c r="P136" i="7"/>
  <c r="BI135" i="7"/>
  <c r="BH135" i="7"/>
  <c r="BG135" i="7"/>
  <c r="BF135" i="7"/>
  <c r="T135" i="7"/>
  <c r="R135" i="7"/>
  <c r="P135" i="7"/>
  <c r="BI134" i="7"/>
  <c r="BH134" i="7"/>
  <c r="BG134" i="7"/>
  <c r="BF134" i="7"/>
  <c r="T134" i="7"/>
  <c r="R134" i="7"/>
  <c r="P134" i="7"/>
  <c r="BI133" i="7"/>
  <c r="BH133" i="7"/>
  <c r="BG133" i="7"/>
  <c r="BF133" i="7"/>
  <c r="T133" i="7"/>
  <c r="R133" i="7"/>
  <c r="P133" i="7"/>
  <c r="BI132" i="7"/>
  <c r="BH132" i="7"/>
  <c r="BG132" i="7"/>
  <c r="BF132" i="7"/>
  <c r="T132" i="7"/>
  <c r="R132" i="7"/>
  <c r="P132" i="7"/>
  <c r="BI131" i="7"/>
  <c r="BH131" i="7"/>
  <c r="BG131" i="7"/>
  <c r="BF131" i="7"/>
  <c r="T131" i="7"/>
  <c r="R131" i="7"/>
  <c r="P131" i="7"/>
  <c r="BI130" i="7"/>
  <c r="BH130" i="7"/>
  <c r="BG130" i="7"/>
  <c r="BF130" i="7"/>
  <c r="T130" i="7"/>
  <c r="R130" i="7"/>
  <c r="P130" i="7"/>
  <c r="BI129" i="7"/>
  <c r="BH129" i="7"/>
  <c r="BG129" i="7"/>
  <c r="BF129" i="7"/>
  <c r="T129" i="7"/>
  <c r="R129" i="7"/>
  <c r="P129" i="7"/>
  <c r="BI128" i="7"/>
  <c r="BH128" i="7"/>
  <c r="BG128" i="7"/>
  <c r="BF128" i="7"/>
  <c r="T128" i="7"/>
  <c r="R128" i="7"/>
  <c r="P128" i="7"/>
  <c r="BI127" i="7"/>
  <c r="BH127" i="7"/>
  <c r="BG127" i="7"/>
  <c r="BF127" i="7"/>
  <c r="T127" i="7"/>
  <c r="R127" i="7"/>
  <c r="P127" i="7"/>
  <c r="BI126" i="7"/>
  <c r="BH126" i="7"/>
  <c r="BG126" i="7"/>
  <c r="BF126" i="7"/>
  <c r="T126" i="7"/>
  <c r="R126" i="7"/>
  <c r="P126" i="7"/>
  <c r="BI125" i="7"/>
  <c r="BH125" i="7"/>
  <c r="BG125" i="7"/>
  <c r="BF125" i="7"/>
  <c r="T125" i="7"/>
  <c r="R125" i="7"/>
  <c r="P125" i="7"/>
  <c r="BI124" i="7"/>
  <c r="BH124" i="7"/>
  <c r="BG124" i="7"/>
  <c r="BF124" i="7"/>
  <c r="T124" i="7"/>
  <c r="R124" i="7"/>
  <c r="P124" i="7"/>
  <c r="BI123" i="7"/>
  <c r="BH123" i="7"/>
  <c r="BG123" i="7"/>
  <c r="BF123" i="7"/>
  <c r="T123" i="7"/>
  <c r="R123" i="7"/>
  <c r="P123" i="7"/>
  <c r="BI122" i="7"/>
  <c r="BH122" i="7"/>
  <c r="BG122" i="7"/>
  <c r="BF122" i="7"/>
  <c r="T122" i="7"/>
  <c r="R122" i="7"/>
  <c r="P122" i="7"/>
  <c r="BI121" i="7"/>
  <c r="BH121" i="7"/>
  <c r="BG121" i="7"/>
  <c r="BF121" i="7"/>
  <c r="T121" i="7"/>
  <c r="R121" i="7"/>
  <c r="P121" i="7"/>
  <c r="BI120" i="7"/>
  <c r="BH120" i="7"/>
  <c r="BG120" i="7"/>
  <c r="BF120" i="7"/>
  <c r="T120" i="7"/>
  <c r="R120" i="7"/>
  <c r="P120" i="7"/>
  <c r="BI119" i="7"/>
  <c r="BH119" i="7"/>
  <c r="BG119" i="7"/>
  <c r="BF119" i="7"/>
  <c r="T119" i="7"/>
  <c r="R119" i="7"/>
  <c r="P119" i="7"/>
  <c r="F111" i="7"/>
  <c r="E109" i="7"/>
  <c r="F89" i="7"/>
  <c r="E87" i="7"/>
  <c r="J24" i="7"/>
  <c r="E24" i="7"/>
  <c r="J114" i="7"/>
  <c r="J23" i="7"/>
  <c r="J21" i="7"/>
  <c r="E21" i="7"/>
  <c r="J113" i="7"/>
  <c r="J20" i="7"/>
  <c r="J18" i="7"/>
  <c r="E18" i="7"/>
  <c r="F114" i="7"/>
  <c r="J17" i="7"/>
  <c r="J15" i="7"/>
  <c r="E15" i="7"/>
  <c r="F113" i="7"/>
  <c r="J14" i="7"/>
  <c r="J12" i="7"/>
  <c r="J111" i="7"/>
  <c r="E7" i="7"/>
  <c r="E107" i="7"/>
  <c r="J37" i="6"/>
  <c r="J36" i="6"/>
  <c r="AY99" i="1"/>
  <c r="J35" i="6"/>
  <c r="AX99" i="1"/>
  <c r="BI182" i="6"/>
  <c r="BH182" i="6"/>
  <c r="BG182" i="6"/>
  <c r="BF182" i="6"/>
  <c r="T182" i="6"/>
  <c r="R182" i="6"/>
  <c r="P182" i="6"/>
  <c r="BI181" i="6"/>
  <c r="BH181" i="6"/>
  <c r="BG181" i="6"/>
  <c r="BF181" i="6"/>
  <c r="T181" i="6"/>
  <c r="R181" i="6"/>
  <c r="P181" i="6"/>
  <c r="BI180" i="6"/>
  <c r="BH180" i="6"/>
  <c r="BG180" i="6"/>
  <c r="BF180" i="6"/>
  <c r="T180" i="6"/>
  <c r="R180" i="6"/>
  <c r="P180" i="6"/>
  <c r="BI179" i="6"/>
  <c r="BH179" i="6"/>
  <c r="BG179" i="6"/>
  <c r="BF179" i="6"/>
  <c r="T179" i="6"/>
  <c r="R179" i="6"/>
  <c r="P179" i="6"/>
  <c r="BI178" i="6"/>
  <c r="BH178" i="6"/>
  <c r="BG178" i="6"/>
  <c r="BF178" i="6"/>
  <c r="T178" i="6"/>
  <c r="R178" i="6"/>
  <c r="P178" i="6"/>
  <c r="BI177" i="6"/>
  <c r="BH177" i="6"/>
  <c r="BG177" i="6"/>
  <c r="BF177" i="6"/>
  <c r="T177" i="6"/>
  <c r="R177" i="6"/>
  <c r="P177" i="6"/>
  <c r="BI176" i="6"/>
  <c r="BH176" i="6"/>
  <c r="BG176" i="6"/>
  <c r="BF176" i="6"/>
  <c r="T176" i="6"/>
  <c r="R176" i="6"/>
  <c r="P176" i="6"/>
  <c r="BI175" i="6"/>
  <c r="BH175" i="6"/>
  <c r="BG175" i="6"/>
  <c r="BF175" i="6"/>
  <c r="T175" i="6"/>
  <c r="R175" i="6"/>
  <c r="P175" i="6"/>
  <c r="BI174" i="6"/>
  <c r="BH174" i="6"/>
  <c r="BG174" i="6"/>
  <c r="BF174" i="6"/>
  <c r="T174" i="6"/>
  <c r="R174" i="6"/>
  <c r="P174" i="6"/>
  <c r="BI173" i="6"/>
  <c r="BH173" i="6"/>
  <c r="BG173" i="6"/>
  <c r="BF173" i="6"/>
  <c r="T173" i="6"/>
  <c r="R173" i="6"/>
  <c r="P173" i="6"/>
  <c r="BI172" i="6"/>
  <c r="BH172" i="6"/>
  <c r="BG172" i="6"/>
  <c r="BF172" i="6"/>
  <c r="T172" i="6"/>
  <c r="R172" i="6"/>
  <c r="P172" i="6"/>
  <c r="BI171" i="6"/>
  <c r="BH171" i="6"/>
  <c r="BG171" i="6"/>
  <c r="BF171" i="6"/>
  <c r="T171" i="6"/>
  <c r="R171" i="6"/>
  <c r="P171" i="6"/>
  <c r="BI170" i="6"/>
  <c r="BH170" i="6"/>
  <c r="BG170" i="6"/>
  <c r="BF170" i="6"/>
  <c r="T170" i="6"/>
  <c r="R170" i="6"/>
  <c r="P170" i="6"/>
  <c r="BI169" i="6"/>
  <c r="BH169" i="6"/>
  <c r="BG169" i="6"/>
  <c r="BF169" i="6"/>
  <c r="T169" i="6"/>
  <c r="R169" i="6"/>
  <c r="P169" i="6"/>
  <c r="BI168" i="6"/>
  <c r="BH168" i="6"/>
  <c r="BG168" i="6"/>
  <c r="BF168" i="6"/>
  <c r="T168" i="6"/>
  <c r="R168" i="6"/>
  <c r="P168" i="6"/>
  <c r="BI167" i="6"/>
  <c r="BH167" i="6"/>
  <c r="BG167" i="6"/>
  <c r="BF167" i="6"/>
  <c r="T167" i="6"/>
  <c r="R167" i="6"/>
  <c r="P167" i="6"/>
  <c r="BI166" i="6"/>
  <c r="BH166" i="6"/>
  <c r="BG166" i="6"/>
  <c r="BF166" i="6"/>
  <c r="T166" i="6"/>
  <c r="R166" i="6"/>
  <c r="P166" i="6"/>
  <c r="BI165" i="6"/>
  <c r="BH165" i="6"/>
  <c r="BG165" i="6"/>
  <c r="BF165" i="6"/>
  <c r="T165" i="6"/>
  <c r="R165" i="6"/>
  <c r="P165" i="6"/>
  <c r="BI164" i="6"/>
  <c r="BH164" i="6"/>
  <c r="BG164" i="6"/>
  <c r="BF164" i="6"/>
  <c r="T164" i="6"/>
  <c r="R164" i="6"/>
  <c r="P164" i="6"/>
  <c r="BI163" i="6"/>
  <c r="BH163" i="6"/>
  <c r="BG163" i="6"/>
  <c r="BF163" i="6"/>
  <c r="T163" i="6"/>
  <c r="R163" i="6"/>
  <c r="P163" i="6"/>
  <c r="BI162" i="6"/>
  <c r="BH162" i="6"/>
  <c r="BG162" i="6"/>
  <c r="BF162" i="6"/>
  <c r="T162" i="6"/>
  <c r="R162" i="6"/>
  <c r="P162" i="6"/>
  <c r="BI161" i="6"/>
  <c r="BH161" i="6"/>
  <c r="BG161" i="6"/>
  <c r="BF161" i="6"/>
  <c r="T161" i="6"/>
  <c r="R161" i="6"/>
  <c r="P161" i="6"/>
  <c r="BI160" i="6"/>
  <c r="BH160" i="6"/>
  <c r="BG160" i="6"/>
  <c r="BF160" i="6"/>
  <c r="T160" i="6"/>
  <c r="R160" i="6"/>
  <c r="P160" i="6"/>
  <c r="BI159" i="6"/>
  <c r="BH159" i="6"/>
  <c r="BG159" i="6"/>
  <c r="BF159" i="6"/>
  <c r="T159" i="6"/>
  <c r="R159" i="6"/>
  <c r="P159" i="6"/>
  <c r="BI158" i="6"/>
  <c r="BH158" i="6"/>
  <c r="BG158" i="6"/>
  <c r="BF158" i="6"/>
  <c r="T158" i="6"/>
  <c r="R158" i="6"/>
  <c r="P158" i="6"/>
  <c r="BI157" i="6"/>
  <c r="BH157" i="6"/>
  <c r="BG157" i="6"/>
  <c r="BF157" i="6"/>
  <c r="T157" i="6"/>
  <c r="R157" i="6"/>
  <c r="P157" i="6"/>
  <c r="BI156" i="6"/>
  <c r="BH156" i="6"/>
  <c r="BG156" i="6"/>
  <c r="BF156" i="6"/>
  <c r="T156" i="6"/>
  <c r="R156" i="6"/>
  <c r="P156" i="6"/>
  <c r="BI155" i="6"/>
  <c r="BH155" i="6"/>
  <c r="BG155" i="6"/>
  <c r="BF155" i="6"/>
  <c r="T155" i="6"/>
  <c r="R155" i="6"/>
  <c r="P155" i="6"/>
  <c r="BI153" i="6"/>
  <c r="BH153" i="6"/>
  <c r="BG153" i="6"/>
  <c r="BF153" i="6"/>
  <c r="T153" i="6"/>
  <c r="R153" i="6"/>
  <c r="P153" i="6"/>
  <c r="BI152" i="6"/>
  <c r="BH152" i="6"/>
  <c r="BG152" i="6"/>
  <c r="BF152" i="6"/>
  <c r="T152" i="6"/>
  <c r="R152" i="6"/>
  <c r="P152" i="6"/>
  <c r="BI151" i="6"/>
  <c r="BH151" i="6"/>
  <c r="BG151" i="6"/>
  <c r="BF151" i="6"/>
  <c r="T151" i="6"/>
  <c r="R151" i="6"/>
  <c r="P151" i="6"/>
  <c r="BI150" i="6"/>
  <c r="BH150" i="6"/>
  <c r="BG150" i="6"/>
  <c r="BF150" i="6"/>
  <c r="T150" i="6"/>
  <c r="R150" i="6"/>
  <c r="P150" i="6"/>
  <c r="BI149" i="6"/>
  <c r="BH149" i="6"/>
  <c r="BG149" i="6"/>
  <c r="BF149" i="6"/>
  <c r="T149" i="6"/>
  <c r="R149" i="6"/>
  <c r="P149" i="6"/>
  <c r="BI148" i="6"/>
  <c r="BH148" i="6"/>
  <c r="BG148" i="6"/>
  <c r="BF148" i="6"/>
  <c r="T148" i="6"/>
  <c r="R148" i="6"/>
  <c r="P148" i="6"/>
  <c r="BI147" i="6"/>
  <c r="BH147" i="6"/>
  <c r="BG147" i="6"/>
  <c r="BF147" i="6"/>
  <c r="T147" i="6"/>
  <c r="R147" i="6"/>
  <c r="P147" i="6"/>
  <c r="BI146" i="6"/>
  <c r="BH146" i="6"/>
  <c r="BG146" i="6"/>
  <c r="BF146" i="6"/>
  <c r="T146" i="6"/>
  <c r="R146" i="6"/>
  <c r="P146" i="6"/>
  <c r="BI145" i="6"/>
  <c r="BH145" i="6"/>
  <c r="BG145" i="6"/>
  <c r="BF145" i="6"/>
  <c r="T145" i="6"/>
  <c r="R145" i="6"/>
  <c r="P145" i="6"/>
  <c r="BI144" i="6"/>
  <c r="BH144" i="6"/>
  <c r="BG144" i="6"/>
  <c r="BF144" i="6"/>
  <c r="T144" i="6"/>
  <c r="R144" i="6"/>
  <c r="P144" i="6"/>
  <c r="BI143" i="6"/>
  <c r="BH143" i="6"/>
  <c r="BG143" i="6"/>
  <c r="BF143" i="6"/>
  <c r="T143" i="6"/>
  <c r="R143" i="6"/>
  <c r="P143" i="6"/>
  <c r="BI142" i="6"/>
  <c r="BH142" i="6"/>
  <c r="BG142" i="6"/>
  <c r="BF142" i="6"/>
  <c r="T142" i="6"/>
  <c r="R142" i="6"/>
  <c r="P142" i="6"/>
  <c r="BI141" i="6"/>
  <c r="BH141" i="6"/>
  <c r="BG141" i="6"/>
  <c r="BF141" i="6"/>
  <c r="T141" i="6"/>
  <c r="R141" i="6"/>
  <c r="P141" i="6"/>
  <c r="BI140" i="6"/>
  <c r="BH140" i="6"/>
  <c r="BG140" i="6"/>
  <c r="BF140" i="6"/>
  <c r="T140" i="6"/>
  <c r="R140" i="6"/>
  <c r="P140" i="6"/>
  <c r="BI139" i="6"/>
  <c r="BH139" i="6"/>
  <c r="BG139" i="6"/>
  <c r="BF139" i="6"/>
  <c r="T139" i="6"/>
  <c r="R139" i="6"/>
  <c r="P139" i="6"/>
  <c r="BI137" i="6"/>
  <c r="BH137" i="6"/>
  <c r="BG137" i="6"/>
  <c r="BF137" i="6"/>
  <c r="T137" i="6"/>
  <c r="R137" i="6"/>
  <c r="P137" i="6"/>
  <c r="BI136" i="6"/>
  <c r="BH136" i="6"/>
  <c r="BG136" i="6"/>
  <c r="BF136" i="6"/>
  <c r="T136" i="6"/>
  <c r="R136" i="6"/>
  <c r="P136" i="6"/>
  <c r="BI135" i="6"/>
  <c r="BH135" i="6"/>
  <c r="BG135" i="6"/>
  <c r="BF135" i="6"/>
  <c r="T135" i="6"/>
  <c r="R135" i="6"/>
  <c r="P135" i="6"/>
  <c r="BI134" i="6"/>
  <c r="BH134" i="6"/>
  <c r="BG134" i="6"/>
  <c r="BF134" i="6"/>
  <c r="T134" i="6"/>
  <c r="R134" i="6"/>
  <c r="P134" i="6"/>
  <c r="BI133" i="6"/>
  <c r="BH133" i="6"/>
  <c r="BG133" i="6"/>
  <c r="BF133" i="6"/>
  <c r="T133" i="6"/>
  <c r="R133" i="6"/>
  <c r="P133" i="6"/>
  <c r="BI132" i="6"/>
  <c r="BH132" i="6"/>
  <c r="BG132" i="6"/>
  <c r="BF132" i="6"/>
  <c r="T132" i="6"/>
  <c r="R132" i="6"/>
  <c r="P132" i="6"/>
  <c r="BI131" i="6"/>
  <c r="BH131" i="6"/>
  <c r="BG131" i="6"/>
  <c r="BF131" i="6"/>
  <c r="T131" i="6"/>
  <c r="R131" i="6"/>
  <c r="P131" i="6"/>
  <c r="BI130" i="6"/>
  <c r="BH130" i="6"/>
  <c r="BG130" i="6"/>
  <c r="BF130" i="6"/>
  <c r="T130" i="6"/>
  <c r="R130" i="6"/>
  <c r="P130" i="6"/>
  <c r="BI129" i="6"/>
  <c r="BH129" i="6"/>
  <c r="BG129" i="6"/>
  <c r="BF129" i="6"/>
  <c r="T129" i="6"/>
  <c r="R129" i="6"/>
  <c r="P129" i="6"/>
  <c r="BI128" i="6"/>
  <c r="BH128" i="6"/>
  <c r="BG128" i="6"/>
  <c r="BF128" i="6"/>
  <c r="T128" i="6"/>
  <c r="R128" i="6"/>
  <c r="P128" i="6"/>
  <c r="BI127" i="6"/>
  <c r="BH127" i="6"/>
  <c r="BG127" i="6"/>
  <c r="BF127" i="6"/>
  <c r="T127" i="6"/>
  <c r="R127" i="6"/>
  <c r="P127" i="6"/>
  <c r="BI126" i="6"/>
  <c r="BH126" i="6"/>
  <c r="BG126" i="6"/>
  <c r="BF126" i="6"/>
  <c r="T126" i="6"/>
  <c r="R126" i="6"/>
  <c r="P126" i="6"/>
  <c r="BI125" i="6"/>
  <c r="BH125" i="6"/>
  <c r="BG125" i="6"/>
  <c r="BF125" i="6"/>
  <c r="T125" i="6"/>
  <c r="R125" i="6"/>
  <c r="P125" i="6"/>
  <c r="BI124" i="6"/>
  <c r="BH124" i="6"/>
  <c r="BG124" i="6"/>
  <c r="BF124" i="6"/>
  <c r="T124" i="6"/>
  <c r="R124" i="6"/>
  <c r="P124" i="6"/>
  <c r="BI123" i="6"/>
  <c r="BH123" i="6"/>
  <c r="BG123" i="6"/>
  <c r="BF123" i="6"/>
  <c r="T123" i="6"/>
  <c r="R123" i="6"/>
  <c r="P123" i="6"/>
  <c r="BI122" i="6"/>
  <c r="BH122" i="6"/>
  <c r="BG122" i="6"/>
  <c r="BF122" i="6"/>
  <c r="T122" i="6"/>
  <c r="R122" i="6"/>
  <c r="P122" i="6"/>
  <c r="BI121" i="6"/>
  <c r="BH121" i="6"/>
  <c r="BG121" i="6"/>
  <c r="BF121" i="6"/>
  <c r="T121" i="6"/>
  <c r="R121" i="6"/>
  <c r="P121" i="6"/>
  <c r="F113" i="6"/>
  <c r="E111" i="6"/>
  <c r="F89" i="6"/>
  <c r="E87" i="6"/>
  <c r="J24" i="6"/>
  <c r="E24" i="6"/>
  <c r="J116" i="6"/>
  <c r="J23" i="6"/>
  <c r="J21" i="6"/>
  <c r="E21" i="6"/>
  <c r="J91" i="6"/>
  <c r="J20" i="6"/>
  <c r="J18" i="6"/>
  <c r="E18" i="6"/>
  <c r="F92" i="6"/>
  <c r="J17" i="6"/>
  <c r="J15" i="6"/>
  <c r="E15" i="6"/>
  <c r="F115" i="6"/>
  <c r="J14" i="6"/>
  <c r="J12" i="6"/>
  <c r="J113" i="6"/>
  <c r="E7" i="6"/>
  <c r="E109" i="6"/>
  <c r="J37" i="5"/>
  <c r="J36" i="5"/>
  <c r="AY98" i="1"/>
  <c r="J35" i="5"/>
  <c r="AX98" i="1"/>
  <c r="BI232" i="5"/>
  <c r="BH232" i="5"/>
  <c r="BG232" i="5"/>
  <c r="BF232" i="5"/>
  <c r="T232" i="5"/>
  <c r="R232" i="5"/>
  <c r="P232" i="5"/>
  <c r="BI231" i="5"/>
  <c r="BH231" i="5"/>
  <c r="BG231" i="5"/>
  <c r="BF231" i="5"/>
  <c r="T231" i="5"/>
  <c r="R231" i="5"/>
  <c r="P231" i="5"/>
  <c r="BI230" i="5"/>
  <c r="BH230" i="5"/>
  <c r="BG230" i="5"/>
  <c r="BF230" i="5"/>
  <c r="T230" i="5"/>
  <c r="R230" i="5"/>
  <c r="P230" i="5"/>
  <c r="BI229" i="5"/>
  <c r="BH229" i="5"/>
  <c r="BG229" i="5"/>
  <c r="BF229" i="5"/>
  <c r="T229" i="5"/>
  <c r="R229" i="5"/>
  <c r="P229" i="5"/>
  <c r="BI228" i="5"/>
  <c r="BH228" i="5"/>
  <c r="BG228" i="5"/>
  <c r="BF228" i="5"/>
  <c r="T228" i="5"/>
  <c r="R228" i="5"/>
  <c r="P228" i="5"/>
  <c r="BI227" i="5"/>
  <c r="BH227" i="5"/>
  <c r="BG227" i="5"/>
  <c r="BF227" i="5"/>
  <c r="T227" i="5"/>
  <c r="R227" i="5"/>
  <c r="P227" i="5"/>
  <c r="BI226" i="5"/>
  <c r="BH226" i="5"/>
  <c r="BG226" i="5"/>
  <c r="BF226" i="5"/>
  <c r="T226" i="5"/>
  <c r="R226" i="5"/>
  <c r="P226" i="5"/>
  <c r="BI225" i="5"/>
  <c r="BH225" i="5"/>
  <c r="BG225" i="5"/>
  <c r="BF225" i="5"/>
  <c r="T225" i="5"/>
  <c r="R225" i="5"/>
  <c r="P225" i="5"/>
  <c r="BI224" i="5"/>
  <c r="BH224" i="5"/>
  <c r="BG224" i="5"/>
  <c r="BF224" i="5"/>
  <c r="T224" i="5"/>
  <c r="R224" i="5"/>
  <c r="P224" i="5"/>
  <c r="BI223" i="5"/>
  <c r="BH223" i="5"/>
  <c r="BG223" i="5"/>
  <c r="BF223" i="5"/>
  <c r="T223" i="5"/>
  <c r="R223" i="5"/>
  <c r="P223" i="5"/>
  <c r="BI222" i="5"/>
  <c r="BH222" i="5"/>
  <c r="BG222" i="5"/>
  <c r="BF222" i="5"/>
  <c r="T222" i="5"/>
  <c r="R222" i="5"/>
  <c r="P222" i="5"/>
  <c r="BI221" i="5"/>
  <c r="BH221" i="5"/>
  <c r="BG221" i="5"/>
  <c r="BF221" i="5"/>
  <c r="T221" i="5"/>
  <c r="R221" i="5"/>
  <c r="P221" i="5"/>
  <c r="BI220" i="5"/>
  <c r="BH220" i="5"/>
  <c r="BG220" i="5"/>
  <c r="BF220" i="5"/>
  <c r="T220" i="5"/>
  <c r="R220" i="5"/>
  <c r="P220" i="5"/>
  <c r="BI219" i="5"/>
  <c r="BH219" i="5"/>
  <c r="BG219" i="5"/>
  <c r="BF219" i="5"/>
  <c r="T219" i="5"/>
  <c r="R219" i="5"/>
  <c r="P219" i="5"/>
  <c r="BI218" i="5"/>
  <c r="BH218" i="5"/>
  <c r="BG218" i="5"/>
  <c r="BF218" i="5"/>
  <c r="T218" i="5"/>
  <c r="R218" i="5"/>
  <c r="P218" i="5"/>
  <c r="BI217" i="5"/>
  <c r="BH217" i="5"/>
  <c r="BG217" i="5"/>
  <c r="BF217" i="5"/>
  <c r="T217" i="5"/>
  <c r="R217" i="5"/>
  <c r="P217" i="5"/>
  <c r="BI216" i="5"/>
  <c r="BH216" i="5"/>
  <c r="BG216" i="5"/>
  <c r="BF216" i="5"/>
  <c r="T216" i="5"/>
  <c r="R216" i="5"/>
  <c r="P216" i="5"/>
  <c r="BI215" i="5"/>
  <c r="BH215" i="5"/>
  <c r="BG215" i="5"/>
  <c r="BF215" i="5"/>
  <c r="T215" i="5"/>
  <c r="R215" i="5"/>
  <c r="P215" i="5"/>
  <c r="BI214" i="5"/>
  <c r="BH214" i="5"/>
  <c r="BG214" i="5"/>
  <c r="BF214" i="5"/>
  <c r="T214" i="5"/>
  <c r="R214" i="5"/>
  <c r="P214" i="5"/>
  <c r="BI213" i="5"/>
  <c r="BH213" i="5"/>
  <c r="BG213" i="5"/>
  <c r="BF213" i="5"/>
  <c r="T213" i="5"/>
  <c r="R213" i="5"/>
  <c r="P213" i="5"/>
  <c r="BI212" i="5"/>
  <c r="BH212" i="5"/>
  <c r="BG212" i="5"/>
  <c r="BF212" i="5"/>
  <c r="T212" i="5"/>
  <c r="R212" i="5"/>
  <c r="P212" i="5"/>
  <c r="BI211" i="5"/>
  <c r="BH211" i="5"/>
  <c r="BG211" i="5"/>
  <c r="BF211" i="5"/>
  <c r="T211" i="5"/>
  <c r="R211" i="5"/>
  <c r="P211" i="5"/>
  <c r="BI210" i="5"/>
  <c r="BH210" i="5"/>
  <c r="BG210" i="5"/>
  <c r="BF210" i="5"/>
  <c r="T210" i="5"/>
  <c r="R210" i="5"/>
  <c r="P210" i="5"/>
  <c r="BI209" i="5"/>
  <c r="BH209" i="5"/>
  <c r="BG209" i="5"/>
  <c r="BF209" i="5"/>
  <c r="T209" i="5"/>
  <c r="R209" i="5"/>
  <c r="P209" i="5"/>
  <c r="BI208" i="5"/>
  <c r="BH208" i="5"/>
  <c r="BG208" i="5"/>
  <c r="BF208" i="5"/>
  <c r="T208" i="5"/>
  <c r="R208" i="5"/>
  <c r="P208" i="5"/>
  <c r="BI207" i="5"/>
  <c r="BH207" i="5"/>
  <c r="BG207" i="5"/>
  <c r="BF207" i="5"/>
  <c r="T207" i="5"/>
  <c r="R207" i="5"/>
  <c r="P207" i="5"/>
  <c r="BI206" i="5"/>
  <c r="BH206" i="5"/>
  <c r="BG206" i="5"/>
  <c r="BF206" i="5"/>
  <c r="T206" i="5"/>
  <c r="R206" i="5"/>
  <c r="P206" i="5"/>
  <c r="BI205" i="5"/>
  <c r="BH205" i="5"/>
  <c r="BG205" i="5"/>
  <c r="BF205" i="5"/>
  <c r="T205" i="5"/>
  <c r="R205" i="5"/>
  <c r="P205" i="5"/>
  <c r="BI204" i="5"/>
  <c r="BH204" i="5"/>
  <c r="BG204" i="5"/>
  <c r="BF204" i="5"/>
  <c r="T204" i="5"/>
  <c r="R204" i="5"/>
  <c r="P204" i="5"/>
  <c r="BI203" i="5"/>
  <c r="BH203" i="5"/>
  <c r="BG203" i="5"/>
  <c r="BF203" i="5"/>
  <c r="T203" i="5"/>
  <c r="R203" i="5"/>
  <c r="P203" i="5"/>
  <c r="BI202" i="5"/>
  <c r="BH202" i="5"/>
  <c r="BG202" i="5"/>
  <c r="BF202" i="5"/>
  <c r="T202" i="5"/>
  <c r="R202" i="5"/>
  <c r="P202" i="5"/>
  <c r="BI201" i="5"/>
  <c r="BH201" i="5"/>
  <c r="BG201" i="5"/>
  <c r="BF201" i="5"/>
  <c r="T201" i="5"/>
  <c r="R201" i="5"/>
  <c r="P201" i="5"/>
  <c r="BI200" i="5"/>
  <c r="BH200" i="5"/>
  <c r="BG200" i="5"/>
  <c r="BF200" i="5"/>
  <c r="T200" i="5"/>
  <c r="R200" i="5"/>
  <c r="P200" i="5"/>
  <c r="BI199" i="5"/>
  <c r="BH199" i="5"/>
  <c r="BG199" i="5"/>
  <c r="BF199" i="5"/>
  <c r="T199" i="5"/>
  <c r="R199" i="5"/>
  <c r="P199" i="5"/>
  <c r="BI198" i="5"/>
  <c r="BH198" i="5"/>
  <c r="BG198" i="5"/>
  <c r="BF198" i="5"/>
  <c r="T198" i="5"/>
  <c r="R198" i="5"/>
  <c r="P198" i="5"/>
  <c r="BI197" i="5"/>
  <c r="BH197" i="5"/>
  <c r="BG197" i="5"/>
  <c r="BF197" i="5"/>
  <c r="T197" i="5"/>
  <c r="R197" i="5"/>
  <c r="P197" i="5"/>
  <c r="BI196" i="5"/>
  <c r="BH196" i="5"/>
  <c r="BG196" i="5"/>
  <c r="BF196" i="5"/>
  <c r="T196" i="5"/>
  <c r="R196" i="5"/>
  <c r="P196" i="5"/>
  <c r="BI195" i="5"/>
  <c r="BH195" i="5"/>
  <c r="BG195" i="5"/>
  <c r="BF195" i="5"/>
  <c r="T195" i="5"/>
  <c r="R195" i="5"/>
  <c r="P195" i="5"/>
  <c r="BI194" i="5"/>
  <c r="BH194" i="5"/>
  <c r="BG194" i="5"/>
  <c r="BF194" i="5"/>
  <c r="T194" i="5"/>
  <c r="R194" i="5"/>
  <c r="P194" i="5"/>
  <c r="BI193" i="5"/>
  <c r="BH193" i="5"/>
  <c r="BG193" i="5"/>
  <c r="BF193" i="5"/>
  <c r="T193" i="5"/>
  <c r="R193" i="5"/>
  <c r="P193" i="5"/>
  <c r="BI192" i="5"/>
  <c r="BH192" i="5"/>
  <c r="BG192" i="5"/>
  <c r="BF192" i="5"/>
  <c r="T192" i="5"/>
  <c r="R192" i="5"/>
  <c r="P192" i="5"/>
  <c r="BI191" i="5"/>
  <c r="BH191" i="5"/>
  <c r="BG191" i="5"/>
  <c r="BF191" i="5"/>
  <c r="T191" i="5"/>
  <c r="R191" i="5"/>
  <c r="P191" i="5"/>
  <c r="BI190" i="5"/>
  <c r="BH190" i="5"/>
  <c r="BG190" i="5"/>
  <c r="BF190" i="5"/>
  <c r="T190" i="5"/>
  <c r="R190" i="5"/>
  <c r="P190" i="5"/>
  <c r="BI189" i="5"/>
  <c r="BH189" i="5"/>
  <c r="BG189" i="5"/>
  <c r="BF189" i="5"/>
  <c r="T189" i="5"/>
  <c r="R189" i="5"/>
  <c r="P189" i="5"/>
  <c r="BI188" i="5"/>
  <c r="BH188" i="5"/>
  <c r="BG188" i="5"/>
  <c r="BF188" i="5"/>
  <c r="T188" i="5"/>
  <c r="R188" i="5"/>
  <c r="P188" i="5"/>
  <c r="BI187" i="5"/>
  <c r="BH187" i="5"/>
  <c r="BG187" i="5"/>
  <c r="BF187" i="5"/>
  <c r="T187" i="5"/>
  <c r="R187" i="5"/>
  <c r="P187" i="5"/>
  <c r="BI186" i="5"/>
  <c r="BH186" i="5"/>
  <c r="BG186" i="5"/>
  <c r="BF186" i="5"/>
  <c r="T186" i="5"/>
  <c r="R186" i="5"/>
  <c r="P186" i="5"/>
  <c r="BI185" i="5"/>
  <c r="BH185" i="5"/>
  <c r="BG185" i="5"/>
  <c r="BF185" i="5"/>
  <c r="T185" i="5"/>
  <c r="R185" i="5"/>
  <c r="P185" i="5"/>
  <c r="BI184" i="5"/>
  <c r="BH184" i="5"/>
  <c r="BG184" i="5"/>
  <c r="BF184" i="5"/>
  <c r="T184" i="5"/>
  <c r="R184" i="5"/>
  <c r="P184" i="5"/>
  <c r="BI183" i="5"/>
  <c r="BH183" i="5"/>
  <c r="BG183" i="5"/>
  <c r="BF183" i="5"/>
  <c r="T183" i="5"/>
  <c r="R183" i="5"/>
  <c r="P183" i="5"/>
  <c r="BI182" i="5"/>
  <c r="BH182" i="5"/>
  <c r="BG182" i="5"/>
  <c r="BF182" i="5"/>
  <c r="T182" i="5"/>
  <c r="R182" i="5"/>
  <c r="P182" i="5"/>
  <c r="BI181" i="5"/>
  <c r="BH181" i="5"/>
  <c r="BG181" i="5"/>
  <c r="BF181" i="5"/>
  <c r="T181" i="5"/>
  <c r="R181" i="5"/>
  <c r="P181" i="5"/>
  <c r="BI180" i="5"/>
  <c r="BH180" i="5"/>
  <c r="BG180" i="5"/>
  <c r="BF180" i="5"/>
  <c r="T180" i="5"/>
  <c r="R180" i="5"/>
  <c r="P180" i="5"/>
  <c r="BI179" i="5"/>
  <c r="BH179" i="5"/>
  <c r="BG179" i="5"/>
  <c r="BF179" i="5"/>
  <c r="T179" i="5"/>
  <c r="R179" i="5"/>
  <c r="P179" i="5"/>
  <c r="BI178" i="5"/>
  <c r="BH178" i="5"/>
  <c r="BG178" i="5"/>
  <c r="BF178" i="5"/>
  <c r="T178" i="5"/>
  <c r="R178" i="5"/>
  <c r="P178" i="5"/>
  <c r="BI177" i="5"/>
  <c r="BH177" i="5"/>
  <c r="BG177" i="5"/>
  <c r="BF177" i="5"/>
  <c r="T177" i="5"/>
  <c r="R177" i="5"/>
  <c r="P177" i="5"/>
  <c r="BI176" i="5"/>
  <c r="BH176" i="5"/>
  <c r="BG176" i="5"/>
  <c r="BF176" i="5"/>
  <c r="T176" i="5"/>
  <c r="R176" i="5"/>
  <c r="P176" i="5"/>
  <c r="BI175" i="5"/>
  <c r="BH175" i="5"/>
  <c r="BG175" i="5"/>
  <c r="BF175" i="5"/>
  <c r="T175" i="5"/>
  <c r="R175" i="5"/>
  <c r="P175" i="5"/>
  <c r="BI174" i="5"/>
  <c r="BH174" i="5"/>
  <c r="BG174" i="5"/>
  <c r="BF174" i="5"/>
  <c r="T174" i="5"/>
  <c r="R174" i="5"/>
  <c r="P174" i="5"/>
  <c r="BI173" i="5"/>
  <c r="BH173" i="5"/>
  <c r="BG173" i="5"/>
  <c r="BF173" i="5"/>
  <c r="T173" i="5"/>
  <c r="R173" i="5"/>
  <c r="P173" i="5"/>
  <c r="BI172" i="5"/>
  <c r="BH172" i="5"/>
  <c r="BG172" i="5"/>
  <c r="BF172" i="5"/>
  <c r="T172" i="5"/>
  <c r="R172" i="5"/>
  <c r="P172" i="5"/>
  <c r="BI171" i="5"/>
  <c r="BH171" i="5"/>
  <c r="BG171" i="5"/>
  <c r="BF171" i="5"/>
  <c r="T171" i="5"/>
  <c r="R171" i="5"/>
  <c r="P171" i="5"/>
  <c r="BI170" i="5"/>
  <c r="BH170" i="5"/>
  <c r="BG170" i="5"/>
  <c r="BF170" i="5"/>
  <c r="T170" i="5"/>
  <c r="R170" i="5"/>
  <c r="P170" i="5"/>
  <c r="BI169" i="5"/>
  <c r="BH169" i="5"/>
  <c r="BG169" i="5"/>
  <c r="BF169" i="5"/>
  <c r="T169" i="5"/>
  <c r="R169" i="5"/>
  <c r="P169" i="5"/>
  <c r="BI168" i="5"/>
  <c r="BH168" i="5"/>
  <c r="BG168" i="5"/>
  <c r="BF168" i="5"/>
  <c r="T168" i="5"/>
  <c r="R168" i="5"/>
  <c r="P168" i="5"/>
  <c r="BI167" i="5"/>
  <c r="BH167" i="5"/>
  <c r="BG167" i="5"/>
  <c r="BF167" i="5"/>
  <c r="T167" i="5"/>
  <c r="R167" i="5"/>
  <c r="P167" i="5"/>
  <c r="BI166" i="5"/>
  <c r="BH166" i="5"/>
  <c r="BG166" i="5"/>
  <c r="BF166" i="5"/>
  <c r="T166" i="5"/>
  <c r="R166" i="5"/>
  <c r="P166" i="5"/>
  <c r="BI165" i="5"/>
  <c r="BH165" i="5"/>
  <c r="BG165" i="5"/>
  <c r="BF165" i="5"/>
  <c r="T165" i="5"/>
  <c r="R165" i="5"/>
  <c r="P165" i="5"/>
  <c r="BI164" i="5"/>
  <c r="BH164" i="5"/>
  <c r="BG164" i="5"/>
  <c r="BF164" i="5"/>
  <c r="T164" i="5"/>
  <c r="R164" i="5"/>
  <c r="P164" i="5"/>
  <c r="BI163" i="5"/>
  <c r="BH163" i="5"/>
  <c r="BG163" i="5"/>
  <c r="BF163" i="5"/>
  <c r="T163" i="5"/>
  <c r="R163" i="5"/>
  <c r="P163" i="5"/>
  <c r="BI162" i="5"/>
  <c r="BH162" i="5"/>
  <c r="BG162" i="5"/>
  <c r="BF162" i="5"/>
  <c r="T162" i="5"/>
  <c r="R162" i="5"/>
  <c r="P162" i="5"/>
  <c r="BI160" i="5"/>
  <c r="BH160" i="5"/>
  <c r="BG160" i="5"/>
  <c r="BF160" i="5"/>
  <c r="T160" i="5"/>
  <c r="R160" i="5"/>
  <c r="P160" i="5"/>
  <c r="BI159" i="5"/>
  <c r="BH159" i="5"/>
  <c r="BG159" i="5"/>
  <c r="BF159" i="5"/>
  <c r="T159" i="5"/>
  <c r="R159" i="5"/>
  <c r="P159" i="5"/>
  <c r="BI158" i="5"/>
  <c r="BH158" i="5"/>
  <c r="BG158" i="5"/>
  <c r="BF158" i="5"/>
  <c r="T158" i="5"/>
  <c r="R158" i="5"/>
  <c r="P158" i="5"/>
  <c r="BI157" i="5"/>
  <c r="BH157" i="5"/>
  <c r="BG157" i="5"/>
  <c r="BF157" i="5"/>
  <c r="T157" i="5"/>
  <c r="R157" i="5"/>
  <c r="P157" i="5"/>
  <c r="BI156" i="5"/>
  <c r="BH156" i="5"/>
  <c r="BG156" i="5"/>
  <c r="BF156" i="5"/>
  <c r="T156" i="5"/>
  <c r="R156" i="5"/>
  <c r="P156" i="5"/>
  <c r="BI155" i="5"/>
  <c r="BH155" i="5"/>
  <c r="BG155" i="5"/>
  <c r="BF155" i="5"/>
  <c r="T155" i="5"/>
  <c r="R155" i="5"/>
  <c r="P155" i="5"/>
  <c r="BI153" i="5"/>
  <c r="BH153" i="5"/>
  <c r="BG153" i="5"/>
  <c r="BF153" i="5"/>
  <c r="T153" i="5"/>
  <c r="R153" i="5"/>
  <c r="P153" i="5"/>
  <c r="BI152" i="5"/>
  <c r="BH152" i="5"/>
  <c r="BG152" i="5"/>
  <c r="BF152" i="5"/>
  <c r="T152" i="5"/>
  <c r="R152" i="5"/>
  <c r="P152" i="5"/>
  <c r="BI151" i="5"/>
  <c r="BH151" i="5"/>
  <c r="BG151" i="5"/>
  <c r="BF151" i="5"/>
  <c r="T151" i="5"/>
  <c r="R151" i="5"/>
  <c r="P151" i="5"/>
  <c r="BI150" i="5"/>
  <c r="BH150" i="5"/>
  <c r="BG150" i="5"/>
  <c r="BF150" i="5"/>
  <c r="T150" i="5"/>
  <c r="R150" i="5"/>
  <c r="P150" i="5"/>
  <c r="BI149" i="5"/>
  <c r="BH149" i="5"/>
  <c r="BG149" i="5"/>
  <c r="BF149" i="5"/>
  <c r="T149" i="5"/>
  <c r="R149" i="5"/>
  <c r="P149" i="5"/>
  <c r="BI148" i="5"/>
  <c r="BH148" i="5"/>
  <c r="BG148" i="5"/>
  <c r="BF148" i="5"/>
  <c r="T148" i="5"/>
  <c r="R148" i="5"/>
  <c r="P148" i="5"/>
  <c r="BI147" i="5"/>
  <c r="BH147" i="5"/>
  <c r="BG147" i="5"/>
  <c r="BF147" i="5"/>
  <c r="T147" i="5"/>
  <c r="R147" i="5"/>
  <c r="P147" i="5"/>
  <c r="BI146" i="5"/>
  <c r="BH146" i="5"/>
  <c r="BG146" i="5"/>
  <c r="BF146" i="5"/>
  <c r="T146" i="5"/>
  <c r="R146" i="5"/>
  <c r="P146" i="5"/>
  <c r="BI145" i="5"/>
  <c r="BH145" i="5"/>
  <c r="BG145" i="5"/>
  <c r="BF145" i="5"/>
  <c r="T145" i="5"/>
  <c r="R145" i="5"/>
  <c r="P145" i="5"/>
  <c r="BI144" i="5"/>
  <c r="BH144" i="5"/>
  <c r="BG144" i="5"/>
  <c r="BF144" i="5"/>
  <c r="T144" i="5"/>
  <c r="R144" i="5"/>
  <c r="P144" i="5"/>
  <c r="BI143" i="5"/>
  <c r="BH143" i="5"/>
  <c r="BG143" i="5"/>
  <c r="BF143" i="5"/>
  <c r="T143" i="5"/>
  <c r="R143" i="5"/>
  <c r="P143" i="5"/>
  <c r="BI142" i="5"/>
  <c r="BH142" i="5"/>
  <c r="BG142" i="5"/>
  <c r="BF142" i="5"/>
  <c r="T142" i="5"/>
  <c r="R142" i="5"/>
  <c r="P142" i="5"/>
  <c r="BI141" i="5"/>
  <c r="BH141" i="5"/>
  <c r="BG141" i="5"/>
  <c r="BF141" i="5"/>
  <c r="T141" i="5"/>
  <c r="R141" i="5"/>
  <c r="P141" i="5"/>
  <c r="BI140" i="5"/>
  <c r="BH140" i="5"/>
  <c r="BG140" i="5"/>
  <c r="BF140" i="5"/>
  <c r="T140" i="5"/>
  <c r="R140" i="5"/>
  <c r="P140" i="5"/>
  <c r="BI139" i="5"/>
  <c r="BH139" i="5"/>
  <c r="BG139" i="5"/>
  <c r="BF139" i="5"/>
  <c r="T139" i="5"/>
  <c r="R139" i="5"/>
  <c r="P139" i="5"/>
  <c r="BI138" i="5"/>
  <c r="BH138" i="5"/>
  <c r="BG138" i="5"/>
  <c r="BF138" i="5"/>
  <c r="T138" i="5"/>
  <c r="R138" i="5"/>
  <c r="P138" i="5"/>
  <c r="BI137" i="5"/>
  <c r="BH137" i="5"/>
  <c r="BG137" i="5"/>
  <c r="BF137" i="5"/>
  <c r="T137" i="5"/>
  <c r="R137" i="5"/>
  <c r="P137" i="5"/>
  <c r="BI136" i="5"/>
  <c r="BH136" i="5"/>
  <c r="BG136" i="5"/>
  <c r="BF136" i="5"/>
  <c r="T136" i="5"/>
  <c r="R136" i="5"/>
  <c r="P136" i="5"/>
  <c r="BI135" i="5"/>
  <c r="BH135" i="5"/>
  <c r="BG135" i="5"/>
  <c r="BF135" i="5"/>
  <c r="T135" i="5"/>
  <c r="R135" i="5"/>
  <c r="P135" i="5"/>
  <c r="BI134" i="5"/>
  <c r="BH134" i="5"/>
  <c r="BG134" i="5"/>
  <c r="BF134" i="5"/>
  <c r="T134" i="5"/>
  <c r="R134" i="5"/>
  <c r="P134" i="5"/>
  <c r="BI133" i="5"/>
  <c r="BH133" i="5"/>
  <c r="BG133" i="5"/>
  <c r="BF133" i="5"/>
  <c r="T133" i="5"/>
  <c r="R133" i="5"/>
  <c r="P133" i="5"/>
  <c r="BI132" i="5"/>
  <c r="BH132" i="5"/>
  <c r="BG132" i="5"/>
  <c r="BF132" i="5"/>
  <c r="T132" i="5"/>
  <c r="R132" i="5"/>
  <c r="P132" i="5"/>
  <c r="BI131" i="5"/>
  <c r="BH131" i="5"/>
  <c r="BG131" i="5"/>
  <c r="BF131" i="5"/>
  <c r="T131" i="5"/>
  <c r="R131" i="5"/>
  <c r="P131" i="5"/>
  <c r="BI130" i="5"/>
  <c r="BH130" i="5"/>
  <c r="BG130" i="5"/>
  <c r="BF130" i="5"/>
  <c r="T130" i="5"/>
  <c r="R130" i="5"/>
  <c r="P130" i="5"/>
  <c r="BI129" i="5"/>
  <c r="BH129" i="5"/>
  <c r="BG129" i="5"/>
  <c r="BF129" i="5"/>
  <c r="T129" i="5"/>
  <c r="R129" i="5"/>
  <c r="P129" i="5"/>
  <c r="BI128" i="5"/>
  <c r="BH128" i="5"/>
  <c r="BG128" i="5"/>
  <c r="BF128" i="5"/>
  <c r="T128" i="5"/>
  <c r="R128" i="5"/>
  <c r="P128" i="5"/>
  <c r="BI127" i="5"/>
  <c r="BH127" i="5"/>
  <c r="BG127" i="5"/>
  <c r="BF127" i="5"/>
  <c r="T127" i="5"/>
  <c r="R127" i="5"/>
  <c r="P127" i="5"/>
  <c r="BI126" i="5"/>
  <c r="BH126" i="5"/>
  <c r="BG126" i="5"/>
  <c r="BF126" i="5"/>
  <c r="T126" i="5"/>
  <c r="R126" i="5"/>
  <c r="P126" i="5"/>
  <c r="BI125" i="5"/>
  <c r="BH125" i="5"/>
  <c r="BG125" i="5"/>
  <c r="BF125" i="5"/>
  <c r="T125" i="5"/>
  <c r="R125" i="5"/>
  <c r="P125" i="5"/>
  <c r="BI124" i="5"/>
  <c r="BH124" i="5"/>
  <c r="BG124" i="5"/>
  <c r="BF124" i="5"/>
  <c r="T124" i="5"/>
  <c r="R124" i="5"/>
  <c r="P124" i="5"/>
  <c r="BI123" i="5"/>
  <c r="BH123" i="5"/>
  <c r="BG123" i="5"/>
  <c r="BF123" i="5"/>
  <c r="T123" i="5"/>
  <c r="R123" i="5"/>
  <c r="P123" i="5"/>
  <c r="BI122" i="5"/>
  <c r="BH122" i="5"/>
  <c r="BG122" i="5"/>
  <c r="BF122" i="5"/>
  <c r="T122" i="5"/>
  <c r="R122" i="5"/>
  <c r="P122" i="5"/>
  <c r="BI121" i="5"/>
  <c r="BH121" i="5"/>
  <c r="BG121" i="5"/>
  <c r="BF121" i="5"/>
  <c r="T121" i="5"/>
  <c r="R121" i="5"/>
  <c r="P121" i="5"/>
  <c r="F113" i="5"/>
  <c r="E111" i="5"/>
  <c r="F89" i="5"/>
  <c r="E87" i="5"/>
  <c r="J24" i="5"/>
  <c r="E24" i="5"/>
  <c r="J92" i="5"/>
  <c r="J23" i="5"/>
  <c r="J21" i="5"/>
  <c r="E21" i="5"/>
  <c r="J91" i="5"/>
  <c r="J20" i="5"/>
  <c r="J18" i="5"/>
  <c r="E18" i="5"/>
  <c r="F116" i="5"/>
  <c r="J17" i="5"/>
  <c r="J15" i="5"/>
  <c r="E15" i="5"/>
  <c r="F115" i="5"/>
  <c r="J14" i="5"/>
  <c r="J12" i="5"/>
  <c r="J89" i="5"/>
  <c r="E7" i="5"/>
  <c r="E109" i="5"/>
  <c r="J37" i="4"/>
  <c r="J36" i="4"/>
  <c r="AY97" i="1"/>
  <c r="J35" i="4"/>
  <c r="AX97" i="1"/>
  <c r="BI173" i="4"/>
  <c r="BH173" i="4"/>
  <c r="BG173" i="4"/>
  <c r="BF173" i="4"/>
  <c r="T173" i="4"/>
  <c r="R173" i="4"/>
  <c r="P173" i="4"/>
  <c r="BI172" i="4"/>
  <c r="BH172" i="4"/>
  <c r="BG172" i="4"/>
  <c r="BF172" i="4"/>
  <c r="T172" i="4"/>
  <c r="R172" i="4"/>
  <c r="P172" i="4"/>
  <c r="BI171" i="4"/>
  <c r="BH171" i="4"/>
  <c r="BG171" i="4"/>
  <c r="BF171" i="4"/>
  <c r="T171" i="4"/>
  <c r="R171" i="4"/>
  <c r="P171" i="4"/>
  <c r="BI170" i="4"/>
  <c r="BH170" i="4"/>
  <c r="BG170" i="4"/>
  <c r="BF170" i="4"/>
  <c r="T170" i="4"/>
  <c r="R170" i="4"/>
  <c r="P170" i="4"/>
  <c r="BI169" i="4"/>
  <c r="BH169" i="4"/>
  <c r="BG169" i="4"/>
  <c r="BF169" i="4"/>
  <c r="T169" i="4"/>
  <c r="R169" i="4"/>
  <c r="P169" i="4"/>
  <c r="BI168" i="4"/>
  <c r="BH168" i="4"/>
  <c r="BG168" i="4"/>
  <c r="BF168" i="4"/>
  <c r="T168" i="4"/>
  <c r="R168" i="4"/>
  <c r="P168" i="4"/>
  <c r="BI167" i="4"/>
  <c r="BH167" i="4"/>
  <c r="BG167" i="4"/>
  <c r="BF167" i="4"/>
  <c r="T167" i="4"/>
  <c r="R167" i="4"/>
  <c r="P167" i="4"/>
  <c r="BI166" i="4"/>
  <c r="BH166" i="4"/>
  <c r="BG166" i="4"/>
  <c r="BF166" i="4"/>
  <c r="T166" i="4"/>
  <c r="R166" i="4"/>
  <c r="P166" i="4"/>
  <c r="BI165" i="4"/>
  <c r="BH165" i="4"/>
  <c r="BG165" i="4"/>
  <c r="BF165" i="4"/>
  <c r="T165" i="4"/>
  <c r="R165" i="4"/>
  <c r="P165" i="4"/>
  <c r="BI164" i="4"/>
  <c r="BH164" i="4"/>
  <c r="BG164" i="4"/>
  <c r="BF164" i="4"/>
  <c r="T164" i="4"/>
  <c r="R164" i="4"/>
  <c r="P164" i="4"/>
  <c r="BI163" i="4"/>
  <c r="BH163" i="4"/>
  <c r="BG163" i="4"/>
  <c r="BF163" i="4"/>
  <c r="T163" i="4"/>
  <c r="R163" i="4"/>
  <c r="P163" i="4"/>
  <c r="BI162" i="4"/>
  <c r="BH162" i="4"/>
  <c r="BG162" i="4"/>
  <c r="BF162" i="4"/>
  <c r="T162" i="4"/>
  <c r="R162" i="4"/>
  <c r="P162" i="4"/>
  <c r="BI161" i="4"/>
  <c r="BH161" i="4"/>
  <c r="BG161" i="4"/>
  <c r="BF161" i="4"/>
  <c r="T161" i="4"/>
  <c r="R161" i="4"/>
  <c r="P161" i="4"/>
  <c r="BI160" i="4"/>
  <c r="BH160" i="4"/>
  <c r="BG160" i="4"/>
  <c r="BF160" i="4"/>
  <c r="T160" i="4"/>
  <c r="R160" i="4"/>
  <c r="P160" i="4"/>
  <c r="BI159" i="4"/>
  <c r="BH159" i="4"/>
  <c r="BG159" i="4"/>
  <c r="BF159" i="4"/>
  <c r="T159" i="4"/>
  <c r="R159" i="4"/>
  <c r="P159" i="4"/>
  <c r="BI157" i="4"/>
  <c r="BH157" i="4"/>
  <c r="BG157" i="4"/>
  <c r="BF157" i="4"/>
  <c r="T157" i="4"/>
  <c r="R157" i="4"/>
  <c r="P157" i="4"/>
  <c r="BI156" i="4"/>
  <c r="BH156" i="4"/>
  <c r="BG156" i="4"/>
  <c r="BF156" i="4"/>
  <c r="T156" i="4"/>
  <c r="R156" i="4"/>
  <c r="P156" i="4"/>
  <c r="BI155" i="4"/>
  <c r="BH155" i="4"/>
  <c r="BG155" i="4"/>
  <c r="BF155" i="4"/>
  <c r="T155" i="4"/>
  <c r="R155" i="4"/>
  <c r="P155" i="4"/>
  <c r="BI154" i="4"/>
  <c r="BH154" i="4"/>
  <c r="BG154" i="4"/>
  <c r="BF154" i="4"/>
  <c r="T154" i="4"/>
  <c r="R154" i="4"/>
  <c r="P154" i="4"/>
  <c r="BI153" i="4"/>
  <c r="BH153" i="4"/>
  <c r="BG153" i="4"/>
  <c r="BF153" i="4"/>
  <c r="T153" i="4"/>
  <c r="R153" i="4"/>
  <c r="P153" i="4"/>
  <c r="BI152" i="4"/>
  <c r="BH152" i="4"/>
  <c r="BG152" i="4"/>
  <c r="BF152" i="4"/>
  <c r="T152" i="4"/>
  <c r="R152" i="4"/>
  <c r="P152" i="4"/>
  <c r="BI151" i="4"/>
  <c r="BH151" i="4"/>
  <c r="BG151" i="4"/>
  <c r="BF151" i="4"/>
  <c r="T151" i="4"/>
  <c r="R151" i="4"/>
  <c r="P151" i="4"/>
  <c r="BI150" i="4"/>
  <c r="BH150" i="4"/>
  <c r="BG150" i="4"/>
  <c r="BF150" i="4"/>
  <c r="T150" i="4"/>
  <c r="R150" i="4"/>
  <c r="P150" i="4"/>
  <c r="BI149" i="4"/>
  <c r="BH149" i="4"/>
  <c r="BG149" i="4"/>
  <c r="BF149" i="4"/>
  <c r="T149" i="4"/>
  <c r="R149" i="4"/>
  <c r="P149" i="4"/>
  <c r="BI148" i="4"/>
  <c r="BH148" i="4"/>
  <c r="BG148" i="4"/>
  <c r="BF148" i="4"/>
  <c r="T148" i="4"/>
  <c r="R148" i="4"/>
  <c r="P148" i="4"/>
  <c r="BI147" i="4"/>
  <c r="BH147" i="4"/>
  <c r="BG147" i="4"/>
  <c r="BF147" i="4"/>
  <c r="T147" i="4"/>
  <c r="R147" i="4"/>
  <c r="P147" i="4"/>
  <c r="BI146" i="4"/>
  <c r="BH146" i="4"/>
  <c r="BG146" i="4"/>
  <c r="BF146" i="4"/>
  <c r="T146" i="4"/>
  <c r="R146" i="4"/>
  <c r="P146" i="4"/>
  <c r="BI145" i="4"/>
  <c r="BH145" i="4"/>
  <c r="BG145" i="4"/>
  <c r="BF145" i="4"/>
  <c r="T145" i="4"/>
  <c r="R145" i="4"/>
  <c r="P145" i="4"/>
  <c r="BI144" i="4"/>
  <c r="BH144" i="4"/>
  <c r="BG144" i="4"/>
  <c r="BF144" i="4"/>
  <c r="T144" i="4"/>
  <c r="R144" i="4"/>
  <c r="P144" i="4"/>
  <c r="BI143" i="4"/>
  <c r="BH143" i="4"/>
  <c r="BG143" i="4"/>
  <c r="BF143" i="4"/>
  <c r="T143" i="4"/>
  <c r="R143" i="4"/>
  <c r="P143" i="4"/>
  <c r="BI142" i="4"/>
  <c r="BH142" i="4"/>
  <c r="BG142" i="4"/>
  <c r="BF142" i="4"/>
  <c r="T142" i="4"/>
  <c r="R142" i="4"/>
  <c r="P142" i="4"/>
  <c r="BI141" i="4"/>
  <c r="BH141" i="4"/>
  <c r="BG141" i="4"/>
  <c r="BF141" i="4"/>
  <c r="T141" i="4"/>
  <c r="R141" i="4"/>
  <c r="P141" i="4"/>
  <c r="BI140" i="4"/>
  <c r="BH140" i="4"/>
  <c r="BG140" i="4"/>
  <c r="BF140" i="4"/>
  <c r="T140" i="4"/>
  <c r="R140" i="4"/>
  <c r="P140" i="4"/>
  <c r="BI139" i="4"/>
  <c r="BH139" i="4"/>
  <c r="BG139" i="4"/>
  <c r="BF139" i="4"/>
  <c r="T139" i="4"/>
  <c r="R139" i="4"/>
  <c r="P139" i="4"/>
  <c r="BI138" i="4"/>
  <c r="BH138" i="4"/>
  <c r="BG138" i="4"/>
  <c r="BF138" i="4"/>
  <c r="T138" i="4"/>
  <c r="R138" i="4"/>
  <c r="P138" i="4"/>
  <c r="BI137" i="4"/>
  <c r="BH137" i="4"/>
  <c r="BG137" i="4"/>
  <c r="BF137" i="4"/>
  <c r="T137" i="4"/>
  <c r="R137" i="4"/>
  <c r="P137" i="4"/>
  <c r="BI136" i="4"/>
  <c r="BH136" i="4"/>
  <c r="BG136" i="4"/>
  <c r="BF136" i="4"/>
  <c r="T136" i="4"/>
  <c r="R136" i="4"/>
  <c r="P136" i="4"/>
  <c r="BI135" i="4"/>
  <c r="BH135" i="4"/>
  <c r="BG135" i="4"/>
  <c r="BF135" i="4"/>
  <c r="T135" i="4"/>
  <c r="R135" i="4"/>
  <c r="P135" i="4"/>
  <c r="BI134" i="4"/>
  <c r="BH134" i="4"/>
  <c r="BG134" i="4"/>
  <c r="BF134" i="4"/>
  <c r="T134" i="4"/>
  <c r="R134" i="4"/>
  <c r="P134" i="4"/>
  <c r="BI133" i="4"/>
  <c r="BH133" i="4"/>
  <c r="BG133" i="4"/>
  <c r="BF133" i="4"/>
  <c r="T133" i="4"/>
  <c r="R133" i="4"/>
  <c r="P133" i="4"/>
  <c r="BI132" i="4"/>
  <c r="BH132" i="4"/>
  <c r="BG132" i="4"/>
  <c r="BF132" i="4"/>
  <c r="T132" i="4"/>
  <c r="R132" i="4"/>
  <c r="P132" i="4"/>
  <c r="BI131" i="4"/>
  <c r="BH131" i="4"/>
  <c r="BG131" i="4"/>
  <c r="BF131" i="4"/>
  <c r="T131" i="4"/>
  <c r="R131" i="4"/>
  <c r="P131" i="4"/>
  <c r="BI130" i="4"/>
  <c r="BH130" i="4"/>
  <c r="BG130" i="4"/>
  <c r="BF130" i="4"/>
  <c r="T130" i="4"/>
  <c r="R130" i="4"/>
  <c r="P130" i="4"/>
  <c r="BI129" i="4"/>
  <c r="BH129" i="4"/>
  <c r="BG129" i="4"/>
  <c r="BF129" i="4"/>
  <c r="T129" i="4"/>
  <c r="R129" i="4"/>
  <c r="P129" i="4"/>
  <c r="BI128" i="4"/>
  <c r="BH128" i="4"/>
  <c r="BG128" i="4"/>
  <c r="BF128" i="4"/>
  <c r="T128" i="4"/>
  <c r="R128" i="4"/>
  <c r="P128" i="4"/>
  <c r="BI127" i="4"/>
  <c r="BH127" i="4"/>
  <c r="BG127" i="4"/>
  <c r="BF127" i="4"/>
  <c r="T127" i="4"/>
  <c r="R127" i="4"/>
  <c r="P127" i="4"/>
  <c r="BI126" i="4"/>
  <c r="BH126" i="4"/>
  <c r="BG126" i="4"/>
  <c r="BF126" i="4"/>
  <c r="T126" i="4"/>
  <c r="R126" i="4"/>
  <c r="P126" i="4"/>
  <c r="BI125" i="4"/>
  <c r="BH125" i="4"/>
  <c r="BG125" i="4"/>
  <c r="BF125" i="4"/>
  <c r="T125" i="4"/>
  <c r="R125" i="4"/>
  <c r="P125" i="4"/>
  <c r="BI124" i="4"/>
  <c r="BH124" i="4"/>
  <c r="BG124" i="4"/>
  <c r="BF124" i="4"/>
  <c r="T124" i="4"/>
  <c r="R124" i="4"/>
  <c r="P124" i="4"/>
  <c r="BI123" i="4"/>
  <c r="BH123" i="4"/>
  <c r="BG123" i="4"/>
  <c r="BF123" i="4"/>
  <c r="T123" i="4"/>
  <c r="R123" i="4"/>
  <c r="P123" i="4"/>
  <c r="BI122" i="4"/>
  <c r="BH122" i="4"/>
  <c r="BG122" i="4"/>
  <c r="BF122" i="4"/>
  <c r="T122" i="4"/>
  <c r="R122" i="4"/>
  <c r="P122" i="4"/>
  <c r="BI121" i="4"/>
  <c r="BH121" i="4"/>
  <c r="BG121" i="4"/>
  <c r="BF121" i="4"/>
  <c r="T121" i="4"/>
  <c r="R121" i="4"/>
  <c r="P121" i="4"/>
  <c r="BI120" i="4"/>
  <c r="BH120" i="4"/>
  <c r="BG120" i="4"/>
  <c r="BF120" i="4"/>
  <c r="T120" i="4"/>
  <c r="R120" i="4"/>
  <c r="P120" i="4"/>
  <c r="F112" i="4"/>
  <c r="E110" i="4"/>
  <c r="F89" i="4"/>
  <c r="E87" i="4"/>
  <c r="J24" i="4"/>
  <c r="E24" i="4"/>
  <c r="J92" i="4"/>
  <c r="J23" i="4"/>
  <c r="J21" i="4"/>
  <c r="E21" i="4"/>
  <c r="J114" i="4"/>
  <c r="J20" i="4"/>
  <c r="J18" i="4"/>
  <c r="E18" i="4"/>
  <c r="F115" i="4"/>
  <c r="J17" i="4"/>
  <c r="J15" i="4"/>
  <c r="E15" i="4"/>
  <c r="F91" i="4"/>
  <c r="J14" i="4"/>
  <c r="J12" i="4"/>
  <c r="J112" i="4"/>
  <c r="E7" i="4"/>
  <c r="E108" i="4"/>
  <c r="J134" i="3"/>
  <c r="J125" i="3"/>
  <c r="J124" i="3"/>
  <c r="J37" i="3"/>
  <c r="J36" i="3"/>
  <c r="AY96" i="1"/>
  <c r="J35" i="3"/>
  <c r="AX96" i="1"/>
  <c r="BI157" i="3"/>
  <c r="BH157" i="3"/>
  <c r="BG157" i="3"/>
  <c r="BF157" i="3"/>
  <c r="T157" i="3"/>
  <c r="R157" i="3"/>
  <c r="P157" i="3"/>
  <c r="BI156" i="3"/>
  <c r="BH156" i="3"/>
  <c r="BG156" i="3"/>
  <c r="BF156" i="3"/>
  <c r="T156" i="3"/>
  <c r="R156" i="3"/>
  <c r="P156" i="3"/>
  <c r="BI155" i="3"/>
  <c r="BH155" i="3"/>
  <c r="BG155" i="3"/>
  <c r="BF155" i="3"/>
  <c r="T155" i="3"/>
  <c r="R155" i="3"/>
  <c r="P155" i="3"/>
  <c r="BI154" i="3"/>
  <c r="BH154" i="3"/>
  <c r="BG154" i="3"/>
  <c r="BF154" i="3"/>
  <c r="T154" i="3"/>
  <c r="R154" i="3"/>
  <c r="P154" i="3"/>
  <c r="BI153" i="3"/>
  <c r="BH153" i="3"/>
  <c r="BG153" i="3"/>
  <c r="BF153" i="3"/>
  <c r="T153" i="3"/>
  <c r="R153" i="3"/>
  <c r="P153" i="3"/>
  <c r="BI152" i="3"/>
  <c r="BH152" i="3"/>
  <c r="BG152" i="3"/>
  <c r="BF152" i="3"/>
  <c r="T152" i="3"/>
  <c r="R152" i="3"/>
  <c r="P152" i="3"/>
  <c r="BI151" i="3"/>
  <c r="BH151" i="3"/>
  <c r="BG151" i="3"/>
  <c r="BF151" i="3"/>
  <c r="T151" i="3"/>
  <c r="R151" i="3"/>
  <c r="P151" i="3"/>
  <c r="BI150" i="3"/>
  <c r="BH150" i="3"/>
  <c r="BG150" i="3"/>
  <c r="BF150" i="3"/>
  <c r="T150" i="3"/>
  <c r="R150" i="3"/>
  <c r="P150" i="3"/>
  <c r="BI149" i="3"/>
  <c r="BH149" i="3"/>
  <c r="BG149" i="3"/>
  <c r="BF149" i="3"/>
  <c r="T149" i="3"/>
  <c r="R149" i="3"/>
  <c r="P149" i="3"/>
  <c r="BI148" i="3"/>
  <c r="BH148" i="3"/>
  <c r="BG148" i="3"/>
  <c r="BF148" i="3"/>
  <c r="T148" i="3"/>
  <c r="R148" i="3"/>
  <c r="P148" i="3"/>
  <c r="BI147" i="3"/>
  <c r="BH147" i="3"/>
  <c r="BG147" i="3"/>
  <c r="BF147" i="3"/>
  <c r="T147" i="3"/>
  <c r="R147" i="3"/>
  <c r="P147" i="3"/>
  <c r="BI146" i="3"/>
  <c r="BH146" i="3"/>
  <c r="BG146" i="3"/>
  <c r="BF146" i="3"/>
  <c r="T146" i="3"/>
  <c r="R146" i="3"/>
  <c r="P146" i="3"/>
  <c r="BI145" i="3"/>
  <c r="BH145" i="3"/>
  <c r="BG145" i="3"/>
  <c r="BF145" i="3"/>
  <c r="T145" i="3"/>
  <c r="R145" i="3"/>
  <c r="P145" i="3"/>
  <c r="BI144" i="3"/>
  <c r="BH144" i="3"/>
  <c r="BG144" i="3"/>
  <c r="BF144" i="3"/>
  <c r="T144" i="3"/>
  <c r="R144" i="3"/>
  <c r="P144" i="3"/>
  <c r="BI142" i="3"/>
  <c r="BH142" i="3"/>
  <c r="BG142" i="3"/>
  <c r="BF142" i="3"/>
  <c r="T142" i="3"/>
  <c r="R142" i="3"/>
  <c r="P142" i="3"/>
  <c r="BI141" i="3"/>
  <c r="BH141" i="3"/>
  <c r="BG141" i="3"/>
  <c r="BF141" i="3"/>
  <c r="T141" i="3"/>
  <c r="R141" i="3"/>
  <c r="P141" i="3"/>
  <c r="BI140" i="3"/>
  <c r="BH140" i="3"/>
  <c r="BG140" i="3"/>
  <c r="BF140" i="3"/>
  <c r="T140" i="3"/>
  <c r="R140" i="3"/>
  <c r="P140" i="3"/>
  <c r="BI138" i="3"/>
  <c r="BH138" i="3"/>
  <c r="BG138" i="3"/>
  <c r="BF138" i="3"/>
  <c r="T138" i="3"/>
  <c r="R138" i="3"/>
  <c r="P138" i="3"/>
  <c r="BI137" i="3"/>
  <c r="BH137" i="3"/>
  <c r="BG137" i="3"/>
  <c r="BF137" i="3"/>
  <c r="T137" i="3"/>
  <c r="R137" i="3"/>
  <c r="P137" i="3"/>
  <c r="BI136" i="3"/>
  <c r="BH136" i="3"/>
  <c r="BG136" i="3"/>
  <c r="BF136" i="3"/>
  <c r="T136" i="3"/>
  <c r="R136" i="3"/>
  <c r="P136" i="3"/>
  <c r="J100" i="3"/>
  <c r="BI133" i="3"/>
  <c r="BH133" i="3"/>
  <c r="BG133" i="3"/>
  <c r="BF133" i="3"/>
  <c r="T133" i="3"/>
  <c r="R133" i="3"/>
  <c r="P133" i="3"/>
  <c r="BI132" i="3"/>
  <c r="BH132" i="3"/>
  <c r="BG132" i="3"/>
  <c r="BF132" i="3"/>
  <c r="T132" i="3"/>
  <c r="R132" i="3"/>
  <c r="P132" i="3"/>
  <c r="BI131" i="3"/>
  <c r="BH131" i="3"/>
  <c r="BG131" i="3"/>
  <c r="BF131" i="3"/>
  <c r="T131" i="3"/>
  <c r="R131" i="3"/>
  <c r="P131" i="3"/>
  <c r="BI130" i="3"/>
  <c r="BH130" i="3"/>
  <c r="BG130" i="3"/>
  <c r="BF130" i="3"/>
  <c r="T130" i="3"/>
  <c r="R130" i="3"/>
  <c r="P130" i="3"/>
  <c r="BI129" i="3"/>
  <c r="BH129" i="3"/>
  <c r="BG129" i="3"/>
  <c r="BF129" i="3"/>
  <c r="T129" i="3"/>
  <c r="R129" i="3"/>
  <c r="P129" i="3"/>
  <c r="BI128" i="3"/>
  <c r="BH128" i="3"/>
  <c r="BG128" i="3"/>
  <c r="BF128" i="3"/>
  <c r="T128" i="3"/>
  <c r="R128" i="3"/>
  <c r="P128" i="3"/>
  <c r="BI127" i="3"/>
  <c r="BH127" i="3"/>
  <c r="BG127" i="3"/>
  <c r="BF127" i="3"/>
  <c r="T127" i="3"/>
  <c r="R127" i="3"/>
  <c r="P127" i="3"/>
  <c r="J98" i="3"/>
  <c r="J97" i="3"/>
  <c r="F117" i="3"/>
  <c r="E115" i="3"/>
  <c r="F89" i="3"/>
  <c r="E87" i="3"/>
  <c r="J24" i="3"/>
  <c r="E24" i="3"/>
  <c r="J120" i="3"/>
  <c r="J23" i="3"/>
  <c r="J21" i="3"/>
  <c r="E21" i="3"/>
  <c r="J119" i="3"/>
  <c r="J20" i="3"/>
  <c r="J18" i="3"/>
  <c r="E18" i="3"/>
  <c r="F92" i="3"/>
  <c r="J17" i="3"/>
  <c r="J15" i="3"/>
  <c r="E15" i="3"/>
  <c r="F91" i="3"/>
  <c r="J14" i="3"/>
  <c r="J12" i="3"/>
  <c r="J89" i="3"/>
  <c r="E7" i="3"/>
  <c r="E113" i="3"/>
  <c r="J37" i="2"/>
  <c r="J36" i="2"/>
  <c r="AY95" i="1"/>
  <c r="J35" i="2"/>
  <c r="AX95" i="1"/>
  <c r="BI589" i="2"/>
  <c r="BH589" i="2"/>
  <c r="BG589" i="2"/>
  <c r="BF589" i="2"/>
  <c r="T589" i="2"/>
  <c r="T588" i="2"/>
  <c r="R589" i="2"/>
  <c r="R588" i="2"/>
  <c r="P589" i="2"/>
  <c r="P588" i="2"/>
  <c r="BI587" i="2"/>
  <c r="BH587" i="2"/>
  <c r="BG587" i="2"/>
  <c r="BF587" i="2"/>
  <c r="T587" i="2"/>
  <c r="R587" i="2"/>
  <c r="P587" i="2"/>
  <c r="BI586" i="2"/>
  <c r="BH586" i="2"/>
  <c r="BG586" i="2"/>
  <c r="BF586" i="2"/>
  <c r="T586" i="2"/>
  <c r="R586" i="2"/>
  <c r="P586" i="2"/>
  <c r="BI583" i="2"/>
  <c r="BH583" i="2"/>
  <c r="BG583" i="2"/>
  <c r="BF583" i="2"/>
  <c r="T583" i="2"/>
  <c r="R583" i="2"/>
  <c r="P583" i="2"/>
  <c r="BI581" i="2"/>
  <c r="BH581" i="2"/>
  <c r="BG581" i="2"/>
  <c r="BF581" i="2"/>
  <c r="T581" i="2"/>
  <c r="R581" i="2"/>
  <c r="P581" i="2"/>
  <c r="BI580" i="2"/>
  <c r="BH580" i="2"/>
  <c r="BG580" i="2"/>
  <c r="BF580" i="2"/>
  <c r="T580" i="2"/>
  <c r="R580" i="2"/>
  <c r="P580" i="2"/>
  <c r="BI577" i="2"/>
  <c r="BH577" i="2"/>
  <c r="BG577" i="2"/>
  <c r="BF577" i="2"/>
  <c r="T577" i="2"/>
  <c r="R577" i="2"/>
  <c r="P577" i="2"/>
  <c r="BI576" i="2"/>
  <c r="BH576" i="2"/>
  <c r="BG576" i="2"/>
  <c r="BF576" i="2"/>
  <c r="T576" i="2"/>
  <c r="R576" i="2"/>
  <c r="P576" i="2"/>
  <c r="BI575" i="2"/>
  <c r="BH575" i="2"/>
  <c r="BG575" i="2"/>
  <c r="BF575" i="2"/>
  <c r="T575" i="2"/>
  <c r="R575" i="2"/>
  <c r="P575" i="2"/>
  <c r="BI574" i="2"/>
  <c r="BH574" i="2"/>
  <c r="BG574" i="2"/>
  <c r="BF574" i="2"/>
  <c r="T574" i="2"/>
  <c r="R574" i="2"/>
  <c r="P574" i="2"/>
  <c r="BI573" i="2"/>
  <c r="BH573" i="2"/>
  <c r="BG573" i="2"/>
  <c r="BF573" i="2"/>
  <c r="T573" i="2"/>
  <c r="R573" i="2"/>
  <c r="P573" i="2"/>
  <c r="BI572" i="2"/>
  <c r="BH572" i="2"/>
  <c r="BG572" i="2"/>
  <c r="BF572" i="2"/>
  <c r="T572" i="2"/>
  <c r="R572" i="2"/>
  <c r="P572" i="2"/>
  <c r="BI571" i="2"/>
  <c r="BH571" i="2"/>
  <c r="BG571" i="2"/>
  <c r="BF571" i="2"/>
  <c r="T571" i="2"/>
  <c r="R571" i="2"/>
  <c r="P571" i="2"/>
  <c r="BI570" i="2"/>
  <c r="BH570" i="2"/>
  <c r="BG570" i="2"/>
  <c r="BF570" i="2"/>
  <c r="T570" i="2"/>
  <c r="R570" i="2"/>
  <c r="P570" i="2"/>
  <c r="BI567" i="2"/>
  <c r="BH567" i="2"/>
  <c r="BG567" i="2"/>
  <c r="BF567" i="2"/>
  <c r="T567" i="2"/>
  <c r="R567" i="2"/>
  <c r="P567" i="2"/>
  <c r="BI551" i="2"/>
  <c r="BH551" i="2"/>
  <c r="BG551" i="2"/>
  <c r="BF551" i="2"/>
  <c r="T551" i="2"/>
  <c r="R551" i="2"/>
  <c r="P551" i="2"/>
  <c r="BI535" i="2"/>
  <c r="BH535" i="2"/>
  <c r="BG535" i="2"/>
  <c r="BF535" i="2"/>
  <c r="T535" i="2"/>
  <c r="R535" i="2"/>
  <c r="P535" i="2"/>
  <c r="BI533" i="2"/>
  <c r="BH533" i="2"/>
  <c r="BG533" i="2"/>
  <c r="BF533" i="2"/>
  <c r="T533" i="2"/>
  <c r="R533" i="2"/>
  <c r="P533" i="2"/>
  <c r="BI527" i="2"/>
  <c r="BH527" i="2"/>
  <c r="BG527" i="2"/>
  <c r="BF527" i="2"/>
  <c r="T527" i="2"/>
  <c r="R527" i="2"/>
  <c r="P527" i="2"/>
  <c r="BI521" i="2"/>
  <c r="BH521" i="2"/>
  <c r="BG521" i="2"/>
  <c r="BF521" i="2"/>
  <c r="T521" i="2"/>
  <c r="R521" i="2"/>
  <c r="P521" i="2"/>
  <c r="BI518" i="2"/>
  <c r="BH518" i="2"/>
  <c r="BG518" i="2"/>
  <c r="BF518" i="2"/>
  <c r="T518" i="2"/>
  <c r="R518" i="2"/>
  <c r="P518" i="2"/>
  <c r="BI512" i="2"/>
  <c r="BH512" i="2"/>
  <c r="BG512" i="2"/>
  <c r="BF512" i="2"/>
  <c r="T512" i="2"/>
  <c r="R512" i="2"/>
  <c r="P512" i="2"/>
  <c r="BI509" i="2"/>
  <c r="BH509" i="2"/>
  <c r="BG509" i="2"/>
  <c r="BF509" i="2"/>
  <c r="T509" i="2"/>
  <c r="R509" i="2"/>
  <c r="P509" i="2"/>
  <c r="BI505" i="2"/>
  <c r="BH505" i="2"/>
  <c r="BG505" i="2"/>
  <c r="BF505" i="2"/>
  <c r="T505" i="2"/>
  <c r="R505" i="2"/>
  <c r="P505" i="2"/>
  <c r="BI503" i="2"/>
  <c r="BH503" i="2"/>
  <c r="BG503" i="2"/>
  <c r="BF503" i="2"/>
  <c r="T503" i="2"/>
  <c r="R503" i="2"/>
  <c r="P503" i="2"/>
  <c r="BI500" i="2"/>
  <c r="BH500" i="2"/>
  <c r="BG500" i="2"/>
  <c r="BF500" i="2"/>
  <c r="T500" i="2"/>
  <c r="R500" i="2"/>
  <c r="P500" i="2"/>
  <c r="BI497" i="2"/>
  <c r="BH497" i="2"/>
  <c r="BG497" i="2"/>
  <c r="BF497" i="2"/>
  <c r="T497" i="2"/>
  <c r="R497" i="2"/>
  <c r="P497" i="2"/>
  <c r="BI494" i="2"/>
  <c r="BH494" i="2"/>
  <c r="BG494" i="2"/>
  <c r="BF494" i="2"/>
  <c r="T494" i="2"/>
  <c r="R494" i="2"/>
  <c r="P494" i="2"/>
  <c r="BI490" i="2"/>
  <c r="BH490" i="2"/>
  <c r="BG490" i="2"/>
  <c r="BF490" i="2"/>
  <c r="T490" i="2"/>
  <c r="R490" i="2"/>
  <c r="P490" i="2"/>
  <c r="BI487" i="2"/>
  <c r="BH487" i="2"/>
  <c r="BG487" i="2"/>
  <c r="BF487" i="2"/>
  <c r="T487" i="2"/>
  <c r="R487" i="2"/>
  <c r="P487" i="2"/>
  <c r="BI483" i="2"/>
  <c r="BH483" i="2"/>
  <c r="BG483" i="2"/>
  <c r="BF483" i="2"/>
  <c r="T483" i="2"/>
  <c r="R483" i="2"/>
  <c r="P483" i="2"/>
  <c r="BI480" i="2"/>
  <c r="BH480" i="2"/>
  <c r="BG480" i="2"/>
  <c r="BF480" i="2"/>
  <c r="T480" i="2"/>
  <c r="R480" i="2"/>
  <c r="P480" i="2"/>
  <c r="BI477" i="2"/>
  <c r="BH477" i="2"/>
  <c r="BG477" i="2"/>
  <c r="BF477" i="2"/>
  <c r="T477" i="2"/>
  <c r="R477" i="2"/>
  <c r="P477" i="2"/>
  <c r="BI471" i="2"/>
  <c r="BH471" i="2"/>
  <c r="BG471" i="2"/>
  <c r="BF471" i="2"/>
  <c r="T471" i="2"/>
  <c r="R471" i="2"/>
  <c r="P471" i="2"/>
  <c r="BI469" i="2"/>
  <c r="BH469" i="2"/>
  <c r="BG469" i="2"/>
  <c r="BF469" i="2"/>
  <c r="T469" i="2"/>
  <c r="R469" i="2"/>
  <c r="P469" i="2"/>
  <c r="BI466" i="2"/>
  <c r="BH466" i="2"/>
  <c r="BG466" i="2"/>
  <c r="BF466" i="2"/>
  <c r="T466" i="2"/>
  <c r="R466" i="2"/>
  <c r="P466" i="2"/>
  <c r="BI465" i="2"/>
  <c r="BH465" i="2"/>
  <c r="BG465" i="2"/>
  <c r="BF465" i="2"/>
  <c r="T465" i="2"/>
  <c r="R465" i="2"/>
  <c r="P465" i="2"/>
  <c r="BI464" i="2"/>
  <c r="BH464" i="2"/>
  <c r="BG464" i="2"/>
  <c r="BF464" i="2"/>
  <c r="T464" i="2"/>
  <c r="R464" i="2"/>
  <c r="P464" i="2"/>
  <c r="BI463" i="2"/>
  <c r="BH463" i="2"/>
  <c r="BG463" i="2"/>
  <c r="BF463" i="2"/>
  <c r="T463" i="2"/>
  <c r="R463" i="2"/>
  <c r="P463" i="2"/>
  <c r="BI459" i="2"/>
  <c r="BH459" i="2"/>
  <c r="BG459" i="2"/>
  <c r="BF459" i="2"/>
  <c r="T459" i="2"/>
  <c r="R459" i="2"/>
  <c r="P459" i="2"/>
  <c r="BI456" i="2"/>
  <c r="BH456" i="2"/>
  <c r="BG456" i="2"/>
  <c r="BF456" i="2"/>
  <c r="T456" i="2"/>
  <c r="R456" i="2"/>
  <c r="P456" i="2"/>
  <c r="BI450" i="2"/>
  <c r="BH450" i="2"/>
  <c r="BG450" i="2"/>
  <c r="BF450" i="2"/>
  <c r="T450" i="2"/>
  <c r="R450" i="2"/>
  <c r="P450" i="2"/>
  <c r="BI447" i="2"/>
  <c r="BH447" i="2"/>
  <c r="BG447" i="2"/>
  <c r="BF447" i="2"/>
  <c r="T447" i="2"/>
  <c r="R447" i="2"/>
  <c r="P447" i="2"/>
  <c r="BI440" i="2"/>
  <c r="BH440" i="2"/>
  <c r="BG440" i="2"/>
  <c r="BF440" i="2"/>
  <c r="T440" i="2"/>
  <c r="R440" i="2"/>
  <c r="P440" i="2"/>
  <c r="BI437" i="2"/>
  <c r="BH437" i="2"/>
  <c r="BG437" i="2"/>
  <c r="BF437" i="2"/>
  <c r="T437" i="2"/>
  <c r="R437" i="2"/>
  <c r="P437" i="2"/>
  <c r="BI436" i="2"/>
  <c r="BH436" i="2"/>
  <c r="BG436" i="2"/>
  <c r="BF436" i="2"/>
  <c r="T436" i="2"/>
  <c r="R436" i="2"/>
  <c r="P436" i="2"/>
  <c r="BI433" i="2"/>
  <c r="BH433" i="2"/>
  <c r="BG433" i="2"/>
  <c r="BF433" i="2"/>
  <c r="T433" i="2"/>
  <c r="R433" i="2"/>
  <c r="P433" i="2"/>
  <c r="BI429" i="2"/>
  <c r="BH429" i="2"/>
  <c r="BG429" i="2"/>
  <c r="BF429" i="2"/>
  <c r="T429" i="2"/>
  <c r="R429" i="2"/>
  <c r="P429" i="2"/>
  <c r="BI428" i="2"/>
  <c r="BH428" i="2"/>
  <c r="BG428" i="2"/>
  <c r="BF428" i="2"/>
  <c r="T428" i="2"/>
  <c r="R428" i="2"/>
  <c r="P428" i="2"/>
  <c r="BI422" i="2"/>
  <c r="BH422" i="2"/>
  <c r="BG422" i="2"/>
  <c r="BF422" i="2"/>
  <c r="T422" i="2"/>
  <c r="R422" i="2"/>
  <c r="P422" i="2"/>
  <c r="BI419" i="2"/>
  <c r="BH419" i="2"/>
  <c r="BG419" i="2"/>
  <c r="BF419" i="2"/>
  <c r="T419" i="2"/>
  <c r="R419" i="2"/>
  <c r="P419" i="2"/>
  <c r="BI417" i="2"/>
  <c r="BH417" i="2"/>
  <c r="BG417" i="2"/>
  <c r="BF417" i="2"/>
  <c r="T417" i="2"/>
  <c r="R417" i="2"/>
  <c r="P417" i="2"/>
  <c r="BI416" i="2"/>
  <c r="BH416" i="2"/>
  <c r="BG416" i="2"/>
  <c r="BF416" i="2"/>
  <c r="T416" i="2"/>
  <c r="R416" i="2"/>
  <c r="P416" i="2"/>
  <c r="BI412" i="2"/>
  <c r="BH412" i="2"/>
  <c r="BG412" i="2"/>
  <c r="BF412" i="2"/>
  <c r="T412" i="2"/>
  <c r="R412" i="2"/>
  <c r="P412" i="2"/>
  <c r="BI407" i="2"/>
  <c r="BH407" i="2"/>
  <c r="BG407" i="2"/>
  <c r="BF407" i="2"/>
  <c r="T407" i="2"/>
  <c r="R407" i="2"/>
  <c r="P407" i="2"/>
  <c r="BI404" i="2"/>
  <c r="BH404" i="2"/>
  <c r="BG404" i="2"/>
  <c r="BF404" i="2"/>
  <c r="T404" i="2"/>
  <c r="R404" i="2"/>
  <c r="P404" i="2"/>
  <c r="BI401" i="2"/>
  <c r="BH401" i="2"/>
  <c r="BG401" i="2"/>
  <c r="BF401" i="2"/>
  <c r="T401" i="2"/>
  <c r="R401" i="2"/>
  <c r="P401" i="2"/>
  <c r="BI398" i="2"/>
  <c r="BH398" i="2"/>
  <c r="BG398" i="2"/>
  <c r="BF398" i="2"/>
  <c r="T398" i="2"/>
  <c r="R398" i="2"/>
  <c r="P398" i="2"/>
  <c r="BI394" i="2"/>
  <c r="BH394" i="2"/>
  <c r="BG394" i="2"/>
  <c r="BF394" i="2"/>
  <c r="T394" i="2"/>
  <c r="R394" i="2"/>
  <c r="P394" i="2"/>
  <c r="BI390" i="2"/>
  <c r="BH390" i="2"/>
  <c r="BG390" i="2"/>
  <c r="BF390" i="2"/>
  <c r="T390" i="2"/>
  <c r="R390" i="2"/>
  <c r="P390" i="2"/>
  <c r="BI386" i="2"/>
  <c r="BH386" i="2"/>
  <c r="BG386" i="2"/>
  <c r="BF386" i="2"/>
  <c r="T386" i="2"/>
  <c r="R386" i="2"/>
  <c r="P386" i="2"/>
  <c r="BI384" i="2"/>
  <c r="BH384" i="2"/>
  <c r="BG384" i="2"/>
  <c r="BF384" i="2"/>
  <c r="T384" i="2"/>
  <c r="R384" i="2"/>
  <c r="P384" i="2"/>
  <c r="BI380" i="2"/>
  <c r="BH380" i="2"/>
  <c r="BG380" i="2"/>
  <c r="BF380" i="2"/>
  <c r="T380" i="2"/>
  <c r="R380" i="2"/>
  <c r="P380" i="2"/>
  <c r="BI375" i="2"/>
  <c r="BH375" i="2"/>
  <c r="BG375" i="2"/>
  <c r="BF375" i="2"/>
  <c r="T375" i="2"/>
  <c r="R375" i="2"/>
  <c r="P375" i="2"/>
  <c r="BI371" i="2"/>
  <c r="BH371" i="2"/>
  <c r="BG371" i="2"/>
  <c r="BF371" i="2"/>
  <c r="T371" i="2"/>
  <c r="R371" i="2"/>
  <c r="P371" i="2"/>
  <c r="BI366" i="2"/>
  <c r="BH366" i="2"/>
  <c r="BG366" i="2"/>
  <c r="BF366" i="2"/>
  <c r="T366" i="2"/>
  <c r="R366" i="2"/>
  <c r="P366" i="2"/>
  <c r="BI362" i="2"/>
  <c r="BH362" i="2"/>
  <c r="BG362" i="2"/>
  <c r="BF362" i="2"/>
  <c r="T362" i="2"/>
  <c r="R362" i="2"/>
  <c r="P362" i="2"/>
  <c r="BI358" i="2"/>
  <c r="BH358" i="2"/>
  <c r="BG358" i="2"/>
  <c r="BF358" i="2"/>
  <c r="T358" i="2"/>
  <c r="R358" i="2"/>
  <c r="P358" i="2"/>
  <c r="BI351" i="2"/>
  <c r="BH351" i="2"/>
  <c r="BG351" i="2"/>
  <c r="BF351" i="2"/>
  <c r="T351" i="2"/>
  <c r="R351" i="2"/>
  <c r="P351" i="2"/>
  <c r="BI349" i="2"/>
  <c r="BH349" i="2"/>
  <c r="BG349" i="2"/>
  <c r="BF349" i="2"/>
  <c r="T349" i="2"/>
  <c r="R349" i="2"/>
  <c r="P349" i="2"/>
  <c r="BI344" i="2"/>
  <c r="BH344" i="2"/>
  <c r="BG344" i="2"/>
  <c r="BF344" i="2"/>
  <c r="T344" i="2"/>
  <c r="R344" i="2"/>
  <c r="P344" i="2"/>
  <c r="BI340" i="2"/>
  <c r="BH340" i="2"/>
  <c r="BG340" i="2"/>
  <c r="BF340" i="2"/>
  <c r="T340" i="2"/>
  <c r="R340" i="2"/>
  <c r="P340" i="2"/>
  <c r="BI325" i="2"/>
  <c r="BH325" i="2"/>
  <c r="BG325" i="2"/>
  <c r="BF325" i="2"/>
  <c r="T325" i="2"/>
  <c r="R325" i="2"/>
  <c r="P325" i="2"/>
  <c r="BI324" i="2"/>
  <c r="BH324" i="2"/>
  <c r="BG324" i="2"/>
  <c r="BF324" i="2"/>
  <c r="T324" i="2"/>
  <c r="R324" i="2"/>
  <c r="P324" i="2"/>
  <c r="BI319" i="2"/>
  <c r="BH319" i="2"/>
  <c r="BG319" i="2"/>
  <c r="BF319" i="2"/>
  <c r="T319" i="2"/>
  <c r="R319" i="2"/>
  <c r="P319" i="2"/>
  <c r="BI318" i="2"/>
  <c r="BH318" i="2"/>
  <c r="BG318" i="2"/>
  <c r="BF318" i="2"/>
  <c r="T318" i="2"/>
  <c r="R318" i="2"/>
  <c r="P318" i="2"/>
  <c r="BI309" i="2"/>
  <c r="BH309" i="2"/>
  <c r="BG309" i="2"/>
  <c r="BF309" i="2"/>
  <c r="T309" i="2"/>
  <c r="R309" i="2"/>
  <c r="P309" i="2"/>
  <c r="BI308" i="2"/>
  <c r="BH308" i="2"/>
  <c r="BG308" i="2"/>
  <c r="BF308" i="2"/>
  <c r="T308" i="2"/>
  <c r="R308" i="2"/>
  <c r="P308" i="2"/>
  <c r="BI307" i="2"/>
  <c r="BH307" i="2"/>
  <c r="BG307" i="2"/>
  <c r="BF307" i="2"/>
  <c r="T307" i="2"/>
  <c r="R307" i="2"/>
  <c r="P307" i="2"/>
  <c r="BI304" i="2"/>
  <c r="BH304" i="2"/>
  <c r="BG304" i="2"/>
  <c r="BF304" i="2"/>
  <c r="T304" i="2"/>
  <c r="R304" i="2"/>
  <c r="P304" i="2"/>
  <c r="BI303" i="2"/>
  <c r="BH303" i="2"/>
  <c r="BG303" i="2"/>
  <c r="BF303" i="2"/>
  <c r="T303" i="2"/>
  <c r="R303" i="2"/>
  <c r="P303" i="2"/>
  <c r="BI302" i="2"/>
  <c r="BH302" i="2"/>
  <c r="BG302" i="2"/>
  <c r="BF302" i="2"/>
  <c r="T302" i="2"/>
  <c r="R302" i="2"/>
  <c r="P302" i="2"/>
  <c r="BI298" i="2"/>
  <c r="BH298" i="2"/>
  <c r="BG298" i="2"/>
  <c r="BF298" i="2"/>
  <c r="T298" i="2"/>
  <c r="R298" i="2"/>
  <c r="P298" i="2"/>
  <c r="BI293" i="2"/>
  <c r="BH293" i="2"/>
  <c r="BG293" i="2"/>
  <c r="BF293" i="2"/>
  <c r="T293" i="2"/>
  <c r="R293" i="2"/>
  <c r="P293" i="2"/>
  <c r="BI292" i="2"/>
  <c r="BH292" i="2"/>
  <c r="BG292" i="2"/>
  <c r="BF292" i="2"/>
  <c r="T292" i="2"/>
  <c r="R292" i="2"/>
  <c r="P292" i="2"/>
  <c r="BI291" i="2"/>
  <c r="BH291" i="2"/>
  <c r="BG291" i="2"/>
  <c r="BF291" i="2"/>
  <c r="T291" i="2"/>
  <c r="R291" i="2"/>
  <c r="P291" i="2"/>
  <c r="BI288" i="2"/>
  <c r="BH288" i="2"/>
  <c r="BG288" i="2"/>
  <c r="BF288" i="2"/>
  <c r="T288" i="2"/>
  <c r="R288" i="2"/>
  <c r="P288" i="2"/>
  <c r="BI285" i="2"/>
  <c r="BH285" i="2"/>
  <c r="BG285" i="2"/>
  <c r="BF285" i="2"/>
  <c r="T285" i="2"/>
  <c r="R285" i="2"/>
  <c r="P285" i="2"/>
  <c r="BI284" i="2"/>
  <c r="BH284" i="2"/>
  <c r="BG284" i="2"/>
  <c r="BF284" i="2"/>
  <c r="T284" i="2"/>
  <c r="R284" i="2"/>
  <c r="P284" i="2"/>
  <c r="BI283" i="2"/>
  <c r="BH283" i="2"/>
  <c r="BG283" i="2"/>
  <c r="BF283" i="2"/>
  <c r="T283" i="2"/>
  <c r="R283" i="2"/>
  <c r="P283" i="2"/>
  <c r="BI282" i="2"/>
  <c r="BH282" i="2"/>
  <c r="BG282" i="2"/>
  <c r="BF282" i="2"/>
  <c r="T282" i="2"/>
  <c r="R282" i="2"/>
  <c r="P282" i="2"/>
  <c r="BI280" i="2"/>
  <c r="BH280" i="2"/>
  <c r="BG280" i="2"/>
  <c r="BF280" i="2"/>
  <c r="T280" i="2"/>
  <c r="T279" i="2"/>
  <c r="R280" i="2"/>
  <c r="R279" i="2"/>
  <c r="P280" i="2"/>
  <c r="P279" i="2"/>
  <c r="BI278" i="2"/>
  <c r="BH278" i="2"/>
  <c r="BG278" i="2"/>
  <c r="BF278" i="2"/>
  <c r="T278" i="2"/>
  <c r="T277" i="2"/>
  <c r="R278" i="2"/>
  <c r="R277" i="2"/>
  <c r="P278" i="2"/>
  <c r="P277" i="2"/>
  <c r="BI276" i="2"/>
  <c r="BH276" i="2"/>
  <c r="BG276" i="2"/>
  <c r="BF276" i="2"/>
  <c r="T276" i="2"/>
  <c r="T275" i="2"/>
  <c r="R276" i="2"/>
  <c r="R275" i="2"/>
  <c r="P276" i="2"/>
  <c r="P275" i="2"/>
  <c r="BI274" i="2"/>
  <c r="BH274" i="2"/>
  <c r="BG274" i="2"/>
  <c r="BF274" i="2"/>
  <c r="T274" i="2"/>
  <c r="R274" i="2"/>
  <c r="P274" i="2"/>
  <c r="BI270" i="2"/>
  <c r="BH270" i="2"/>
  <c r="BG270" i="2"/>
  <c r="BF270" i="2"/>
  <c r="T270" i="2"/>
  <c r="R270" i="2"/>
  <c r="P270" i="2"/>
  <c r="BI266" i="2"/>
  <c r="BH266" i="2"/>
  <c r="BG266" i="2"/>
  <c r="BF266" i="2"/>
  <c r="T266" i="2"/>
  <c r="R266" i="2"/>
  <c r="P266" i="2"/>
  <c r="BI263" i="2"/>
  <c r="BH263" i="2"/>
  <c r="BG263" i="2"/>
  <c r="BF263" i="2"/>
  <c r="T263" i="2"/>
  <c r="R263" i="2"/>
  <c r="P263" i="2"/>
  <c r="BI251" i="2"/>
  <c r="BH251" i="2"/>
  <c r="BG251" i="2"/>
  <c r="BF251" i="2"/>
  <c r="T251" i="2"/>
  <c r="R251" i="2"/>
  <c r="P251" i="2"/>
  <c r="BI248" i="2"/>
  <c r="BH248" i="2"/>
  <c r="BG248" i="2"/>
  <c r="BF248" i="2"/>
  <c r="T248" i="2"/>
  <c r="T247" i="2"/>
  <c r="R248" i="2"/>
  <c r="R247" i="2"/>
  <c r="P248" i="2"/>
  <c r="P247" i="2"/>
  <c r="BI246" i="2"/>
  <c r="BH246" i="2"/>
  <c r="BG246" i="2"/>
  <c r="BF246" i="2"/>
  <c r="T246" i="2"/>
  <c r="R246" i="2"/>
  <c r="P246" i="2"/>
  <c r="BI243" i="2"/>
  <c r="BH243" i="2"/>
  <c r="BG243" i="2"/>
  <c r="BF243" i="2"/>
  <c r="T243" i="2"/>
  <c r="R243" i="2"/>
  <c r="P243" i="2"/>
  <c r="BI242" i="2"/>
  <c r="BH242" i="2"/>
  <c r="BG242" i="2"/>
  <c r="BF242" i="2"/>
  <c r="T242" i="2"/>
  <c r="R242" i="2"/>
  <c r="P242" i="2"/>
  <c r="BI241" i="2"/>
  <c r="BH241" i="2"/>
  <c r="BG241" i="2"/>
  <c r="BF241" i="2"/>
  <c r="T241" i="2"/>
  <c r="R241" i="2"/>
  <c r="P241" i="2"/>
  <c r="BI240" i="2"/>
  <c r="BH240" i="2"/>
  <c r="BG240" i="2"/>
  <c r="BF240" i="2"/>
  <c r="T240" i="2"/>
  <c r="R240" i="2"/>
  <c r="P240" i="2"/>
  <c r="BI238" i="2"/>
  <c r="BH238" i="2"/>
  <c r="BG238" i="2"/>
  <c r="BF238" i="2"/>
  <c r="T238" i="2"/>
  <c r="R238" i="2"/>
  <c r="P238" i="2"/>
  <c r="BI234" i="2"/>
  <c r="BH234" i="2"/>
  <c r="BG234" i="2"/>
  <c r="BF234" i="2"/>
  <c r="T234" i="2"/>
  <c r="R234" i="2"/>
  <c r="P234" i="2"/>
  <c r="BI230" i="2"/>
  <c r="BH230" i="2"/>
  <c r="BG230" i="2"/>
  <c r="BF230" i="2"/>
  <c r="T230" i="2"/>
  <c r="R230" i="2"/>
  <c r="P230" i="2"/>
  <c r="BI226" i="2"/>
  <c r="BH226" i="2"/>
  <c r="BG226" i="2"/>
  <c r="BF226" i="2"/>
  <c r="T226" i="2"/>
  <c r="R226" i="2"/>
  <c r="P226" i="2"/>
  <c r="BI225" i="2"/>
  <c r="BH225" i="2"/>
  <c r="BG225" i="2"/>
  <c r="BF225" i="2"/>
  <c r="T225" i="2"/>
  <c r="R225" i="2"/>
  <c r="P225" i="2"/>
  <c r="BI219" i="2"/>
  <c r="BH219" i="2"/>
  <c r="BG219" i="2"/>
  <c r="BF219" i="2"/>
  <c r="T219" i="2"/>
  <c r="R219" i="2"/>
  <c r="P219" i="2"/>
  <c r="BI218" i="2"/>
  <c r="BH218" i="2"/>
  <c r="BG218" i="2"/>
  <c r="BF218" i="2"/>
  <c r="T218" i="2"/>
  <c r="R218" i="2"/>
  <c r="P218" i="2"/>
  <c r="BI217" i="2"/>
  <c r="BH217" i="2"/>
  <c r="BG217" i="2"/>
  <c r="BF217" i="2"/>
  <c r="T217" i="2"/>
  <c r="R217" i="2"/>
  <c r="P217" i="2"/>
  <c r="BI214" i="2"/>
  <c r="BH214" i="2"/>
  <c r="BG214" i="2"/>
  <c r="BF214" i="2"/>
  <c r="T214" i="2"/>
  <c r="R214" i="2"/>
  <c r="P214" i="2"/>
  <c r="BI210" i="2"/>
  <c r="BH210" i="2"/>
  <c r="BG210" i="2"/>
  <c r="BF210" i="2"/>
  <c r="T210" i="2"/>
  <c r="R210" i="2"/>
  <c r="P210" i="2"/>
  <c r="BI208" i="2"/>
  <c r="BH208" i="2"/>
  <c r="BG208" i="2"/>
  <c r="BF208" i="2"/>
  <c r="T208" i="2"/>
  <c r="R208" i="2"/>
  <c r="P208" i="2"/>
  <c r="BI204" i="2"/>
  <c r="BH204" i="2"/>
  <c r="BG204" i="2"/>
  <c r="BF204" i="2"/>
  <c r="T204" i="2"/>
  <c r="R204" i="2"/>
  <c r="P204" i="2"/>
  <c r="BI200" i="2"/>
  <c r="BH200" i="2"/>
  <c r="BG200" i="2"/>
  <c r="BF200" i="2"/>
  <c r="T200" i="2"/>
  <c r="R200" i="2"/>
  <c r="P200" i="2"/>
  <c r="BI196" i="2"/>
  <c r="BH196" i="2"/>
  <c r="BG196" i="2"/>
  <c r="BF196" i="2"/>
  <c r="T196" i="2"/>
  <c r="R196" i="2"/>
  <c r="P196" i="2"/>
  <c r="BI191" i="2"/>
  <c r="BH191" i="2"/>
  <c r="BG191" i="2"/>
  <c r="BF191" i="2"/>
  <c r="T191" i="2"/>
  <c r="R191" i="2"/>
  <c r="P191" i="2"/>
  <c r="BI188" i="2"/>
  <c r="BH188" i="2"/>
  <c r="BG188" i="2"/>
  <c r="BF188" i="2"/>
  <c r="T188" i="2"/>
  <c r="R188" i="2"/>
  <c r="P188" i="2"/>
  <c r="BI184" i="2"/>
  <c r="BH184" i="2"/>
  <c r="BG184" i="2"/>
  <c r="BF184" i="2"/>
  <c r="T184" i="2"/>
  <c r="R184" i="2"/>
  <c r="P184" i="2"/>
  <c r="BI180" i="2"/>
  <c r="BH180" i="2"/>
  <c r="BG180" i="2"/>
  <c r="BF180" i="2"/>
  <c r="T180" i="2"/>
  <c r="R180" i="2"/>
  <c r="P180" i="2"/>
  <c r="BI175" i="2"/>
  <c r="BH175" i="2"/>
  <c r="BG175" i="2"/>
  <c r="BF175" i="2"/>
  <c r="T175" i="2"/>
  <c r="T174" i="2"/>
  <c r="R175" i="2"/>
  <c r="R174" i="2"/>
  <c r="P175" i="2"/>
  <c r="P174" i="2"/>
  <c r="BI173" i="2"/>
  <c r="BH173" i="2"/>
  <c r="BG173" i="2"/>
  <c r="BF173" i="2"/>
  <c r="T173" i="2"/>
  <c r="R173" i="2"/>
  <c r="P173" i="2"/>
  <c r="BI169" i="2"/>
  <c r="BH169" i="2"/>
  <c r="BG169" i="2"/>
  <c r="BF169" i="2"/>
  <c r="T169" i="2"/>
  <c r="R169" i="2"/>
  <c r="P169" i="2"/>
  <c r="BI163" i="2"/>
  <c r="BH163" i="2"/>
  <c r="BG163" i="2"/>
  <c r="BF163" i="2"/>
  <c r="T163" i="2"/>
  <c r="R163" i="2"/>
  <c r="P163" i="2"/>
  <c r="BI157" i="2"/>
  <c r="BH157" i="2"/>
  <c r="BG157" i="2"/>
  <c r="BF157" i="2"/>
  <c r="T157" i="2"/>
  <c r="R157" i="2"/>
  <c r="P157" i="2"/>
  <c r="BI155" i="2"/>
  <c r="BH155" i="2"/>
  <c r="BG155" i="2"/>
  <c r="BF155" i="2"/>
  <c r="T155" i="2"/>
  <c r="R155" i="2"/>
  <c r="P155" i="2"/>
  <c r="BI152" i="2"/>
  <c r="BH152" i="2"/>
  <c r="BG152" i="2"/>
  <c r="BF152" i="2"/>
  <c r="T152" i="2"/>
  <c r="R152" i="2"/>
  <c r="P152" i="2"/>
  <c r="BI149" i="2"/>
  <c r="BH149" i="2"/>
  <c r="BG149" i="2"/>
  <c r="BF149" i="2"/>
  <c r="T149" i="2"/>
  <c r="R149" i="2"/>
  <c r="P149" i="2"/>
  <c r="BI145" i="2"/>
  <c r="BH145" i="2"/>
  <c r="BG145" i="2"/>
  <c r="BF145" i="2"/>
  <c r="T145" i="2"/>
  <c r="R145" i="2"/>
  <c r="P145" i="2"/>
  <c r="BI141" i="2"/>
  <c r="BH141" i="2"/>
  <c r="BG141" i="2"/>
  <c r="BF141" i="2"/>
  <c r="T141" i="2"/>
  <c r="R141" i="2"/>
  <c r="P141" i="2"/>
  <c r="F132" i="2"/>
  <c r="E130" i="2"/>
  <c r="F89" i="2"/>
  <c r="E87" i="2"/>
  <c r="J24" i="2"/>
  <c r="E24" i="2"/>
  <c r="J135" i="2"/>
  <c r="J23" i="2"/>
  <c r="J21" i="2"/>
  <c r="E21" i="2"/>
  <c r="J134" i="2"/>
  <c r="J20" i="2"/>
  <c r="J18" i="2"/>
  <c r="E18" i="2"/>
  <c r="F135" i="2"/>
  <c r="J17" i="2"/>
  <c r="J15" i="2"/>
  <c r="E15" i="2"/>
  <c r="F134" i="2"/>
  <c r="J14" i="2"/>
  <c r="J12" i="2"/>
  <c r="J89" i="2"/>
  <c r="E7" i="2"/>
  <c r="E128" i="2"/>
  <c r="L90" i="1"/>
  <c r="AM90" i="1"/>
  <c r="AM89" i="1"/>
  <c r="L89" i="1"/>
  <c r="AM87" i="1"/>
  <c r="L87" i="1"/>
  <c r="L85" i="1"/>
  <c r="L84" i="1"/>
  <c r="J576" i="2"/>
  <c r="BK535" i="2"/>
  <c r="J480" i="2"/>
  <c r="BK469" i="2"/>
  <c r="BK463" i="2"/>
  <c r="BK419" i="2"/>
  <c r="J394" i="2"/>
  <c r="BK380" i="2"/>
  <c r="J318" i="2"/>
  <c r="J303" i="2"/>
  <c r="J283" i="2"/>
  <c r="J238" i="2"/>
  <c r="BK217" i="2"/>
  <c r="BK196" i="2"/>
  <c r="J173" i="2"/>
  <c r="BK574" i="2"/>
  <c r="BK571" i="2"/>
  <c r="J512" i="2"/>
  <c r="BK480" i="2"/>
  <c r="J463" i="2"/>
  <c r="BK437" i="2"/>
  <c r="J407" i="2"/>
  <c r="J375" i="2"/>
  <c r="BK362" i="2"/>
  <c r="BK318" i="2"/>
  <c r="BK280" i="2"/>
  <c r="J263" i="2"/>
  <c r="BK243" i="2"/>
  <c r="BK219" i="2"/>
  <c r="J196" i="2"/>
  <c r="J180" i="2"/>
  <c r="BK155" i="2"/>
  <c r="BK587" i="2"/>
  <c r="J586" i="2"/>
  <c r="J580" i="2"/>
  <c r="J527" i="2"/>
  <c r="J494" i="2"/>
  <c r="BK487" i="2"/>
  <c r="J465" i="2"/>
  <c r="J456" i="2"/>
  <c r="J437" i="2"/>
  <c r="J419" i="2"/>
  <c r="BK404" i="2"/>
  <c r="BK384" i="2"/>
  <c r="BK366" i="2"/>
  <c r="BK325" i="2"/>
  <c r="BK304" i="2"/>
  <c r="J288" i="2"/>
  <c r="J278" i="2"/>
  <c r="BK263" i="2"/>
  <c r="J243" i="2"/>
  <c r="BK240" i="2"/>
  <c r="J219" i="2"/>
  <c r="BK200" i="2"/>
  <c r="J163" i="2"/>
  <c r="J149" i="2"/>
  <c r="BK583" i="2"/>
  <c r="J575" i="2"/>
  <c r="BK567" i="2"/>
  <c r="BK533" i="2"/>
  <c r="J505" i="2"/>
  <c r="BK490" i="2"/>
  <c r="BK450" i="2"/>
  <c r="BK428" i="2"/>
  <c r="J380" i="2"/>
  <c r="J324" i="2"/>
  <c r="J304" i="2"/>
  <c r="J293" i="2"/>
  <c r="J284" i="2"/>
  <c r="BK270" i="2"/>
  <c r="J240" i="2"/>
  <c r="BK208" i="2"/>
  <c r="J157" i="3"/>
  <c r="J149" i="3"/>
  <c r="J133" i="3"/>
  <c r="BK154" i="3"/>
  <c r="BK144" i="3"/>
  <c r="J136" i="3"/>
  <c r="J129" i="3"/>
  <c r="J155" i="3"/>
  <c r="BK149" i="3"/>
  <c r="BK145" i="3"/>
  <c r="J137" i="3"/>
  <c r="BK152" i="3"/>
  <c r="J145" i="3"/>
  <c r="BK137" i="3"/>
  <c r="J128" i="3"/>
  <c r="BK172" i="4"/>
  <c r="BK161" i="4"/>
  <c r="J142" i="4"/>
  <c r="J126" i="4"/>
  <c r="J170" i="4"/>
  <c r="J166" i="4"/>
  <c r="BK160" i="4"/>
  <c r="J150" i="4"/>
  <c r="BK136" i="4"/>
  <c r="BK129" i="4"/>
  <c r="BK171" i="4"/>
  <c r="BK164" i="4"/>
  <c r="BK159" i="4"/>
  <c r="J151" i="4"/>
  <c r="J147" i="4"/>
  <c r="J138" i="4"/>
  <c r="BK133" i="4"/>
  <c r="J128" i="4"/>
  <c r="BK122" i="4"/>
  <c r="J171" i="4"/>
  <c r="J160" i="4"/>
  <c r="BK155" i="4"/>
  <c r="J149" i="4"/>
  <c r="J144" i="4"/>
  <c r="BK141" i="4"/>
  <c r="BK131" i="4"/>
  <c r="BK124" i="4"/>
  <c r="BK232" i="5"/>
  <c r="BK226" i="5"/>
  <c r="J221" i="5"/>
  <c r="BK210" i="5"/>
  <c r="BK205" i="5"/>
  <c r="J195" i="5"/>
  <c r="BK185" i="5"/>
  <c r="BK173" i="5"/>
  <c r="J167" i="5"/>
  <c r="BK160" i="5"/>
  <c r="BK155" i="5"/>
  <c r="J149" i="5"/>
  <c r="J141" i="5"/>
  <c r="J134" i="5"/>
  <c r="BK130" i="5"/>
  <c r="J122" i="5"/>
  <c r="J229" i="5"/>
  <c r="J218" i="5"/>
  <c r="J215" i="5"/>
  <c r="BK199" i="5"/>
  <c r="J186" i="5"/>
  <c r="BK181" i="5"/>
  <c r="J177" i="5"/>
  <c r="J173" i="5"/>
  <c r="J164" i="5"/>
  <c r="BK159" i="5"/>
  <c r="J146" i="5"/>
  <c r="BK142" i="5"/>
  <c r="J138" i="5"/>
  <c r="J222" i="5"/>
  <c r="J206" i="5"/>
  <c r="J201" i="5"/>
  <c r="BK194" i="5"/>
  <c r="J187" i="5"/>
  <c r="BK174" i="5"/>
  <c r="BK166" i="5"/>
  <c r="BK156" i="5"/>
  <c r="BK149" i="5"/>
  <c r="BK140" i="5"/>
  <c r="J125" i="5"/>
  <c r="J228" i="5"/>
  <c r="J219" i="5"/>
  <c r="BK212" i="5"/>
  <c r="J208" i="5"/>
  <c r="BK202" i="5"/>
  <c r="BK192" i="5"/>
  <c r="J188" i="5"/>
  <c r="J185" i="5"/>
  <c r="J179" i="5"/>
  <c r="J176" i="5"/>
  <c r="BK167" i="5"/>
  <c r="J150" i="5"/>
  <c r="BK135" i="5"/>
  <c r="BK126" i="5"/>
  <c r="J179" i="6"/>
  <c r="BK173" i="6"/>
  <c r="J163" i="6"/>
  <c r="J157" i="6"/>
  <c r="BK150" i="6"/>
  <c r="J144" i="6"/>
  <c r="J137" i="6"/>
  <c r="BK130" i="6"/>
  <c r="BK124" i="6"/>
  <c r="BK181" i="6"/>
  <c r="BK170" i="6"/>
  <c r="BK163" i="6"/>
  <c r="BK147" i="6"/>
  <c r="BK142" i="6"/>
  <c r="BK132" i="6"/>
  <c r="J122" i="6"/>
  <c r="J178" i="6"/>
  <c r="J167" i="6"/>
  <c r="BK157" i="6"/>
  <c r="J147" i="6"/>
  <c r="J135" i="6"/>
  <c r="J126" i="6"/>
  <c r="J177" i="6"/>
  <c r="J166" i="6"/>
  <c r="J159" i="6"/>
  <c r="J153" i="6"/>
  <c r="BK149" i="6"/>
  <c r="J142" i="6"/>
  <c r="BK121" i="6"/>
  <c r="J136" i="7"/>
  <c r="BK122" i="7"/>
  <c r="J134" i="7"/>
  <c r="J123" i="7"/>
  <c r="J127" i="7"/>
  <c r="BK121" i="7"/>
  <c r="J131" i="7"/>
  <c r="BK128" i="7"/>
  <c r="J124" i="7"/>
  <c r="J120" i="7"/>
  <c r="BK170" i="8"/>
  <c r="BK157" i="8"/>
  <c r="BK152" i="8"/>
  <c r="BK144" i="8"/>
  <c r="J134" i="8"/>
  <c r="J168" i="8"/>
  <c r="BK163" i="8"/>
  <c r="J152" i="8"/>
  <c r="J139" i="8"/>
  <c r="J129" i="8"/>
  <c r="BK159" i="8"/>
  <c r="J145" i="8"/>
  <c r="BK136" i="8"/>
  <c r="BK132" i="8"/>
  <c r="J173" i="8"/>
  <c r="J162" i="8"/>
  <c r="J159" i="8"/>
  <c r="J154" i="8"/>
  <c r="J142" i="8"/>
  <c r="J136" i="8"/>
  <c r="BK129" i="8"/>
  <c r="BK121" i="9"/>
  <c r="BK122" i="9"/>
  <c r="BK119" i="10"/>
  <c r="BK128" i="11"/>
  <c r="BK134" i="11"/>
  <c r="J127" i="11"/>
  <c r="J121" i="11"/>
  <c r="BK129" i="11"/>
  <c r="BK121" i="11"/>
  <c r="J131" i="11"/>
  <c r="J124" i="11"/>
  <c r="BK135" i="12"/>
  <c r="BK127" i="12"/>
  <c r="BK123" i="12"/>
  <c r="J134" i="12"/>
  <c r="BK130" i="12"/>
  <c r="BK134" i="12"/>
  <c r="J127" i="12"/>
  <c r="BK122" i="12"/>
  <c r="J130" i="12"/>
  <c r="BK575" i="2"/>
  <c r="BK551" i="2"/>
  <c r="J503" i="2"/>
  <c r="BK466" i="2"/>
  <c r="J447" i="2"/>
  <c r="BK417" i="2"/>
  <c r="J349" i="2"/>
  <c r="BK308" i="2"/>
  <c r="J302" i="2"/>
  <c r="BK282" i="2"/>
  <c r="J234" i="2"/>
  <c r="J204" i="2"/>
  <c r="BK175" i="2"/>
  <c r="BK580" i="2"/>
  <c r="J521" i="2"/>
  <c r="BK471" i="2"/>
  <c r="BK456" i="2"/>
  <c r="J428" i="2"/>
  <c r="J390" i="2"/>
  <c r="J366" i="2"/>
  <c r="J325" i="2"/>
  <c r="BK278" i="2"/>
  <c r="BK238" i="2"/>
  <c r="J218" i="2"/>
  <c r="BK191" i="2"/>
  <c r="J184" i="2"/>
  <c r="J157" i="2"/>
  <c r="J589" i="2"/>
  <c r="BK586" i="2"/>
  <c r="J571" i="2"/>
  <c r="BK521" i="2"/>
  <c r="J497" i="2"/>
  <c r="J483" i="2"/>
  <c r="BK459" i="2"/>
  <c r="BK440" i="2"/>
  <c r="J433" i="2"/>
  <c r="J401" i="2"/>
  <c r="J386" i="2"/>
  <c r="J362" i="2"/>
  <c r="J344" i="2"/>
  <c r="J308" i="2"/>
  <c r="J291" i="2"/>
  <c r="BK283" i="2"/>
  <c r="BK248" i="2"/>
  <c r="J241" i="2"/>
  <c r="BK214" i="2"/>
  <c r="J175" i="2"/>
  <c r="BK157" i="2"/>
  <c r="J581" i="2"/>
  <c r="J572" i="2"/>
  <c r="BK518" i="2"/>
  <c r="BK497" i="2"/>
  <c r="J459" i="2"/>
  <c r="J429" i="2"/>
  <c r="BK398" i="2"/>
  <c r="BK344" i="2"/>
  <c r="BK307" i="2"/>
  <c r="J292" i="2"/>
  <c r="BK251" i="2"/>
  <c r="BK226" i="2"/>
  <c r="BK169" i="2"/>
  <c r="J154" i="3"/>
  <c r="BK142" i="3"/>
  <c r="BK155" i="3"/>
  <c r="J140" i="3"/>
  <c r="BK132" i="3"/>
  <c r="BK127" i="3"/>
  <c r="J151" i="3"/>
  <c r="BK147" i="3"/>
  <c r="J141" i="3"/>
  <c r="BK157" i="3"/>
  <c r="BK146" i="3"/>
  <c r="BK141" i="3"/>
  <c r="BK130" i="3"/>
  <c r="BK165" i="4"/>
  <c r="J156" i="4"/>
  <c r="J139" i="4"/>
  <c r="BK134" i="4"/>
  <c r="J123" i="4"/>
  <c r="J167" i="4"/>
  <c r="BK156" i="4"/>
  <c r="BK151" i="4"/>
  <c r="J141" i="4"/>
  <c r="J133" i="4"/>
  <c r="BK120" i="4"/>
  <c r="J165" i="4"/>
  <c r="J155" i="4"/>
  <c r="BK149" i="4"/>
  <c r="J140" i="4"/>
  <c r="J134" i="4"/>
  <c r="J129" i="4"/>
  <c r="J124" i="4"/>
  <c r="J172" i="4"/>
  <c r="J161" i="4"/>
  <c r="J154" i="4"/>
  <c r="J148" i="4"/>
  <c r="BK143" i="4"/>
  <c r="BK139" i="4"/>
  <c r="BK126" i="4"/>
  <c r="J120" i="4"/>
  <c r="J231" i="5"/>
  <c r="BK223" i="5"/>
  <c r="BK215" i="5"/>
  <c r="BK208" i="5"/>
  <c r="BK198" i="5"/>
  <c r="J192" i="5"/>
  <c r="J182" i="5"/>
  <c r="J172" i="5"/>
  <c r="BK164" i="5"/>
  <c r="BK157" i="5"/>
  <c r="J153" i="5"/>
  <c r="J143" i="5"/>
  <c r="BK138" i="5"/>
  <c r="J132" i="5"/>
  <c r="BK123" i="5"/>
  <c r="BK231" i="5"/>
  <c r="BK220" i="5"/>
  <c r="BK216" i="5"/>
  <c r="J212" i="5"/>
  <c r="J190" i="5"/>
  <c r="BK178" i="5"/>
  <c r="J174" i="5"/>
  <c r="J163" i="5"/>
  <c r="J157" i="5"/>
  <c r="BK145" i="5"/>
  <c r="BK139" i="5"/>
  <c r="J137" i="5"/>
  <c r="BK207" i="5"/>
  <c r="J202" i="5"/>
  <c r="J197" i="5"/>
  <c r="J191" i="5"/>
  <c r="BK182" i="5"/>
  <c r="BK169" i="5"/>
  <c r="J162" i="5"/>
  <c r="BK151" i="5"/>
  <c r="J144" i="5"/>
  <c r="BK137" i="5"/>
  <c r="J121" i="5"/>
  <c r="J226" i="5"/>
  <c r="BK214" i="5"/>
  <c r="J210" i="5"/>
  <c r="J203" i="5"/>
  <c r="BK195" i="5"/>
  <c r="BK190" i="5"/>
  <c r="BK183" i="5"/>
  <c r="J178" i="5"/>
  <c r="J168" i="5"/>
  <c r="BK153" i="5"/>
  <c r="J145" i="5"/>
  <c r="BK128" i="5"/>
  <c r="BK122" i="5"/>
  <c r="BK176" i="6"/>
  <c r="BK166" i="6"/>
  <c r="J161" i="6"/>
  <c r="J155" i="6"/>
  <c r="BK148" i="6"/>
  <c r="BK141" i="6"/>
  <c r="BK133" i="6"/>
  <c r="J128" i="6"/>
  <c r="J121" i="6"/>
  <c r="BK175" i="6"/>
  <c r="J169" i="6"/>
  <c r="BK161" i="6"/>
  <c r="J145" i="6"/>
  <c r="BK137" i="6"/>
  <c r="BK131" i="6"/>
  <c r="BK128" i="6"/>
  <c r="J182" i="6"/>
  <c r="J172" i="6"/>
  <c r="BK159" i="6"/>
  <c r="J148" i="6"/>
  <c r="BK140" i="6"/>
  <c r="J132" i="6"/>
  <c r="J124" i="6"/>
  <c r="BK174" i="6"/>
  <c r="BK171" i="6"/>
  <c r="BK164" i="6"/>
  <c r="BK155" i="6"/>
  <c r="BK151" i="6"/>
  <c r="J143" i="6"/>
  <c r="BK135" i="6"/>
  <c r="J137" i="7"/>
  <c r="BK129" i="7"/>
  <c r="J135" i="7"/>
  <c r="BK131" i="7"/>
  <c r="BK135" i="7"/>
  <c r="BK123" i="7"/>
  <c r="BK132" i="7"/>
  <c r="J126" i="7"/>
  <c r="J163" i="8"/>
  <c r="BK155" i="8"/>
  <c r="J149" i="8"/>
  <c r="J143" i="8"/>
  <c r="BK173" i="8"/>
  <c r="J167" i="8"/>
  <c r="J158" i="8"/>
  <c r="J150" i="8"/>
  <c r="BK130" i="8"/>
  <c r="J161" i="8"/>
  <c r="BK142" i="8"/>
  <c r="BK134" i="8"/>
  <c r="J130" i="8"/>
  <c r="BK168" i="8"/>
  <c r="BK161" i="8"/>
  <c r="J157" i="8"/>
  <c r="BK143" i="8"/>
  <c r="BK133" i="8"/>
  <c r="J122" i="9"/>
  <c r="BK119" i="9"/>
  <c r="J121" i="9"/>
  <c r="J120" i="9"/>
  <c r="J123" i="9"/>
  <c r="BK120" i="10"/>
  <c r="J135" i="11"/>
  <c r="BK136" i="11"/>
  <c r="J129" i="11"/>
  <c r="BK131" i="11"/>
  <c r="J126" i="11"/>
  <c r="BK135" i="11"/>
  <c r="BK126" i="11"/>
  <c r="BK137" i="12"/>
  <c r="J128" i="12"/>
  <c r="J124" i="12"/>
  <c r="J135" i="12"/>
  <c r="J131" i="12"/>
  <c r="J121" i="12"/>
  <c r="J129" i="12"/>
  <c r="BK133" i="12"/>
  <c r="J128" i="13"/>
  <c r="J121" i="13"/>
  <c r="BK122" i="13"/>
  <c r="BK126" i="13"/>
  <c r="J583" i="2"/>
  <c r="J574" i="2"/>
  <c r="J533" i="2"/>
  <c r="J471" i="2"/>
  <c r="J464" i="2"/>
  <c r="BK422" i="2"/>
  <c r="J398" i="2"/>
  <c r="J384" i="2"/>
  <c r="BK319" i="2"/>
  <c r="J307" i="2"/>
  <c r="BK288" i="2"/>
  <c r="J280" i="2"/>
  <c r="BK218" i="2"/>
  <c r="J208" i="2"/>
  <c r="BK180" i="2"/>
  <c r="BK145" i="2"/>
  <c r="BK572" i="2"/>
  <c r="J518" i="2"/>
  <c r="BK505" i="2"/>
  <c r="J469" i="2"/>
  <c r="J450" i="2"/>
  <c r="BK416" i="2"/>
  <c r="J404" i="2"/>
  <c r="BK340" i="2"/>
  <c r="J282" i="2"/>
  <c r="J274" i="2"/>
  <c r="J246" i="2"/>
  <c r="BK230" i="2"/>
  <c r="J200" i="2"/>
  <c r="J188" i="2"/>
  <c r="BK163" i="2"/>
  <c r="BK589" i="2"/>
  <c r="J587" i="2"/>
  <c r="BK581" i="2"/>
  <c r="J570" i="2"/>
  <c r="BK503" i="2"/>
  <c r="J490" i="2"/>
  <c r="J466" i="2"/>
  <c r="BK447" i="2"/>
  <c r="J436" i="2"/>
  <c r="BK412" i="2"/>
  <c r="BK394" i="2"/>
  <c r="BK375" i="2"/>
  <c r="BK349" i="2"/>
  <c r="BK309" i="2"/>
  <c r="J298" i="2"/>
  <c r="BK285" i="2"/>
  <c r="J270" i="2"/>
  <c r="BK246" i="2"/>
  <c r="J226" i="2"/>
  <c r="J217" i="2"/>
  <c r="BK184" i="2"/>
  <c r="J155" i="2"/>
  <c r="J145" i="2"/>
  <c r="BK576" i="2"/>
  <c r="BK570" i="2"/>
  <c r="J535" i="2"/>
  <c r="J509" i="2"/>
  <c r="BK494" i="2"/>
  <c r="BK483" i="2"/>
  <c r="BK436" i="2"/>
  <c r="J422" i="2"/>
  <c r="BK351" i="2"/>
  <c r="J319" i="2"/>
  <c r="BK302" i="2"/>
  <c r="BK291" i="2"/>
  <c r="BK274" i="2"/>
  <c r="BK241" i="2"/>
  <c r="J210" i="2"/>
  <c r="BK141" i="2"/>
  <c r="J150" i="3"/>
  <c r="BK136" i="3"/>
  <c r="J156" i="3"/>
  <c r="BK148" i="3"/>
  <c r="BK133" i="3"/>
  <c r="BK128" i="3"/>
  <c r="BK153" i="3"/>
  <c r="J146" i="3"/>
  <c r="J138" i="3"/>
  <c r="J153" i="3"/>
  <c r="J144" i="3"/>
  <c r="J131" i="3"/>
  <c r="J127" i="3"/>
  <c r="BK169" i="4"/>
  <c r="BK162" i="4"/>
  <c r="J143" i="4"/>
  <c r="BK137" i="4"/>
  <c r="J125" i="4"/>
  <c r="BK168" i="4"/>
  <c r="J164" i="4"/>
  <c r="J152" i="4"/>
  <c r="BK145" i="4"/>
  <c r="J135" i="4"/>
  <c r="J127" i="4"/>
  <c r="BK167" i="4"/>
  <c r="J162" i="4"/>
  <c r="BK154" i="4"/>
  <c r="BK148" i="4"/>
  <c r="J137" i="4"/>
  <c r="J131" i="4"/>
  <c r="BK127" i="4"/>
  <c r="BK121" i="4"/>
  <c r="BK170" i="4"/>
  <c r="J159" i="4"/>
  <c r="BK153" i="4"/>
  <c r="BK146" i="4"/>
  <c r="BK142" i="4"/>
  <c r="BK128" i="4"/>
  <c r="J121" i="4"/>
  <c r="J232" i="5"/>
  <c r="J225" i="5"/>
  <c r="J220" i="5"/>
  <c r="BK209" i="5"/>
  <c r="J204" i="5"/>
  <c r="J193" i="5"/>
  <c r="BK184" i="5"/>
  <c r="J170" i="5"/>
  <c r="BK163" i="5"/>
  <c r="J156" i="5"/>
  <c r="BK150" i="5"/>
  <c r="J142" i="5"/>
  <c r="J139" i="5"/>
  <c r="J131" i="5"/>
  <c r="BK124" i="5"/>
  <c r="J230" i="5"/>
  <c r="BK219" i="5"/>
  <c r="J200" i="5"/>
  <c r="J196" i="5"/>
  <c r="BK180" i="5"/>
  <c r="BK176" i="5"/>
  <c r="BK172" i="5"/>
  <c r="BK162" i="5"/>
  <c r="J151" i="5"/>
  <c r="BK144" i="5"/>
  <c r="J136" i="5"/>
  <c r="J135" i="5"/>
  <c r="BK134" i="5"/>
  <c r="BK132" i="5"/>
  <c r="BK131" i="5"/>
  <c r="J130" i="5"/>
  <c r="J129" i="5"/>
  <c r="BK127" i="5"/>
  <c r="J126" i="5"/>
  <c r="J124" i="5"/>
  <c r="BK229" i="5"/>
  <c r="BK228" i="5"/>
  <c r="BK225" i="5"/>
  <c r="J223" i="5"/>
  <c r="BK217" i="5"/>
  <c r="BK204" i="5"/>
  <c r="J199" i="5"/>
  <c r="BK193" i="5"/>
  <c r="J175" i="5"/>
  <c r="BK168" i="5"/>
  <c r="J159" i="5"/>
  <c r="BK152" i="5"/>
  <c r="BK143" i="5"/>
  <c r="J128" i="5"/>
  <c r="BK230" i="5"/>
  <c r="BK222" i="5"/>
  <c r="J213" i="5"/>
  <c r="J209" i="5"/>
  <c r="J205" i="5"/>
  <c r="BK200" i="5"/>
  <c r="BK191" i="5"/>
  <c r="BK187" i="5"/>
  <c r="J181" i="5"/>
  <c r="BK170" i="5"/>
  <c r="J158" i="5"/>
  <c r="BK146" i="5"/>
  <c r="BK129" i="5"/>
  <c r="BK180" i="6"/>
  <c r="J175" i="6"/>
  <c r="BK165" i="6"/>
  <c r="J158" i="6"/>
  <c r="J151" i="6"/>
  <c r="BK145" i="6"/>
  <c r="J139" i="6"/>
  <c r="J131" i="6"/>
  <c r="J125" i="6"/>
  <c r="BK182" i="6"/>
  <c r="J174" i="6"/>
  <c r="BK168" i="6"/>
  <c r="BK160" i="6"/>
  <c r="BK144" i="6"/>
  <c r="BK134" i="6"/>
  <c r="J129" i="6"/>
  <c r="J123" i="6"/>
  <c r="J180" i="6"/>
  <c r="J168" i="6"/>
  <c r="J156" i="6"/>
  <c r="BK146" i="6"/>
  <c r="J133" i="6"/>
  <c r="BK125" i="6"/>
  <c r="J176" i="6"/>
  <c r="BK172" i="6"/>
  <c r="J165" i="6"/>
  <c r="BK158" i="6"/>
  <c r="J146" i="6"/>
  <c r="BK126" i="6"/>
  <c r="BK134" i="7"/>
  <c r="J128" i="7"/>
  <c r="BK120" i="7"/>
  <c r="J132" i="7"/>
  <c r="BK137" i="7"/>
  <c r="BK124" i="7"/>
  <c r="J133" i="7"/>
  <c r="J129" i="7"/>
  <c r="J125" i="7"/>
  <c r="J122" i="7"/>
  <c r="BK172" i="8"/>
  <c r="BK162" i="8"/>
  <c r="BK150" i="8"/>
  <c r="BK145" i="8"/>
  <c r="BK138" i="8"/>
  <c r="J170" i="8"/>
  <c r="BK164" i="8"/>
  <c r="J151" i="8"/>
  <c r="J135" i="8"/>
  <c r="BK165" i="8"/>
  <c r="J160" i="8"/>
  <c r="J148" i="8"/>
  <c r="J140" i="8"/>
  <c r="J133" i="8"/>
  <c r="BK128" i="8"/>
  <c r="BK167" i="8"/>
  <c r="BK158" i="8"/>
  <c r="BK149" i="8"/>
  <c r="J138" i="8"/>
  <c r="J132" i="8"/>
  <c r="BK124" i="9"/>
  <c r="J119" i="9"/>
  <c r="J136" i="11"/>
  <c r="BK133" i="11"/>
  <c r="BK125" i="11"/>
  <c r="J133" i="11"/>
  <c r="J128" i="11"/>
  <c r="BK122" i="11"/>
  <c r="J134" i="11"/>
  <c r="BK127" i="11"/>
  <c r="BK123" i="11"/>
  <c r="BK129" i="12"/>
  <c r="BK125" i="12"/>
  <c r="BK136" i="12"/>
  <c r="BK132" i="12"/>
  <c r="BK128" i="12"/>
  <c r="J133" i="12"/>
  <c r="BK124" i="12"/>
  <c r="BK121" i="12"/>
  <c r="BK126" i="12"/>
  <c r="J123" i="13"/>
  <c r="J126" i="13"/>
  <c r="BK121" i="13"/>
  <c r="BK123" i="13"/>
  <c r="J577" i="2"/>
  <c r="J567" i="2"/>
  <c r="J477" i="2"/>
  <c r="BK465" i="2"/>
  <c r="BK429" i="2"/>
  <c r="BK401" i="2"/>
  <c r="BK386" i="2"/>
  <c r="J351" i="2"/>
  <c r="J309" i="2"/>
  <c r="BK292" i="2"/>
  <c r="J266" i="2"/>
  <c r="J230" i="2"/>
  <c r="J214" i="2"/>
  <c r="J191" i="2"/>
  <c r="J152" i="2"/>
  <c r="BK573" i="2"/>
  <c r="BK527" i="2"/>
  <c r="BK509" i="2"/>
  <c r="BK500" i="2"/>
  <c r="BK464" i="2"/>
  <c r="J440" i="2"/>
  <c r="J412" i="2"/>
  <c r="J371" i="2"/>
  <c r="BK358" i="2"/>
  <c r="BK284" i="2"/>
  <c r="BK276" i="2"/>
  <c r="J248" i="2"/>
  <c r="BK234" i="2"/>
  <c r="BK204" i="2"/>
  <c r="BK188" i="2"/>
  <c r="BK173" i="2"/>
  <c r="AS94" i="1"/>
  <c r="J417" i="2"/>
  <c r="BK407" i="2"/>
  <c r="BK390" i="2"/>
  <c r="BK371" i="2"/>
  <c r="J358" i="2"/>
  <c r="BK324" i="2"/>
  <c r="BK293" i="2"/>
  <c r="J285" i="2"/>
  <c r="BK266" i="2"/>
  <c r="J251" i="2"/>
  <c r="BK242" i="2"/>
  <c r="BK225" i="2"/>
  <c r="BK210" i="2"/>
  <c r="J169" i="2"/>
  <c r="BK152" i="2"/>
  <c r="J141" i="2"/>
  <c r="BK577" i="2"/>
  <c r="J573" i="2"/>
  <c r="J551" i="2"/>
  <c r="BK512" i="2"/>
  <c r="J500" i="2"/>
  <c r="J487" i="2"/>
  <c r="BK477" i="2"/>
  <c r="BK433" i="2"/>
  <c r="J416" i="2"/>
  <c r="J340" i="2"/>
  <c r="BK303" i="2"/>
  <c r="BK298" i="2"/>
  <c r="J276" i="2"/>
  <c r="J242" i="2"/>
  <c r="J225" i="2"/>
  <c r="BK149" i="2"/>
  <c r="J152" i="3"/>
  <c r="J147" i="3"/>
  <c r="J130" i="3"/>
  <c r="BK151" i="3"/>
  <c r="BK138" i="3"/>
  <c r="BK131" i="3"/>
  <c r="BK156" i="3"/>
  <c r="BK150" i="3"/>
  <c r="BK140" i="3"/>
  <c r="J132" i="3"/>
  <c r="J148" i="3"/>
  <c r="J142" i="3"/>
  <c r="BK129" i="3"/>
  <c r="J168" i="4"/>
  <c r="BK163" i="4"/>
  <c r="BK144" i="4"/>
  <c r="BK138" i="4"/>
  <c r="J136" i="4"/>
  <c r="BK173" i="4"/>
  <c r="J163" i="4"/>
  <c r="J153" i="4"/>
  <c r="BK147" i="4"/>
  <c r="BK132" i="4"/>
  <c r="BK123" i="4"/>
  <c r="BK166" i="4"/>
  <c r="J157" i="4"/>
  <c r="BK150" i="4"/>
  <c r="J146" i="4"/>
  <c r="BK135" i="4"/>
  <c r="J132" i="4"/>
  <c r="BK130" i="4"/>
  <c r="BK125" i="4"/>
  <c r="J173" i="4"/>
  <c r="J169" i="4"/>
  <c r="BK157" i="4"/>
  <c r="BK152" i="4"/>
  <c r="J145" i="4"/>
  <c r="BK140" i="4"/>
  <c r="J130" i="4"/>
  <c r="J122" i="4"/>
  <c r="J227" i="5"/>
  <c r="BK224" i="5"/>
  <c r="J214" i="5"/>
  <c r="J207" i="5"/>
  <c r="BK196" i="5"/>
  <c r="J189" i="5"/>
  <c r="J183" i="5"/>
  <c r="J171" i="5"/>
  <c r="J166" i="5"/>
  <c r="BK158" i="5"/>
  <c r="J152" i="5"/>
  <c r="J147" i="5"/>
  <c r="J140" i="5"/>
  <c r="J133" i="5"/>
  <c r="J127" i="5"/>
  <c r="BK121" i="5"/>
  <c r="BK221" i="5"/>
  <c r="J217" i="5"/>
  <c r="BK213" i="5"/>
  <c r="BK197" i="5"/>
  <c r="J184" i="5"/>
  <c r="BK179" i="5"/>
  <c r="BK175" i="5"/>
  <c r="J169" i="5"/>
  <c r="J160" i="5"/>
  <c r="J148" i="5"/>
  <c r="BK141" i="5"/>
  <c r="J224" i="5"/>
  <c r="BK218" i="5"/>
  <c r="BK211" i="5"/>
  <c r="BK203" i="5"/>
  <c r="J198" i="5"/>
  <c r="BK188" i="5"/>
  <c r="BK171" i="5"/>
  <c r="BK165" i="5"/>
  <c r="J155" i="5"/>
  <c r="BK148" i="5"/>
  <c r="BK136" i="5"/>
  <c r="J123" i="5"/>
  <c r="BK227" i="5"/>
  <c r="J216" i="5"/>
  <c r="J211" i="5"/>
  <c r="BK206" i="5"/>
  <c r="BK201" i="5"/>
  <c r="J194" i="5"/>
  <c r="BK189" i="5"/>
  <c r="BK186" i="5"/>
  <c r="J180" i="5"/>
  <c r="BK177" i="5"/>
  <c r="J165" i="5"/>
  <c r="BK147" i="5"/>
  <c r="BK133" i="5"/>
  <c r="BK125" i="5"/>
  <c r="BK177" i="6"/>
  <c r="BK167" i="6"/>
  <c r="BK162" i="6"/>
  <c r="BK156" i="6"/>
  <c r="J149" i="6"/>
  <c r="J140" i="6"/>
  <c r="BK136" i="6"/>
  <c r="BK129" i="6"/>
  <c r="BK122" i="6"/>
  <c r="BK178" i="6"/>
  <c r="J171" i="6"/>
  <c r="J164" i="6"/>
  <c r="BK153" i="6"/>
  <c r="BK143" i="6"/>
  <c r="J136" i="6"/>
  <c r="J130" i="6"/>
  <c r="BK127" i="6"/>
  <c r="J181" i="6"/>
  <c r="BK169" i="6"/>
  <c r="J160" i="6"/>
  <c r="J152" i="6"/>
  <c r="J141" i="6"/>
  <c r="J134" i="6"/>
  <c r="J127" i="6"/>
  <c r="BK179" i="6"/>
  <c r="J173" i="6"/>
  <c r="J170" i="6"/>
  <c r="J162" i="6"/>
  <c r="BK152" i="6"/>
  <c r="J150" i="6"/>
  <c r="BK139" i="6"/>
  <c r="BK123" i="6"/>
  <c r="J130" i="7"/>
  <c r="BK125" i="7"/>
  <c r="BK136" i="7"/>
  <c r="BK133" i="7"/>
  <c r="J119" i="7"/>
  <c r="BK126" i="7"/>
  <c r="BK119" i="7"/>
  <c r="BK130" i="7"/>
  <c r="BK127" i="7"/>
  <c r="J121" i="7"/>
  <c r="BK169" i="8"/>
  <c r="BK156" i="8"/>
  <c r="BK151" i="8"/>
  <c r="BK148" i="8"/>
  <c r="BK140" i="8"/>
  <c r="J172" i="8"/>
  <c r="J165" i="8"/>
  <c r="BK154" i="8"/>
  <c r="J131" i="8"/>
  <c r="J128" i="8"/>
  <c r="J164" i="8"/>
  <c r="J156" i="8"/>
  <c r="BK135" i="8"/>
  <c r="BK131" i="8"/>
  <c r="J169" i="8"/>
  <c r="BK160" i="8"/>
  <c r="J155" i="8"/>
  <c r="J144" i="8"/>
  <c r="BK139" i="8"/>
  <c r="BK120" i="9"/>
  <c r="BK123" i="9"/>
  <c r="J124" i="9"/>
  <c r="J120" i="10"/>
  <c r="J119" i="10"/>
  <c r="BK132" i="11"/>
  <c r="BK124" i="11"/>
  <c r="BK130" i="11"/>
  <c r="J122" i="11"/>
  <c r="J130" i="11"/>
  <c r="J123" i="11"/>
  <c r="J132" i="11"/>
  <c r="J125" i="11"/>
  <c r="BK131" i="12"/>
  <c r="J126" i="12"/>
  <c r="J137" i="12"/>
  <c r="J125" i="12"/>
  <c r="J132" i="12"/>
  <c r="J123" i="12"/>
  <c r="J136" i="12"/>
  <c r="J122" i="12"/>
  <c r="J122" i="13"/>
  <c r="J124" i="13"/>
  <c r="BK128" i="13"/>
  <c r="BK124" i="13"/>
  <c r="T140" i="2" l="1"/>
  <c r="P156" i="2"/>
  <c r="P179" i="2"/>
  <c r="P209" i="2"/>
  <c r="P239" i="2"/>
  <c r="R250" i="2"/>
  <c r="P281" i="2"/>
  <c r="R350" i="2"/>
  <c r="T385" i="2"/>
  <c r="T418" i="2"/>
  <c r="R470" i="2"/>
  <c r="T504" i="2"/>
  <c r="BK534" i="2"/>
  <c r="J534" i="2" s="1"/>
  <c r="J116" i="2" s="1"/>
  <c r="BK582" i="2"/>
  <c r="J582" i="2" s="1"/>
  <c r="J117" i="2" s="1"/>
  <c r="P126" i="3"/>
  <c r="BK135" i="3"/>
  <c r="J135" i="3"/>
  <c r="J101" i="3"/>
  <c r="R139" i="3"/>
  <c r="BK143" i="3"/>
  <c r="J143" i="3" s="1"/>
  <c r="J103" i="3" s="1"/>
  <c r="P119" i="4"/>
  <c r="P118" i="4" s="1"/>
  <c r="AU97" i="1" s="1"/>
  <c r="P158" i="4"/>
  <c r="P120" i="5"/>
  <c r="P154" i="5"/>
  <c r="BK161" i="5"/>
  <c r="J161" i="5" s="1"/>
  <c r="J99" i="5" s="1"/>
  <c r="R120" i="6"/>
  <c r="P138" i="6"/>
  <c r="P154" i="6"/>
  <c r="P118" i="7"/>
  <c r="P117" i="7" s="1"/>
  <c r="AU100" i="1" s="1"/>
  <c r="R127" i="8"/>
  <c r="T137" i="8"/>
  <c r="T141" i="8"/>
  <c r="R147" i="8"/>
  <c r="R153" i="8"/>
  <c r="R166" i="8"/>
  <c r="P171" i="8"/>
  <c r="BK118" i="9"/>
  <c r="J118" i="9" s="1"/>
  <c r="J97" i="9" s="1"/>
  <c r="P118" i="10"/>
  <c r="P117" i="10"/>
  <c r="AU103" i="1"/>
  <c r="BK120" i="11"/>
  <c r="J120" i="11" s="1"/>
  <c r="J98" i="11" s="1"/>
  <c r="P120" i="12"/>
  <c r="P119" i="12" s="1"/>
  <c r="P118" i="12" s="1"/>
  <c r="AU105" i="1" s="1"/>
  <c r="P140" i="2"/>
  <c r="P139" i="2"/>
  <c r="BK156" i="2"/>
  <c r="J156" i="2" s="1"/>
  <c r="J99" i="2" s="1"/>
  <c r="BK179" i="2"/>
  <c r="J179" i="2" s="1"/>
  <c r="J101" i="2" s="1"/>
  <c r="BK209" i="2"/>
  <c r="J209" i="2" s="1"/>
  <c r="J102" i="2" s="1"/>
  <c r="R239" i="2"/>
  <c r="T250" i="2"/>
  <c r="T281" i="2"/>
  <c r="T350" i="2"/>
  <c r="BK385" i="2"/>
  <c r="J385" i="2" s="1"/>
  <c r="J112" i="2" s="1"/>
  <c r="R418" i="2"/>
  <c r="BK470" i="2"/>
  <c r="J470" i="2" s="1"/>
  <c r="J114" i="2" s="1"/>
  <c r="BK504" i="2"/>
  <c r="J504" i="2" s="1"/>
  <c r="J115" i="2" s="1"/>
  <c r="T534" i="2"/>
  <c r="T582" i="2"/>
  <c r="T126" i="3"/>
  <c r="R135" i="3"/>
  <c r="P139" i="3"/>
  <c r="R143" i="3"/>
  <c r="BK119" i="4"/>
  <c r="J119" i="4" s="1"/>
  <c r="J97" i="4" s="1"/>
  <c r="BK158" i="4"/>
  <c r="J158" i="4" s="1"/>
  <c r="J98" i="4" s="1"/>
  <c r="T120" i="5"/>
  <c r="T154" i="5"/>
  <c r="T161" i="5"/>
  <c r="T120" i="6"/>
  <c r="R138" i="6"/>
  <c r="R154" i="6"/>
  <c r="BK118" i="7"/>
  <c r="J118" i="7" s="1"/>
  <c r="J97" i="7" s="1"/>
  <c r="T127" i="8"/>
  <c r="T126" i="8" s="1"/>
  <c r="R137" i="8"/>
  <c r="R141" i="8"/>
  <c r="T147" i="8"/>
  <c r="P153" i="8"/>
  <c r="P146" i="8" s="1"/>
  <c r="P166" i="8"/>
  <c r="R171" i="8"/>
  <c r="T118" i="9"/>
  <c r="T117" i="9"/>
  <c r="P120" i="11"/>
  <c r="P119" i="11" s="1"/>
  <c r="P118" i="11" s="1"/>
  <c r="AU104" i="1" s="1"/>
  <c r="R120" i="12"/>
  <c r="R119" i="12"/>
  <c r="R118" i="12" s="1"/>
  <c r="BK140" i="2"/>
  <c r="J140" i="2" s="1"/>
  <c r="J98" i="2" s="1"/>
  <c r="T156" i="2"/>
  <c r="R179" i="2"/>
  <c r="R209" i="2"/>
  <c r="BK239" i="2"/>
  <c r="J239" i="2" s="1"/>
  <c r="J103" i="2" s="1"/>
  <c r="BK250" i="2"/>
  <c r="J250" i="2" s="1"/>
  <c r="J106" i="2" s="1"/>
  <c r="R281" i="2"/>
  <c r="BK350" i="2"/>
  <c r="J350" i="2" s="1"/>
  <c r="J111" i="2" s="1"/>
  <c r="P385" i="2"/>
  <c r="BK418" i="2"/>
  <c r="J418" i="2" s="1"/>
  <c r="J113" i="2" s="1"/>
  <c r="P470" i="2"/>
  <c r="R504" i="2"/>
  <c r="P534" i="2"/>
  <c r="R582" i="2"/>
  <c r="BK126" i="3"/>
  <c r="J126" i="3" s="1"/>
  <c r="J99" i="3" s="1"/>
  <c r="T135" i="3"/>
  <c r="T139" i="3"/>
  <c r="T143" i="3"/>
  <c r="T119" i="4"/>
  <c r="T118" i="4"/>
  <c r="T158" i="4"/>
  <c r="BK120" i="5"/>
  <c r="J120" i="5" s="1"/>
  <c r="J97" i="5" s="1"/>
  <c r="BK154" i="5"/>
  <c r="J154" i="5" s="1"/>
  <c r="J98" i="5" s="1"/>
  <c r="P161" i="5"/>
  <c r="BK120" i="6"/>
  <c r="J120" i="6" s="1"/>
  <c r="J97" i="6" s="1"/>
  <c r="BK138" i="6"/>
  <c r="J138" i="6" s="1"/>
  <c r="J98" i="6" s="1"/>
  <c r="BK154" i="6"/>
  <c r="J154" i="6" s="1"/>
  <c r="J99" i="6" s="1"/>
  <c r="T118" i="7"/>
  <c r="T117" i="7"/>
  <c r="P127" i="8"/>
  <c r="BK137" i="8"/>
  <c r="J137" i="8" s="1"/>
  <c r="J99" i="8" s="1"/>
  <c r="P141" i="8"/>
  <c r="P147" i="8"/>
  <c r="T153" i="8"/>
  <c r="T166" i="8"/>
  <c r="T171" i="8"/>
  <c r="P118" i="9"/>
  <c r="P117" i="9"/>
  <c r="AU102" i="1"/>
  <c r="BK118" i="10"/>
  <c r="J118" i="10" s="1"/>
  <c r="J97" i="10" s="1"/>
  <c r="T118" i="10"/>
  <c r="T117" i="10" s="1"/>
  <c r="T120" i="11"/>
  <c r="T119" i="11"/>
  <c r="T118" i="11" s="1"/>
  <c r="T120" i="12"/>
  <c r="T119" i="12" s="1"/>
  <c r="T118" i="12" s="1"/>
  <c r="R140" i="2"/>
  <c r="R139" i="2"/>
  <c r="R156" i="2"/>
  <c r="T179" i="2"/>
  <c r="T209" i="2"/>
  <c r="T239" i="2"/>
  <c r="P250" i="2"/>
  <c r="BK281" i="2"/>
  <c r="J281" i="2" s="1"/>
  <c r="J110" i="2" s="1"/>
  <c r="P350" i="2"/>
  <c r="R385" i="2"/>
  <c r="P418" i="2"/>
  <c r="T470" i="2"/>
  <c r="P504" i="2"/>
  <c r="R534" i="2"/>
  <c r="P582" i="2"/>
  <c r="R126" i="3"/>
  <c r="R123" i="3"/>
  <c r="P135" i="3"/>
  <c r="BK139" i="3"/>
  <c r="J139" i="3"/>
  <c r="J102" i="3" s="1"/>
  <c r="P143" i="3"/>
  <c r="R119" i="4"/>
  <c r="R118" i="4" s="1"/>
  <c r="R158" i="4"/>
  <c r="R120" i="5"/>
  <c r="R154" i="5"/>
  <c r="R161" i="5"/>
  <c r="P120" i="6"/>
  <c r="P119" i="6"/>
  <c r="AU99" i="1" s="1"/>
  <c r="T138" i="6"/>
  <c r="T154" i="6"/>
  <c r="R118" i="7"/>
  <c r="R117" i="7"/>
  <c r="BK127" i="8"/>
  <c r="J127" i="8" s="1"/>
  <c r="J98" i="8" s="1"/>
  <c r="P137" i="8"/>
  <c r="BK141" i="8"/>
  <c r="J141" i="8" s="1"/>
  <c r="J100" i="8" s="1"/>
  <c r="BK147" i="8"/>
  <c r="J147" i="8" s="1"/>
  <c r="J102" i="8" s="1"/>
  <c r="BK153" i="8"/>
  <c r="J153" i="8"/>
  <c r="J103" i="8" s="1"/>
  <c r="BK166" i="8"/>
  <c r="J166" i="8" s="1"/>
  <c r="J104" i="8" s="1"/>
  <c r="BK171" i="8"/>
  <c r="J171" i="8"/>
  <c r="J105" i="8" s="1"/>
  <c r="R118" i="9"/>
  <c r="R117" i="9"/>
  <c r="R118" i="10"/>
  <c r="R117" i="10"/>
  <c r="R120" i="11"/>
  <c r="R119" i="11" s="1"/>
  <c r="R118" i="11" s="1"/>
  <c r="BK120" i="12"/>
  <c r="J120" i="12"/>
  <c r="J98" i="12" s="1"/>
  <c r="BK588" i="2"/>
  <c r="J588" i="2"/>
  <c r="J118" i="2" s="1"/>
  <c r="BK174" i="2"/>
  <c r="J174" i="2" s="1"/>
  <c r="J100" i="2" s="1"/>
  <c r="BK125" i="13"/>
  <c r="J125" i="13" s="1"/>
  <c r="J98" i="13" s="1"/>
  <c r="BK247" i="2"/>
  <c r="J247" i="2"/>
  <c r="J104" i="2" s="1"/>
  <c r="BK275" i="2"/>
  <c r="J275" i="2"/>
  <c r="J107" i="2" s="1"/>
  <c r="BK277" i="2"/>
  <c r="J277" i="2" s="1"/>
  <c r="J108" i="2" s="1"/>
  <c r="BK279" i="2"/>
  <c r="J279" i="2" s="1"/>
  <c r="J109" i="2" s="1"/>
  <c r="BK127" i="13"/>
  <c r="J127" i="13"/>
  <c r="J99" i="13" s="1"/>
  <c r="E85" i="13"/>
  <c r="F91" i="13"/>
  <c r="J116" i="13"/>
  <c r="BE122" i="13"/>
  <c r="BE126" i="13"/>
  <c r="BE128" i="13"/>
  <c r="F92" i="13"/>
  <c r="J113" i="13"/>
  <c r="BE124" i="13"/>
  <c r="J115" i="13"/>
  <c r="BE121" i="13"/>
  <c r="BE123" i="13"/>
  <c r="F91" i="12"/>
  <c r="F115" i="12"/>
  <c r="BE124" i="12"/>
  <c r="BE128" i="12"/>
  <c r="BE130" i="12"/>
  <c r="BE137" i="12"/>
  <c r="J89" i="12"/>
  <c r="J92" i="12"/>
  <c r="J114" i="12"/>
  <c r="BE122" i="12"/>
  <c r="BE125" i="12"/>
  <c r="BE129" i="12"/>
  <c r="BE135" i="12"/>
  <c r="E85" i="12"/>
  <c r="BE121" i="12"/>
  <c r="BE123" i="12"/>
  <c r="BE126" i="12"/>
  <c r="BE127" i="12"/>
  <c r="BE133" i="12"/>
  <c r="BE134" i="12"/>
  <c r="BE131" i="12"/>
  <c r="BE132" i="12"/>
  <c r="BE136" i="12"/>
  <c r="E108" i="11"/>
  <c r="J112" i="11"/>
  <c r="J115" i="11"/>
  <c r="BE121" i="11"/>
  <c r="BE128" i="11"/>
  <c r="BE130" i="11"/>
  <c r="BE132" i="11"/>
  <c r="J91" i="11"/>
  <c r="F115" i="11"/>
  <c r="BE124" i="11"/>
  <c r="BE134" i="11"/>
  <c r="BE135" i="11"/>
  <c r="BE136" i="11"/>
  <c r="F91" i="11"/>
  <c r="BE122" i="11"/>
  <c r="BE123" i="11"/>
  <c r="BE127" i="11"/>
  <c r="BE131" i="11"/>
  <c r="BE125" i="11"/>
  <c r="BE126" i="11"/>
  <c r="BE129" i="11"/>
  <c r="BE133" i="11"/>
  <c r="E85" i="10"/>
  <c r="F91" i="10"/>
  <c r="J111" i="10"/>
  <c r="J114" i="10"/>
  <c r="J91" i="10"/>
  <c r="BE119" i="10"/>
  <c r="BE120" i="10"/>
  <c r="F92" i="10"/>
  <c r="E85" i="9"/>
  <c r="F92" i="9"/>
  <c r="BE121" i="9"/>
  <c r="BE122" i="9"/>
  <c r="J89" i="9"/>
  <c r="J92" i="9"/>
  <c r="J113" i="9"/>
  <c r="BE119" i="9"/>
  <c r="BE120" i="9"/>
  <c r="BE124" i="9"/>
  <c r="F91" i="9"/>
  <c r="BE123" i="9"/>
  <c r="E85" i="8"/>
  <c r="J89" i="8"/>
  <c r="J121" i="8"/>
  <c r="BE130" i="8"/>
  <c r="BE134" i="8"/>
  <c r="BE150" i="8"/>
  <c r="BE169" i="8"/>
  <c r="BE170" i="8"/>
  <c r="BE172" i="8"/>
  <c r="BE173" i="8"/>
  <c r="F92" i="8"/>
  <c r="J122" i="8"/>
  <c r="BE138" i="8"/>
  <c r="BE143" i="8"/>
  <c r="BE148" i="8"/>
  <c r="BE149" i="8"/>
  <c r="BE152" i="8"/>
  <c r="BE155" i="8"/>
  <c r="BE156" i="8"/>
  <c r="BE161" i="8"/>
  <c r="BE162" i="8"/>
  <c r="BE167" i="8"/>
  <c r="BE168" i="8"/>
  <c r="F121" i="8"/>
  <c r="BE128" i="8"/>
  <c r="BE133" i="8"/>
  <c r="BE136" i="8"/>
  <c r="BE140" i="8"/>
  <c r="BE142" i="8"/>
  <c r="BE144" i="8"/>
  <c r="BE145" i="8"/>
  <c r="BE151" i="8"/>
  <c r="BE154" i="8"/>
  <c r="BE157" i="8"/>
  <c r="BE160" i="8"/>
  <c r="BE129" i="8"/>
  <c r="BE131" i="8"/>
  <c r="BE132" i="8"/>
  <c r="BE135" i="8"/>
  <c r="BE139" i="8"/>
  <c r="BE158" i="8"/>
  <c r="BE159" i="8"/>
  <c r="BE163" i="8"/>
  <c r="BE164" i="8"/>
  <c r="BE165" i="8"/>
  <c r="E85" i="7"/>
  <c r="F92" i="7"/>
  <c r="BE135" i="7"/>
  <c r="BE136" i="7"/>
  <c r="J89" i="7"/>
  <c r="J92" i="7"/>
  <c r="BE128" i="7"/>
  <c r="BE129" i="7"/>
  <c r="BE130" i="7"/>
  <c r="BE132" i="7"/>
  <c r="BE134" i="7"/>
  <c r="F91" i="7"/>
  <c r="BE119" i="7"/>
  <c r="BE120" i="7"/>
  <c r="BE121" i="7"/>
  <c r="BE124" i="7"/>
  <c r="BE126" i="7"/>
  <c r="BE137" i="7"/>
  <c r="J91" i="7"/>
  <c r="BE122" i="7"/>
  <c r="BE123" i="7"/>
  <c r="BE125" i="7"/>
  <c r="BE127" i="7"/>
  <c r="BE131" i="7"/>
  <c r="BE133" i="7"/>
  <c r="F91" i="6"/>
  <c r="J92" i="6"/>
  <c r="J115" i="6"/>
  <c r="BE124" i="6"/>
  <c r="BE127" i="6"/>
  <c r="BE128" i="6"/>
  <c r="BE130" i="6"/>
  <c r="BE131" i="6"/>
  <c r="BE133" i="6"/>
  <c r="BE136" i="6"/>
  <c r="BE146" i="6"/>
  <c r="BE147" i="6"/>
  <c r="BE156" i="6"/>
  <c r="BE160" i="6"/>
  <c r="BE161" i="6"/>
  <c r="BE169" i="6"/>
  <c r="BE173" i="6"/>
  <c r="BE175" i="6"/>
  <c r="E85" i="6"/>
  <c r="F116" i="6"/>
  <c r="BE121" i="6"/>
  <c r="BE122" i="6"/>
  <c r="BE129" i="6"/>
  <c r="BE134" i="6"/>
  <c r="BE137" i="6"/>
  <c r="BE141" i="6"/>
  <c r="BE143" i="6"/>
  <c r="BE144" i="6"/>
  <c r="BE149" i="6"/>
  <c r="BE150" i="6"/>
  <c r="BE152" i="6"/>
  <c r="BE153" i="6"/>
  <c r="BE157" i="6"/>
  <c r="BE162" i="6"/>
  <c r="BE164" i="6"/>
  <c r="BE178" i="6"/>
  <c r="J89" i="6"/>
  <c r="BE123" i="6"/>
  <c r="BE132" i="6"/>
  <c r="BE139" i="6"/>
  <c r="BE145" i="6"/>
  <c r="BE148" i="6"/>
  <c r="BE151" i="6"/>
  <c r="BE155" i="6"/>
  <c r="BE158" i="6"/>
  <c r="BE163" i="6"/>
  <c r="BE165" i="6"/>
  <c r="BE166" i="6"/>
  <c r="BE167" i="6"/>
  <c r="BE172" i="6"/>
  <c r="BE174" i="6"/>
  <c r="BE176" i="6"/>
  <c r="BE179" i="6"/>
  <c r="BE180" i="6"/>
  <c r="BE125" i="6"/>
  <c r="BE126" i="6"/>
  <c r="BE135" i="6"/>
  <c r="BE140" i="6"/>
  <c r="BE142" i="6"/>
  <c r="BE159" i="6"/>
  <c r="BE168" i="6"/>
  <c r="BE170" i="6"/>
  <c r="BE171" i="6"/>
  <c r="BE177" i="6"/>
  <c r="BE181" i="6"/>
  <c r="BE182" i="6"/>
  <c r="E85" i="5"/>
  <c r="F91" i="5"/>
  <c r="J115" i="5"/>
  <c r="J116" i="5"/>
  <c r="BE123" i="5"/>
  <c r="BE124" i="5"/>
  <c r="BE130" i="5"/>
  <c r="BE131" i="5"/>
  <c r="BE136" i="5"/>
  <c r="BE140" i="5"/>
  <c r="BE142" i="5"/>
  <c r="BE148" i="5"/>
  <c r="BE149" i="5"/>
  <c r="BE151" i="5"/>
  <c r="BE155" i="5"/>
  <c r="BE156" i="5"/>
  <c r="BE160" i="5"/>
  <c r="BE162" i="5"/>
  <c r="BE163" i="5"/>
  <c r="BE173" i="5"/>
  <c r="BE177" i="5"/>
  <c r="BE178" i="5"/>
  <c r="BE182" i="5"/>
  <c r="BE184" i="5"/>
  <c r="BE196" i="5"/>
  <c r="BE197" i="5"/>
  <c r="BE198" i="5"/>
  <c r="BE220" i="5"/>
  <c r="J113" i="5"/>
  <c r="BE121" i="5"/>
  <c r="BE122" i="5"/>
  <c r="BE126" i="5"/>
  <c r="BE129" i="5"/>
  <c r="BE132" i="5"/>
  <c r="BE133" i="5"/>
  <c r="BE134" i="5"/>
  <c r="BE138" i="5"/>
  <c r="BE139" i="5"/>
  <c r="BE141" i="5"/>
  <c r="BE144" i="5"/>
  <c r="BE146" i="5"/>
  <c r="BE153" i="5"/>
  <c r="BE158" i="5"/>
  <c r="BE159" i="5"/>
  <c r="BE172" i="5"/>
  <c r="BE176" i="5"/>
  <c r="BE179" i="5"/>
  <c r="BE183" i="5"/>
  <c r="BE189" i="5"/>
  <c r="BE212" i="5"/>
  <c r="BE213" i="5"/>
  <c r="BE215" i="5"/>
  <c r="BE219" i="5"/>
  <c r="BE223" i="5"/>
  <c r="BE226" i="5"/>
  <c r="BE230" i="5"/>
  <c r="F92" i="5"/>
  <c r="BE137" i="5"/>
  <c r="BE147" i="5"/>
  <c r="BE150" i="5"/>
  <c r="BE152" i="5"/>
  <c r="BE157" i="5"/>
  <c r="BE165" i="5"/>
  <c r="BE166" i="5"/>
  <c r="BE167" i="5"/>
  <c r="BE169" i="5"/>
  <c r="BE170" i="5"/>
  <c r="BE171" i="5"/>
  <c r="BE180" i="5"/>
  <c r="BE181" i="5"/>
  <c r="BE185" i="5"/>
  <c r="BE186" i="5"/>
  <c r="BE188" i="5"/>
  <c r="BE191" i="5"/>
  <c r="BE192" i="5"/>
  <c r="BE194" i="5"/>
  <c r="BE195" i="5"/>
  <c r="BE200" i="5"/>
  <c r="BE203" i="5"/>
  <c r="BE204" i="5"/>
  <c r="BE205" i="5"/>
  <c r="BE206" i="5"/>
  <c r="BE207" i="5"/>
  <c r="BE208" i="5"/>
  <c r="BE209" i="5"/>
  <c r="BE210" i="5"/>
  <c r="BE214" i="5"/>
  <c r="BE217" i="5"/>
  <c r="BE222" i="5"/>
  <c r="BE224" i="5"/>
  <c r="BE225" i="5"/>
  <c r="BE228" i="5"/>
  <c r="BE125" i="5"/>
  <c r="BE127" i="5"/>
  <c r="BE128" i="5"/>
  <c r="BE135" i="5"/>
  <c r="BE143" i="5"/>
  <c r="BE145" i="5"/>
  <c r="BE164" i="5"/>
  <c r="BE168" i="5"/>
  <c r="BE174" i="5"/>
  <c r="BE175" i="5"/>
  <c r="BE187" i="5"/>
  <c r="BE190" i="5"/>
  <c r="BE193" i="5"/>
  <c r="BE199" i="5"/>
  <c r="BE201" i="5"/>
  <c r="BE202" i="5"/>
  <c r="BE211" i="5"/>
  <c r="BE216" i="5"/>
  <c r="BE218" i="5"/>
  <c r="BE221" i="5"/>
  <c r="BE227" i="5"/>
  <c r="BE229" i="5"/>
  <c r="BE231" i="5"/>
  <c r="BE232" i="5"/>
  <c r="J89" i="4"/>
  <c r="J91" i="4"/>
  <c r="F114" i="4"/>
  <c r="BE121" i="4"/>
  <c r="BE123" i="4"/>
  <c r="BE133" i="4"/>
  <c r="BE134" i="4"/>
  <c r="BE135" i="4"/>
  <c r="BE136" i="4"/>
  <c r="BE138" i="4"/>
  <c r="BE144" i="4"/>
  <c r="BE151" i="4"/>
  <c r="BE154" i="4"/>
  <c r="BE155" i="4"/>
  <c r="BE160" i="4"/>
  <c r="BE161" i="4"/>
  <c r="BE162" i="4"/>
  <c r="BE163" i="4"/>
  <c r="BE164" i="4"/>
  <c r="BE165" i="4"/>
  <c r="BE173" i="4"/>
  <c r="F92" i="4"/>
  <c r="J115" i="4"/>
  <c r="BE122" i="4"/>
  <c r="BE125" i="4"/>
  <c r="BE126" i="4"/>
  <c r="BE137" i="4"/>
  <c r="BE141" i="4"/>
  <c r="BE142" i="4"/>
  <c r="BE143" i="4"/>
  <c r="BE145" i="4"/>
  <c r="BE147" i="4"/>
  <c r="BE149" i="4"/>
  <c r="BE150" i="4"/>
  <c r="BE153" i="4"/>
  <c r="BE159" i="4"/>
  <c r="BE168" i="4"/>
  <c r="BE169" i="4"/>
  <c r="BE124" i="4"/>
  <c r="BE127" i="4"/>
  <c r="BE139" i="4"/>
  <c r="BE146" i="4"/>
  <c r="BE148" i="4"/>
  <c r="BE152" i="4"/>
  <c r="BE172" i="4"/>
  <c r="E85" i="4"/>
  <c r="BE120" i="4"/>
  <c r="BE128" i="4"/>
  <c r="BE129" i="4"/>
  <c r="BE130" i="4"/>
  <c r="BE131" i="4"/>
  <c r="BE132" i="4"/>
  <c r="BE140" i="4"/>
  <c r="BE156" i="4"/>
  <c r="BE157" i="4"/>
  <c r="BE166" i="4"/>
  <c r="BE167" i="4"/>
  <c r="BE170" i="4"/>
  <c r="BE171" i="4"/>
  <c r="J92" i="3"/>
  <c r="J117" i="3"/>
  <c r="BE132" i="3"/>
  <c r="BE133" i="3"/>
  <c r="BE147" i="3"/>
  <c r="BE156" i="3"/>
  <c r="J91" i="3"/>
  <c r="F120" i="3"/>
  <c r="BE129" i="3"/>
  <c r="BE131" i="3"/>
  <c r="BE138" i="3"/>
  <c r="BE144" i="3"/>
  <c r="F119" i="3"/>
  <c r="BE136" i="3"/>
  <c r="BE141" i="3"/>
  <c r="BE142" i="3"/>
  <c r="BE145" i="3"/>
  <c r="BE146" i="3"/>
  <c r="BE148" i="3"/>
  <c r="BE149" i="3"/>
  <c r="BE151" i="3"/>
  <c r="BE152" i="3"/>
  <c r="BE157" i="3"/>
  <c r="E85" i="3"/>
  <c r="BE127" i="3"/>
  <c r="BE128" i="3"/>
  <c r="BE130" i="3"/>
  <c r="BE137" i="3"/>
  <c r="BE140" i="3"/>
  <c r="BE150" i="3"/>
  <c r="BE153" i="3"/>
  <c r="BE154" i="3"/>
  <c r="BE155" i="3"/>
  <c r="F91" i="2"/>
  <c r="F92" i="2"/>
  <c r="BE152" i="2"/>
  <c r="BE155" i="2"/>
  <c r="BE157" i="2"/>
  <c r="BE173" i="2"/>
  <c r="BE175" i="2"/>
  <c r="BE180" i="2"/>
  <c r="BE196" i="2"/>
  <c r="BE200" i="2"/>
  <c r="BE210" i="2"/>
  <c r="BE217" i="2"/>
  <c r="BE218" i="2"/>
  <c r="BE230" i="2"/>
  <c r="BE243" i="2"/>
  <c r="BE246" i="2"/>
  <c r="BE248" i="2"/>
  <c r="BE263" i="2"/>
  <c r="BE278" i="2"/>
  <c r="BE285" i="2"/>
  <c r="BE288" i="2"/>
  <c r="BE308" i="2"/>
  <c r="BE309" i="2"/>
  <c r="BE325" i="2"/>
  <c r="BE358" i="2"/>
  <c r="BE362" i="2"/>
  <c r="BE371" i="2"/>
  <c r="BE384" i="2"/>
  <c r="BE386" i="2"/>
  <c r="BE390" i="2"/>
  <c r="BE401" i="2"/>
  <c r="BE407" i="2"/>
  <c r="BE437" i="2"/>
  <c r="BE440" i="2"/>
  <c r="BE464" i="2"/>
  <c r="BE466" i="2"/>
  <c r="BE500" i="2"/>
  <c r="BE527" i="2"/>
  <c r="BE574" i="2"/>
  <c r="BE580" i="2"/>
  <c r="E85" i="2"/>
  <c r="J91" i="2"/>
  <c r="BE188" i="2"/>
  <c r="BE191" i="2"/>
  <c r="BE204" i="2"/>
  <c r="BE226" i="2"/>
  <c r="BE234" i="2"/>
  <c r="BE238" i="2"/>
  <c r="BE274" i="2"/>
  <c r="BE280" i="2"/>
  <c r="BE284" i="2"/>
  <c r="BE298" i="2"/>
  <c r="BE302" i="2"/>
  <c r="BE318" i="2"/>
  <c r="BE416" i="2"/>
  <c r="BE428" i="2"/>
  <c r="BE459" i="2"/>
  <c r="BE463" i="2"/>
  <c r="BE471" i="2"/>
  <c r="BE477" i="2"/>
  <c r="BE509" i="2"/>
  <c r="BE551" i="2"/>
  <c r="BE572" i="2"/>
  <c r="BE573" i="2"/>
  <c r="BE583" i="2"/>
  <c r="BE586" i="2"/>
  <c r="BE587" i="2"/>
  <c r="BE589" i="2"/>
  <c r="J92" i="2"/>
  <c r="J132" i="2"/>
  <c r="BE145" i="2"/>
  <c r="BE149" i="2"/>
  <c r="BE169" i="2"/>
  <c r="BE184" i="2"/>
  <c r="BE208" i="2"/>
  <c r="BE214" i="2"/>
  <c r="BE225" i="2"/>
  <c r="BE241" i="2"/>
  <c r="BE282" i="2"/>
  <c r="BE292" i="2"/>
  <c r="BE303" i="2"/>
  <c r="BE307" i="2"/>
  <c r="BE319" i="2"/>
  <c r="BE344" i="2"/>
  <c r="BE349" i="2"/>
  <c r="BE351" i="2"/>
  <c r="BE366" i="2"/>
  <c r="BE375" i="2"/>
  <c r="BE380" i="2"/>
  <c r="BE394" i="2"/>
  <c r="BE398" i="2"/>
  <c r="BE417" i="2"/>
  <c r="BE419" i="2"/>
  <c r="BE422" i="2"/>
  <c r="BE429" i="2"/>
  <c r="BE433" i="2"/>
  <c r="BE465" i="2"/>
  <c r="BE469" i="2"/>
  <c r="BE483" i="2"/>
  <c r="BE487" i="2"/>
  <c r="BE490" i="2"/>
  <c r="BE494" i="2"/>
  <c r="BE533" i="2"/>
  <c r="BE535" i="2"/>
  <c r="BE567" i="2"/>
  <c r="BE575" i="2"/>
  <c r="BE576" i="2"/>
  <c r="BE141" i="2"/>
  <c r="BE163" i="2"/>
  <c r="BE219" i="2"/>
  <c r="BE240" i="2"/>
  <c r="BE242" i="2"/>
  <c r="BE251" i="2"/>
  <c r="BE266" i="2"/>
  <c r="BE270" i="2"/>
  <c r="BE276" i="2"/>
  <c r="BE283" i="2"/>
  <c r="BE291" i="2"/>
  <c r="BE293" i="2"/>
  <c r="BE304" i="2"/>
  <c r="BE324" i="2"/>
  <c r="BE340" i="2"/>
  <c r="BE404" i="2"/>
  <c r="BE412" i="2"/>
  <c r="BE436" i="2"/>
  <c r="BE447" i="2"/>
  <c r="BE450" i="2"/>
  <c r="BE456" i="2"/>
  <c r="BE480" i="2"/>
  <c r="BE497" i="2"/>
  <c r="BE503" i="2"/>
  <c r="BE505" i="2"/>
  <c r="BE512" i="2"/>
  <c r="BE518" i="2"/>
  <c r="BE521" i="2"/>
  <c r="BE570" i="2"/>
  <c r="BE571" i="2"/>
  <c r="BE577" i="2"/>
  <c r="BE581" i="2"/>
  <c r="F35" i="2"/>
  <c r="BB95" i="1" s="1"/>
  <c r="F36" i="3"/>
  <c r="BC96" i="1" s="1"/>
  <c r="F37" i="3"/>
  <c r="BD96" i="1" s="1"/>
  <c r="J34" i="4"/>
  <c r="AW97" i="1" s="1"/>
  <c r="F34" i="5"/>
  <c r="BA98" i="1" s="1"/>
  <c r="F36" i="6"/>
  <c r="BC99" i="1" s="1"/>
  <c r="F34" i="6"/>
  <c r="BA99" i="1" s="1"/>
  <c r="F36" i="7"/>
  <c r="BC100" i="1" s="1"/>
  <c r="F34" i="8"/>
  <c r="BA101" i="1" s="1"/>
  <c r="F36" i="9"/>
  <c r="BC102" i="1"/>
  <c r="F35" i="9"/>
  <c r="BB102" i="1"/>
  <c r="J34" i="10"/>
  <c r="AW103" i="1" s="1"/>
  <c r="F34" i="11"/>
  <c r="BA104" i="1" s="1"/>
  <c r="F34" i="12"/>
  <c r="BA105" i="1" s="1"/>
  <c r="F36" i="12"/>
  <c r="BC105" i="1"/>
  <c r="F37" i="2"/>
  <c r="BD95" i="1" s="1"/>
  <c r="J34" i="3"/>
  <c r="AW96" i="1"/>
  <c r="F35" i="4"/>
  <c r="BB97" i="1" s="1"/>
  <c r="F37" i="4"/>
  <c r="BD97" i="1" s="1"/>
  <c r="F35" i="5"/>
  <c r="BB98" i="1" s="1"/>
  <c r="F37" i="6"/>
  <c r="BD99" i="1" s="1"/>
  <c r="J34" i="7"/>
  <c r="AW100" i="1" s="1"/>
  <c r="F35" i="7"/>
  <c r="BB100" i="1"/>
  <c r="J34" i="8"/>
  <c r="AW101" i="1" s="1"/>
  <c r="F34" i="9"/>
  <c r="BA102" i="1" s="1"/>
  <c r="F37" i="9"/>
  <c r="BD102" i="1" s="1"/>
  <c r="F35" i="10"/>
  <c r="BB103" i="1" s="1"/>
  <c r="J34" i="11"/>
  <c r="AW104" i="1" s="1"/>
  <c r="J34" i="12"/>
  <c r="AW105" i="1" s="1"/>
  <c r="F35" i="13"/>
  <c r="BB106" i="1" s="1"/>
  <c r="F37" i="13"/>
  <c r="BD106" i="1" s="1"/>
  <c r="J34" i="2"/>
  <c r="AW95" i="1" s="1"/>
  <c r="F34" i="2"/>
  <c r="BA95" i="1" s="1"/>
  <c r="F34" i="3"/>
  <c r="BA96" i="1" s="1"/>
  <c r="F35" i="3"/>
  <c r="BB96" i="1" s="1"/>
  <c r="F34" i="4"/>
  <c r="BA97" i="1" s="1"/>
  <c r="F36" i="5"/>
  <c r="BC98" i="1" s="1"/>
  <c r="F37" i="5"/>
  <c r="BD98" i="1" s="1"/>
  <c r="F37" i="7"/>
  <c r="BD100" i="1" s="1"/>
  <c r="F37" i="8"/>
  <c r="BD101" i="1" s="1"/>
  <c r="J34" i="9"/>
  <c r="AW102" i="1"/>
  <c r="F34" i="10"/>
  <c r="BA103" i="1" s="1"/>
  <c r="F37" i="10"/>
  <c r="BD103" i="1" s="1"/>
  <c r="F36" i="10"/>
  <c r="BC103" i="1" s="1"/>
  <c r="F35" i="11"/>
  <c r="BB104" i="1"/>
  <c r="F36" i="11"/>
  <c r="BC104" i="1"/>
  <c r="F37" i="12"/>
  <c r="BD105" i="1" s="1"/>
  <c r="F36" i="13"/>
  <c r="BC106" i="1" s="1"/>
  <c r="F36" i="2"/>
  <c r="BC95" i="1" s="1"/>
  <c r="F36" i="4"/>
  <c r="BC97" i="1" s="1"/>
  <c r="J34" i="5"/>
  <c r="AW98" i="1" s="1"/>
  <c r="F35" i="6"/>
  <c r="BB99" i="1" s="1"/>
  <c r="J34" i="6"/>
  <c r="AW99" i="1" s="1"/>
  <c r="F34" i="7"/>
  <c r="BA100" i="1" s="1"/>
  <c r="F35" i="8"/>
  <c r="BB101" i="1" s="1"/>
  <c r="F36" i="8"/>
  <c r="BC101" i="1" s="1"/>
  <c r="F37" i="11"/>
  <c r="BD104" i="1" s="1"/>
  <c r="F35" i="12"/>
  <c r="BB105" i="1"/>
  <c r="F34" i="13"/>
  <c r="BA106" i="1" s="1"/>
  <c r="J34" i="13"/>
  <c r="AW106" i="1" s="1"/>
  <c r="P249" i="2" l="1"/>
  <c r="P138" i="2"/>
  <c r="AU95" i="1"/>
  <c r="T249" i="2"/>
  <c r="P123" i="3"/>
  <c r="AU96" i="1" s="1"/>
  <c r="P126" i="8"/>
  <c r="P125" i="8"/>
  <c r="AU101" i="1"/>
  <c r="T119" i="6"/>
  <c r="T123" i="3"/>
  <c r="R146" i="8"/>
  <c r="R125" i="8" s="1"/>
  <c r="R119" i="6"/>
  <c r="R249" i="2"/>
  <c r="R138" i="2"/>
  <c r="T146" i="8"/>
  <c r="T125" i="8"/>
  <c r="R126" i="8"/>
  <c r="R119" i="5"/>
  <c r="T119" i="5"/>
  <c r="P119" i="5"/>
  <c r="AU98" i="1" s="1"/>
  <c r="T139" i="2"/>
  <c r="T138" i="2" s="1"/>
  <c r="BK120" i="13"/>
  <c r="J120" i="13" s="1"/>
  <c r="J97" i="13" s="1"/>
  <c r="BK118" i="4"/>
  <c r="J118" i="4"/>
  <c r="J96" i="4" s="1"/>
  <c r="BK117" i="10"/>
  <c r="J117" i="10" s="1"/>
  <c r="J96" i="10" s="1"/>
  <c r="BK119" i="11"/>
  <c r="J119" i="11"/>
  <c r="J97" i="11" s="1"/>
  <c r="BK119" i="12"/>
  <c r="J119" i="12"/>
  <c r="J97" i="12"/>
  <c r="BK119" i="5"/>
  <c r="J119" i="5" s="1"/>
  <c r="J96" i="5" s="1"/>
  <c r="BK119" i="6"/>
  <c r="J119" i="6"/>
  <c r="J30" i="6" s="1"/>
  <c r="AG99" i="1" s="1"/>
  <c r="BK139" i="2"/>
  <c r="J139" i="2" s="1"/>
  <c r="J97" i="2" s="1"/>
  <c r="BK249" i="2"/>
  <c r="J249" i="2" s="1"/>
  <c r="J105" i="2" s="1"/>
  <c r="BK123" i="3"/>
  <c r="J123" i="3" s="1"/>
  <c r="J96" i="3" s="1"/>
  <c r="BK117" i="7"/>
  <c r="J117" i="7"/>
  <c r="J30" i="7" s="1"/>
  <c r="AG100" i="1" s="1"/>
  <c r="BK126" i="8"/>
  <c r="J126" i="8" s="1"/>
  <c r="J97" i="8" s="1"/>
  <c r="BK146" i="8"/>
  <c r="J146" i="8" s="1"/>
  <c r="J101" i="8" s="1"/>
  <c r="BK117" i="9"/>
  <c r="J117" i="9"/>
  <c r="J96" i="9"/>
  <c r="F33" i="3"/>
  <c r="AZ96" i="1" s="1"/>
  <c r="J33" i="4"/>
  <c r="AV97" i="1" s="1"/>
  <c r="AT97" i="1" s="1"/>
  <c r="F33" i="5"/>
  <c r="AZ98" i="1" s="1"/>
  <c r="F33" i="6"/>
  <c r="AZ99" i="1" s="1"/>
  <c r="F33" i="9"/>
  <c r="AZ102" i="1" s="1"/>
  <c r="J33" i="10"/>
  <c r="AV103" i="1" s="1"/>
  <c r="AT103" i="1" s="1"/>
  <c r="J33" i="11"/>
  <c r="AV104" i="1" s="1"/>
  <c r="AT104" i="1" s="1"/>
  <c r="J33" i="13"/>
  <c r="AV106" i="1" s="1"/>
  <c r="AT106" i="1" s="1"/>
  <c r="F33" i="13"/>
  <c r="AZ106" i="1" s="1"/>
  <c r="BC94" i="1"/>
  <c r="W32" i="1" s="1"/>
  <c r="J33" i="3"/>
  <c r="AV96" i="1" s="1"/>
  <c r="AT96" i="1" s="1"/>
  <c r="F33" i="4"/>
  <c r="AZ97" i="1" s="1"/>
  <c r="J33" i="5"/>
  <c r="AV98" i="1" s="1"/>
  <c r="AT98" i="1" s="1"/>
  <c r="J33" i="6"/>
  <c r="AV99" i="1" s="1"/>
  <c r="AT99" i="1" s="1"/>
  <c r="J33" i="9"/>
  <c r="AV102" i="1"/>
  <c r="AT102" i="1" s="1"/>
  <c r="F33" i="10"/>
  <c r="AZ103" i="1"/>
  <c r="F33" i="11"/>
  <c r="AZ104" i="1" s="1"/>
  <c r="BB94" i="1"/>
  <c r="W31" i="1" s="1"/>
  <c r="J33" i="2"/>
  <c r="AV95" i="1" s="1"/>
  <c r="AT95" i="1" s="1"/>
  <c r="F33" i="7"/>
  <c r="AZ100" i="1" s="1"/>
  <c r="F33" i="8"/>
  <c r="AZ101" i="1" s="1"/>
  <c r="J33" i="12"/>
  <c r="AV105" i="1" s="1"/>
  <c r="AT105" i="1" s="1"/>
  <c r="BD94" i="1"/>
  <c r="W33" i="1" s="1"/>
  <c r="F33" i="2"/>
  <c r="AZ95" i="1" s="1"/>
  <c r="J33" i="7"/>
  <c r="AV100" i="1" s="1"/>
  <c r="AT100" i="1" s="1"/>
  <c r="J33" i="8"/>
  <c r="AV101" i="1" s="1"/>
  <c r="AT101" i="1" s="1"/>
  <c r="F33" i="12"/>
  <c r="AZ105" i="1" s="1"/>
  <c r="BA94" i="1"/>
  <c r="AW94" i="1" s="1"/>
  <c r="AK30" i="1" s="1"/>
  <c r="AN100" i="1" l="1"/>
  <c r="AN99" i="1"/>
  <c r="BK118" i="12"/>
  <c r="J118" i="12"/>
  <c r="J96" i="12"/>
  <c r="BK118" i="11"/>
  <c r="J118" i="11" s="1"/>
  <c r="J96" i="11" s="1"/>
  <c r="J96" i="7"/>
  <c r="BK119" i="13"/>
  <c r="J119" i="13" s="1"/>
  <c r="J30" i="13" s="1"/>
  <c r="AG106" i="1" s="1"/>
  <c r="BK138" i="2"/>
  <c r="J138" i="2" s="1"/>
  <c r="J30" i="2" s="1"/>
  <c r="AG95" i="1" s="1"/>
  <c r="BK125" i="8"/>
  <c r="J125" i="8" s="1"/>
  <c r="J30" i="8" s="1"/>
  <c r="AG101" i="1" s="1"/>
  <c r="J96" i="6"/>
  <c r="J39" i="7"/>
  <c r="J39" i="6"/>
  <c r="AU94" i="1"/>
  <c r="J30" i="5"/>
  <c r="AG98" i="1"/>
  <c r="J30" i="3"/>
  <c r="AG96" i="1"/>
  <c r="AX94" i="1"/>
  <c r="W30" i="1"/>
  <c r="AY94" i="1"/>
  <c r="J30" i="10"/>
  <c r="AG103" i="1" s="1"/>
  <c r="J30" i="4"/>
  <c r="AG97" i="1" s="1"/>
  <c r="J30" i="9"/>
  <c r="AG102" i="1" s="1"/>
  <c r="AZ94" i="1"/>
  <c r="W29" i="1" s="1"/>
  <c r="J39" i="5" l="1"/>
  <c r="J39" i="8"/>
  <c r="J39" i="13"/>
  <c r="J39" i="4"/>
  <c r="J39" i="3"/>
  <c r="J39" i="10"/>
  <c r="J39" i="2"/>
  <c r="J39" i="9"/>
  <c r="J96" i="8"/>
  <c r="J96" i="13"/>
  <c r="J96" i="2"/>
  <c r="AN97" i="1"/>
  <c r="AN103" i="1"/>
  <c r="AN106" i="1"/>
  <c r="AN96" i="1"/>
  <c r="AN98" i="1"/>
  <c r="AN102" i="1"/>
  <c r="AN95" i="1"/>
  <c r="AN101" i="1"/>
  <c r="AV94" i="1"/>
  <c r="AK29" i="1" s="1"/>
  <c r="J30" i="11"/>
  <c r="AG104" i="1"/>
  <c r="J30" i="12"/>
  <c r="AG105" i="1" s="1"/>
  <c r="J39" i="11" l="1"/>
  <c r="J39" i="12"/>
  <c r="AN104" i="1"/>
  <c r="AN105" i="1"/>
  <c r="AG94" i="1"/>
  <c r="AK26" i="1" s="1"/>
  <c r="AT94" i="1"/>
  <c r="AN94" i="1" l="1"/>
  <c r="AK35" i="1"/>
</calcChain>
</file>

<file path=xl/sharedStrings.xml><?xml version="1.0" encoding="utf-8"?>
<sst xmlns="http://schemas.openxmlformats.org/spreadsheetml/2006/main" count="11483" uniqueCount="1527">
  <si>
    <t>Export Komplet</t>
  </si>
  <si>
    <t/>
  </si>
  <si>
    <t>2.0</t>
  </si>
  <si>
    <t>False</t>
  </si>
  <si>
    <t>{d01fab4b-0c40-413b-ae34-540b3c8cb1a6}</t>
  </si>
  <si>
    <t>&gt;&gt;  skryté sloupce  &lt;&lt;</t>
  </si>
  <si>
    <t>0,01</t>
  </si>
  <si>
    <t>21</t>
  </si>
  <si>
    <t>12</t>
  </si>
  <si>
    <t>REKAPITULACE STAVBY</t>
  </si>
  <si>
    <t>v ---  níže se nacházejí doplnkové a pomocné údaje k sestavám  --- v</t>
  </si>
  <si>
    <t>0,001</t>
  </si>
  <si>
    <t>Kód:</t>
  </si>
  <si>
    <t>24P-4DS001C</t>
  </si>
  <si>
    <t>Stavba:</t>
  </si>
  <si>
    <t xml:space="preserve"> Kulturní a kreativní centrum Kbely, Mladoboleslavská 1116, Praha 19 Kbely</t>
  </si>
  <si>
    <t>KSO:</t>
  </si>
  <si>
    <t>CC-CZ:</t>
  </si>
  <si>
    <t>Místo:</t>
  </si>
  <si>
    <t xml:space="preserve"> </t>
  </si>
  <si>
    <t>Datum:</t>
  </si>
  <si>
    <t>26. 8. 2024</t>
  </si>
  <si>
    <t>Zadavatel:</t>
  </si>
  <si>
    <t>IČ:</t>
  </si>
  <si>
    <t>DIČ:</t>
  </si>
  <si>
    <t>Zhotovitel:</t>
  </si>
  <si>
    <t>Projektant:</t>
  </si>
  <si>
    <t>Zpracovatel:</t>
  </si>
  <si>
    <t>True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</si>
  <si>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</si>
  <si>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</si>
  <si>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</si>
  <si>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</si>
  <si>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</si>
  <si>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</si>
  <si>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</si>
  <si>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</si>
  <si>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</si>
  <si>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</si>
  <si>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</si>
  <si>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</si>
  <si>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</si>
  <si>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</si>
  <si>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</si>
  <si>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</si>
  <si>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</si>
  <si>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</si>
  <si>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</si>
  <si>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Zhotovitel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</si>
  <si>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</si>
  <si>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</si>
  <si>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</si>
  <si>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</si>
  <si>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</si>
  <si>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</si>
  <si>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</si>
  <si>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</si>
  <si>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</si>
  <si>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</si>
  <si>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</si>
  <si>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</si>
  <si>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</si>
  <si>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</si>
  <si>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</si>
  <si>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</si>
  <si>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</si>
  <si>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</si>
  <si>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</si>
  <si>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</si>
  <si>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</si>
  <si>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</si>
  <si>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</si>
  <si>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</si>
  <si>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</si>
  <si>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/</t>
  </si>
  <si>
    <t>1</t>
  </si>
  <si>
    <t>stavební část</t>
  </si>
  <si>
    <t>STA</t>
  </si>
  <si>
    <t>{8e6e6890-5f24-4dbd-aaee-20282c773458}</t>
  </si>
  <si>
    <t>2</t>
  </si>
  <si>
    <t>UT</t>
  </si>
  <si>
    <t>{4bd97d9f-d97b-403b-a1eb-5273f866a110}</t>
  </si>
  <si>
    <t>3</t>
  </si>
  <si>
    <t>VZT</t>
  </si>
  <si>
    <t>{44baf018-d70e-4e61-aa74-89f43b11ae26}</t>
  </si>
  <si>
    <t>4</t>
  </si>
  <si>
    <t>silnoproud</t>
  </si>
  <si>
    <t>{b04f99c4-e282-4387-9e32-5a9063499378}</t>
  </si>
  <si>
    <t>5</t>
  </si>
  <si>
    <t>slaboproud</t>
  </si>
  <si>
    <t>{37157a9f-543d-43e2-aa7e-91ffa3514892}</t>
  </si>
  <si>
    <t>6</t>
  </si>
  <si>
    <t>Svítidla</t>
  </si>
  <si>
    <t>{3a607764-c24c-4927-81e7-7ae70830ccdd}</t>
  </si>
  <si>
    <t>7</t>
  </si>
  <si>
    <t>zdravotní instalace</t>
  </si>
  <si>
    <t>{1a62edf3-5d35-442d-8194-d63ec96ca57a}</t>
  </si>
  <si>
    <t>9</t>
  </si>
  <si>
    <t>Interier</t>
  </si>
  <si>
    <t>{058d87bb-005b-402b-a844-7573fccb42fc}</t>
  </si>
  <si>
    <t>9 (1)</t>
  </si>
  <si>
    <t>Interier_01</t>
  </si>
  <si>
    <t>{aaaaad4e-1a85-4d18-8236-849d62d53b7c}</t>
  </si>
  <si>
    <t>10</t>
  </si>
  <si>
    <t>sanitární vybavení</t>
  </si>
  <si>
    <t>{fa485672-095e-44d8-b9df-ba543b671069}</t>
  </si>
  <si>
    <t>11</t>
  </si>
  <si>
    <t>Sanita -  keramika</t>
  </si>
  <si>
    <t>{fca92e28-6ce0-49e9-91dd-da239c5aa188}</t>
  </si>
  <si>
    <t>99</t>
  </si>
  <si>
    <t>vedlejší a ostatní n...</t>
  </si>
  <si>
    <t>{a0afe5a9-09aa-4a91-a0f7-5cb6bbb981d7}</t>
  </si>
  <si>
    <t>KRYCÍ LIST SOUPISU PRACÍ</t>
  </si>
  <si>
    <t>Objekt:</t>
  </si>
  <si>
    <t>1 - stavební část</t>
  </si>
  <si>
    <t>REKAPITULACE ČLENĚNÍ SOUPISU PRACÍ</t>
  </si>
  <si>
    <t>Kód dílu - Popis</t>
  </si>
  <si>
    <t>Cena celkem [CZK]</t>
  </si>
  <si>
    <t>Náklady ze soupisu prací</t>
  </si>
  <si>
    <t>-1</t>
  </si>
  <si>
    <t>HSV - Práce a dodávky HSV</t>
  </si>
  <si>
    <t xml:space="preserve">    1 - Zemní práce</t>
  </si>
  <si>
    <t xml:space="preserve">    2 - Zakládání</t>
  </si>
  <si>
    <t xml:space="preserve">    3 - Svislé a kompletní konstrukce</t>
  </si>
  <si>
    <t xml:space="preserve">    6 - Úpravy povrchů, podlahy a osazování výplní</t>
  </si>
  <si>
    <t xml:space="preserve">    9 - Ostatní konstrukce a práce, bourání</t>
  </si>
  <si>
    <t xml:space="preserve">    997 - Přesun sutě</t>
  </si>
  <si>
    <t xml:space="preserve">    998 - Přesun hmot</t>
  </si>
  <si>
    <t>PSV - Práce a dodávky PSV</t>
  </si>
  <si>
    <t xml:space="preserve">    711 - Izolace proti vodě, vlhkosti a plynům</t>
  </si>
  <si>
    <t xml:space="preserve">    720 - Zdravotechnika</t>
  </si>
  <si>
    <t xml:space="preserve">    741 - Elektroinstalace - silnoproud</t>
  </si>
  <si>
    <t xml:space="preserve">    742 - Elektroinstalace - slaboproud</t>
  </si>
  <si>
    <t xml:space="preserve">    763 - Konstrukce suché výstavby</t>
  </si>
  <si>
    <t xml:space="preserve">    766 - Konstrukce truhlářské</t>
  </si>
  <si>
    <t xml:space="preserve">    767 - Konstrukce zámečnické</t>
  </si>
  <si>
    <t xml:space="preserve">    771 - Podlahy z dlaždic</t>
  </si>
  <si>
    <t xml:space="preserve">    776 - Podlahy povlakové</t>
  </si>
  <si>
    <t xml:space="preserve">    777 - Podlahy lité</t>
  </si>
  <si>
    <t xml:space="preserve">    781 - Dokončovací práce - obklady</t>
  </si>
  <si>
    <t xml:space="preserve">    784 - Dokončovací práce - malby a tapety</t>
  </si>
  <si>
    <t>HZS - Hodinové zúčtovací sazby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</si>
  <si>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</si>
  <si>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</si>
  <si>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</si>
  <si>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</si>
  <si>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</si>
  <si>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</si>
  <si>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</si>
  <si>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</si>
  <si>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</si>
  <si>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</si>
  <si>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</si>
  <si>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</si>
  <si>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</si>
  <si>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</si>
  <si>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</si>
  <si>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</si>
  <si>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</si>
  <si>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K</t>
  </si>
  <si>
    <t>132351031</t>
  </si>
  <si>
    <t>Hloubení rýh zapažených š do 2000 mm v hornině třídy těžitelnosti II skupiny 4 objemu do 15 m3 při překopech inženýrských sítí strojně</t>
  </si>
  <si>
    <t>m3</t>
  </si>
  <si>
    <t>VV</t>
  </si>
  <si>
    <t>základ pod schodiště</t>
  </si>
  <si>
    <t>3,00*0,40*0,80</t>
  </si>
  <si>
    <t>Součet</t>
  </si>
  <si>
    <t>133312811</t>
  </si>
  <si>
    <t>Hloubení nezapažených šachet v hornině třídy těžitelnosti II skupiny 4 plocha výkopu do 4 m2 ručně</t>
  </si>
  <si>
    <t>patky pro vlajkové stožáry</t>
  </si>
  <si>
    <t>0,80*0,80*1,20*3</t>
  </si>
  <si>
    <t>162751137</t>
  </si>
  <si>
    <t>Vodorovné přemístění přes 9 000 do 10000 m výkopku/sypaniny z horniny třídy těžitelnosti II skupiny 4 a 5</t>
  </si>
  <si>
    <t>2,304+0,96</t>
  </si>
  <si>
    <t>171201221</t>
  </si>
  <si>
    <t>Poplatek za uložení na skládce (skládkovné) zeminy a kamení kód odpadu 17 05 04</t>
  </si>
  <si>
    <t>t</t>
  </si>
  <si>
    <t>8</t>
  </si>
  <si>
    <t>3,264*1,8 "Přepočtené koeficientem množství</t>
  </si>
  <si>
    <t>171251201</t>
  </si>
  <si>
    <t>Uložení sypaniny na skládky nebo meziskládky</t>
  </si>
  <si>
    <t>Zakládání</t>
  </si>
  <si>
    <t>274313711</t>
  </si>
  <si>
    <t>Základové pásy z betonu tř. C 20/25</t>
  </si>
  <si>
    <t>do výkopu</t>
  </si>
  <si>
    <t>0,96*0,20</t>
  </si>
  <si>
    <t>275313711</t>
  </si>
  <si>
    <t>Základové patky z betonu tř. C 20/25</t>
  </si>
  <si>
    <t>14</t>
  </si>
  <si>
    <t>2,304*0,20</t>
  </si>
  <si>
    <t>275351121</t>
  </si>
  <si>
    <t>Zřízení bednění základových patek</t>
  </si>
  <si>
    <t>m2</t>
  </si>
  <si>
    <t>16</t>
  </si>
  <si>
    <t>patky</t>
  </si>
  <si>
    <t>0,80*4*0,30*3</t>
  </si>
  <si>
    <t>275351122</t>
  </si>
  <si>
    <t>Odstranění bednění základových patek</t>
  </si>
  <si>
    <t>18</t>
  </si>
  <si>
    <t>Svislé a kompletní konstrukce</t>
  </si>
  <si>
    <t>349231811</t>
  </si>
  <si>
    <t>Přizdívka ostění s ozubem z cihel tl přes 80 do 150 mm</t>
  </si>
  <si>
    <t>20</t>
  </si>
  <si>
    <t>dveře</t>
  </si>
  <si>
    <t>0,45*4,32*2</t>
  </si>
  <si>
    <t>Úpravy povrchů, podlahy a osazování výplní</t>
  </si>
  <si>
    <t>611325421</t>
  </si>
  <si>
    <t>Oprava vnitřní vápenocementové štukové omítky stropů v rozsahu plochy do 10 %</t>
  </si>
  <si>
    <t>22</t>
  </si>
  <si>
    <t>stropy</t>
  </si>
  <si>
    <t>800,80</t>
  </si>
  <si>
    <t>612325302</t>
  </si>
  <si>
    <t>Vápenocementová štuková omítka ostění nebo nadpraží</t>
  </si>
  <si>
    <t>24</t>
  </si>
  <si>
    <t>(0,45+0,20*2)*(4,32*2+1,585)</t>
  </si>
  <si>
    <t>13</t>
  </si>
  <si>
    <t>612325421</t>
  </si>
  <si>
    <t>Oprava vnitřní vápenocementové štukové omítky stěn v rozsahu plochy do 10 %</t>
  </si>
  <si>
    <t>26</t>
  </si>
  <si>
    <t>844,617</t>
  </si>
  <si>
    <t>613311131</t>
  </si>
  <si>
    <t>Potažení vnitřních pilířů nebo sloupů vápenným štukem tloušťky do 3 mm</t>
  </si>
  <si>
    <t>28</t>
  </si>
  <si>
    <t>sloupy</t>
  </si>
  <si>
    <t>0,50*0,50*5,13*26</t>
  </si>
  <si>
    <t>0,30*2*5,13*26</t>
  </si>
  <si>
    <t>15</t>
  </si>
  <si>
    <t>622151031</t>
  </si>
  <si>
    <t>Penetrační silikonový nátěr vnějších pastovitých tenkovrstvých omítek stěn</t>
  </si>
  <si>
    <t>30</t>
  </si>
  <si>
    <t>špaleta</t>
  </si>
  <si>
    <t>10,24*0,25</t>
  </si>
  <si>
    <t>622222001</t>
  </si>
  <si>
    <t>Montáž kontaktního zateplení vnějšího ostění, nadpraží nebo parapetu hl. špalety do 200 mm lepením desek z minerální vlny tl do 40 mm</t>
  </si>
  <si>
    <t>m</t>
  </si>
  <si>
    <t>32</t>
  </si>
  <si>
    <t>vstupní dveře</t>
  </si>
  <si>
    <t>(1,60+4,32*2)</t>
  </si>
  <si>
    <t>17</t>
  </si>
  <si>
    <t>M</t>
  </si>
  <si>
    <t>63151518</t>
  </si>
  <si>
    <t>deska tepelně izolační minerální kontaktních fasád podélné vlákno λ=0,036 tl 40mm</t>
  </si>
  <si>
    <t>34</t>
  </si>
  <si>
    <t>spc</t>
  </si>
  <si>
    <t>10,24*0,25*1,1</t>
  </si>
  <si>
    <t>622531012</t>
  </si>
  <si>
    <t>Tenkovrstvá silikonová zrnitá omítka zrnitost 1,5 mm vnějších stěn</t>
  </si>
  <si>
    <t>36</t>
  </si>
  <si>
    <t>Ostatní konstrukce a práce, bourání</t>
  </si>
  <si>
    <t>19</t>
  </si>
  <si>
    <t>943211111</t>
  </si>
  <si>
    <t>Montáž lešení prostorového rámového lehkého s podlahami zatížení do 200 kg/m2 v do 10 m</t>
  </si>
  <si>
    <t>38</t>
  </si>
  <si>
    <t>pro úpravy</t>
  </si>
  <si>
    <t>800,8*5</t>
  </si>
  <si>
    <t>943211211</t>
  </si>
  <si>
    <t>Příplatek k lešení prostorovému rámovému lehkému s podlahami v do 10 m za první a ZKD den použití</t>
  </si>
  <si>
    <t>40</t>
  </si>
  <si>
    <t>4004*30 "Přepočtené koeficientem množství</t>
  </si>
  <si>
    <t>943211811</t>
  </si>
  <si>
    <t>Demontáž lešení prostorového rámového lehkého s podlahami zatížení do 200 kg/m2 v do 10 m</t>
  </si>
  <si>
    <t>42</t>
  </si>
  <si>
    <t>952901114</t>
  </si>
  <si>
    <t>Vyčištění budov bytové a občanské výstavby při výšce podlaží přes 4 m</t>
  </si>
  <si>
    <t>44</t>
  </si>
  <si>
    <t>23</t>
  </si>
  <si>
    <t>953961213</t>
  </si>
  <si>
    <t>Kotvy chemickou patronou M 12 hl 110 mm do betonu, ŽB nebo kamene s vyvrtáním otvoru</t>
  </si>
  <si>
    <t>kus</t>
  </si>
  <si>
    <t>46</t>
  </si>
  <si>
    <t>schodíště</t>
  </si>
  <si>
    <t>4*4*2</t>
  </si>
  <si>
    <t>stožáry</t>
  </si>
  <si>
    <t>4*3</t>
  </si>
  <si>
    <t>953965122</t>
  </si>
  <si>
    <t>Kotevní šroub pro chemické kotvy M 12 dl 220 mm</t>
  </si>
  <si>
    <t>48</t>
  </si>
  <si>
    <t>25</t>
  </si>
  <si>
    <t>966081123</t>
  </si>
  <si>
    <t>Bourání kontaktního zateplení malých ploch jednotlivě přes 1 do 2,0 m2</t>
  </si>
  <si>
    <t>50</t>
  </si>
  <si>
    <t>parapet vybourábavého okna</t>
  </si>
  <si>
    <t>1,550*1,13</t>
  </si>
  <si>
    <t>968072356</t>
  </si>
  <si>
    <t>Vybourání kovových rámů oken zdvojených včetně křídel pl do 4 m2</t>
  </si>
  <si>
    <t>52</t>
  </si>
  <si>
    <t>okno - náhrada dveře</t>
  </si>
  <si>
    <t>1,685*3,87</t>
  </si>
  <si>
    <t>27</t>
  </si>
  <si>
    <t>978011111</t>
  </si>
  <si>
    <t>Otlučení (osekání) vnitřní vápenné nebo vápenocementové omítky stropů v rozsahu do 5 %</t>
  </si>
  <si>
    <t>54</t>
  </si>
  <si>
    <t>978013111</t>
  </si>
  <si>
    <t>Otlučení (osekání) vnitřní vápenné nebo vápenocementové omítky stěn v rozsahu do 5 %</t>
  </si>
  <si>
    <t>56</t>
  </si>
  <si>
    <t>997</t>
  </si>
  <si>
    <t>Přesun sutě</t>
  </si>
  <si>
    <t>29</t>
  </si>
  <si>
    <t>997013212</t>
  </si>
  <si>
    <t>Vnitrostaveništní doprava suti a vybouraných hmot pro budovy v přes 6 do 9 m ručně</t>
  </si>
  <si>
    <t>58</t>
  </si>
  <si>
    <t>997013219</t>
  </si>
  <si>
    <t>Příplatek k vnitrostaveništní dopravě suti a vybouraných hmot za zvětšenou dopravu suti ZKD 10 m</t>
  </si>
  <si>
    <t>60</t>
  </si>
  <si>
    <t>31</t>
  </si>
  <si>
    <t>997013501</t>
  </si>
  <si>
    <t>Odvoz suti a vybouraných hmot na skládku nebo meziskládku do 1 km se složením</t>
  </si>
  <si>
    <t>62</t>
  </si>
  <si>
    <t>997013509</t>
  </si>
  <si>
    <t>Příplatek k odvozu suti a vybouraných hmot na skládku ZKD 1 km přes 1 km</t>
  </si>
  <si>
    <t>64</t>
  </si>
  <si>
    <t>3,636*15 "Přepočtené koeficientem množství</t>
  </si>
  <si>
    <t>33</t>
  </si>
  <si>
    <t>997013631</t>
  </si>
  <si>
    <t>Poplatek za uložení na skládce (skládkovné) stavebního odpadu směsného kód odpadu 17 09 04</t>
  </si>
  <si>
    <t>66</t>
  </si>
  <si>
    <t>998</t>
  </si>
  <si>
    <t>Přesun hmot</t>
  </si>
  <si>
    <t>998018002</t>
  </si>
  <si>
    <t>Přesun hmot ruční pro budovy v přes 6 do 12 m</t>
  </si>
  <si>
    <t>68</t>
  </si>
  <si>
    <t>PSV</t>
  </si>
  <si>
    <t>Práce a dodávky PSV</t>
  </si>
  <si>
    <t>711</t>
  </si>
  <si>
    <t>Izolace proti vodě, vlhkosti a plynům</t>
  </si>
  <si>
    <t>35</t>
  </si>
  <si>
    <t>711191001</t>
  </si>
  <si>
    <t>Provedení adhezního můstku na vodorovné ploše</t>
  </si>
  <si>
    <t>70</t>
  </si>
  <si>
    <t>podlaha ozn P 1</t>
  </si>
  <si>
    <t>2,300+3,90+8,60+7,30+4,40+14,40+6,00</t>
  </si>
  <si>
    <t>podlaha P 2 a, b</t>
  </si>
  <si>
    <t>11,40</t>
  </si>
  <si>
    <t>podlaha P 3</t>
  </si>
  <si>
    <t>3,60+100,10+100,20+26,60</t>
  </si>
  <si>
    <t>podlaha P 4</t>
  </si>
  <si>
    <t>16,90+90,70+16,00+13,90+87,90</t>
  </si>
  <si>
    <t>podlaha P 5</t>
  </si>
  <si>
    <t>16,60+87,50+20,60+44,60+51,90+65,40</t>
  </si>
  <si>
    <t>58581220</t>
  </si>
  <si>
    <t>adhezní můstek pod izolační a vyrovnávací lepící hmoty</t>
  </si>
  <si>
    <t>kg</t>
  </si>
  <si>
    <t>72</t>
  </si>
  <si>
    <t>800,8*0,12075 "Přepočtené koeficientem množství</t>
  </si>
  <si>
    <t>37</t>
  </si>
  <si>
    <t>711493111</t>
  </si>
  <si>
    <t>Izolace proti podpovrchové a tlakové vodě vodorovná těsnicí hmotou dvousložkovou na bázi cementu</t>
  </si>
  <si>
    <t>74</t>
  </si>
  <si>
    <t>711493121</t>
  </si>
  <si>
    <t>Izolace proti podpovrchové a tlakové vodě svislá těsnicí hmotou dvousložkovou na bázi cementu</t>
  </si>
  <si>
    <t>76</t>
  </si>
  <si>
    <t>vytažení na stěnu</t>
  </si>
  <si>
    <t>30,00</t>
  </si>
  <si>
    <t>39</t>
  </si>
  <si>
    <t>998711202</t>
  </si>
  <si>
    <t>Přesun hmot procentní pro izolace proti vodě, vlhkosti a plynům v objektech v přes 6 do 12 m</t>
  </si>
  <si>
    <t>%</t>
  </si>
  <si>
    <t>78</t>
  </si>
  <si>
    <t>720</t>
  </si>
  <si>
    <t>Zdravotechnika</t>
  </si>
  <si>
    <t>720 - 1</t>
  </si>
  <si>
    <t>Kč</t>
  </si>
  <si>
    <t>80</t>
  </si>
  <si>
    <t>741</t>
  </si>
  <si>
    <t>Elektroinstalace - silnoproud</t>
  </si>
  <si>
    <t>41</t>
  </si>
  <si>
    <t>741 - 1</t>
  </si>
  <si>
    <t>elektroinstalace</t>
  </si>
  <si>
    <t>82</t>
  </si>
  <si>
    <t>742</t>
  </si>
  <si>
    <t>Elektroinstalace - slaboproud</t>
  </si>
  <si>
    <t>742 - 1</t>
  </si>
  <si>
    <t>EZS</t>
  </si>
  <si>
    <t>84</t>
  </si>
  <si>
    <t>763</t>
  </si>
  <si>
    <t>Konstrukce suché výstavby</t>
  </si>
  <si>
    <t>43</t>
  </si>
  <si>
    <t>763111316</t>
  </si>
  <si>
    <t>SDK příčka tl 125 mm profil CW+UW 100 desky 1xA 12,5 s izolací EI 30 Rw do 48 dB</t>
  </si>
  <si>
    <t>86</t>
  </si>
  <si>
    <t>763111336</t>
  </si>
  <si>
    <t>SDK příčka tl 125 mm profil CW+UW 100 desky 1xH2 12,5 s izolací EI 30 Rw do 48 dB</t>
  </si>
  <si>
    <t>88</t>
  </si>
  <si>
    <t>45</t>
  </si>
  <si>
    <t>763111437</t>
  </si>
  <si>
    <t>SDK příčka tl 150 mm profil CW+UW 100 desky 2xH2 12,5 s izolací EI 60 Rw do 56 dB</t>
  </si>
  <si>
    <t>90</t>
  </si>
  <si>
    <t>763111716</t>
  </si>
  <si>
    <t>SDK příčka nadstavení CW profilů</t>
  </si>
  <si>
    <t>92</t>
  </si>
  <si>
    <t>(91,777+210,548+86,211)*2*1,50</t>
  </si>
  <si>
    <t>47</t>
  </si>
  <si>
    <t>763111717</t>
  </si>
  <si>
    <t>SDK příčka základní penetrační nátěr (oboustranně)</t>
  </si>
  <si>
    <t>94</t>
  </si>
  <si>
    <t>(91,777+210,548+86,211)</t>
  </si>
  <si>
    <t>763111771</t>
  </si>
  <si>
    <t>Příplatek k SDK příčce za rovinnost kvality Q3</t>
  </si>
  <si>
    <t>96</t>
  </si>
  <si>
    <t>49</t>
  </si>
  <si>
    <t>763121590</t>
  </si>
  <si>
    <t>SDK stěna předsazená pro osazení závěsného WC tl 150 - 250 mm profil CW+UW 50 desky 2xH2 12,5 bez TI</t>
  </si>
  <si>
    <t>98</t>
  </si>
  <si>
    <t>763122425.1</t>
  </si>
  <si>
    <t>SDK stěna šachtová tl 200 mm profil CW+UW 100 desky 2 x H2 12,5 bez izolace</t>
  </si>
  <si>
    <t>100</t>
  </si>
  <si>
    <t>stěny dle ozn</t>
  </si>
  <si>
    <t>I.01</t>
  </si>
  <si>
    <t>3,85*1,13</t>
  </si>
  <si>
    <t>51</t>
  </si>
  <si>
    <t>763131451</t>
  </si>
  <si>
    <t>SDK podhled deska 1xH2 12,5 bez izolace dvouvrstvá spodní kce profil CD+UD</t>
  </si>
  <si>
    <t>102</t>
  </si>
  <si>
    <t>m 02 až 05, 21, 22</t>
  </si>
  <si>
    <t>2,30+3,90+8,60+7,30+14,40+6,00</t>
  </si>
  <si>
    <t>763131714</t>
  </si>
  <si>
    <t>SDK podhled základní penetrační nátěr</t>
  </si>
  <si>
    <t>104</t>
  </si>
  <si>
    <t>53</t>
  </si>
  <si>
    <t>763131751</t>
  </si>
  <si>
    <t>Montáž parotěsné zábrany do SDK podhledu</t>
  </si>
  <si>
    <t>106</t>
  </si>
  <si>
    <t>28329282</t>
  </si>
  <si>
    <t>fólie PE vyztužená Al vrstvou pro parotěsnou vrstvu 170g/m2</t>
  </si>
  <si>
    <t>108</t>
  </si>
  <si>
    <t>42,5*1,1235 "Přepočtené koeficientem množství</t>
  </si>
  <si>
    <t>55</t>
  </si>
  <si>
    <t>763131766</t>
  </si>
  <si>
    <t>Příplatek k SDK podhledu za výšku zavěšení přes 1,0 do 1,5 m</t>
  </si>
  <si>
    <t>110</t>
  </si>
  <si>
    <t>763131771</t>
  </si>
  <si>
    <t>Příplatek k SDK podhledu za rovinnost kvality Q3</t>
  </si>
  <si>
    <t>112</t>
  </si>
  <si>
    <t>57</t>
  </si>
  <si>
    <t>763181311</t>
  </si>
  <si>
    <t>Montáž jednokřídlové kovové zárubně SDK příčka</t>
  </si>
  <si>
    <t>114</t>
  </si>
  <si>
    <t xml:space="preserve">pro dveře dle ozn </t>
  </si>
  <si>
    <t>D.03</t>
  </si>
  <si>
    <t>D.04</t>
  </si>
  <si>
    <t>D.05</t>
  </si>
  <si>
    <t>553zár</t>
  </si>
  <si>
    <t>zárubeň ocelová pro bezfalcové dveře</t>
  </si>
  <si>
    <t>ks</t>
  </si>
  <si>
    <t>116</t>
  </si>
  <si>
    <t>59</t>
  </si>
  <si>
    <t>763181312</t>
  </si>
  <si>
    <t>Montáž dvoukřídlové kovové zárubně SDK příčka</t>
  </si>
  <si>
    <t>118</t>
  </si>
  <si>
    <t>pro dveře dle ozn</t>
  </si>
  <si>
    <t>D.09</t>
  </si>
  <si>
    <t>553zár - 2</t>
  </si>
  <si>
    <t>zárubeň ocelová pro bezfalcové dveře - dvoukřídlá</t>
  </si>
  <si>
    <t>120</t>
  </si>
  <si>
    <t>61</t>
  </si>
  <si>
    <t>763411111</t>
  </si>
  <si>
    <t>Sanitární příčky do mokrého prostředí, desky s HPL - laminátem</t>
  </si>
  <si>
    <t>122</t>
  </si>
  <si>
    <t>pro příčky dle ozn</t>
  </si>
  <si>
    <t>W.01</t>
  </si>
  <si>
    <t>2,70*2,12</t>
  </si>
  <si>
    <t>W.02</t>
  </si>
  <si>
    <t>1,30*2,12*2</t>
  </si>
  <si>
    <t>W.03</t>
  </si>
  <si>
    <t>2,32*2,12</t>
  </si>
  <si>
    <t>W.04</t>
  </si>
  <si>
    <t>1,79*2,12</t>
  </si>
  <si>
    <t>W.05</t>
  </si>
  <si>
    <t>2,20*2,12</t>
  </si>
  <si>
    <t>W.06</t>
  </si>
  <si>
    <t>2,99*2,12</t>
  </si>
  <si>
    <t>763411121</t>
  </si>
  <si>
    <t>Dveře sanitárních příček, desky s HPL - laminátem tl 19,6 mm, š do 800 mm, v do 2000 mm</t>
  </si>
  <si>
    <t>124</t>
  </si>
  <si>
    <t>dveře dle ozn D.07, D.08</t>
  </si>
  <si>
    <t>4+3</t>
  </si>
  <si>
    <t>63</t>
  </si>
  <si>
    <t>763411211</t>
  </si>
  <si>
    <t>Dělící přepážky k pisoárům, desky s HPL - laminátem tl 19,6 mm</t>
  </si>
  <si>
    <t>126</t>
  </si>
  <si>
    <t xml:space="preserve">pro ozn </t>
  </si>
  <si>
    <t>W.07</t>
  </si>
  <si>
    <t>0,45*1,55*2</t>
  </si>
  <si>
    <t>998763402</t>
  </si>
  <si>
    <t>Přesun hmot procentní pro sádrokartonové konstrukce v objektech v přes 6 do 12 m</t>
  </si>
  <si>
    <t>128</t>
  </si>
  <si>
    <t>766</t>
  </si>
  <si>
    <t>Konstrukce truhlářské</t>
  </si>
  <si>
    <t>65</t>
  </si>
  <si>
    <t>766660001</t>
  </si>
  <si>
    <t>Montáž dveřních křídel otvíravých jednokřídlových š do 0,8 m do ocelové zárubně</t>
  </si>
  <si>
    <t>130</t>
  </si>
  <si>
    <t>por dveře dle ozn</t>
  </si>
  <si>
    <t>611D.03</t>
  </si>
  <si>
    <t>ozn D.03 - dveře bezfalcové 800 x 2100 mm</t>
  </si>
  <si>
    <t>132</t>
  </si>
  <si>
    <t>kompletní provedení dveří v provedení dle tabulky výrobků</t>
  </si>
  <si>
    <t>67</t>
  </si>
  <si>
    <t>611D.04</t>
  </si>
  <si>
    <t>ozn D.04 - dveře bezfalcové 800 x 2100 mm</t>
  </si>
  <si>
    <t>134</t>
  </si>
  <si>
    <t>766660002</t>
  </si>
  <si>
    <t>Montáž dveřních křídel otvíravých jednokřídlových š přes 0,8 m do ocelové zárubně</t>
  </si>
  <si>
    <t>136</t>
  </si>
  <si>
    <t>69</t>
  </si>
  <si>
    <t>611D.05</t>
  </si>
  <si>
    <t>ozn D.05 - dveře bezfalcové 900 x 2100 mm</t>
  </si>
  <si>
    <t>138</t>
  </si>
  <si>
    <t>766660012</t>
  </si>
  <si>
    <t>Montáž dveřních křídel otvíravých dvoukřídlových š přes 1,45 m do ocelové zárubně</t>
  </si>
  <si>
    <t>140</t>
  </si>
  <si>
    <t>71</t>
  </si>
  <si>
    <t>611D.09</t>
  </si>
  <si>
    <t>ozn D.09 - dveře bezfalcové 1600 x 2100 mm</t>
  </si>
  <si>
    <t>142</t>
  </si>
  <si>
    <t>998766202</t>
  </si>
  <si>
    <t>Přesun hmot procentní pro kce truhlářské v objektech v přes 6 do 12 m</t>
  </si>
  <si>
    <t>144</t>
  </si>
  <si>
    <t>767</t>
  </si>
  <si>
    <t>Konstrukce zámečnické</t>
  </si>
  <si>
    <t>73</t>
  </si>
  <si>
    <t>767 D.06</t>
  </si>
  <si>
    <t>ozn D.06 - Posuvné dvouplášťové ocelové dveře 900 x 2100 mm - dodávka a montáž</t>
  </si>
  <si>
    <t>146</t>
  </si>
  <si>
    <t>767 W.10</t>
  </si>
  <si>
    <t>ozn W.10 -  Systémová prosklená příčka  3380 x 3200 mm,  s dveřmi  ozn D.02 - 800 x 2100 mm</t>
  </si>
  <si>
    <t>148</t>
  </si>
  <si>
    <t>kompletní provedení stěny v provedení dle tabulky výrobků</t>
  </si>
  <si>
    <t>75</t>
  </si>
  <si>
    <t>767531111</t>
  </si>
  <si>
    <t>Montáž vstupních kovových nebo plastových rohoží čistících zón</t>
  </si>
  <si>
    <t>150</t>
  </si>
  <si>
    <t>P 2 b</t>
  </si>
  <si>
    <t>69752110</t>
  </si>
  <si>
    <t>rohož textilní provedení PA, hustý povrch, jemné dočištění</t>
  </si>
  <si>
    <t>152</t>
  </si>
  <si>
    <t>11,4*1,1 "Přepočtené koeficientem množství</t>
  </si>
  <si>
    <t>77</t>
  </si>
  <si>
    <t>767531121</t>
  </si>
  <si>
    <t>Osazení zapuštěného rámu z L profilů k čistícím rohožím</t>
  </si>
  <si>
    <t>154</t>
  </si>
  <si>
    <t>(4,70+4,02)*2</t>
  </si>
  <si>
    <t>69752160</t>
  </si>
  <si>
    <t>rám pro zapuštění profil L-30/30 25/25 20/30 15/30-Al</t>
  </si>
  <si>
    <t>156</t>
  </si>
  <si>
    <t>17,44*1,1 "Přepočtené koeficientem množství</t>
  </si>
  <si>
    <t>79</t>
  </si>
  <si>
    <t>767640222</t>
  </si>
  <si>
    <t>Montáž dveří ocelových nebo hliníkových vchodových dvoukřídlových s nadsvětlíkem</t>
  </si>
  <si>
    <t>158</t>
  </si>
  <si>
    <t>D.01</t>
  </si>
  <si>
    <t>553D.01</t>
  </si>
  <si>
    <t>ozn D.01 - dveře hliníkové 900 + 685 x 3000 + 1320 mm</t>
  </si>
  <si>
    <t>160</t>
  </si>
  <si>
    <t>81</t>
  </si>
  <si>
    <t>76799 - x 1</t>
  </si>
  <si>
    <t>dodváka a montáž vlajkových stožárů</t>
  </si>
  <si>
    <t>162</t>
  </si>
  <si>
    <t>998767202</t>
  </si>
  <si>
    <t>Přesun hmot procentní pro zámečnické konstrukce v objektech v přes 6 do 12 m</t>
  </si>
  <si>
    <t>164</t>
  </si>
  <si>
    <t>771</t>
  </si>
  <si>
    <t>Podlahy z dlaždic</t>
  </si>
  <si>
    <t>83</t>
  </si>
  <si>
    <t>771111011</t>
  </si>
  <si>
    <t>Vysátí podkladu před pokládkou dlažby</t>
  </si>
  <si>
    <t>166</t>
  </si>
  <si>
    <t>58,3</t>
  </si>
  <si>
    <t>771121011</t>
  </si>
  <si>
    <t>Nátěr penetrační na podlahu</t>
  </si>
  <si>
    <t>168</t>
  </si>
  <si>
    <t>85</t>
  </si>
  <si>
    <t>771151021</t>
  </si>
  <si>
    <t>Samonivelační stěrka podlah pevnosti 30 MPa tl 3 mm</t>
  </si>
  <si>
    <t>170</t>
  </si>
  <si>
    <t>771161011</t>
  </si>
  <si>
    <t>Montáž profilu dilatační spáry bez izolace v rovině dlažby</t>
  </si>
  <si>
    <t>172</t>
  </si>
  <si>
    <t>podlaha</t>
  </si>
  <si>
    <t>60,00</t>
  </si>
  <si>
    <t>87</t>
  </si>
  <si>
    <t>59054164</t>
  </si>
  <si>
    <t>profil dilatační s bočními díly z PVC/CPE tl 10mm</t>
  </si>
  <si>
    <t>174</t>
  </si>
  <si>
    <t>60*1,1 "Přepočtené koeficientem množství</t>
  </si>
  <si>
    <t>771161021</t>
  </si>
  <si>
    <t>Montáž profilu ukončujícího pro plynulý přechod (dlažby s kobercem apod.)</t>
  </si>
  <si>
    <t>176</t>
  </si>
  <si>
    <t>89</t>
  </si>
  <si>
    <t>59054101</t>
  </si>
  <si>
    <t>profil přechodový Al s pohyblivým ramenem 10x20mm</t>
  </si>
  <si>
    <t>178</t>
  </si>
  <si>
    <t>20*1,1 "Přepočtené koeficientem množství</t>
  </si>
  <si>
    <t>771474112</t>
  </si>
  <si>
    <t>Montáž soklů z dlaždic keramických rovných flexibilní lepidlo v přes 65 do 90 mm</t>
  </si>
  <si>
    <t>180</t>
  </si>
  <si>
    <t>sokl</t>
  </si>
  <si>
    <t>m 01</t>
  </si>
  <si>
    <t>(2,70+4,04)*2</t>
  </si>
  <si>
    <t>m 12</t>
  </si>
  <si>
    <t>(2,938+1,50)*2</t>
  </si>
  <si>
    <t>91</t>
  </si>
  <si>
    <t>59761271</t>
  </si>
  <si>
    <t>sokl-dlažba keramická slinutá hladká do interiéru i exteriéru 600x72mm</t>
  </si>
  <si>
    <t>182</t>
  </si>
  <si>
    <t>22,356*2,475 "Přepočtené koeficientem množství</t>
  </si>
  <si>
    <t>771574153</t>
  </si>
  <si>
    <t>Montáž podlah keramických velkoformátových hladkých lepených flexibilním lepidlem přes 2 do 4 ks/m2</t>
  </si>
  <si>
    <t>184</t>
  </si>
  <si>
    <t>93</t>
  </si>
  <si>
    <t>59761008</t>
  </si>
  <si>
    <t>dlažba velkoformátová keramická slinutá hladká do interiéru i exteriéru přes 2 do 4ks/m2</t>
  </si>
  <si>
    <t>186</t>
  </si>
  <si>
    <t>58,3*1,15 "Přepočtené koeficientem množství</t>
  </si>
  <si>
    <t>771577111</t>
  </si>
  <si>
    <t>Příplatek k montáži podlah keramických lepených flexibilním lepidlem za plochu do 5 m2</t>
  </si>
  <si>
    <t>188</t>
  </si>
  <si>
    <t>2,300+3,90+4,40</t>
  </si>
  <si>
    <t>95</t>
  </si>
  <si>
    <t>771577114</t>
  </si>
  <si>
    <t>Příplatek k montáži podlah keramických lepených flexibilním lepidlem za spárování tmelem dvousložkovým</t>
  </si>
  <si>
    <t>190</t>
  </si>
  <si>
    <t>771591115</t>
  </si>
  <si>
    <t>Podlahy spárování silikonem</t>
  </si>
  <si>
    <t>192</t>
  </si>
  <si>
    <t>97</t>
  </si>
  <si>
    <t>771591184</t>
  </si>
  <si>
    <t>Pracnější řezání podlah z dlaždic keramických rovné</t>
  </si>
  <si>
    <t>194</t>
  </si>
  <si>
    <t>771592011</t>
  </si>
  <si>
    <t>Čištění vnitřních ploch podlah nebo schodišť po položení dlažby chemickými prostředky</t>
  </si>
  <si>
    <t>196</t>
  </si>
  <si>
    <t>58,30</t>
  </si>
  <si>
    <t>998771202</t>
  </si>
  <si>
    <t>Přesun hmot procentní pro podlahy z dlaždic v objektech v přes 6 do 12 m</t>
  </si>
  <si>
    <t>198</t>
  </si>
  <si>
    <t>776</t>
  </si>
  <si>
    <t>Podlahy povlakové</t>
  </si>
  <si>
    <t>776111311</t>
  </si>
  <si>
    <t>Vysátí podkladu povlakových podlah</t>
  </si>
  <si>
    <t>200</t>
  </si>
  <si>
    <t>101</t>
  </si>
  <si>
    <t>776121321</t>
  </si>
  <si>
    <t>Neředěná penetrace savého podkladu povlakových podlah</t>
  </si>
  <si>
    <t>202</t>
  </si>
  <si>
    <t>512</t>
  </si>
  <si>
    <t>776141121</t>
  </si>
  <si>
    <t>Stěrka podlahová nivelační pro vyrovnání podkladu povlakových podlah pevnosti 30 MPa tl do 3 mm</t>
  </si>
  <si>
    <t>204</t>
  </si>
  <si>
    <t>103</t>
  </si>
  <si>
    <t>776211211</t>
  </si>
  <si>
    <t>Lepení textilních čtverců</t>
  </si>
  <si>
    <t>206</t>
  </si>
  <si>
    <t>69751077</t>
  </si>
  <si>
    <t>koberec vlněný ve čtvercích 500x500mm, vlákno 80% undyed wool/10% PA/10% PES, hm 1200g/m2, zátěž 32, hořlavost Cfl S1</t>
  </si>
  <si>
    <t>208</t>
  </si>
  <si>
    <t>286,6*1,1 "Přepočtené koeficientem množství</t>
  </si>
  <si>
    <t>105</t>
  </si>
  <si>
    <t>776231111</t>
  </si>
  <si>
    <t>Lepení lamel a čtverců z vinylu standardním lepidlem</t>
  </si>
  <si>
    <t>210</t>
  </si>
  <si>
    <t>28411051</t>
  </si>
  <si>
    <t>dílce vinylové tl 2,5mm, nášlapná vrstva 0,55mm, úprava PUR, třída zátěže 23/33/42, otlak 0,05mm, R10, třída otěru T, hořlavost Bfl S1, bez ftalátů</t>
  </si>
  <si>
    <t>212</t>
  </si>
  <si>
    <t>225,4*1,1 "Přepočtené koeficientem množství</t>
  </si>
  <si>
    <t>107</t>
  </si>
  <si>
    <t>776411111</t>
  </si>
  <si>
    <t>Montáž obvodových soklíků výšky do 80 mm</t>
  </si>
  <si>
    <t>214</t>
  </si>
  <si>
    <t>512,00*0,85</t>
  </si>
  <si>
    <t>28411009</t>
  </si>
  <si>
    <t>lišta soklová PVC 18x80mm</t>
  </si>
  <si>
    <t>216</t>
  </si>
  <si>
    <t>435,2*1,02 "Přepočtené koeficientem množství</t>
  </si>
  <si>
    <t>109</t>
  </si>
  <si>
    <t>998776202</t>
  </si>
  <si>
    <t>Přesun hmot procentní pro podlahy povlakové v objektech v přes 6 do 12 m</t>
  </si>
  <si>
    <t>218</t>
  </si>
  <si>
    <t>777</t>
  </si>
  <si>
    <t>Podlahy lité</t>
  </si>
  <si>
    <t>777 x 1</t>
  </si>
  <si>
    <t>Roznášecí vrstva vyztužená perlinkou</t>
  </si>
  <si>
    <t>220</t>
  </si>
  <si>
    <t>111</t>
  </si>
  <si>
    <t>777111111</t>
  </si>
  <si>
    <t>Vysátí podkladu před provedením lité podlahy</t>
  </si>
  <si>
    <t>222</t>
  </si>
  <si>
    <t>230,5</t>
  </si>
  <si>
    <t>777131113</t>
  </si>
  <si>
    <t>Penetrační polyuretanový nátěr podlahy na vlhký nebo nenasákavý podklad</t>
  </si>
  <si>
    <t>224</t>
  </si>
  <si>
    <t>vytažení na stěny</t>
  </si>
  <si>
    <t>230,05*0,10</t>
  </si>
  <si>
    <t>113</t>
  </si>
  <si>
    <t>777511107</t>
  </si>
  <si>
    <t>Protiskluzná úprava prosyp krycí stěrky lité podlahy pískem</t>
  </si>
  <si>
    <t>226</t>
  </si>
  <si>
    <t>253,505</t>
  </si>
  <si>
    <t>777521103</t>
  </si>
  <si>
    <t>Krycí polyuretanová stěrka tloušťky do 2 mm dekorativní lité podlahy</t>
  </si>
  <si>
    <t>228</t>
  </si>
  <si>
    <t>115</t>
  </si>
  <si>
    <t>777621101</t>
  </si>
  <si>
    <t>Krycí polyuretanový dekorativní nátěr podlahy</t>
  </si>
  <si>
    <t>230</t>
  </si>
  <si>
    <t>998777202</t>
  </si>
  <si>
    <t>Přesun hmot procentní pro podlahy lité v objektech v přes 6 do 12 m</t>
  </si>
  <si>
    <t>232</t>
  </si>
  <si>
    <t>781</t>
  </si>
  <si>
    <t>Dokončovací práce - obklady</t>
  </si>
  <si>
    <t>117</t>
  </si>
  <si>
    <t>781121011</t>
  </si>
  <si>
    <t>Nátěr penetrační na stěnu</t>
  </si>
  <si>
    <t>234</t>
  </si>
  <si>
    <t>m 02</t>
  </si>
  <si>
    <t>(2,32+1,00*2)*2,50</t>
  </si>
  <si>
    <t>m 03</t>
  </si>
  <si>
    <t>(2,32+1,488)*2*2,50</t>
  </si>
  <si>
    <t>m 04 0,5</t>
  </si>
  <si>
    <t>(3,90+4,02)*2*2,50</t>
  </si>
  <si>
    <t>m 06</t>
  </si>
  <si>
    <t>4,10*2*2,50</t>
  </si>
  <si>
    <t>(0,60*2+2,938)*1,50</t>
  </si>
  <si>
    <t>m 21</t>
  </si>
  <si>
    <t>(4,02+2,70+0,10+1,30)*2*2,50</t>
  </si>
  <si>
    <t>m 22</t>
  </si>
  <si>
    <t>(2,70+2,20)*2*2,50</t>
  </si>
  <si>
    <t>781474154</t>
  </si>
  <si>
    <t>Montáž obkladů vnitřních keramických velkoformátových hladkých přes 4 do 6 ks/m2 lepených flexibilním lepidlem</t>
  </si>
  <si>
    <t>236</t>
  </si>
  <si>
    <t>119</t>
  </si>
  <si>
    <t>59761001</t>
  </si>
  <si>
    <t>obklad velkoformátový keramický hladký přes 4 do 6ks/m2</t>
  </si>
  <si>
    <t>238</t>
  </si>
  <si>
    <t>161,247*1,15 "Přepočtené koeficientem množství</t>
  </si>
  <si>
    <t>781477111</t>
  </si>
  <si>
    <t>Příplatek k montáži obkladů vnitřních keramických hladkých za plochu do 10 m2</t>
  </si>
  <si>
    <t>240</t>
  </si>
  <si>
    <t>121</t>
  </si>
  <si>
    <t>781477114</t>
  </si>
  <si>
    <t>Příplatek k montáži obkladů vnitřních keramických hladkých za spárování tmelem dvousložkovým</t>
  </si>
  <si>
    <t>242</t>
  </si>
  <si>
    <t>781495115</t>
  </si>
  <si>
    <t>Spárování vnitřních obkladů silikonem</t>
  </si>
  <si>
    <t>244</t>
  </si>
  <si>
    <t>123</t>
  </si>
  <si>
    <t>781495141</t>
  </si>
  <si>
    <t>Průnik obkladem kruhový do DN 30</t>
  </si>
  <si>
    <t>246</t>
  </si>
  <si>
    <t>781495142</t>
  </si>
  <si>
    <t>Průnik obkladem kruhový přes DN 30 do DN 90</t>
  </si>
  <si>
    <t>248</t>
  </si>
  <si>
    <t>125</t>
  </si>
  <si>
    <t>781495143</t>
  </si>
  <si>
    <t>Průnik obkladem kruhový přes DN 90</t>
  </si>
  <si>
    <t>250</t>
  </si>
  <si>
    <t>781495184</t>
  </si>
  <si>
    <t>Řezání pracnější rovné keramických obkladaček</t>
  </si>
  <si>
    <t>252</t>
  </si>
  <si>
    <t>127</t>
  </si>
  <si>
    <t>781495211</t>
  </si>
  <si>
    <t>Čištění vnitřních ploch stěn po provedení obkladu chemickými prostředky</t>
  </si>
  <si>
    <t>254</t>
  </si>
  <si>
    <t>161,247</t>
  </si>
  <si>
    <t>781495212</t>
  </si>
  <si>
    <t>Roh kamenický obkladaček s klasickým střepem velkoformátových</t>
  </si>
  <si>
    <t>256</t>
  </si>
  <si>
    <t>129</t>
  </si>
  <si>
    <t>998781202</t>
  </si>
  <si>
    <t>Přesun hmot procentní pro obklady keramické v objektech v přes 6 do 12 m</t>
  </si>
  <si>
    <t>258</t>
  </si>
  <si>
    <t>784</t>
  </si>
  <si>
    <t>Dokončovací práce - malby a tapety</t>
  </si>
  <si>
    <t>784181105</t>
  </si>
  <si>
    <t>Základní akrylátová jednonásobná bezbarvá penetrace podkladu v místnostech v přes 5,00 m</t>
  </si>
  <si>
    <t>260</t>
  </si>
  <si>
    <t>388,536+800,8+844,617+42,5</t>
  </si>
  <si>
    <t>131</t>
  </si>
  <si>
    <t>784211105</t>
  </si>
  <si>
    <t>Dvojnásobné bílé malby ze směsí za mokra výborně oděruvzdorných v místnostech v přes 5,00 m</t>
  </si>
  <si>
    <t>262</t>
  </si>
  <si>
    <t>784211167</t>
  </si>
  <si>
    <t>Příplatek k cenám 2x maleb ze směsí za mokra oděruvzdorných za barevnou malbu v náročném odstínu</t>
  </si>
  <si>
    <t>264</t>
  </si>
  <si>
    <t>HZS</t>
  </si>
  <si>
    <t>Hodinové zúčtovací sazby</t>
  </si>
  <si>
    <t>133</t>
  </si>
  <si>
    <t>HZS1292</t>
  </si>
  <si>
    <t>Hodinová zúčtovací sazba stavební dělník</t>
  </si>
  <si>
    <t>hod</t>
  </si>
  <si>
    <t>262144</t>
  </si>
  <si>
    <t>266</t>
  </si>
  <si>
    <t>nespecifikované práce a přípomoce</t>
  </si>
  <si>
    <t>250,00</t>
  </si>
  <si>
    <t>2 - UT</t>
  </si>
  <si>
    <t>01.000.000 - Vytápění a chlazení</t>
  </si>
  <si>
    <t>01.010.000 - Otopná tělesa</t>
  </si>
  <si>
    <t>D2 - Deskové otopné těleso KORADO RADIK KLASIK, barva bílá, vč. sady pro upevnění, odvodnění a odvzdušněn</t>
  </si>
  <si>
    <t>01.020.000 - Potrubí</t>
  </si>
  <si>
    <t>D4 - Systémová trubka z uhlíkové oceli 1.0034 topení (v uzavřených systémech). SANHA, VIEGA MAX, IVAR</t>
  </si>
  <si>
    <t>D6 - Vinutá potrubní pouzdra z minerálního vlákna, kašírovaná vyztuženou hliníkovou folií, podélný spoj o</t>
  </si>
  <si>
    <t>01.040.000 - Ostatní</t>
  </si>
  <si>
    <t>01.000.000</t>
  </si>
  <si>
    <t>Vytápění a chlazení</t>
  </si>
  <si>
    <t>01.010.000</t>
  </si>
  <si>
    <t>Otopná tělesa</t>
  </si>
  <si>
    <t>D2</t>
  </si>
  <si>
    <t>Deskové otopné těleso KORADO RADIK KLASIK, barva bílá, vč. sady pro upevnění, odvodnění a odvzdušněn</t>
  </si>
  <si>
    <t>01.010.001</t>
  </si>
  <si>
    <t>22-060120-50</t>
  </si>
  <si>
    <t>01.010.002</t>
  </si>
  <si>
    <t>11-060050-50</t>
  </si>
  <si>
    <t>01.010.003</t>
  </si>
  <si>
    <t>22-090090-50</t>
  </si>
  <si>
    <t>01.010.004</t>
  </si>
  <si>
    <t>Šroubení VEKOLUX dvoutrubkové soustavy s vnitřním závitem 1/2", výrobce: HEIMEIER</t>
  </si>
  <si>
    <t>01.010.005</t>
  </si>
  <si>
    <t>Termostatická hlavice,v provedení "Antivandal", výrobce: HEIMEIER - Termostatická hlavice Heimeier, typ K-Standart s vestavěným čidlem, bílá</t>
  </si>
  <si>
    <t>01.010.006</t>
  </si>
  <si>
    <t>Upevňovací konzole navrtávací</t>
  </si>
  <si>
    <t>01.010.007</t>
  </si>
  <si>
    <t>Demontáž  tělesa a opětovná montáž tělesa po obložení stěn</t>
  </si>
  <si>
    <t>01.020.000</t>
  </si>
  <si>
    <t>Potrubí</t>
  </si>
  <si>
    <t>D4</t>
  </si>
  <si>
    <t>Systémová trubka z uhlíkové oceli 1.0034 topení (v uzavřených systémech). SANHA, VIEGA MAX, IVAR</t>
  </si>
  <si>
    <t>01.020.001</t>
  </si>
  <si>
    <t>18x1,2</t>
  </si>
  <si>
    <t>bm</t>
  </si>
  <si>
    <t>01.020.002</t>
  </si>
  <si>
    <t>Přirážka v % na tvarovky</t>
  </si>
  <si>
    <t>01.020.003</t>
  </si>
  <si>
    <t>Závěsný prefabrikovaný  systém Sikla, Hilti</t>
  </si>
  <si>
    <t>kpl</t>
  </si>
  <si>
    <t>D6</t>
  </si>
  <si>
    <t>Vinutá potrubní pouzdra z minerálního vlákna, kašírovaná vyztuženou hliníkovou folií, podélný spoj o</t>
  </si>
  <si>
    <t>01.030.001</t>
  </si>
  <si>
    <t>18x1,2 tl. 30mm</t>
  </si>
  <si>
    <t>01.030.002</t>
  </si>
  <si>
    <t>01.030.003</t>
  </si>
  <si>
    <t>Pomocný montážní materiál, AL pásky , svazovací dráty apod.</t>
  </si>
  <si>
    <t>01.040.000</t>
  </si>
  <si>
    <t>Ostatní</t>
  </si>
  <si>
    <t>01.040.001</t>
  </si>
  <si>
    <t>Vypuštění části stávajícího rozvodu pro vysazení nových odboček</t>
  </si>
  <si>
    <t>01.040.002</t>
  </si>
  <si>
    <t>Vysazení odboček pro napojení nových otopných těles</t>
  </si>
  <si>
    <t>01.040.003</t>
  </si>
  <si>
    <t>Proplach systému po montáži</t>
  </si>
  <si>
    <t>01.040.004</t>
  </si>
  <si>
    <t>Napuštění systému</t>
  </si>
  <si>
    <t>01.040.005</t>
  </si>
  <si>
    <t>Seřízení a hydraulické zaregulování celého systému</t>
  </si>
  <si>
    <t>01.040.006</t>
  </si>
  <si>
    <t>Lešení pro montáž</t>
  </si>
  <si>
    <t>01.040.007</t>
  </si>
  <si>
    <t>Prostupy nosnými stavebními konstrukcemi, obvodový plášť, střešní plášť, včetně zpětného zapravení</t>
  </si>
  <si>
    <t>01.040.008</t>
  </si>
  <si>
    <t>Stavební přípomoce, drážky, prostupy nenosnými stavebními konstrukcemi</t>
  </si>
  <si>
    <t>01.040.009</t>
  </si>
  <si>
    <t>Doprava materiálu</t>
  </si>
  <si>
    <t>01.040.010</t>
  </si>
  <si>
    <t>Doprava osob</t>
  </si>
  <si>
    <t>01.040.011</t>
  </si>
  <si>
    <t>Přesuny hmot v objektu, vně objekt a v rámci staveniště včetně DMT materiálů</t>
  </si>
  <si>
    <t>01.040.012</t>
  </si>
  <si>
    <t>Úklid pracoviště, montáže</t>
  </si>
  <si>
    <t>01.040.013</t>
  </si>
  <si>
    <t>Dokumentace skutečného provedení ve čtyrech paré + jednou digitálně. Dokumentace uložena v šanonech, přehledně uspořádana, včetně seznamů a pořadově očíslovaných položek</t>
  </si>
  <si>
    <t>01.040.014</t>
  </si>
  <si>
    <t>Ostatní - jinde nespecifikované práce a materiál, drobný nespecifikovaný a pomocný materiál atd. nutný k provedení díla jako funkčního celku</t>
  </si>
  <si>
    <t>3 - VZT</t>
  </si>
  <si>
    <t>02.010.000 - Zařízení č. 1 - SOCIÁLNÍ ZÁZEMÍ</t>
  </si>
  <si>
    <t>02.020.000 - Ostatní</t>
  </si>
  <si>
    <t>02.010.000</t>
  </si>
  <si>
    <t>Zařízení č. 1 - SOCIÁLNÍ ZÁZEMÍ</t>
  </si>
  <si>
    <t>02.010.001</t>
  </si>
  <si>
    <t>Potrubní ventilátor TD-1300/250 SILENT ECOWATT, výrobce: ELEKTRODESIGN</t>
  </si>
  <si>
    <t>02.010.002</t>
  </si>
  <si>
    <t>Zpětná klapka RSK 250</t>
  </si>
  <si>
    <t>02.010.003</t>
  </si>
  <si>
    <t>Spojovací manžeta VBM</t>
  </si>
  <si>
    <t>02.010.004</t>
  </si>
  <si>
    <t>Tlumič hluku MAA 250/600</t>
  </si>
  <si>
    <t>02.010.005</t>
  </si>
  <si>
    <t>Výfuková hlavice VHO250</t>
  </si>
  <si>
    <t>02.010.006</t>
  </si>
  <si>
    <t>Prostup střechou pr. 350mm</t>
  </si>
  <si>
    <t>02.010.007</t>
  </si>
  <si>
    <t>Chránička pr. 350mm</t>
  </si>
  <si>
    <t>02.010.008</t>
  </si>
  <si>
    <t>Zapravení střešeního prostupu</t>
  </si>
  <si>
    <t>02.010.009</t>
  </si>
  <si>
    <t>Odvodní talířový ventil KSU 100</t>
  </si>
  <si>
    <t>02.010.010</t>
  </si>
  <si>
    <t>Zděře - VRGU 100</t>
  </si>
  <si>
    <t>02.010.011</t>
  </si>
  <si>
    <t>Ohebná hadice SONODEC, DN 100</t>
  </si>
  <si>
    <t>02.010.012</t>
  </si>
  <si>
    <t>Odvodní  kruhové potrubí SPIRO SAFE DN100, těsnění, spojovací materiál, pozink</t>
  </si>
  <si>
    <t>02.010.013</t>
  </si>
  <si>
    <t>MF100 je vnější spojka pro spojování tvarovek systému Safe</t>
  </si>
  <si>
    <t>set</t>
  </si>
  <si>
    <t>02.010.014</t>
  </si>
  <si>
    <t>RCFLU 100 dlouhý, centrický přechod</t>
  </si>
  <si>
    <t>02.010.015</t>
  </si>
  <si>
    <t>Ostatní tvarovky jinde neuvedené</t>
  </si>
  <si>
    <t>02.010.016</t>
  </si>
  <si>
    <t>Odvodní  kruhové potrubí SPIRO SAFE DN125, těsnění, spojovací materiál, pozink</t>
  </si>
  <si>
    <t>02.010.017</t>
  </si>
  <si>
    <t>MF125 je vnější spojka pro spojování tvarovek systému Safe</t>
  </si>
  <si>
    <t>02.010.018</t>
  </si>
  <si>
    <t>PSU 125 lisovaný nátrubek sedlový s aerodynamickým rádiusem</t>
  </si>
  <si>
    <t>02.010.019</t>
  </si>
  <si>
    <t>RCFLU 125 dlouhý, centrický přechod</t>
  </si>
  <si>
    <t>02.010.020</t>
  </si>
  <si>
    <t>Klapka regulační ruční DN125</t>
  </si>
  <si>
    <t>02.010.021</t>
  </si>
  <si>
    <t>02.010.022</t>
  </si>
  <si>
    <t>Odvodní  kruhové potrubí SPIRO SAFE DN150, těsnění, spojovací materiál, pozink</t>
  </si>
  <si>
    <t>02.010.023</t>
  </si>
  <si>
    <t>MF150 je vnější spojka pro spojování tvarovek systému Safe</t>
  </si>
  <si>
    <t>02.010.024</t>
  </si>
  <si>
    <t>PSU 150 lisovaný nátrubek sedlový s aerodynamickým rádiusem</t>
  </si>
  <si>
    <t>02.010.025</t>
  </si>
  <si>
    <t>RCFLU 150 dlouhý, centrický přechod</t>
  </si>
  <si>
    <t>02.010.026</t>
  </si>
  <si>
    <t>02.010.027</t>
  </si>
  <si>
    <t>Odvodní  kruhové potrubí SPIRO SAFE DN200, těsnění, spojovací materiál, pozink</t>
  </si>
  <si>
    <t>02.010.028</t>
  </si>
  <si>
    <t>MF200 je vnější spojka pro spojování tvarovek systému Safe</t>
  </si>
  <si>
    <t>02.010.029</t>
  </si>
  <si>
    <t>PSU 200 lisovaný nátrubek sedlový s aerodynamickým rádiusem</t>
  </si>
  <si>
    <t>02.010.030</t>
  </si>
  <si>
    <t>RCFLU 200 dlouhý, centrický přechod</t>
  </si>
  <si>
    <t>02.010.031</t>
  </si>
  <si>
    <t>Klapka regulační ruční DN200</t>
  </si>
  <si>
    <t>02.010.032</t>
  </si>
  <si>
    <t>02.010.033</t>
  </si>
  <si>
    <t>Odvodní  kruhové potrubí SPIRO SAFE DN250, těsnění, spojovací materiál, pozink</t>
  </si>
  <si>
    <t>02.010.034</t>
  </si>
  <si>
    <t>MF250 je vnější spojka pro spojování tvarovek systému Safe</t>
  </si>
  <si>
    <t>02.010.035</t>
  </si>
  <si>
    <t>PSU 250 lisovaný nátrubek sedlový s aerodynamickým rádiusem</t>
  </si>
  <si>
    <t>02.010.036</t>
  </si>
  <si>
    <t>02.010.037</t>
  </si>
  <si>
    <t>Izolace tepelná a hluková - 40 mm minerální plsť, připevněná na samolepící trny, Al folie</t>
  </si>
  <si>
    <t>02.010.038</t>
  </si>
  <si>
    <t>Závěsný systém Sikla, Hilti</t>
  </si>
  <si>
    <t>02.020.000</t>
  </si>
  <si>
    <t>02.020.001</t>
  </si>
  <si>
    <t>Zaregulování vzduchotechnického zařízení</t>
  </si>
  <si>
    <t>02.020.002</t>
  </si>
  <si>
    <t>Protokol o zaregulování vzduchotechnikého potrubí, výustek, anemostatů apod.</t>
  </si>
  <si>
    <t>02.020.003</t>
  </si>
  <si>
    <t>02.020.004</t>
  </si>
  <si>
    <t>02.020.005</t>
  </si>
  <si>
    <t>02.020.006</t>
  </si>
  <si>
    <t>02.020.007</t>
  </si>
  <si>
    <t>02.020.008</t>
  </si>
  <si>
    <t>Přesuny hmot v objektu, vně objekt a v rámci staveniště</t>
  </si>
  <si>
    <t>02.020.009</t>
  </si>
  <si>
    <t>Dokumentace pro provedení stavby</t>
  </si>
  <si>
    <t>02.020.010</t>
  </si>
  <si>
    <t>Dokumentace skutečného provedení ve čtyřech paré + jednou digitálně. Dokumentace uložena v šanonech, přehledně uspořádana, včetně seznamů a pořadově očíslovaných položek</t>
  </si>
  <si>
    <t>02.020.011</t>
  </si>
  <si>
    <t>Štítky a popisy zařízení v trvanlivém a voděodolném provedení</t>
  </si>
  <si>
    <t>02.020.012</t>
  </si>
  <si>
    <t>Držák univerzální s páskou, typ: H 13-5, výrobce: Sikla</t>
  </si>
  <si>
    <t>02.020.013</t>
  </si>
  <si>
    <t>02.020.014</t>
  </si>
  <si>
    <t>Provedení funčních i dílčích zkoušek v koordinaci s EPS, EZS</t>
  </si>
  <si>
    <t>02.020.015</t>
  </si>
  <si>
    <t>Zhotovitel přejímá záruku za dílo v délce 60 měsíců, na elektrické a točivé části 24 měsíců</t>
  </si>
  <si>
    <t>4 - silnoproud</t>
  </si>
  <si>
    <t>D01 - dodávka rozvaděče 2RS-B1</t>
  </si>
  <si>
    <t>D02 - dodávka ovládací skříně MSI</t>
  </si>
  <si>
    <t xml:space="preserve">D3 - NOSNÝ MATERIÁL vč. 5% prorezu </t>
  </si>
  <si>
    <t>D01</t>
  </si>
  <si>
    <t>dodávka rozvaděče 2RS-B1</t>
  </si>
  <si>
    <t>Pol77</t>
  </si>
  <si>
    <t>Rám+dveře 2A-33-770600063</t>
  </si>
  <si>
    <t>Pol78</t>
  </si>
  <si>
    <t>Konstrukce instalační 2-33, plastové panely</t>
  </si>
  <si>
    <t>Pol79</t>
  </si>
  <si>
    <t>MO JISTIČ PL6-10/B/1 6KA 286519</t>
  </si>
  <si>
    <t>Pol80</t>
  </si>
  <si>
    <t>MO JISTIČ PL6-10/C/1 6KA 286531</t>
  </si>
  <si>
    <t>Pol81</t>
  </si>
  <si>
    <t>MO JISTIČ PL6-16/B/1 6KA 286521</t>
  </si>
  <si>
    <t>Pol82</t>
  </si>
  <si>
    <t>MO JISTIČ PL6-16/C/1 6KA 286533</t>
  </si>
  <si>
    <t>Pol83</t>
  </si>
  <si>
    <t>MO JISTIČ PL6-2/B/1 6KA 286516</t>
  </si>
  <si>
    <t>Pol84</t>
  </si>
  <si>
    <t>MO JISTIČ PL6-16/B/3 6KA 286589</t>
  </si>
  <si>
    <t>Pol85</t>
  </si>
  <si>
    <t>MO JISTIČ PL6-16/C/3 6KA 286601</t>
  </si>
  <si>
    <t>Pol86</t>
  </si>
  <si>
    <t>Vypínací spoušť  ZP ASA K PL6, 208-250V ~/=</t>
  </si>
  <si>
    <t>Pol87</t>
  </si>
  <si>
    <t>MO CHRÁNIČ PROUD PF6-25/4/003-A 263608</t>
  </si>
  <si>
    <t>Pol88</t>
  </si>
  <si>
    <t>SPINAC MODULARNI IS-80/3</t>
  </si>
  <si>
    <t>Pol89</t>
  </si>
  <si>
    <t>HODINY SPINACI DIG. S ATRONOMICKÝM PROGR. TSDW1COA</t>
  </si>
  <si>
    <t>Pol90</t>
  </si>
  <si>
    <t>Saltek FLP-B+C MAXI V/3, 75kA</t>
  </si>
  <si>
    <t>Pol91</t>
  </si>
  <si>
    <t>DRZAK SBERNIC SASY BBS-3/FL</t>
  </si>
  <si>
    <t>Pol92</t>
  </si>
  <si>
    <t>SBERNICE CU 12X5, delka 1500</t>
  </si>
  <si>
    <t>Pol93</t>
  </si>
  <si>
    <t>SVORKA PRIPOJOVACI AKU16/5 (1.5-16)</t>
  </si>
  <si>
    <t>Pol94</t>
  </si>
  <si>
    <t>LISTA PROPOJ. Z-GV-10/3P-3TE-C</t>
  </si>
  <si>
    <t>Pol95</t>
  </si>
  <si>
    <t>KRYT KONCOVY Z-AK-10/2+3P</t>
  </si>
  <si>
    <t>Pol96</t>
  </si>
  <si>
    <t>koncova sverka na DIN listu</t>
  </si>
  <si>
    <t>Pol97</t>
  </si>
  <si>
    <t>SVORKOVNICE KL-11</t>
  </si>
  <si>
    <t>Pol98</t>
  </si>
  <si>
    <t>NOSIC SVORKOVNICE KT-3, horizontalni</t>
  </si>
  <si>
    <t>Pol99</t>
  </si>
  <si>
    <t>TRAFO ZVONKOVE TR-G3/8</t>
  </si>
  <si>
    <t>Pol100</t>
  </si>
  <si>
    <t>zaslepka modulu jisticu -12 mod.</t>
  </si>
  <si>
    <t>Pol101</t>
  </si>
  <si>
    <t>VYVODKA GUMOVA DO 12MM</t>
  </si>
  <si>
    <t>Pol102</t>
  </si>
  <si>
    <t>VYVODKA GUMOVA DO 17MM</t>
  </si>
  <si>
    <t>Pol103</t>
  </si>
  <si>
    <t>rad. svorka ENTERLEC M2,5/5</t>
  </si>
  <si>
    <t>Pol104</t>
  </si>
  <si>
    <t>rad. svorka ENTERLEC M10/10</t>
  </si>
  <si>
    <t>Pol105</t>
  </si>
  <si>
    <t>H07 V-U   2,5 ČR-černý     /CY/</t>
  </si>
  <si>
    <t>Pol106</t>
  </si>
  <si>
    <t>H07 V-U   4 HA- zel. žlutý    /CY/</t>
  </si>
  <si>
    <t>Pol107</t>
  </si>
  <si>
    <t>H07 V-U  16 ČR-černý /CY/</t>
  </si>
  <si>
    <t>Pol5</t>
  </si>
  <si>
    <t>podružný materiál</t>
  </si>
  <si>
    <t>celkr</t>
  </si>
  <si>
    <t>DODÁVKA  ROZVADĚČE:  2RS-B1</t>
  </si>
  <si>
    <t>D02</t>
  </si>
  <si>
    <t>dodávka ovládací skříně MSI</t>
  </si>
  <si>
    <t>Pol1</t>
  </si>
  <si>
    <t>Spínače Z-SW/S, 16A</t>
  </si>
  <si>
    <t>Pol2</t>
  </si>
  <si>
    <t>Přepínače ZS/WM, 1-0-2, 16A</t>
  </si>
  <si>
    <t>Pol3</t>
  </si>
  <si>
    <t>Řadové svoreky Entrelec M2,5/5</t>
  </si>
  <si>
    <t>Pol4</t>
  </si>
  <si>
    <t>š.283/482/106</t>
  </si>
  <si>
    <t>dodávka</t>
  </si>
  <si>
    <t>dodávka ovládací skříně MSI celkem</t>
  </si>
  <si>
    <t>D3</t>
  </si>
  <si>
    <t xml:space="preserve">NOSNÝ MATERIÁL vč. 5% prorezu </t>
  </si>
  <si>
    <t>Pol7</t>
  </si>
  <si>
    <t>CYKY  3J x 1,5      kruhy</t>
  </si>
  <si>
    <t>Pol8</t>
  </si>
  <si>
    <t>CYKY  3J x 2.5      kruhy</t>
  </si>
  <si>
    <t>Pol9</t>
  </si>
  <si>
    <t>CYKY  3O x 1,5       kruhy</t>
  </si>
  <si>
    <t>Pol10</t>
  </si>
  <si>
    <t>CYKY  3O x 2,5</t>
  </si>
  <si>
    <t>Pol11</t>
  </si>
  <si>
    <t>CYKY 5C x 1,5     (CYKY -J 5 x 1,5)</t>
  </si>
  <si>
    <t>Pol12</t>
  </si>
  <si>
    <t>CYKY 5C x 2,5     (CYKY -J  5 x 2,5)</t>
  </si>
  <si>
    <t>Pol13</t>
  </si>
  <si>
    <t>PRAFLADUR 90 4x1,5 - bezp. vypínání</t>
  </si>
  <si>
    <t>Pol14</t>
  </si>
  <si>
    <t>KABEL 1-CHTH-R 4x 16 B2s1d0 - přívod</t>
  </si>
  <si>
    <t>Pol15</t>
  </si>
  <si>
    <t>Vodič CY  4      ze.žl. (H07V-U)</t>
  </si>
  <si>
    <t>Pol16</t>
  </si>
  <si>
    <t>Vodič CY  6      ze.žl. (H07V-U)</t>
  </si>
  <si>
    <t>Pol17</t>
  </si>
  <si>
    <t>CYA 10   ZL.ZELENA H07V-K YL/GN</t>
  </si>
  <si>
    <t>Pol18</t>
  </si>
  <si>
    <t>KOL trubka PVC-4025LA  750 N /2m/</t>
  </si>
  <si>
    <t>Pol19</t>
  </si>
  <si>
    <t>KOL trubka PVC 1225 HFPP SUPER  MONOFLEX 750N</t>
  </si>
  <si>
    <t>Pol20</t>
  </si>
  <si>
    <t>TRUBKA SPIROFLEX SF25_K30, OHEBNÁ, TUHÁ</t>
  </si>
  <si>
    <t>Pol21</t>
  </si>
  <si>
    <t>VÝVODKA pro trubku SPIROFLEX SFM25_KB</t>
  </si>
  <si>
    <t>Pol22</t>
  </si>
  <si>
    <t>KOL trubka KOPOFLEX  40  KF 09040</t>
  </si>
  <si>
    <t>Pol23</t>
  </si>
  <si>
    <t>SPOJKA SM 25 šedá</t>
  </si>
  <si>
    <t>Pol24</t>
  </si>
  <si>
    <t>LIŠTA  LV  40 x 20 bílá D1004K</t>
  </si>
  <si>
    <t>Pol25</t>
  </si>
  <si>
    <t>Parapetní žlab EKE 100x60 - KOPOS</t>
  </si>
  <si>
    <t>Pol26</t>
  </si>
  <si>
    <t>přístrojová krabice nástěnná KP EKE (do parapetního žlabu)</t>
  </si>
  <si>
    <t>Pol27</t>
  </si>
  <si>
    <t>přístrojová podložka 8550-12 (2 krabice)</t>
  </si>
  <si>
    <t>Pol28</t>
  </si>
  <si>
    <t>GEWISS KRABICE ODBOČNÁ 44003 80x80x40   IP44-stěny, stropy</t>
  </si>
  <si>
    <t>Pol29</t>
  </si>
  <si>
    <t>GEWISS KRABICE ODBOČNÁ44004 100x100x50 IP55</t>
  </si>
  <si>
    <t>Pol30</t>
  </si>
  <si>
    <t>nástěnná přístrojová krabice č.0 802 81 - LEGRAND-bet.sloupy</t>
  </si>
  <si>
    <t>Pol31</t>
  </si>
  <si>
    <t>nástěnná přístrojová dvoukrabice Č.0 802 85 - LEGRAND-bet.sloupy</t>
  </si>
  <si>
    <t>Pol32</t>
  </si>
  <si>
    <t>montážní deska pro přístroje Mosaic  č.0 802 51 LEGRAND</t>
  </si>
  <si>
    <t>KS</t>
  </si>
  <si>
    <t>Pol33</t>
  </si>
  <si>
    <t>KOL krabice KU 68-1903 s víčkem a svorkovnicí</t>
  </si>
  <si>
    <t>Pol34</t>
  </si>
  <si>
    <t>krabice KU 68 LD/1 do dutých stěn odbočná, přístrojová</t>
  </si>
  <si>
    <t>Pol35</t>
  </si>
  <si>
    <t>KOL krabice KPL 64-50/2LD přístroj.</t>
  </si>
  <si>
    <t>Pol36</t>
  </si>
  <si>
    <t>KOL krabice KPL 64/4L přístroj.</t>
  </si>
  <si>
    <t>Pol37</t>
  </si>
  <si>
    <t>KRABICE LISTOVA LK80/3 se svorkou a víčkem</t>
  </si>
  <si>
    <t>Pol38</t>
  </si>
  <si>
    <t>svorka lamaci typ 210 - 2,5mm</t>
  </si>
  <si>
    <t>Pol39</t>
  </si>
  <si>
    <t>WAGO 273-104 krab.sv. 3x0,75-2,5 (204)</t>
  </si>
  <si>
    <t>Pol40</t>
  </si>
  <si>
    <t>WAGO 273-105 krab.sv. 5x0,75-2,5 (205)</t>
  </si>
  <si>
    <t>Pol41</t>
  </si>
  <si>
    <t>Svorka ZSA 16 na potrubí vč. pásky</t>
  </si>
  <si>
    <t>Pol42</t>
  </si>
  <si>
    <t>EPS 3, ekvipotenc. svorkovnice v krabici KO100E - Bečov</t>
  </si>
  <si>
    <t>Pol43</t>
  </si>
  <si>
    <t>tlač. CENTRAL-STOPOP1-W01-A-11-230V AC na omít. - vchod</t>
  </si>
  <si>
    <t>Pol44</t>
  </si>
  <si>
    <t>Spínač č.1  -  0 770 10L - Bílá – 2 moduly - Mosaic</t>
  </si>
  <si>
    <t>Pol45</t>
  </si>
  <si>
    <t>Spínač č.5  (7ks) -  0 770 00L - Bílá – 1 modul - Mosaic</t>
  </si>
  <si>
    <t>Pol46</t>
  </si>
  <si>
    <t>Spínač č.6  -   2 780 11L - Bílá – 2 moduly - Mosaic</t>
  </si>
  <si>
    <t>Pol47</t>
  </si>
  <si>
    <t>Strojek žaluziového spínače - 0 770 25 (26) - Bílá - Mosaic</t>
  </si>
  <si>
    <t>Pol48</t>
  </si>
  <si>
    <t>Rámeček 2x8M - 0 788 37L - Bílá - Mosaic</t>
  </si>
  <si>
    <t>Pol49</t>
  </si>
  <si>
    <t>Montážní deska - 0 802 66 - Legrand</t>
  </si>
  <si>
    <t>Pol50</t>
  </si>
  <si>
    <t>Krabice univerzální 2x8M - 0 801 26 - Legrand</t>
  </si>
  <si>
    <t>Pol51</t>
  </si>
  <si>
    <t>senzor přítomnosti LUXOMAT PD4 -M-GH-SM (92245)</t>
  </si>
  <si>
    <t>Pol52</t>
  </si>
  <si>
    <t>Rámeček 2M - 2 778 02L - Bílá - Mosaic</t>
  </si>
  <si>
    <t>Pol53</t>
  </si>
  <si>
    <t>Rámeček 2x2M - 2 778 04L - Bílá - Mosaic</t>
  </si>
  <si>
    <t>Pol54</t>
  </si>
  <si>
    <t>Ramecek 4x2M - 2 778 08L - Bílá - Mosaic</t>
  </si>
  <si>
    <t>Pol55</t>
  </si>
  <si>
    <t>Zásuvka MOSAIC bílá č.0 771 32</t>
  </si>
  <si>
    <t>Pol56</t>
  </si>
  <si>
    <t>montážní deska pro přístroje Mosaic č.0 802 51 LEGRAND</t>
  </si>
  <si>
    <t>Pol57</t>
  </si>
  <si>
    <t>zás. ABB 400V/16A pod omítku, IP44, 3+N+P, D4125</t>
  </si>
  <si>
    <t>Pol58</t>
  </si>
  <si>
    <t>podlahová zás. GES R2 IP66 pro mokrou údržbu, prům. víka 140</t>
  </si>
  <si>
    <t>Pol59</t>
  </si>
  <si>
    <t>signalizační sada ABB č. 3280B-C1001B (invalidní WC)</t>
  </si>
  <si>
    <t>Pol60</t>
  </si>
  <si>
    <t>Oddělovací žaluziové relé</t>
  </si>
  <si>
    <t>Pol61</t>
  </si>
  <si>
    <t>Zn.č.10   Hlavní vypínač</t>
  </si>
  <si>
    <t>Pol62</t>
  </si>
  <si>
    <t>Zn.č.15   Malý    blesk - bezp. tabulka</t>
  </si>
  <si>
    <t>Pol63</t>
  </si>
  <si>
    <t>SLV-SV   6- 25/5 Kabelovy soubor se spojkou</t>
  </si>
  <si>
    <t>Pol64</t>
  </si>
  <si>
    <t>Žlab MERKUR 2     50/50 "GZ" -</t>
  </si>
  <si>
    <t>Pol65</t>
  </si>
  <si>
    <t>Žlab MERKUR 2     150/50 "GZ"</t>
  </si>
  <si>
    <t>Pol66</t>
  </si>
  <si>
    <t>Žlab MERKUR 2     200/50 "GZ"</t>
  </si>
  <si>
    <t>Pol67</t>
  </si>
  <si>
    <t>Spojka SZM 1 "GZ" - pro spojení "žlab-žlab"</t>
  </si>
  <si>
    <t>Pol68</t>
  </si>
  <si>
    <t>Držák DZM 1 "GZ" - krabic</t>
  </si>
  <si>
    <t>Pol69</t>
  </si>
  <si>
    <t>Nosník NZMC 100 "SZ" - pro žlab 50/50</t>
  </si>
  <si>
    <t>Pol70</t>
  </si>
  <si>
    <t>Nosník NZMC 200 "SZ" - pro žlab 100-200/50;100-200/100</t>
  </si>
  <si>
    <t>Pol71</t>
  </si>
  <si>
    <t>Kovová hmoždinka ARK 219065, M8/30</t>
  </si>
  <si>
    <t>Pol72</t>
  </si>
  <si>
    <t>šroub závěsný s okem DIN 580, 4581-08</t>
  </si>
  <si>
    <t>Pol73</t>
  </si>
  <si>
    <t>Závěs lankový 1,5mm (sada 2ks)</t>
  </si>
  <si>
    <t>sada</t>
  </si>
  <si>
    <t>Pol74</t>
  </si>
  <si>
    <t>Pojízdné pracovní lešení výšky cca 3m</t>
  </si>
  <si>
    <t>Pol75</t>
  </si>
  <si>
    <t>Pol76</t>
  </si>
  <si>
    <t>Montážní práce</t>
  </si>
  <si>
    <t>5 - slaboproud</t>
  </si>
  <si>
    <t>D1 - sdělovací a zabezp. technika - STRUKTUROVANÁ KABELÁŽ</t>
  </si>
  <si>
    <t>D2 - sdělovací a zabezp. technika - EZS</t>
  </si>
  <si>
    <t>D3 - společné kabelové trasy, krabice ... slaboproud</t>
  </si>
  <si>
    <t>D1</t>
  </si>
  <si>
    <t>sdělovací a zabezp. technika - STRUKTUROVANÁ KABELÁŽ</t>
  </si>
  <si>
    <t>Pol108</t>
  </si>
  <si>
    <t>Datový rozvaděč - 19" datový rozvaděč, výška 42U, šíře 600mm, hloubka 600mm</t>
  </si>
  <si>
    <t>Pol109</t>
  </si>
  <si>
    <t>Napájecí panel 230V</t>
  </si>
  <si>
    <t>Pol110</t>
  </si>
  <si>
    <t>Stropní ventilační jednotka 4 ventilátory</t>
  </si>
  <si>
    <t>Pol111</t>
  </si>
  <si>
    <t>Patch panel 24 port  CAT.5</t>
  </si>
  <si>
    <t>Pol112</t>
  </si>
  <si>
    <t>Vyvazovací panel</t>
  </si>
  <si>
    <t>Pol113</t>
  </si>
  <si>
    <t>Zásuvka 1xRJ45, UTP, cat. 5e - 0 765 51 - Bílá – 1 modul - Mosaic</t>
  </si>
  <si>
    <t>Pol114</t>
  </si>
  <si>
    <t>Zásuvka 1xRJ45, UTP, cat. 5e - 0 765 54 - Bílá – 2 modul - Mosaic</t>
  </si>
  <si>
    <t>Pol115</t>
  </si>
  <si>
    <t>Měření datového portu a vypracování protokolu</t>
  </si>
  <si>
    <t>Pol116</t>
  </si>
  <si>
    <t>Popis portů</t>
  </si>
  <si>
    <t>ls</t>
  </si>
  <si>
    <t>Pol117</t>
  </si>
  <si>
    <t>Popis patch panelů</t>
  </si>
  <si>
    <t>Pol118</t>
  </si>
  <si>
    <t>Patch kabel 0,5m Cat 5</t>
  </si>
  <si>
    <t>Pol119</t>
  </si>
  <si>
    <t>Patch kabel 1,0m Cat 5</t>
  </si>
  <si>
    <t>Pol120</t>
  </si>
  <si>
    <t>Kebel UTP cat. 5e</t>
  </si>
  <si>
    <t>Pol121</t>
  </si>
  <si>
    <t>Kabel SCY 2x2,5 transparent (CYH) - reproduktory</t>
  </si>
  <si>
    <t>Pol122</t>
  </si>
  <si>
    <t>Doprava</t>
  </si>
  <si>
    <t>sdělovací a zabezp. technika - EZS</t>
  </si>
  <si>
    <t>Pol123</t>
  </si>
  <si>
    <t>Ústředna EZS, včetne  napájecího zdroje,  akumulátoru, GSM modulu, sběrnicový systém Jablotron</t>
  </si>
  <si>
    <t>Pol124</t>
  </si>
  <si>
    <t>Ovládací klávesnice EZS</t>
  </si>
  <si>
    <t>Pol125</t>
  </si>
  <si>
    <t>Záložní akumulátor</t>
  </si>
  <si>
    <t>Pol126</t>
  </si>
  <si>
    <t>PIR detektor pohybu 180° nástěnný sběrnice</t>
  </si>
  <si>
    <t>Pol127</t>
  </si>
  <si>
    <t>Magnetický kontakt sběrnice</t>
  </si>
  <si>
    <t>Pol128</t>
  </si>
  <si>
    <t>Panic tlačítko sběrnice</t>
  </si>
  <si>
    <t>Pol129</t>
  </si>
  <si>
    <t>Požární detektor sběrnice</t>
  </si>
  <si>
    <t>Pol130</t>
  </si>
  <si>
    <t>Vnitřní siréna sběrnice</t>
  </si>
  <si>
    <t>Pol131</t>
  </si>
  <si>
    <t>Detektor tříštění skla</t>
  </si>
  <si>
    <t>Pol132</t>
  </si>
  <si>
    <t>Systémový sběrnicový kabel CC-01</t>
  </si>
  <si>
    <t>Pol133</t>
  </si>
  <si>
    <t>Oživení systému</t>
  </si>
  <si>
    <t>Pol134</t>
  </si>
  <si>
    <t>Naprogramování systému</t>
  </si>
  <si>
    <t>Pol135</t>
  </si>
  <si>
    <t>Revize</t>
  </si>
  <si>
    <t>Pol136</t>
  </si>
  <si>
    <t>Školení obsluhy</t>
  </si>
  <si>
    <t>Pol137</t>
  </si>
  <si>
    <t>společné kabelové trasy, krabice ... slaboproud</t>
  </si>
  <si>
    <t>Pol138</t>
  </si>
  <si>
    <t>Pol139</t>
  </si>
  <si>
    <t>Pol140</t>
  </si>
  <si>
    <t>Pol141</t>
  </si>
  <si>
    <t>6 - Svítidla</t>
  </si>
  <si>
    <t xml:space="preserve">I,03,03 - I.03.03 SPECIFIKACE SVÍTIDEL	 - dodávka  aosazení					 </t>
  </si>
  <si>
    <t>I,03,03</t>
  </si>
  <si>
    <t xml:space="preserve">I.03.03 SPECIFIKACE SVÍTIDEL	 - dodávka  aosazení					 </t>
  </si>
  <si>
    <t>M.01</t>
  </si>
  <si>
    <t>montáž svítidel</t>
  </si>
  <si>
    <t>S.01</t>
  </si>
  <si>
    <t>kruhové LED svítidlo do podhledu sanitárních místností  d≤200 2500</t>
  </si>
  <si>
    <t>S.02</t>
  </si>
  <si>
    <t>LED závěsné liniové svítidlo sanitární místnosti ad.  l=1500 2500</t>
  </si>
  <si>
    <t>S.03</t>
  </si>
  <si>
    <t>LED závěsné svítidlo do chodeb a navazujících částí  d=cca500 3200</t>
  </si>
  <si>
    <t>S.04</t>
  </si>
  <si>
    <t>LED závěsné liniové svítidlo pracoviště  1500/250 2400</t>
  </si>
  <si>
    <t>S.05</t>
  </si>
  <si>
    <t>obdélníková sestava LED závěsných liniových modulárních svítidel pro knihovní fondy  2300/3000 3000</t>
  </si>
  <si>
    <t>S.06</t>
  </si>
  <si>
    <t>obdélníková sestava LED závěsných liniových modulárních svítidel pro sekci časopisy  4500/3300 3000</t>
  </si>
  <si>
    <t>S.07</t>
  </si>
  <si>
    <t>LED závěsné liniové prachotěsné svítidlo  l=1500 3000</t>
  </si>
  <si>
    <t>S.08</t>
  </si>
  <si>
    <t>LED vestavné liniové stmívatelné svítidlo pro sál -hlavní osvětlení  l=1500 4950</t>
  </si>
  <si>
    <t>S.09</t>
  </si>
  <si>
    <t>lištový LED reflektor   4500</t>
  </si>
  <si>
    <t>S.10</t>
  </si>
  <si>
    <t>podvěšená modulární instalační lišta pro reflektory  l=5800</t>
  </si>
  <si>
    <t>S.11</t>
  </si>
  <si>
    <t>LED závěsné svítidlo knihovní fondy  d≤400 3000</t>
  </si>
  <si>
    <t>S.12</t>
  </si>
  <si>
    <t>vestavná LED svítidla do akustických panelů  d=cca150 3000</t>
  </si>
  <si>
    <t>S.13</t>
  </si>
  <si>
    <t>závěsné LED kruhové svítidlo  d=cca1800 2500-2800</t>
  </si>
  <si>
    <t>S.14</t>
  </si>
  <si>
    <t>stojací lampa</t>
  </si>
  <si>
    <t>S.15</t>
  </si>
  <si>
    <t>LED pásek pro nepřímé osvětlení pod stropem sálu  á18bm</t>
  </si>
  <si>
    <t>S.16</t>
  </si>
  <si>
    <t>LED pásek v liště pro osvětlení pracovní deskykuch linky  2,1bm</t>
  </si>
  <si>
    <t>lks</t>
  </si>
  <si>
    <t>S.17</t>
  </si>
  <si>
    <t>venkovní LED svítidlo nad vstup</t>
  </si>
  <si>
    <t>S.18</t>
  </si>
  <si>
    <t>Atipanikové LED svítidlo nouzové s 3 hod baterií</t>
  </si>
  <si>
    <t>7 - zdravotní instalace</t>
  </si>
  <si>
    <t>D1 - Kanalizace</t>
  </si>
  <si>
    <t xml:space="preserve">    D2 - Potrubí - vč. montáže, tvarovek, čistících kusů, upevnění a pomocného materiálu</t>
  </si>
  <si>
    <t xml:space="preserve">    D3 - Armatury -vč. přechodek, šroubení a pomocného materiálu</t>
  </si>
  <si>
    <t xml:space="preserve">    D4 - Ostatní</t>
  </si>
  <si>
    <t>D5 - Vodovod</t>
  </si>
  <si>
    <t xml:space="preserve">    D6 - Potrubí plastové,PPr,PE</t>
  </si>
  <si>
    <t>D8 - Uvedení do provozu</t>
  </si>
  <si>
    <t>Kanalizace</t>
  </si>
  <si>
    <t>Potrubí - vč. montáže, tvarovek, čistících kusů, upevnění a pomocného materiálu</t>
  </si>
  <si>
    <t>Pol146</t>
  </si>
  <si>
    <t>Splašková kanalizace - potrubí plast HT DN 32</t>
  </si>
  <si>
    <t>Pol147</t>
  </si>
  <si>
    <t>Splašková kanalizace - potrubí plast HT DN 40</t>
  </si>
  <si>
    <t>Pol148</t>
  </si>
  <si>
    <t>Splašková kanalizace - potrubí plast HT DN 50</t>
  </si>
  <si>
    <t>Pol149</t>
  </si>
  <si>
    <t>Splašková kanalizace - potrubí plast HT DN 63</t>
  </si>
  <si>
    <t>Pol150</t>
  </si>
  <si>
    <t>Splašková kanalizace - potrubí plast HT DN 75</t>
  </si>
  <si>
    <t>Pol151</t>
  </si>
  <si>
    <t>Splašková kanalizace - potrubí plast HT DN 110</t>
  </si>
  <si>
    <t>Pol152</t>
  </si>
  <si>
    <t>Splašková kanalizace - svodné potrubí PVC KG DN 125</t>
  </si>
  <si>
    <t>Pol153</t>
  </si>
  <si>
    <t>Splašková kanalizace - svodné potrubí PVC KG DN 200</t>
  </si>
  <si>
    <t>Pol154</t>
  </si>
  <si>
    <t>Vyvedení odpadních výpustek DN 50-DN 110</t>
  </si>
  <si>
    <t>Armatury -vč. přechodek, šroubení a pomocného materiálu</t>
  </si>
  <si>
    <t>Pol155</t>
  </si>
  <si>
    <t>ODPAD OD POJISTNÉHO VENTILU HL 21 (nálevka) DN32 se zápachovou uzávěrkou a kuličkou pro suchý stav</t>
  </si>
  <si>
    <t>Pol156</t>
  </si>
  <si>
    <t>Hlavice přivzdušňovací DN110 vč. montáže</t>
  </si>
  <si>
    <t>Pol157</t>
  </si>
  <si>
    <t>Hlavice přivzdušňovací DN 50 vč. montáže</t>
  </si>
  <si>
    <t>Pol158</t>
  </si>
  <si>
    <t>Zkoušky těsnosti</t>
  </si>
  <si>
    <t>Pol159</t>
  </si>
  <si>
    <t>Napojení na stávající ležatou kanalizaci</t>
  </si>
  <si>
    <t>Pol160</t>
  </si>
  <si>
    <t>Pročištění a kamerová prohlídka stávající kanalizace</t>
  </si>
  <si>
    <t>Pol161</t>
  </si>
  <si>
    <t>Přesun hmot kanalizace</t>
  </si>
  <si>
    <t>D5</t>
  </si>
  <si>
    <t>Vodovod</t>
  </si>
  <si>
    <t>Potrubí plastové,PPr,PE</t>
  </si>
  <si>
    <t>Pol162</t>
  </si>
  <si>
    <t>Potrubí ocelové pozinkované - požární včetně tvarovek ,montáže a montážních prvků DN 20 s izolací</t>
  </si>
  <si>
    <t>Pol163</t>
  </si>
  <si>
    <t>Potrubí plastové,PPr včetně tvarovek ,montáže a montážních prvků 20  s izolací</t>
  </si>
  <si>
    <t>Pol164</t>
  </si>
  <si>
    <t>Potrubí plastové,PPr včetně tvarovek ,montáže a montážních prvků 25  s izolací</t>
  </si>
  <si>
    <t>Pol165</t>
  </si>
  <si>
    <t>Potrubí plastové,PPr včetně tvarovek ,montáže a montážních prvků 32  s izolací</t>
  </si>
  <si>
    <t>Pol166</t>
  </si>
  <si>
    <t>Nástěnky DN 15</t>
  </si>
  <si>
    <t>Pol167</t>
  </si>
  <si>
    <t>Vypouštěcí ventil DN 15</t>
  </si>
  <si>
    <t>Pol168</t>
  </si>
  <si>
    <t>Kulový kohout DN15</t>
  </si>
  <si>
    <t>Pol169</t>
  </si>
  <si>
    <t>Kulový kohout DN20</t>
  </si>
  <si>
    <t>Pol170</t>
  </si>
  <si>
    <t>Kulový kohout DN25</t>
  </si>
  <si>
    <t>Pol171</t>
  </si>
  <si>
    <t>Zpětná klapka DN 20</t>
  </si>
  <si>
    <t>Pol172</t>
  </si>
  <si>
    <t>Zpětná klapka DN 25</t>
  </si>
  <si>
    <t>Pol173</t>
  </si>
  <si>
    <t>Podružný vodoměr</t>
  </si>
  <si>
    <t>Pol174</t>
  </si>
  <si>
    <t>Ležatý elektrický ohřívač o objemu 100l umístěný pod stropem nad podhledem Teplotní rozsah 5–74 °C, příkon 2kW, připojovací napětí 1-PE–N/AC 230 V/50 Hz, elektrické krytí IP42</t>
  </si>
  <si>
    <t>Pol175</t>
  </si>
  <si>
    <t>Eelektrický ohřívač o objemu 5l teplotní rozsah 5–74 °C, příkon 1,5kW, připojovací napětí 1-PE–N/AC 230 V/50 Hz, elektrické krytí IP42</t>
  </si>
  <si>
    <t>Pol176</t>
  </si>
  <si>
    <t>Hydrantový systém s tvarově stálou hadicí D19/30</t>
  </si>
  <si>
    <t>Pol177</t>
  </si>
  <si>
    <t>Pojistný ventil</t>
  </si>
  <si>
    <t>Pol178</t>
  </si>
  <si>
    <t>Zkušební ventil</t>
  </si>
  <si>
    <t>Pol179</t>
  </si>
  <si>
    <t>Tlakové zkoušky do DN 100</t>
  </si>
  <si>
    <t>Pol180</t>
  </si>
  <si>
    <t>Proplach a dezinfekce do DN 99</t>
  </si>
  <si>
    <t>Pol181</t>
  </si>
  <si>
    <t>Napojení na stávající vodovodní rozvod</t>
  </si>
  <si>
    <t>Pol182</t>
  </si>
  <si>
    <t>Přesun hmot vodovod</t>
  </si>
  <si>
    <t>D8</t>
  </si>
  <si>
    <t>Uvedení do provozu</t>
  </si>
  <si>
    <t>Pol191</t>
  </si>
  <si>
    <t>Funkční zkoušky - revize</t>
  </si>
  <si>
    <t>Pol192</t>
  </si>
  <si>
    <t>Uvedení do provozu, zaškolení uživatele</t>
  </si>
  <si>
    <t>9 - Interier</t>
  </si>
  <si>
    <t xml:space="preserve">D1 - </t>
  </si>
  <si>
    <t>Pol200</t>
  </si>
  <si>
    <t>Garnyž manuálně ovládaných akustických závěsů + těžké textilní závěsy 3850/4800 Vodící systémové profily s pojizdnými závěsy kryté dřevěnou garnyží, textilní těžký závěs se zátěží při dolním lemu.</t>
  </si>
  <si>
    <t>Pol201</t>
  </si>
  <si>
    <t>Akustický podhledový panel elypsa vepsaná do desky 2400/1800/24 Akustická deska z recyklonaného polyesterového vlákna zavěšena na ocelovém rámu včetně integrovaných svítidel, desky ve 3 barevných odstínech.</t>
  </si>
  <si>
    <t>Pol202</t>
  </si>
  <si>
    <t>Akustický podhledový panel kruh d=900, tl 24 Akustická deska z recyklonaného polyesterového vlákna zavěšena na ocelovém rámu včetně integrovaných svítidel, desky ve 3 barevných odstínech.</t>
  </si>
  <si>
    <t>Pol203</t>
  </si>
  <si>
    <t>Akustický podhledový panel obdélník 1800/1200 Akustická deska z recyklonaného polyesterového vlákna zavěšena na ocelovém rámu včetně integrovaných svítidel, desky ve 3 barevných odstínech.</t>
  </si>
  <si>
    <t>Pol204</t>
  </si>
  <si>
    <t>Akustický obklad stěn sálu  Akusticky pohltivá konstrukce z ninerální izolace v dřevěném rámu se svislými dřevěnými lamelami.</t>
  </si>
  <si>
    <t>Pol205</t>
  </si>
  <si>
    <t>Akustický podhled sálu  Nosná kce ze SDK profilů, kombinace heraklitových desek, doplněná o části ze SDK. Ontegrovaná svítidla, trafa a třífázové instalační lišty-viz osvětlení.</t>
  </si>
  <si>
    <t>9 (1) - Interier_01</t>
  </si>
  <si>
    <t>D1 - technologie</t>
  </si>
  <si>
    <t>technologie</t>
  </si>
  <si>
    <t>Pol142</t>
  </si>
  <si>
    <t>Sestava centrálního pultu včetně svěšené rampy se svítidly 4600/3000 Atypická dvouúrovňová pultová sestava v uspořádání do L, kombinace smrk spárovka, lakovaná MDF a barevné lamino, plné obě čelní stěny, LED osvětlení, kabelové průchodky a kabelové žlaby,</t>
  </si>
  <si>
    <t>Pol6</t>
  </si>
  <si>
    <t>Teleskopická manuálně ovládaná tribuna se sedačkami pro min 48 míst 6000/6000 Typový výrobek. Konstrukce z ocelových profilů, opatřených černou vypalovací polomatnou barvou, lavice z laminovaných desek, alternativně čalouněné, pojezdová kola musí být vhod</t>
  </si>
  <si>
    <t>10 - sanitární vybavení</t>
  </si>
  <si>
    <t>HSV - HSV</t>
  </si>
  <si>
    <t xml:space="preserve">    I.03.04 - SPECIFIKACE SANITÁRNÍHO VYBAVENÍ - dodávka a osazení</t>
  </si>
  <si>
    <t>I.03.04</t>
  </si>
  <si>
    <t>SPECIFIKACE SANITÁRNÍHO VYBAVENÍ - dodávka a osazení</t>
  </si>
  <si>
    <t>M.02</t>
  </si>
  <si>
    <t>montáž sanitárního vybavení</t>
  </si>
  <si>
    <t>Z.01</t>
  </si>
  <si>
    <t>Plastový zásobník na skládané papírové ručníky  332/291/135</t>
  </si>
  <si>
    <t>Z.02</t>
  </si>
  <si>
    <t>Dávkovač tekutého mýdla  112/114/206</t>
  </si>
  <si>
    <t>Z.03</t>
  </si>
  <si>
    <t>Nášlapný odpadkový koš 12L, bílý  210/280</t>
  </si>
  <si>
    <t>Z.04</t>
  </si>
  <si>
    <t>Nášlapný odpadkový koš 30L, bílý  300/650</t>
  </si>
  <si>
    <t>Z.05</t>
  </si>
  <si>
    <t>Plastový zásobník toaletního papíru  345/132/275</t>
  </si>
  <si>
    <t>Z.06</t>
  </si>
  <si>
    <t>Nástěnná souprava s WC štětkou nerez</t>
  </si>
  <si>
    <t>Z.07</t>
  </si>
  <si>
    <t>Nerezový věšák - háček masivní  Velikost 50mm, montážní rozeta d=30mm, d kolíku 10mm</t>
  </si>
  <si>
    <t>Z.08</t>
  </si>
  <si>
    <t>Zrcadlo se zabroušenými hranami vsazené do obkladu  rozměry viz výkresy</t>
  </si>
  <si>
    <t>Z.09</t>
  </si>
  <si>
    <t>Vodorovné chromové madlo na ručník bez viditelných šroubků  670mm</t>
  </si>
  <si>
    <t>Z.10</t>
  </si>
  <si>
    <t>Zásobník na hygienické sáčky chromovaný povrch  98/25/137</t>
  </si>
  <si>
    <t>Z.11</t>
  </si>
  <si>
    <t>Přebalovací pult pro děti. Vhodný k položení na pracovní desku. Materiál lamino. Odstín bude určen dle možností výrobce architektem.  800/720/120</t>
  </si>
  <si>
    <t>Z.12</t>
  </si>
  <si>
    <t>Naklápěcí zrcadlo s rukojetí pro bezbar. WC  582/850</t>
  </si>
  <si>
    <t>Z.13</t>
  </si>
  <si>
    <t>Nerezové madlo k umyvadlu bezbar. WC  délka 600</t>
  </si>
  <si>
    <t>Z.14</t>
  </si>
  <si>
    <t>Sklopné a pevné madlo k WC  oboje délka 750</t>
  </si>
  <si>
    <t>Z.15</t>
  </si>
  <si>
    <t>Nerezové madlo na vnitřní stranu dveřního křídla bezbariérového WC  délka 600</t>
  </si>
  <si>
    <t>11 - Sanita -  keramika</t>
  </si>
  <si>
    <t xml:space="preserve">    I.03.05 - SPECIFIKACE SANITÁRNÍ KERAMIKY A BATERIÍ - dodávka  aosazení</t>
  </si>
  <si>
    <t>I.03.05</t>
  </si>
  <si>
    <t>SPECIFIKACE SANITÁRNÍ KERAMIKY A BATERIÍ - dodávka  aosazení</t>
  </si>
  <si>
    <t>K.01</t>
  </si>
  <si>
    <t>Keramické zápustné umyvadlo do desky včetně zátky a nerezového sifonu a souvisejícího příslušenství. K.01  610/465/165</t>
  </si>
  <si>
    <t>K.02</t>
  </si>
  <si>
    <t>Umyvadlová páková stojánková nerezová baterie včetně připojovacích armatur a roháčků. K.02</t>
  </si>
  <si>
    <t>K.03</t>
  </si>
  <si>
    <t>Keramické umyvadlo závěsné včetně zátky a nerezového sifonu a souvisejícího příslušenství. K.03  600/460/160</t>
  </si>
  <si>
    <t>K.04</t>
  </si>
  <si>
    <t>Keramické umyvadlo pro bezbariérové WC včetně zátky a nerezového nízkého sifonu a souvisejícího příslušenství. K.04  650/560/160</t>
  </si>
  <si>
    <t>K.05</t>
  </si>
  <si>
    <t>Nerezový dvoudřez do pracovního pultu s přípravou pro stojánkovou sprškovou baterii a vybavený bezpečnostním přepadem a zátkou. K.05  780/435</t>
  </si>
  <si>
    <t>K.06</t>
  </si>
  <si>
    <t>Nerezová dřezová stojánková páková baterie s vytahovací sprškou v chromovém provedení včetně všech doplňkových elementů. K.06</t>
  </si>
  <si>
    <t>K.07</t>
  </si>
  <si>
    <t>Keramické umyvadlo malé včetně nerezového sifonu a souvisejícího příslušenství. K.07  440/250/100</t>
  </si>
  <si>
    <t>K.08</t>
  </si>
  <si>
    <t>Umyvadlová páková stojánková nerezová baterie pro malé umyvadlo včetně připojovacích armatur a roháčků. K.08</t>
  </si>
  <si>
    <t>K.09</t>
  </si>
  <si>
    <t>Nerezový kuchyňský dřez s přípravou pro stojánkovou baterii a vybavený bezpečnostním přepadem a zátkou. Včetně sifonového příslušenství (plast). K.09  400/400 vč K.10</t>
  </si>
  <si>
    <t>K.11</t>
  </si>
  <si>
    <t>Keramická závěsná WC mísa včetně sklopného prkénka z neohebného plastu a závěsného instalačního modulu. K.11  hl 490</t>
  </si>
  <si>
    <t>K.12</t>
  </si>
  <si>
    <t>Keramická závěsná WC mísa pro bezbariérové WC, včetně sklopného prkénka z neohebného plastu a závěsného instalačního modulu. K.12  hl 700</t>
  </si>
  <si>
    <t>K.13</t>
  </si>
  <si>
    <t>Podomítkové tlačítko pro splachování, dělené plastové. K.13  246/164/23</t>
  </si>
  <si>
    <t>K.14</t>
  </si>
  <si>
    <t>Závěsný pisoár včetně instalčního modulu a senzorického splachování. K.14  305/340/535</t>
  </si>
  <si>
    <t>K.15</t>
  </si>
  <si>
    <t>Úklidová závěsná výlevka DN100, s mřížkou včetně instalační předstěny a souvisejících armatur. K.15  hl 500</t>
  </si>
  <si>
    <t>K.16</t>
  </si>
  <si>
    <t>Nástěnná nerezová páková baterie pro úklidovou výlevku. K.16</t>
  </si>
  <si>
    <t>K.17</t>
  </si>
  <si>
    <t>Umyvadlová stojánková nerezová baterie pro bezbariérové umyvadlo. K.17</t>
  </si>
  <si>
    <t>M.03</t>
  </si>
  <si>
    <t>montáž sanitární keramiky</t>
  </si>
  <si>
    <t>99 - vedlejší a ostatní n...</t>
  </si>
  <si>
    <t>VRN - Vedlejší rozpočtové náklady</t>
  </si>
  <si>
    <t xml:space="preserve">    VRN1 - Průzkumné, geodetické a projektové práce</t>
  </si>
  <si>
    <t xml:space="preserve">    VRN3 - Zařízení staveniště</t>
  </si>
  <si>
    <t>VRN</t>
  </si>
  <si>
    <t>Vedlejší rozpočtové náklady</t>
  </si>
  <si>
    <t>3.109</t>
  </si>
  <si>
    <t>Dopravní opatření</t>
  </si>
  <si>
    <t>3.111</t>
  </si>
  <si>
    <t>Označení stavby</t>
  </si>
  <si>
    <t>3.112</t>
  </si>
  <si>
    <t>Fotodokumentace stavby a všech objektů</t>
  </si>
  <si>
    <t>3.113</t>
  </si>
  <si>
    <t>Pasportizace stávajících objektů před výstavbou (1x) a po výstavbě (1x)</t>
  </si>
  <si>
    <t>VRN1</t>
  </si>
  <si>
    <t>Průzkumné, geodetické a projektové práce</t>
  </si>
  <si>
    <t>013294000.5</t>
  </si>
  <si>
    <t>vzorkování  v provedení dle požadavku projektové dokumentace</t>
  </si>
  <si>
    <t>VRN3</t>
  </si>
  <si>
    <t>Zařízení staveniště</t>
  </si>
  <si>
    <t>030001000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</si>
</sst>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36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800080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5" fillId="0" borderId="0" applyNumberFormat="0" applyFill="0" applyBorder="0" applyAlignment="0" applyProtection="0"/>
  </cellStyleXfs>
  <cellXfs count="214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4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3" xfId="0" applyBorder="1" applyAlignment="1">
      <alignment vertical="center"/>
    </xf>
    <xf numFmtId="0" fontId="15" fillId="0" borderId="5" xfId="0" applyFont="1" applyBorder="1" applyAlignment="1">
      <alignment horizontal="left"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0" fillId="3" borderId="0" xfId="0" applyFill="1" applyAlignment="1">
      <alignment vertical="center"/>
    </xf>
    <xf numFmtId="0" fontId="4" fillId="3" borderId="6" xfId="0" applyFont="1" applyFill="1" applyBorder="1" applyAlignment="1">
      <alignment horizontal="left" vertical="center"/>
    </xf>
    <xf numFmtId="0" fontId="0" fillId="3" borderId="7" xfId="0" applyFill="1" applyBorder="1" applyAlignment="1">
      <alignment vertical="center"/>
    </xf>
    <xf numFmtId="0" fontId="4" fillId="3" borderId="7" xfId="0" applyFont="1" applyFill="1" applyBorder="1" applyAlignment="1">
      <alignment horizontal="center" vertical="center"/>
    </xf>
    <xf numFmtId="0" fontId="17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19" fillId="0" borderId="0" xfId="0" applyFont="1" applyAlignment="1">
      <alignment horizontal="left" vertical="center"/>
    </xf>
    <xf numFmtId="0" fontId="0" fillId="0" borderId="15" xfId="0" applyBorder="1" applyAlignment="1">
      <alignment vertical="center"/>
    </xf>
    <xf numFmtId="0" fontId="0" fillId="4" borderId="7" xfId="0" applyFill="1" applyBorder="1" applyAlignment="1">
      <alignment vertical="center"/>
    </xf>
    <xf numFmtId="0" fontId="20" fillId="4" borderId="0" xfId="0" applyFont="1" applyFill="1" applyAlignment="1">
      <alignment horizontal="center" vertical="center"/>
    </xf>
    <xf numFmtId="0" fontId="21" fillId="0" borderId="16" xfId="0" applyFont="1" applyBorder="1" applyAlignment="1">
      <alignment horizontal="center" vertical="center" wrapText="1"/>
    </xf>
    <xf numFmtId="0" fontId="21" fillId="0" borderId="17" xfId="0" applyFont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 wrapText="1"/>
    </xf>
    <xf numFmtId="0" fontId="0" fillId="0" borderId="11" xfId="0" applyBorder="1" applyAlignment="1">
      <alignment vertical="center"/>
    </xf>
    <xf numFmtId="0" fontId="4" fillId="0" borderId="3" xfId="0" applyFont="1" applyBorder="1" applyAlignment="1">
      <alignment vertical="center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4" fontId="22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8" fillId="0" borderId="14" xfId="0" applyNumberFormat="1" applyFont="1" applyBorder="1" applyAlignment="1">
      <alignment vertical="center"/>
    </xf>
    <xf numFmtId="4" fontId="18" fillId="0" borderId="0" xfId="0" applyNumberFormat="1" applyFont="1" applyAlignment="1">
      <alignment vertical="center"/>
    </xf>
    <xf numFmtId="166" fontId="18" fillId="0" borderId="0" xfId="0" applyNumberFormat="1" applyFont="1" applyAlignment="1">
      <alignment vertical="center"/>
    </xf>
    <xf numFmtId="4" fontId="18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4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5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7" fillId="0" borderId="14" xfId="0" applyNumberFormat="1" applyFont="1" applyBorder="1" applyAlignment="1">
      <alignment vertical="center"/>
    </xf>
    <xf numFmtId="4" fontId="27" fillId="0" borderId="0" xfId="0" applyNumberFormat="1" applyFont="1" applyAlignment="1">
      <alignment vertical="center"/>
    </xf>
    <xf numFmtId="166" fontId="27" fillId="0" borderId="0" xfId="0" applyNumberFormat="1" applyFont="1" applyAlignment="1">
      <alignment vertical="center"/>
    </xf>
    <xf numFmtId="4" fontId="27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4" fontId="27" fillId="0" borderId="19" xfId="0" applyNumberFormat="1" applyFont="1" applyBorder="1" applyAlignment="1">
      <alignment vertical="center"/>
    </xf>
    <xf numFmtId="4" fontId="27" fillId="0" borderId="20" xfId="0" applyNumberFormat="1" applyFont="1" applyBorder="1" applyAlignment="1">
      <alignment vertical="center"/>
    </xf>
    <xf numFmtId="166" fontId="27" fillId="0" borderId="20" xfId="0" applyNumberFormat="1" applyFont="1" applyBorder="1" applyAlignment="1">
      <alignment vertical="center"/>
    </xf>
    <xf numFmtId="4" fontId="27" fillId="0" borderId="21" xfId="0" applyNumberFormat="1" applyFont="1" applyBorder="1" applyAlignment="1">
      <alignment vertical="center"/>
    </xf>
    <xf numFmtId="0" fontId="28" fillId="0" borderId="0" xfId="0" applyFont="1" applyAlignment="1">
      <alignment horizontal="left" vertical="center"/>
    </xf>
    <xf numFmtId="0" fontId="0" fillId="0" borderId="3" xfId="0" applyBorder="1" applyAlignment="1">
      <alignment vertical="center" wrapText="1"/>
    </xf>
    <xf numFmtId="0" fontId="15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20" fillId="4" borderId="0" xfId="0" applyFont="1" applyFill="1" applyAlignment="1">
      <alignment horizontal="left" vertical="center"/>
    </xf>
    <xf numFmtId="0" fontId="20" fillId="4" borderId="0" xfId="0" applyFont="1" applyFill="1" applyAlignment="1">
      <alignment horizontal="right" vertical="center"/>
    </xf>
    <xf numFmtId="0" fontId="29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3" xfId="0" applyBorder="1" applyAlignment="1">
      <alignment horizontal="center" vertical="center" wrapText="1"/>
    </xf>
    <xf numFmtId="0" fontId="20" fillId="4" borderId="16" xfId="0" applyFont="1" applyFill="1" applyBorder="1" applyAlignment="1">
      <alignment horizontal="center" vertical="center" wrapText="1"/>
    </xf>
    <xf numFmtId="0" fontId="20" fillId="4" borderId="17" xfId="0" applyFont="1" applyFill="1" applyBorder="1" applyAlignment="1">
      <alignment horizontal="center" vertical="center" wrapText="1"/>
    </xf>
    <xf numFmtId="0" fontId="20" fillId="4" borderId="18" xfId="0" applyFont="1" applyFill="1" applyBorder="1" applyAlignment="1">
      <alignment horizontal="center" vertical="center" wrapText="1"/>
    </xf>
    <xf numFmtId="0" fontId="20" fillId="4" borderId="0" xfId="0" applyFont="1" applyFill="1" applyAlignment="1">
      <alignment horizontal="center" vertical="center" wrapText="1"/>
    </xf>
    <xf numFmtId="4" fontId="22" fillId="0" borderId="0" xfId="0" applyNumberFormat="1" applyFont="1"/>
    <xf numFmtId="166" fontId="30" fillId="0" borderId="12" xfId="0" applyNumberFormat="1" applyFont="1" applyBorder="1"/>
    <xf numFmtId="166" fontId="30" fillId="0" borderId="13" xfId="0" applyNumberFormat="1" applyFont="1" applyBorder="1"/>
    <xf numFmtId="4" fontId="31" fillId="0" borderId="0" xfId="0" applyNumberFormat="1" applyFont="1" applyAlignment="1">
      <alignment vertical="center"/>
    </xf>
    <xf numFmtId="0" fontId="8" fillId="0" borderId="3" xfId="0" applyFont="1" applyBorder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4" fontId="6" fillId="0" borderId="0" xfId="0" applyNumberFormat="1" applyFont="1"/>
    <xf numFmtId="0" fontId="8" fillId="0" borderId="14" xfId="0" applyFont="1" applyBorder="1"/>
    <xf numFmtId="166" fontId="8" fillId="0" borderId="0" xfId="0" applyNumberFormat="1" applyFont="1"/>
    <xf numFmtId="166" fontId="8" fillId="0" borderId="15" xfId="0" applyNumberFormat="1" applyFont="1" applyBorder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/>
    <xf numFmtId="0" fontId="0" fillId="0" borderId="3" xfId="0" applyBorder="1" applyAlignment="1" applyProtection="1">
      <alignment vertical="center"/>
      <protection locked="0"/>
    </xf>
    <xf numFmtId="0" fontId="20" fillId="0" borderId="22" xfId="0" applyFont="1" applyBorder="1" applyAlignment="1" applyProtection="1">
      <alignment horizontal="center" vertical="center"/>
      <protection locked="0"/>
    </xf>
    <xf numFmtId="49" fontId="20" fillId="0" borderId="22" xfId="0" applyNumberFormat="1" applyFont="1" applyBorder="1" applyAlignment="1" applyProtection="1">
      <alignment horizontal="left" vertical="center" wrapText="1"/>
      <protection locked="0"/>
    </xf>
    <xf numFmtId="0" fontId="20" fillId="0" borderId="22" xfId="0" applyFont="1" applyBorder="1" applyAlignment="1" applyProtection="1">
      <alignment horizontal="left" vertical="center" wrapText="1"/>
      <protection locked="0"/>
    </xf>
    <xf numFmtId="0" fontId="20" fillId="0" borderId="22" xfId="0" applyFont="1" applyBorder="1" applyAlignment="1" applyProtection="1">
      <alignment horizontal="center" vertical="center" wrapText="1"/>
      <protection locked="0"/>
    </xf>
    <xf numFmtId="167" fontId="20" fillId="0" borderId="22" xfId="0" applyNumberFormat="1" applyFont="1" applyBorder="1" applyAlignment="1" applyProtection="1">
      <alignment vertical="center"/>
      <protection locked="0"/>
    </xf>
    <xf numFmtId="4" fontId="20" fillId="0" borderId="22" xfId="0" applyNumberFormat="1" applyFont="1" applyBorder="1" applyAlignment="1" applyProtection="1">
      <alignment vertical="center"/>
      <protection locked="0"/>
    </xf>
    <xf numFmtId="0" fontId="0" fillId="0" borderId="22" xfId="0" applyBorder="1" applyAlignment="1" applyProtection="1">
      <alignment vertical="center"/>
      <protection locked="0"/>
    </xf>
    <xf numFmtId="0" fontId="21" fillId="0" borderId="14" xfId="0" applyFont="1" applyBorder="1" applyAlignment="1">
      <alignment horizontal="left" vertical="center"/>
    </xf>
    <xf numFmtId="0" fontId="21" fillId="0" borderId="0" xfId="0" applyFont="1" applyAlignment="1">
      <alignment horizontal="center" vertical="center"/>
    </xf>
    <xf numFmtId="166" fontId="21" fillId="0" borderId="0" xfId="0" applyNumberFormat="1" applyFont="1" applyAlignment="1">
      <alignment vertical="center"/>
    </xf>
    <xf numFmtId="166" fontId="21" fillId="0" borderId="15" xfId="0" applyNumberFormat="1" applyFont="1" applyBorder="1" applyAlignment="1">
      <alignment vertical="center"/>
    </xf>
    <xf numFmtId="0" fontId="20" fillId="0" borderId="0" xfId="0" applyFont="1" applyAlignment="1">
      <alignment horizontal="left" vertical="center"/>
    </xf>
    <xf numFmtId="4" fontId="0" fillId="0" borderId="0" xfId="0" applyNumberFormat="1" applyAlignment="1">
      <alignment vertical="center"/>
    </xf>
    <xf numFmtId="0" fontId="9" fillId="0" borderId="3" xfId="0" applyFont="1" applyBorder="1" applyAlignment="1">
      <alignment vertical="center"/>
    </xf>
    <xf numFmtId="0" fontId="32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9" fillId="0" borderId="14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167" fontId="10" fillId="0" borderId="0" xfId="0" applyNumberFormat="1" applyFont="1" applyAlignment="1">
      <alignment vertical="center"/>
    </xf>
    <xf numFmtId="0" fontId="10" fillId="0" borderId="14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167" fontId="11" fillId="0" borderId="0" xfId="0" applyNumberFormat="1" applyFont="1" applyAlignment="1">
      <alignment vertical="center"/>
    </xf>
    <xf numFmtId="0" fontId="11" fillId="0" borderId="14" xfId="0" applyFont="1" applyBorder="1" applyAlignment="1">
      <alignment vertical="center"/>
    </xf>
    <xf numFmtId="0" fontId="11" fillId="0" borderId="15" xfId="0" applyFont="1" applyBorder="1" applyAlignment="1">
      <alignment vertical="center"/>
    </xf>
    <xf numFmtId="0" fontId="33" fillId="0" borderId="22" xfId="0" applyFont="1" applyBorder="1" applyAlignment="1" applyProtection="1">
      <alignment horizontal="center" vertical="center"/>
      <protection locked="0"/>
    </xf>
    <xf numFmtId="49" fontId="33" fillId="0" borderId="22" xfId="0" applyNumberFormat="1" applyFont="1" applyBorder="1" applyAlignment="1" applyProtection="1">
      <alignment horizontal="left" vertical="center" wrapText="1"/>
      <protection locked="0"/>
    </xf>
    <xf numFmtId="0" fontId="33" fillId="0" borderId="22" xfId="0" applyFont="1" applyBorder="1" applyAlignment="1" applyProtection="1">
      <alignment horizontal="left" vertical="center" wrapText="1"/>
      <protection locked="0"/>
    </xf>
    <xf numFmtId="0" fontId="33" fillId="0" borderId="22" xfId="0" applyFont="1" applyBorder="1" applyAlignment="1" applyProtection="1">
      <alignment horizontal="center" vertical="center" wrapText="1"/>
      <protection locked="0"/>
    </xf>
    <xf numFmtId="167" fontId="33" fillId="0" borderId="22" xfId="0" applyNumberFormat="1" applyFont="1" applyBorder="1" applyAlignment="1" applyProtection="1">
      <alignment vertical="center"/>
      <protection locked="0"/>
    </xf>
    <xf numFmtId="4" fontId="33" fillId="0" borderId="22" xfId="0" applyNumberFormat="1" applyFont="1" applyBorder="1" applyAlignment="1" applyProtection="1">
      <alignment vertical="center"/>
      <protection locked="0"/>
    </xf>
    <xf numFmtId="0" fontId="34" fillId="0" borderId="22" xfId="0" applyFont="1" applyBorder="1" applyAlignment="1" applyProtection="1">
      <alignment vertical="center"/>
      <protection locked="0"/>
    </xf>
    <xf numFmtId="0" fontId="34" fillId="0" borderId="3" xfId="0" applyFont="1" applyBorder="1" applyAlignment="1">
      <alignment vertical="center"/>
    </xf>
    <xf numFmtId="0" fontId="33" fillId="0" borderId="14" xfId="0" applyFont="1" applyBorder="1" applyAlignment="1">
      <alignment horizontal="left" vertical="center"/>
    </xf>
    <xf numFmtId="0" fontId="33" fillId="0" borderId="0" xfId="0" applyFont="1" applyAlignment="1">
      <alignment horizontal="center" vertical="center"/>
    </xf>
    <xf numFmtId="0" fontId="11" fillId="0" borderId="19" xfId="0" applyFont="1" applyBorder="1" applyAlignment="1">
      <alignment vertical="center"/>
    </xf>
    <xf numFmtId="0" fontId="11" fillId="0" borderId="20" xfId="0" applyFont="1" applyBorder="1" applyAlignment="1">
      <alignment vertical="center"/>
    </xf>
    <xf numFmtId="0" fontId="11" fillId="0" borderId="21" xfId="0" applyFont="1" applyBorder="1" applyAlignment="1">
      <alignment vertical="center"/>
    </xf>
    <xf numFmtId="0" fontId="21" fillId="0" borderId="19" xfId="0" applyFont="1" applyBorder="1" applyAlignment="1">
      <alignment horizontal="left" vertical="center"/>
    </xf>
    <xf numFmtId="0" fontId="21" fillId="0" borderId="20" xfId="0" applyFont="1" applyBorder="1" applyAlignment="1">
      <alignment horizontal="center" vertical="center"/>
    </xf>
    <xf numFmtId="166" fontId="21" fillId="0" borderId="20" xfId="0" applyNumberFormat="1" applyFont="1" applyBorder="1" applyAlignment="1">
      <alignment vertical="center"/>
    </xf>
    <xf numFmtId="166" fontId="21" fillId="0" borderId="21" xfId="0" applyNumberFormat="1" applyFont="1" applyBorder="1" applyAlignment="1">
      <alignment vertical="center"/>
    </xf>
    <xf numFmtId="0" fontId="18" fillId="0" borderId="11" xfId="0" applyFont="1" applyBorder="1" applyAlignment="1">
      <alignment horizontal="center" vertical="center"/>
    </xf>
    <xf numFmtId="0" fontId="18" fillId="0" borderId="12" xfId="0" applyFont="1" applyBorder="1" applyAlignment="1">
      <alignment horizontal="left" vertical="center"/>
    </xf>
    <xf numFmtId="0" fontId="19" fillId="0" borderId="14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4" fontId="26" fillId="0" borderId="0" xfId="0" applyNumberFormat="1" applyFont="1" applyAlignment="1">
      <alignment vertical="center"/>
    </xf>
    <xf numFmtId="0" fontId="26" fillId="0" borderId="0" xfId="0" applyFont="1" applyAlignment="1">
      <alignment vertical="center"/>
    </xf>
    <xf numFmtId="4" fontId="22" fillId="0" borderId="0" xfId="0" applyNumberFormat="1" applyFont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0" fillId="0" borderId="0" xfId="0"/>
    <xf numFmtId="0" fontId="20" fillId="4" borderId="7" xfId="0" applyFont="1" applyFill="1" applyBorder="1" applyAlignment="1">
      <alignment horizontal="right" vertical="center"/>
    </xf>
    <xf numFmtId="0" fontId="20" fillId="4" borderId="7" xfId="0" applyFont="1" applyFill="1" applyBorder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vertical="center"/>
    </xf>
    <xf numFmtId="4" fontId="16" fillId="0" borderId="0" xfId="0" applyNumberFormat="1" applyFont="1" applyAlignment="1">
      <alignment vertical="center"/>
    </xf>
    <xf numFmtId="4" fontId="4" fillId="3" borderId="7" xfId="0" applyNumberFormat="1" applyFont="1" applyFill="1" applyBorder="1" applyAlignment="1">
      <alignment vertical="center"/>
    </xf>
    <xf numFmtId="0" fontId="0" fillId="3" borderId="7" xfId="0" applyFill="1" applyBorder="1" applyAlignment="1">
      <alignment vertical="center"/>
    </xf>
    <xf numFmtId="0" fontId="0" fillId="3" borderId="8" xfId="0" applyFill="1" applyBorder="1" applyAlignment="1">
      <alignment vertical="center"/>
    </xf>
    <xf numFmtId="0" fontId="4" fillId="3" borderId="7" xfId="0" applyFont="1" applyFill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center" wrapText="1"/>
    </xf>
    <xf numFmtId="4" fontId="15" fillId="0" borderId="5" xfId="0" applyNumberFormat="1" applyFont="1" applyBorder="1" applyAlignment="1">
      <alignment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0" fontId="25" fillId="0" borderId="0" xfId="0" applyFont="1" applyAlignment="1">
      <alignment horizontal="left" vertical="center" wrapText="1"/>
    </xf>
    <xf numFmtId="4" fontId="22" fillId="0" borderId="0" xfId="0" applyNumberFormat="1" applyFont="1" applyAlignment="1">
      <alignment horizontal="right" vertical="center"/>
    </xf>
    <xf numFmtId="0" fontId="20" fillId="4" borderId="7" xfId="0" applyFont="1" applyFill="1" applyBorder="1" applyAlignment="1">
      <alignment horizontal="center" vertical="center"/>
    </xf>
    <xf numFmtId="0" fontId="20" fillId="4" borderId="8" xfId="0" applyFont="1" applyFill="1" applyBorder="1" applyAlignment="1">
      <alignment horizontal="left" vertical="center"/>
    </xf>
    <xf numFmtId="0" fontId="20" fillId="4" borderId="6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108"/>
  <sheetViews>
    <sheetView showGridLines="0" topLeftCell="A100" workbookViewId="0"/>
  </sheetViews>
  <sheetFormatPr defaultRowHeight="10.199999999999999"/>
  <cols>
    <col min="1" max="1" width="8.28515625" customWidth="1"/>
    <col min="2" max="2" width="1.7109375" customWidth="1"/>
    <col min="3" max="3" width="4.140625" customWidth="1"/>
    <col min="4" max="33" width="2.7109375" customWidth="1"/>
    <col min="34" max="34" width="3.28515625" customWidth="1"/>
    <col min="35" max="35" width="31.7109375" customWidth="1"/>
    <col min="36" max="37" width="2.42578125" customWidth="1"/>
    <col min="38" max="38" width="8.28515625" customWidth="1"/>
    <col min="39" max="39" width="3.28515625" customWidth="1"/>
    <col min="40" max="40" width="13.28515625" customWidth="1"/>
    <col min="41" max="41" width="7.42578125" customWidth="1"/>
    <col min="42" max="42" width="4.140625" customWidth="1"/>
    <col min="43" max="43" width="15.7109375" hidden="1" customWidth="1"/>
    <col min="44" max="44" width="13.7109375" customWidth="1"/>
    <col min="45" max="47" width="25.85546875" hidden="1" customWidth="1"/>
    <col min="48" max="49" width="21.7109375" hidden="1" customWidth="1"/>
    <col min="50" max="51" width="25" hidden="1" customWidth="1"/>
    <col min="52" max="52" width="21.7109375" hidden="1" customWidth="1"/>
    <col min="53" max="53" width="19.140625" hidden="1" customWidth="1"/>
    <col min="54" max="54" width="25" hidden="1" customWidth="1"/>
    <col min="55" max="55" width="21.7109375" hidden="1" customWidth="1"/>
    <col min="56" max="56" width="19.140625" hidden="1" customWidth="1"/>
    <col min="57" max="57" width="66.42578125" customWidth="1"/>
    <col min="71" max="91" width="9.28515625" hidden="1"/>
  </cols>
  <sheetData>
    <row r="1" spans="1:74">
      <c r="A1" s="15" t="s">
        <v>0</v>
      </c>
      <c r="AZ1" s="15" t="s">
        <v>1</v>
      </c>
      <c r="BA1" s="15" t="s">
        <v>2</v>
      </c>
      <c r="BB1" s="15" t="s">
        <v>1</v>
      </c>
      <c r="BT1" s="15" t="s">
        <v>3</v>
      </c>
      <c r="BU1" s="15" t="s">
        <v>3</v>
      </c>
      <c r="BV1" s="15" t="s">
        <v>4</v>
      </c>
    </row>
    <row r="2" spans="1:74" ht="36.9" customHeight="1">
      <c r="AR2" s="184" t="s">
        <v>5</v>
      </c>
      <c r="AS2" s="185"/>
      <c r="AT2" s="185"/>
      <c r="AU2" s="185"/>
      <c r="AV2" s="185"/>
      <c r="AW2" s="185"/>
      <c r="AX2" s="185"/>
      <c r="AY2" s="185"/>
      <c r="AZ2" s="185"/>
      <c r="BA2" s="185"/>
      <c r="BB2" s="185"/>
      <c r="BC2" s="185"/>
      <c r="BD2" s="185"/>
      <c r="BE2" s="185"/>
      <c r="BS2" s="16" t="s">
        <v>6</v>
      </c>
      <c r="BT2" s="16" t="s">
        <v>7</v>
      </c>
    </row>
    <row r="3" spans="1:74" ht="6.9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9"/>
      <c r="BS3" s="16" t="s">
        <v>6</v>
      </c>
      <c r="BT3" s="16" t="s">
        <v>8</v>
      </c>
    </row>
    <row r="4" spans="1:74" ht="24.9" customHeight="1">
      <c r="B4" s="19"/>
      <c r="D4" s="20" t="s">
        <v>9</v>
      </c>
      <c r="AR4" s="19"/>
      <c r="AS4" s="21" t="s">
        <v>10</v>
      </c>
      <c r="BS4" s="16" t="s">
        <v>11</v>
      </c>
    </row>
    <row r="5" spans="1:74" ht="12" customHeight="1">
      <c r="B5" s="19"/>
      <c r="D5" s="22" t="s">
        <v>12</v>
      </c>
      <c r="K5" s="198" t="s">
        <v>13</v>
      </c>
      <c r="L5" s="185"/>
      <c r="M5" s="185"/>
      <c r="N5" s="185"/>
      <c r="O5" s="185"/>
      <c r="P5" s="185"/>
      <c r="Q5" s="185"/>
      <c r="R5" s="185"/>
      <c r="S5" s="185"/>
      <c r="T5" s="185"/>
      <c r="U5" s="185"/>
      <c r="V5" s="185"/>
      <c r="W5" s="185"/>
      <c r="X5" s="185"/>
      <c r="Y5" s="185"/>
      <c r="Z5" s="185"/>
      <c r="AA5" s="185"/>
      <c r="AB5" s="185"/>
      <c r="AC5" s="185"/>
      <c r="AD5" s="185"/>
      <c r="AE5" s="185"/>
      <c r="AF5" s="185"/>
      <c r="AG5" s="185"/>
      <c r="AH5" s="185"/>
      <c r="AI5" s="185"/>
      <c r="AJ5" s="185"/>
      <c r="AK5" s="185"/>
      <c r="AL5" s="185"/>
      <c r="AM5" s="185"/>
      <c r="AN5" s="185"/>
      <c r="AO5" s="185"/>
      <c r="AR5" s="19"/>
      <c r="BS5" s="16" t="s">
        <v>6</v>
      </c>
    </row>
    <row r="6" spans="1:74" ht="36.9" customHeight="1">
      <c r="B6" s="19"/>
      <c r="D6" s="24" t="s">
        <v>14</v>
      </c>
      <c r="K6" s="199" t="s">
        <v>15</v>
      </c>
      <c r="L6" s="185"/>
      <c r="M6" s="185"/>
      <c r="N6" s="185"/>
      <c r="O6" s="185"/>
      <c r="P6" s="185"/>
      <c r="Q6" s="185"/>
      <c r="R6" s="185"/>
      <c r="S6" s="185"/>
      <c r="T6" s="185"/>
      <c r="U6" s="185"/>
      <c r="V6" s="185"/>
      <c r="W6" s="185"/>
      <c r="X6" s="185"/>
      <c r="Y6" s="185"/>
      <c r="Z6" s="185"/>
      <c r="AA6" s="185"/>
      <c r="AB6" s="185"/>
      <c r="AC6" s="185"/>
      <c r="AD6" s="185"/>
      <c r="AE6" s="185"/>
      <c r="AF6" s="185"/>
      <c r="AG6" s="185"/>
      <c r="AH6" s="185"/>
      <c r="AI6" s="185"/>
      <c r="AJ6" s="185"/>
      <c r="AK6" s="185"/>
      <c r="AL6" s="185"/>
      <c r="AM6" s="185"/>
      <c r="AN6" s="185"/>
      <c r="AO6" s="185"/>
      <c r="AR6" s="19"/>
      <c r="BS6" s="16" t="s">
        <v>6</v>
      </c>
    </row>
    <row r="7" spans="1:74" ht="12" customHeight="1">
      <c r="B7" s="19"/>
      <c r="D7" s="25" t="s">
        <v>16</v>
      </c>
      <c r="K7" s="23" t="s">
        <v>1</v>
      </c>
      <c r="AK7" s="25" t="s">
        <v>17</v>
      </c>
      <c r="AN7" s="23" t="s">
        <v>1</v>
      </c>
      <c r="AR7" s="19"/>
      <c r="BS7" s="16" t="s">
        <v>6</v>
      </c>
    </row>
    <row r="8" spans="1:74" ht="12" customHeight="1">
      <c r="B8" s="19"/>
      <c r="D8" s="25" t="s">
        <v>18</v>
      </c>
      <c r="K8" s="23" t="s">
        <v>19</v>
      </c>
      <c r="AK8" s="25" t="s">
        <v>20</v>
      </c>
      <c r="AN8" s="23" t="s">
        <v>21</v>
      </c>
      <c r="AR8" s="19"/>
      <c r="BS8" s="16" t="s">
        <v>6</v>
      </c>
    </row>
    <row r="9" spans="1:74" ht="14.4" customHeight="1">
      <c r="B9" s="19"/>
      <c r="AR9" s="19"/>
      <c r="BS9" s="16" t="s">
        <v>6</v>
      </c>
    </row>
    <row r="10" spans="1:74" ht="12" customHeight="1">
      <c r="B10" s="19"/>
      <c r="D10" s="25" t="s">
        <v>22</v>
      </c>
      <c r="AK10" s="25" t="s">
        <v>23</v>
      </c>
      <c r="AN10" s="23" t="s">
        <v>1</v>
      </c>
      <c r="AR10" s="19"/>
      <c r="BS10" s="16" t="s">
        <v>6</v>
      </c>
    </row>
    <row r="11" spans="1:74" ht="18.45" customHeight="1">
      <c r="B11" s="19"/>
      <c r="E11" s="23" t="s">
        <v>19</v>
      </c>
      <c r="AK11" s="25" t="s">
        <v>24</v>
      </c>
      <c r="AN11" s="23" t="s">
        <v>1</v>
      </c>
      <c r="AR11" s="19"/>
      <c r="BS11" s="16" t="s">
        <v>6</v>
      </c>
    </row>
    <row r="12" spans="1:74" ht="6.9" customHeight="1">
      <c r="B12" s="19"/>
      <c r="AR12" s="19"/>
      <c r="BS12" s="16" t="s">
        <v>6</v>
      </c>
    </row>
    <row r="13" spans="1:74" ht="12" customHeight="1">
      <c r="B13" s="19"/>
      <c r="D13" s="25" t="s">
        <v>25</v>
      </c>
      <c r="AK13" s="25" t="s">
        <v>23</v>
      </c>
      <c r="AN13" s="23" t="s">
        <v>1</v>
      </c>
      <c r="AR13" s="19"/>
      <c r="BS13" s="16" t="s">
        <v>6</v>
      </c>
    </row>
    <row r="14" spans="1:74" ht="13.2">
      <c r="B14" s="19"/>
      <c r="E14" s="23" t="s">
        <v>19</v>
      </c>
      <c r="AK14" s="25" t="s">
        <v>24</v>
      </c>
      <c r="AN14" s="23" t="s">
        <v>1</v>
      </c>
      <c r="AR14" s="19"/>
      <c r="BS14" s="16" t="s">
        <v>6</v>
      </c>
    </row>
    <row r="15" spans="1:74" ht="6.9" customHeight="1">
      <c r="B15" s="19"/>
      <c r="AR15" s="19"/>
      <c r="BS15" s="16" t="s">
        <v>3</v>
      </c>
    </row>
    <row r="16" spans="1:74" ht="12" customHeight="1">
      <c r="B16" s="19"/>
      <c r="D16" s="25" t="s">
        <v>26</v>
      </c>
      <c r="AK16" s="25" t="s">
        <v>23</v>
      </c>
      <c r="AN16" s="23" t="s">
        <v>1</v>
      </c>
      <c r="AR16" s="19"/>
      <c r="BS16" s="16" t="s">
        <v>3</v>
      </c>
    </row>
    <row r="17" spans="2:71" ht="18.45" customHeight="1">
      <c r="B17" s="19"/>
      <c r="E17" s="23" t="s">
        <v>19</v>
      </c>
      <c r="AK17" s="25" t="s">
        <v>24</v>
      </c>
      <c r="AN17" s="23" t="s">
        <v>1</v>
      </c>
      <c r="AR17" s="19"/>
      <c r="BS17" s="16" t="s">
        <v>3</v>
      </c>
    </row>
    <row r="18" spans="2:71" ht="6.9" customHeight="1">
      <c r="B18" s="19"/>
      <c r="AR18" s="19"/>
      <c r="BS18" s="16" t="s">
        <v>6</v>
      </c>
    </row>
    <row r="19" spans="2:71" ht="12" customHeight="1">
      <c r="B19" s="19"/>
      <c r="D19" s="25" t="s">
        <v>27</v>
      </c>
      <c r="AK19" s="25" t="s">
        <v>23</v>
      </c>
      <c r="AN19" s="23" t="s">
        <v>1</v>
      </c>
      <c r="AR19" s="19"/>
      <c r="BS19" s="16" t="s">
        <v>6</v>
      </c>
    </row>
    <row r="20" spans="2:71" ht="18.45" customHeight="1">
      <c r="B20" s="19"/>
      <c r="E20" s="23" t="s">
        <v>19</v>
      </c>
      <c r="AK20" s="25" t="s">
        <v>24</v>
      </c>
      <c r="AN20" s="23" t="s">
        <v>1</v>
      </c>
      <c r="AR20" s="19"/>
      <c r="BS20" s="16" t="s">
        <v>28</v>
      </c>
    </row>
    <row r="21" spans="2:71" ht="6.9" customHeight="1">
      <c r="B21" s="19"/>
      <c r="AR21" s="19"/>
    </row>
    <row r="22" spans="2:71" ht="12" customHeight="1">
      <c r="B22" s="19"/>
      <c r="D22" s="25" t="s">
        <v>29</v>
      </c>
      <c r="AR22" s="19"/>
    </row>
    <row r="23" spans="2:71" ht="16.5" customHeight="1">
      <c r="B23" s="19"/>
      <c r="E23" s="200" t="s">
        <v>1</v>
      </c>
      <c r="F23" s="200"/>
      <c r="G23" s="200"/>
      <c r="H23" s="200"/>
      <c r="I23" s="200"/>
      <c r="J23" s="200"/>
      <c r="K23" s="200"/>
      <c r="L23" s="200"/>
      <c r="M23" s="200"/>
      <c r="N23" s="200"/>
      <c r="O23" s="200"/>
      <c r="P23" s="200"/>
      <c r="Q23" s="200"/>
      <c r="R23" s="200"/>
      <c r="S23" s="200"/>
      <c r="T23" s="200"/>
      <c r="U23" s="200"/>
      <c r="V23" s="200"/>
      <c r="W23" s="200"/>
      <c r="X23" s="200"/>
      <c r="Y23" s="200"/>
      <c r="Z23" s="200"/>
      <c r="AA23" s="200"/>
      <c r="AB23" s="200"/>
      <c r="AC23" s="200"/>
      <c r="AD23" s="200"/>
      <c r="AE23" s="200"/>
      <c r="AF23" s="200"/>
      <c r="AG23" s="200"/>
      <c r="AH23" s="200"/>
      <c r="AI23" s="200"/>
      <c r="AJ23" s="200"/>
      <c r="AK23" s="200"/>
      <c r="AL23" s="200"/>
      <c r="AM23" s="200"/>
      <c r="AN23" s="200"/>
      <c r="AR23" s="19"/>
    </row>
    <row r="24" spans="2:71" ht="6.9" customHeight="1">
      <c r="B24" s="19"/>
      <c r="AR24" s="19"/>
    </row>
    <row r="25" spans="2:71" ht="6.9" customHeight="1">
      <c r="B25" s="19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R25" s="19"/>
    </row>
    <row r="26" spans="2:71" s="1" customFormat="1" ht="25.95" customHeight="1">
      <c r="B26" s="28"/>
      <c r="D26" s="29" t="s">
        <v>30</v>
      </c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201">
        <f>ROUND(AG94,2)</f>
        <v>0</v>
      </c>
      <c r="AL26" s="202"/>
      <c r="AM26" s="202"/>
      <c r="AN26" s="202"/>
      <c r="AO26" s="202"/>
      <c r="AR26" s="28"/>
    </row>
    <row r="27" spans="2:71" s="1" customFormat="1" ht="6.9" customHeight="1">
      <c r="B27" s="28"/>
      <c r="AR27" s="28"/>
    </row>
    <row r="28" spans="2:71" s="1" customFormat="1" ht="13.2">
      <c r="B28" s="28"/>
      <c r="L28" s="203" t="s">
        <v>31</v>
      </c>
      <c r="M28" s="203"/>
      <c r="N28" s="203"/>
      <c r="O28" s="203"/>
      <c r="P28" s="203"/>
      <c r="W28" s="203" t="s">
        <v>32</v>
      </c>
      <c r="X28" s="203"/>
      <c r="Y28" s="203"/>
      <c r="Z28" s="203"/>
      <c r="AA28" s="203"/>
      <c r="AB28" s="203"/>
      <c r="AC28" s="203"/>
      <c r="AD28" s="203"/>
      <c r="AE28" s="203"/>
      <c r="AK28" s="203" t="s">
        <v>33</v>
      </c>
      <c r="AL28" s="203"/>
      <c r="AM28" s="203"/>
      <c r="AN28" s="203"/>
      <c r="AO28" s="203"/>
      <c r="AR28" s="28"/>
    </row>
    <row r="29" spans="2:71" s="2" customFormat="1" ht="14.4" customHeight="1">
      <c r="B29" s="32"/>
      <c r="D29" s="25" t="s">
        <v>34</v>
      </c>
      <c r="F29" s="25" t="s">
        <v>35</v>
      </c>
      <c r="L29" s="191">
        <v>0.21</v>
      </c>
      <c r="M29" s="192"/>
      <c r="N29" s="192"/>
      <c r="O29" s="192"/>
      <c r="P29" s="192"/>
      <c r="W29" s="193">
        <f>ROUND(AZ94, 2)</f>
        <v>0</v>
      </c>
      <c r="X29" s="192"/>
      <c r="Y29" s="192"/>
      <c r="Z29" s="192"/>
      <c r="AA29" s="192"/>
      <c r="AB29" s="192"/>
      <c r="AC29" s="192"/>
      <c r="AD29" s="192"/>
      <c r="AE29" s="192"/>
      <c r="AK29" s="193">
        <f>ROUND(AV94, 2)</f>
        <v>0</v>
      </c>
      <c r="AL29" s="192"/>
      <c r="AM29" s="192"/>
      <c r="AN29" s="192"/>
      <c r="AO29" s="192"/>
      <c r="AR29" s="32"/>
    </row>
    <row r="30" spans="2:71" s="2" customFormat="1" ht="14.4" customHeight="1">
      <c r="B30" s="32"/>
      <c r="F30" s="25" t="s">
        <v>36</v>
      </c>
      <c r="L30" s="191">
        <v>0.12</v>
      </c>
      <c r="M30" s="192"/>
      <c r="N30" s="192"/>
      <c r="O30" s="192"/>
      <c r="P30" s="192"/>
      <c r="W30" s="193">
        <f>ROUND(BA94, 2)</f>
        <v>0</v>
      </c>
      <c r="X30" s="192"/>
      <c r="Y30" s="192"/>
      <c r="Z30" s="192"/>
      <c r="AA30" s="192"/>
      <c r="AB30" s="192"/>
      <c r="AC30" s="192"/>
      <c r="AD30" s="192"/>
      <c r="AE30" s="192"/>
      <c r="AK30" s="193">
        <f>ROUND(AW94, 2)</f>
        <v>0</v>
      </c>
      <c r="AL30" s="192"/>
      <c r="AM30" s="192"/>
      <c r="AN30" s="192"/>
      <c r="AO30" s="192"/>
      <c r="AR30" s="32"/>
    </row>
    <row r="31" spans="2:71" s="2" customFormat="1" ht="14.4" hidden="1" customHeight="1">
      <c r="B31" s="32"/>
      <c r="F31" s="25" t="s">
        <v>37</v>
      </c>
      <c r="L31" s="191">
        <v>0.21</v>
      </c>
      <c r="M31" s="192"/>
      <c r="N31" s="192"/>
      <c r="O31" s="192"/>
      <c r="P31" s="192"/>
      <c r="W31" s="193">
        <f>ROUND(BB94, 2)</f>
        <v>0</v>
      </c>
      <c r="X31" s="192"/>
      <c r="Y31" s="192"/>
      <c r="Z31" s="192"/>
      <c r="AA31" s="192"/>
      <c r="AB31" s="192"/>
      <c r="AC31" s="192"/>
      <c r="AD31" s="192"/>
      <c r="AE31" s="192"/>
      <c r="AK31" s="193">
        <v>0</v>
      </c>
      <c r="AL31" s="192"/>
      <c r="AM31" s="192"/>
      <c r="AN31" s="192"/>
      <c r="AO31" s="192"/>
      <c r="AR31" s="32"/>
    </row>
    <row r="32" spans="2:71" s="2" customFormat="1" ht="14.4" hidden="1" customHeight="1">
      <c r="B32" s="32"/>
      <c r="F32" s="25" t="s">
        <v>38</v>
      </c>
      <c r="L32" s="191">
        <v>0.12</v>
      </c>
      <c r="M32" s="192"/>
      <c r="N32" s="192"/>
      <c r="O32" s="192"/>
      <c r="P32" s="192"/>
      <c r="W32" s="193">
        <f>ROUND(BC94, 2)</f>
        <v>0</v>
      </c>
      <c r="X32" s="192"/>
      <c r="Y32" s="192"/>
      <c r="Z32" s="192"/>
      <c r="AA32" s="192"/>
      <c r="AB32" s="192"/>
      <c r="AC32" s="192"/>
      <c r="AD32" s="192"/>
      <c r="AE32" s="192"/>
      <c r="AK32" s="193">
        <v>0</v>
      </c>
      <c r="AL32" s="192"/>
      <c r="AM32" s="192"/>
      <c r="AN32" s="192"/>
      <c r="AO32" s="192"/>
      <c r="AR32" s="32"/>
    </row>
    <row r="33" spans="2:44" s="2" customFormat="1" ht="14.4" hidden="1" customHeight="1">
      <c r="B33" s="32"/>
      <c r="F33" s="25" t="s">
        <v>39</v>
      </c>
      <c r="L33" s="191">
        <v>0</v>
      </c>
      <c r="M33" s="192"/>
      <c r="N33" s="192"/>
      <c r="O33" s="192"/>
      <c r="P33" s="192"/>
      <c r="W33" s="193">
        <f>ROUND(BD94, 2)</f>
        <v>0</v>
      </c>
      <c r="X33" s="192"/>
      <c r="Y33" s="192"/>
      <c r="Z33" s="192"/>
      <c r="AA33" s="192"/>
      <c r="AB33" s="192"/>
      <c r="AC33" s="192"/>
      <c r="AD33" s="192"/>
      <c r="AE33" s="192"/>
      <c r="AK33" s="193">
        <v>0</v>
      </c>
      <c r="AL33" s="192"/>
      <c r="AM33" s="192"/>
      <c r="AN33" s="192"/>
      <c r="AO33" s="192"/>
      <c r="AR33" s="32"/>
    </row>
    <row r="34" spans="2:44" s="1" customFormat="1" ht="6.9" customHeight="1">
      <c r="B34" s="28"/>
      <c r="AR34" s="28"/>
    </row>
    <row r="35" spans="2:44" s="1" customFormat="1" ht="25.95" customHeight="1">
      <c r="B35" s="28"/>
      <c r="C35" s="33"/>
      <c r="D35" s="34" t="s">
        <v>40</v>
      </c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6" t="s">
        <v>41</v>
      </c>
      <c r="U35" s="35"/>
      <c r="V35" s="35"/>
      <c r="W35" s="35"/>
      <c r="X35" s="197" t="s">
        <v>42</v>
      </c>
      <c r="Y35" s="195"/>
      <c r="Z35" s="195"/>
      <c r="AA35" s="195"/>
      <c r="AB35" s="195"/>
      <c r="AC35" s="35"/>
      <c r="AD35" s="35"/>
      <c r="AE35" s="35"/>
      <c r="AF35" s="35"/>
      <c r="AG35" s="35"/>
      <c r="AH35" s="35"/>
      <c r="AI35" s="35"/>
      <c r="AJ35" s="35"/>
      <c r="AK35" s="194">
        <f>SUM(AK26:AK33)</f>
        <v>0</v>
      </c>
      <c r="AL35" s="195"/>
      <c r="AM35" s="195"/>
      <c r="AN35" s="195"/>
      <c r="AO35" s="196"/>
      <c r="AP35" s="33"/>
      <c r="AQ35" s="33"/>
      <c r="AR35" s="28"/>
    </row>
    <row r="36" spans="2:44" s="1" customFormat="1" ht="6.9" customHeight="1">
      <c r="B36" s="28"/>
      <c r="AR36" s="28"/>
    </row>
    <row r="37" spans="2:44" s="1" customFormat="1" ht="14.4" customHeight="1">
      <c r="B37" s="28"/>
      <c r="AR37" s="28"/>
    </row>
    <row r="38" spans="2:44" ht="14.4" customHeight="1">
      <c r="B38" s="19"/>
      <c r="AR38" s="19"/>
    </row>
    <row r="39" spans="2:44" ht="14.4" customHeight="1">
      <c r="B39" s="19"/>
      <c r="AR39" s="19"/>
    </row>
    <row r="40" spans="2:44" ht="14.4" customHeight="1">
      <c r="B40" s="19"/>
      <c r="AR40" s="19"/>
    </row>
    <row r="41" spans="2:44" ht="14.4" customHeight="1">
      <c r="B41" s="19"/>
      <c r="AR41" s="19"/>
    </row>
    <row r="42" spans="2:44" ht="14.4" customHeight="1">
      <c r="B42" s="19"/>
      <c r="AR42" s="19"/>
    </row>
    <row r="43" spans="2:44" ht="14.4" customHeight="1">
      <c r="B43" s="19"/>
      <c r="AR43" s="19"/>
    </row>
    <row r="44" spans="2:44" ht="14.4" customHeight="1">
      <c r="B44" s="19"/>
      <c r="AR44" s="19"/>
    </row>
    <row r="45" spans="2:44" ht="14.4" customHeight="1">
      <c r="B45" s="19"/>
      <c r="AR45" s="19"/>
    </row>
    <row r="46" spans="2:44" ht="14.4" customHeight="1">
      <c r="B46" s="19"/>
      <c r="AR46" s="19"/>
    </row>
    <row r="47" spans="2:44" ht="14.4" customHeight="1">
      <c r="B47" s="19"/>
      <c r="AR47" s="19"/>
    </row>
    <row r="48" spans="2:44" ht="14.4" customHeight="1">
      <c r="B48" s="19"/>
      <c r="AR48" s="19"/>
    </row>
    <row r="49" spans="2:44" s="1" customFormat="1" ht="14.4" customHeight="1">
      <c r="B49" s="28"/>
      <c r="D49" s="37" t="s">
        <v>43</v>
      </c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7" t="s">
        <v>44</v>
      </c>
      <c r="AI49" s="38"/>
      <c r="AJ49" s="38"/>
      <c r="AK49" s="38"/>
      <c r="AL49" s="38"/>
      <c r="AM49" s="38"/>
      <c r="AN49" s="38"/>
      <c r="AO49" s="38"/>
      <c r="AR49" s="28"/>
    </row>
    <row r="50" spans="2:44">
      <c r="B50" s="19"/>
      <c r="AR50" s="19"/>
    </row>
    <row r="51" spans="2:44">
      <c r="B51" s="19"/>
      <c r="AR51" s="19"/>
    </row>
    <row r="52" spans="2:44">
      <c r="B52" s="19"/>
      <c r="AR52" s="19"/>
    </row>
    <row r="53" spans="2:44">
      <c r="B53" s="19"/>
      <c r="AR53" s="19"/>
    </row>
    <row r="54" spans="2:44">
      <c r="B54" s="19"/>
      <c r="AR54" s="19"/>
    </row>
    <row r="55" spans="2:44">
      <c r="B55" s="19"/>
      <c r="AR55" s="19"/>
    </row>
    <row r="56" spans="2:44">
      <c r="B56" s="19"/>
      <c r="AR56" s="19"/>
    </row>
    <row r="57" spans="2:44">
      <c r="B57" s="19"/>
      <c r="AR57" s="19"/>
    </row>
    <row r="58" spans="2:44">
      <c r="B58" s="19"/>
      <c r="AR58" s="19"/>
    </row>
    <row r="59" spans="2:44">
      <c r="B59" s="19"/>
      <c r="AR59" s="19"/>
    </row>
    <row r="60" spans="2:44" s="1" customFormat="1" ht="13.2">
      <c r="B60" s="28"/>
      <c r="D60" s="39" t="s">
        <v>45</v>
      </c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39" t="s">
        <v>46</v>
      </c>
      <c r="W60" s="30"/>
      <c r="X60" s="30"/>
      <c r="Y60" s="30"/>
      <c r="Z60" s="30"/>
      <c r="AA60" s="30"/>
      <c r="AB60" s="30"/>
      <c r="AC60" s="30"/>
      <c r="AD60" s="30"/>
      <c r="AE60" s="30"/>
      <c r="AF60" s="30"/>
      <c r="AG60" s="30"/>
      <c r="AH60" s="39" t="s">
        <v>45</v>
      </c>
      <c r="AI60" s="30"/>
      <c r="AJ60" s="30"/>
      <c r="AK60" s="30"/>
      <c r="AL60" s="30"/>
      <c r="AM60" s="39" t="s">
        <v>46</v>
      </c>
      <c r="AN60" s="30"/>
      <c r="AO60" s="30"/>
      <c r="AR60" s="28"/>
    </row>
    <row r="61" spans="2:44">
      <c r="B61" s="19"/>
      <c r="AR61" s="19"/>
    </row>
    <row r="62" spans="2:44">
      <c r="B62" s="19"/>
      <c r="AR62" s="19"/>
    </row>
    <row r="63" spans="2:44">
      <c r="B63" s="19"/>
      <c r="AR63" s="19"/>
    </row>
    <row r="64" spans="2:44" s="1" customFormat="1" ht="13.2">
      <c r="B64" s="28"/>
      <c r="D64" s="37" t="s">
        <v>47</v>
      </c>
      <c r="E64" s="38"/>
      <c r="F64" s="38"/>
      <c r="G64" s="38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  <c r="W64" s="38"/>
      <c r="X64" s="38"/>
      <c r="Y64" s="38"/>
      <c r="Z64" s="38"/>
      <c r="AA64" s="38"/>
      <c r="AB64" s="38"/>
      <c r="AC64" s="38"/>
      <c r="AD64" s="38"/>
      <c r="AE64" s="38"/>
      <c r="AF64" s="38"/>
      <c r="AG64" s="38"/>
      <c r="AH64" s="37" t="s">
        <v>48</v>
      </c>
      <c r="AI64" s="38"/>
      <c r="AJ64" s="38"/>
      <c r="AK64" s="38"/>
      <c r="AL64" s="38"/>
      <c r="AM64" s="38"/>
      <c r="AN64" s="38"/>
      <c r="AO64" s="38"/>
      <c r="AR64" s="28"/>
    </row>
    <row r="65" spans="2:44">
      <c r="B65" s="19"/>
      <c r="AR65" s="19"/>
    </row>
    <row r="66" spans="2:44">
      <c r="B66" s="19"/>
      <c r="AR66" s="19"/>
    </row>
    <row r="67" spans="2:44">
      <c r="B67" s="19"/>
      <c r="AR67" s="19"/>
    </row>
    <row r="68" spans="2:44">
      <c r="B68" s="19"/>
      <c r="AR68" s="19"/>
    </row>
    <row r="69" spans="2:44">
      <c r="B69" s="19"/>
      <c r="AR69" s="19"/>
    </row>
    <row r="70" spans="2:44">
      <c r="B70" s="19"/>
      <c r="AR70" s="19"/>
    </row>
    <row r="71" spans="2:44">
      <c r="B71" s="19"/>
      <c r="AR71" s="19"/>
    </row>
    <row r="72" spans="2:44">
      <c r="B72" s="19"/>
      <c r="AR72" s="19"/>
    </row>
    <row r="73" spans="2:44">
      <c r="B73" s="19"/>
      <c r="AR73" s="19"/>
    </row>
    <row r="74" spans="2:44">
      <c r="B74" s="19"/>
      <c r="AR74" s="19"/>
    </row>
    <row r="75" spans="2:44" s="1" customFormat="1" ht="13.2">
      <c r="B75" s="28"/>
      <c r="D75" s="39" t="s">
        <v>45</v>
      </c>
      <c r="E75" s="30"/>
      <c r="F75" s="30"/>
      <c r="G75" s="30"/>
      <c r="H75" s="30"/>
      <c r="I75" s="30"/>
      <c r="J75" s="30"/>
      <c r="K75" s="30"/>
      <c r="L75" s="30"/>
      <c r="M75" s="30"/>
      <c r="N75" s="30"/>
      <c r="O75" s="30"/>
      <c r="P75" s="30"/>
      <c r="Q75" s="30"/>
      <c r="R75" s="30"/>
      <c r="S75" s="30"/>
      <c r="T75" s="30"/>
      <c r="U75" s="30"/>
      <c r="V75" s="39" t="s">
        <v>46</v>
      </c>
      <c r="W75" s="30"/>
      <c r="X75" s="30"/>
      <c r="Y75" s="30"/>
      <c r="Z75" s="30"/>
      <c r="AA75" s="30"/>
      <c r="AB75" s="30"/>
      <c r="AC75" s="30"/>
      <c r="AD75" s="30"/>
      <c r="AE75" s="30"/>
      <c r="AF75" s="30"/>
      <c r="AG75" s="30"/>
      <c r="AH75" s="39" t="s">
        <v>45</v>
      </c>
      <c r="AI75" s="30"/>
      <c r="AJ75" s="30"/>
      <c r="AK75" s="30"/>
      <c r="AL75" s="30"/>
      <c r="AM75" s="39" t="s">
        <v>46</v>
      </c>
      <c r="AN75" s="30"/>
      <c r="AO75" s="30"/>
      <c r="AR75" s="28"/>
    </row>
    <row r="76" spans="2:44" s="1" customFormat="1">
      <c r="B76" s="28"/>
      <c r="AR76" s="28"/>
    </row>
    <row r="77" spans="2:44" s="1" customFormat="1" ht="6.9" customHeight="1">
      <c r="B77" s="40"/>
      <c r="C77" s="41"/>
      <c r="D77" s="41"/>
      <c r="E77" s="41"/>
      <c r="F77" s="41"/>
      <c r="G77" s="41"/>
      <c r="H77" s="41"/>
      <c r="I77" s="41"/>
      <c r="J77" s="41"/>
      <c r="K77" s="41"/>
      <c r="L77" s="41"/>
      <c r="M77" s="41"/>
      <c r="N77" s="41"/>
      <c r="O77" s="41"/>
      <c r="P77" s="41"/>
      <c r="Q77" s="41"/>
      <c r="R77" s="41"/>
      <c r="S77" s="41"/>
      <c r="T77" s="41"/>
      <c r="U77" s="41"/>
      <c r="V77" s="41"/>
      <c r="W77" s="41"/>
      <c r="X77" s="41"/>
      <c r="Y77" s="41"/>
      <c r="Z77" s="41"/>
      <c r="AA77" s="41"/>
      <c r="AB77" s="41"/>
      <c r="AC77" s="41"/>
      <c r="AD77" s="41"/>
      <c r="AE77" s="41"/>
      <c r="AF77" s="41"/>
      <c r="AG77" s="41"/>
      <c r="AH77" s="41"/>
      <c r="AI77" s="41"/>
      <c r="AJ77" s="41"/>
      <c r="AK77" s="41"/>
      <c r="AL77" s="41"/>
      <c r="AM77" s="41"/>
      <c r="AN77" s="41"/>
      <c r="AO77" s="41"/>
      <c r="AP77" s="41"/>
      <c r="AQ77" s="41"/>
      <c r="AR77" s="28"/>
    </row>
    <row r="81" spans="1:91" s="1" customFormat="1" ht="6.9" customHeight="1">
      <c r="B81" s="42"/>
      <c r="C81" s="43"/>
      <c r="D81" s="43"/>
      <c r="E81" s="43"/>
      <c r="F81" s="43"/>
      <c r="G81" s="43"/>
      <c r="H81" s="43"/>
      <c r="I81" s="43"/>
      <c r="J81" s="43"/>
      <c r="K81" s="43"/>
      <c r="L81" s="43"/>
      <c r="M81" s="43"/>
      <c r="N81" s="43"/>
      <c r="O81" s="43"/>
      <c r="P81" s="43"/>
      <c r="Q81" s="43"/>
      <c r="R81" s="43"/>
      <c r="S81" s="43"/>
      <c r="T81" s="43"/>
      <c r="U81" s="43"/>
      <c r="V81" s="43"/>
      <c r="W81" s="43"/>
      <c r="X81" s="43"/>
      <c r="Y81" s="43"/>
      <c r="Z81" s="43"/>
      <c r="AA81" s="43"/>
      <c r="AB81" s="43"/>
      <c r="AC81" s="43"/>
      <c r="AD81" s="43"/>
      <c r="AE81" s="43"/>
      <c r="AF81" s="43"/>
      <c r="AG81" s="43"/>
      <c r="AH81" s="43"/>
      <c r="AI81" s="43"/>
      <c r="AJ81" s="43"/>
      <c r="AK81" s="43"/>
      <c r="AL81" s="43"/>
      <c r="AM81" s="43"/>
      <c r="AN81" s="43"/>
      <c r="AO81" s="43"/>
      <c r="AP81" s="43"/>
      <c r="AQ81" s="43"/>
      <c r="AR81" s="28"/>
    </row>
    <row r="82" spans="1:91" s="1" customFormat="1" ht="24.9" customHeight="1">
      <c r="B82" s="28"/>
      <c r="C82" s="20" t="s">
        <v>49</v>
      </c>
      <c r="AR82" s="28"/>
    </row>
    <row r="83" spans="1:91" s="1" customFormat="1" ht="6.9" customHeight="1">
      <c r="B83" s="28"/>
      <c r="AR83" s="28"/>
    </row>
    <row r="84" spans="1:91" s="3" customFormat="1" ht="12" customHeight="1">
      <c r="B84" s="44"/>
      <c r="C84" s="25" t="s">
        <v>12</v>
      </c>
      <c r="L84" s="3" t="str">
        <f>K5</f>
        <v>24P-4DS001C</v>
      </c>
      <c r="AR84" s="44"/>
    </row>
    <row r="85" spans="1:91" s="4" customFormat="1" ht="36.9" customHeight="1">
      <c r="B85" s="45"/>
      <c r="C85" s="46" t="s">
        <v>14</v>
      </c>
      <c r="L85" s="204" t="str">
        <f>K6</f>
        <v xml:space="preserve"> Kulturní a kreativní centrum Kbely, Mladoboleslavská 1116, Praha 19 Kbely</v>
      </c>
      <c r="M85" s="205"/>
      <c r="N85" s="205"/>
      <c r="O85" s="205"/>
      <c r="P85" s="205"/>
      <c r="Q85" s="205"/>
      <c r="R85" s="205"/>
      <c r="S85" s="205"/>
      <c r="T85" s="205"/>
      <c r="U85" s="205"/>
      <c r="V85" s="205"/>
      <c r="W85" s="205"/>
      <c r="X85" s="205"/>
      <c r="Y85" s="205"/>
      <c r="Z85" s="205"/>
      <c r="AA85" s="205"/>
      <c r="AB85" s="205"/>
      <c r="AC85" s="205"/>
      <c r="AD85" s="205"/>
      <c r="AE85" s="205"/>
      <c r="AF85" s="205"/>
      <c r="AG85" s="205"/>
      <c r="AH85" s="205"/>
      <c r="AI85" s="205"/>
      <c r="AJ85" s="205"/>
      <c r="AK85" s="205"/>
      <c r="AL85" s="205"/>
      <c r="AM85" s="205"/>
      <c r="AN85" s="205"/>
      <c r="AO85" s="205"/>
      <c r="AR85" s="45"/>
    </row>
    <row r="86" spans="1:91" s="1" customFormat="1" ht="6.9" customHeight="1">
      <c r="B86" s="28"/>
      <c r="AR86" s="28"/>
    </row>
    <row r="87" spans="1:91" s="1" customFormat="1" ht="12" customHeight="1">
      <c r="B87" s="28"/>
      <c r="C87" s="25" t="s">
        <v>18</v>
      </c>
      <c r="L87" s="47" t="str">
        <f>IF(K8="","",K8)</f>
        <v xml:space="preserve"> </v>
      </c>
      <c r="AI87" s="25" t="s">
        <v>20</v>
      </c>
      <c r="AM87" s="188" t="str">
        <f>IF(AN8= "","",AN8)</f>
        <v>26. 8. 2024</v>
      </c>
      <c r="AN87" s="188"/>
      <c r="AR87" s="28"/>
    </row>
    <row r="88" spans="1:91" s="1" customFormat="1" ht="6.9" customHeight="1">
      <c r="B88" s="28"/>
      <c r="AR88" s="28"/>
    </row>
    <row r="89" spans="1:91" s="1" customFormat="1" ht="15.15" customHeight="1">
      <c r="B89" s="28"/>
      <c r="C89" s="25" t="s">
        <v>22</v>
      </c>
      <c r="L89" s="3" t="str">
        <f>IF(E11= "","",E11)</f>
        <v xml:space="preserve"> </v>
      </c>
      <c r="AI89" s="25" t="s">
        <v>26</v>
      </c>
      <c r="AM89" s="189" t="str">
        <f>IF(E17="","",E17)</f>
        <v xml:space="preserve"> </v>
      </c>
      <c r="AN89" s="190"/>
      <c r="AO89" s="190"/>
      <c r="AP89" s="190"/>
      <c r="AR89" s="28"/>
      <c r="AS89" s="177" t="s">
        <v>50</v>
      </c>
      <c r="AT89" s="178"/>
      <c r="AU89" s="49"/>
      <c r="AV89" s="49"/>
      <c r="AW89" s="49"/>
      <c r="AX89" s="49"/>
      <c r="AY89" s="49"/>
      <c r="AZ89" s="49"/>
      <c r="BA89" s="49"/>
      <c r="BB89" s="49"/>
      <c r="BC89" s="49"/>
      <c r="BD89" s="50"/>
    </row>
    <row r="90" spans="1:91" s="1" customFormat="1" ht="15.15" customHeight="1">
      <c r="B90" s="28"/>
      <c r="C90" s="25" t="s">
        <v>25</v>
      </c>
      <c r="L90" s="3" t="str">
        <f>IF(E14="","",E14)</f>
        <v xml:space="preserve"> </v>
      </c>
      <c r="AI90" s="25" t="s">
        <v>27</v>
      </c>
      <c r="AM90" s="189" t="str">
        <f>IF(E20="","",E20)</f>
        <v xml:space="preserve"> </v>
      </c>
      <c r="AN90" s="190"/>
      <c r="AO90" s="190"/>
      <c r="AP90" s="190"/>
      <c r="AR90" s="28"/>
      <c r="AS90" s="179"/>
      <c r="AT90" s="180"/>
      <c r="BD90" s="52"/>
    </row>
    <row r="91" spans="1:91" s="1" customFormat="1" ht="10.8" customHeight="1">
      <c r="B91" s="28"/>
      <c r="AR91" s="28"/>
      <c r="AS91" s="179"/>
      <c r="AT91" s="180"/>
      <c r="BD91" s="52"/>
    </row>
    <row r="92" spans="1:91" s="1" customFormat="1" ht="29.25" customHeight="1">
      <c r="B92" s="28"/>
      <c r="C92" s="210" t="s">
        <v>51</v>
      </c>
      <c r="D92" s="187"/>
      <c r="E92" s="187"/>
      <c r="F92" s="187"/>
      <c r="G92" s="187"/>
      <c r="H92" s="53"/>
      <c r="I92" s="208" t="s">
        <v>52</v>
      </c>
      <c r="J92" s="187"/>
      <c r="K92" s="187"/>
      <c r="L92" s="187"/>
      <c r="M92" s="187"/>
      <c r="N92" s="187"/>
      <c r="O92" s="187"/>
      <c r="P92" s="187"/>
      <c r="Q92" s="187"/>
      <c r="R92" s="187"/>
      <c r="S92" s="187"/>
      <c r="T92" s="187"/>
      <c r="U92" s="187"/>
      <c r="V92" s="187"/>
      <c r="W92" s="187"/>
      <c r="X92" s="187"/>
      <c r="Y92" s="187"/>
      <c r="Z92" s="187"/>
      <c r="AA92" s="187"/>
      <c r="AB92" s="187"/>
      <c r="AC92" s="187"/>
      <c r="AD92" s="187"/>
      <c r="AE92" s="187"/>
      <c r="AF92" s="187"/>
      <c r="AG92" s="186" t="s">
        <v>53</v>
      </c>
      <c r="AH92" s="187"/>
      <c r="AI92" s="187"/>
      <c r="AJ92" s="187"/>
      <c r="AK92" s="187"/>
      <c r="AL92" s="187"/>
      <c r="AM92" s="187"/>
      <c r="AN92" s="208" t="s">
        <v>54</v>
      </c>
      <c r="AO92" s="187"/>
      <c r="AP92" s="209"/>
      <c r="AQ92" s="54" t="s">
        <v>55</v>
      </c>
      <c r="AR92" s="28"/>
      <c r="AS92" s="55" t="s">
        <v>56</v>
      </c>
      <c r="AT92" s="56" t="s">
        <v>57</v>
      </c>
      <c r="AU92" s="56" t="s">
        <v>58</v>
      </c>
      <c r="AV92" s="56" t="s">
        <v>59</v>
      </c>
      <c r="AW92" s="56" t="s">
        <v>60</v>
      </c>
      <c r="AX92" s="56" t="s">
        <v>61</v>
      </c>
      <c r="AY92" s="56" t="s">
        <v>62</v>
      </c>
      <c r="AZ92" s="56" t="s">
        <v>63</v>
      </c>
      <c r="BA92" s="56" t="s">
        <v>64</v>
      </c>
      <c r="BB92" s="56" t="s">
        <v>65</v>
      </c>
      <c r="BC92" s="56" t="s">
        <v>66</v>
      </c>
      <c r="BD92" s="57" t="s">
        <v>67</v>
      </c>
    </row>
    <row r="93" spans="1:91" s="1" customFormat="1" ht="10.8" customHeight="1">
      <c r="B93" s="28"/>
      <c r="AR93" s="28"/>
      <c r="AS93" s="58"/>
      <c r="AT93" s="49"/>
      <c r="AU93" s="49"/>
      <c r="AV93" s="49"/>
      <c r="AW93" s="49"/>
      <c r="AX93" s="49"/>
      <c r="AY93" s="49"/>
      <c r="AZ93" s="49"/>
      <c r="BA93" s="49"/>
      <c r="BB93" s="49"/>
      <c r="BC93" s="49"/>
      <c r="BD93" s="50"/>
    </row>
    <row r="94" spans="1:91" s="5" customFormat="1" ht="32.4" customHeight="1">
      <c r="B94" s="59"/>
      <c r="C94" s="60" t="s">
        <v>68</v>
      </c>
      <c r="D94" s="61"/>
      <c r="E94" s="61"/>
      <c r="F94" s="61"/>
      <c r="G94" s="61"/>
      <c r="H94" s="61"/>
      <c r="I94" s="61"/>
      <c r="J94" s="61"/>
      <c r="K94" s="61"/>
      <c r="L94" s="61"/>
      <c r="M94" s="61"/>
      <c r="N94" s="61"/>
      <c r="O94" s="61"/>
      <c r="P94" s="61"/>
      <c r="Q94" s="61"/>
      <c r="R94" s="61"/>
      <c r="S94" s="61"/>
      <c r="T94" s="61"/>
      <c r="U94" s="61"/>
      <c r="V94" s="61"/>
      <c r="W94" s="61"/>
      <c r="X94" s="61"/>
      <c r="Y94" s="61"/>
      <c r="Z94" s="61"/>
      <c r="AA94" s="61"/>
      <c r="AB94" s="61"/>
      <c r="AC94" s="61"/>
      <c r="AD94" s="61"/>
      <c r="AE94" s="61"/>
      <c r="AF94" s="61"/>
      <c r="AG94" s="207">
        <f>ROUND(SUM(AG95:AG106),2)</f>
        <v>0</v>
      </c>
      <c r="AH94" s="207"/>
      <c r="AI94" s="207"/>
      <c r="AJ94" s="207"/>
      <c r="AK94" s="207"/>
      <c r="AL94" s="207"/>
      <c r="AM94" s="207"/>
      <c r="AN94" s="183">
        <f t="shared" ref="AN94:AN106" si="0">SUM(AG94,AT94)</f>
        <v>0</v>
      </c>
      <c r="AO94" s="183"/>
      <c r="AP94" s="183"/>
      <c r="AQ94" s="63" t="s">
        <v>1</v>
      </c>
      <c r="AR94" s="59"/>
      <c r="AS94" s="64">
        <f>ROUND(SUM(AS95:AS106),2)</f>
        <v>0</v>
      </c>
      <c r="AT94" s="65">
        <f t="shared" ref="AT94:AT106" si="1">ROUND(SUM(AV94:AW94),2)</f>
        <v>0</v>
      </c>
      <c r="AU94" s="66">
        <f>ROUND(SUM(AU95:AU106),5)</f>
        <v>0</v>
      </c>
      <c r="AV94" s="65">
        <f>ROUND(AZ94*L29,2)</f>
        <v>0</v>
      </c>
      <c r="AW94" s="65">
        <f>ROUND(BA94*L30,2)</f>
        <v>0</v>
      </c>
      <c r="AX94" s="65">
        <f>ROUND(BB94*L29,2)</f>
        <v>0</v>
      </c>
      <c r="AY94" s="65">
        <f>ROUND(BC94*L30,2)</f>
        <v>0</v>
      </c>
      <c r="AZ94" s="65">
        <f>ROUND(SUM(AZ95:AZ106),2)</f>
        <v>0</v>
      </c>
      <c r="BA94" s="65">
        <f>ROUND(SUM(BA95:BA106),2)</f>
        <v>0</v>
      </c>
      <c r="BB94" s="65">
        <f>ROUND(SUM(BB95:BB106),2)</f>
        <v>0</v>
      </c>
      <c r="BC94" s="65">
        <f>ROUND(SUM(BC95:BC106),2)</f>
        <v>0</v>
      </c>
      <c r="BD94" s="67">
        <f>ROUND(SUM(BD95:BD106),2)</f>
        <v>0</v>
      </c>
      <c r="BS94" s="68" t="s">
        <v>69</v>
      </c>
      <c r="BT94" s="68" t="s">
        <v>70</v>
      </c>
      <c r="BU94" s="69" t="s">
        <v>71</v>
      </c>
      <c r="BV94" s="68" t="s">
        <v>72</v>
      </c>
      <c r="BW94" s="68" t="s">
        <v>4</v>
      </c>
      <c r="BX94" s="68" t="s">
        <v>73</v>
      </c>
      <c r="CL94" s="68" t="s">
        <v>1</v>
      </c>
    </row>
    <row r="95" spans="1:91" s="6" customFormat="1" ht="16.5" customHeight="1">
      <c r="A95" s="70" t="s">
        <v>74</v>
      </c>
      <c r="B95" s="71"/>
      <c r="C95" s="72"/>
      <c r="D95" s="206" t="s">
        <v>75</v>
      </c>
      <c r="E95" s="206"/>
      <c r="F95" s="206"/>
      <c r="G95" s="206"/>
      <c r="H95" s="206"/>
      <c r="I95" s="73"/>
      <c r="J95" s="206" t="s">
        <v>76</v>
      </c>
      <c r="K95" s="206"/>
      <c r="L95" s="206"/>
      <c r="M95" s="206"/>
      <c r="N95" s="206"/>
      <c r="O95" s="206"/>
      <c r="P95" s="206"/>
      <c r="Q95" s="206"/>
      <c r="R95" s="206"/>
      <c r="S95" s="206"/>
      <c r="T95" s="206"/>
      <c r="U95" s="206"/>
      <c r="V95" s="206"/>
      <c r="W95" s="206"/>
      <c r="X95" s="206"/>
      <c r="Y95" s="206"/>
      <c r="Z95" s="206"/>
      <c r="AA95" s="206"/>
      <c r="AB95" s="206"/>
      <c r="AC95" s="206"/>
      <c r="AD95" s="206"/>
      <c r="AE95" s="206"/>
      <c r="AF95" s="206"/>
      <c r="AG95" s="181">
        <f>'1 - stavební část'!J30</f>
        <v>0</v>
      </c>
      <c r="AH95" s="182"/>
      <c r="AI95" s="182"/>
      <c r="AJ95" s="182"/>
      <c r="AK95" s="182"/>
      <c r="AL95" s="182"/>
      <c r="AM95" s="182"/>
      <c r="AN95" s="181">
        <f t="shared" si="0"/>
        <v>0</v>
      </c>
      <c r="AO95" s="182"/>
      <c r="AP95" s="182"/>
      <c r="AQ95" s="74" t="s">
        <v>77</v>
      </c>
      <c r="AR95" s="71"/>
      <c r="AS95" s="75">
        <v>0</v>
      </c>
      <c r="AT95" s="76">
        <f t="shared" si="1"/>
        <v>0</v>
      </c>
      <c r="AU95" s="77">
        <f>'1 - stavební část'!P138</f>
        <v>0</v>
      </c>
      <c r="AV95" s="76">
        <f>'1 - stavební část'!J33</f>
        <v>0</v>
      </c>
      <c r="AW95" s="76">
        <f>'1 - stavební část'!J34</f>
        <v>0</v>
      </c>
      <c r="AX95" s="76">
        <f>'1 - stavební část'!J35</f>
        <v>0</v>
      </c>
      <c r="AY95" s="76">
        <f>'1 - stavební část'!J36</f>
        <v>0</v>
      </c>
      <c r="AZ95" s="76">
        <f>'1 - stavební část'!F33</f>
        <v>0</v>
      </c>
      <c r="BA95" s="76">
        <f>'1 - stavební část'!F34</f>
        <v>0</v>
      </c>
      <c r="BB95" s="76">
        <f>'1 - stavební část'!F35</f>
        <v>0</v>
      </c>
      <c r="BC95" s="76">
        <f>'1 - stavební část'!F36</f>
        <v>0</v>
      </c>
      <c r="BD95" s="78">
        <f>'1 - stavební část'!F37</f>
        <v>0</v>
      </c>
      <c r="BT95" s="79" t="s">
        <v>75</v>
      </c>
      <c r="BV95" s="79" t="s">
        <v>72</v>
      </c>
      <c r="BW95" s="79" t="s">
        <v>78</v>
      </c>
      <c r="BX95" s="79" t="s">
        <v>4</v>
      </c>
      <c r="CL95" s="79" t="s">
        <v>1</v>
      </c>
      <c r="CM95" s="79" t="s">
        <v>79</v>
      </c>
    </row>
    <row r="96" spans="1:91" s="6" customFormat="1" ht="16.5" customHeight="1">
      <c r="A96" s="70" t="s">
        <v>74</v>
      </c>
      <c r="B96" s="71"/>
      <c r="C96" s="72"/>
      <c r="D96" s="206" t="s">
        <v>79</v>
      </c>
      <c r="E96" s="206"/>
      <c r="F96" s="206"/>
      <c r="G96" s="206"/>
      <c r="H96" s="206"/>
      <c r="I96" s="73"/>
      <c r="J96" s="206" t="s">
        <v>80</v>
      </c>
      <c r="K96" s="206"/>
      <c r="L96" s="206"/>
      <c r="M96" s="206"/>
      <c r="N96" s="206"/>
      <c r="O96" s="206"/>
      <c r="P96" s="206"/>
      <c r="Q96" s="206"/>
      <c r="R96" s="206"/>
      <c r="S96" s="206"/>
      <c r="T96" s="206"/>
      <c r="U96" s="206"/>
      <c r="V96" s="206"/>
      <c r="W96" s="206"/>
      <c r="X96" s="206"/>
      <c r="Y96" s="206"/>
      <c r="Z96" s="206"/>
      <c r="AA96" s="206"/>
      <c r="AB96" s="206"/>
      <c r="AC96" s="206"/>
      <c r="AD96" s="206"/>
      <c r="AE96" s="206"/>
      <c r="AF96" s="206"/>
      <c r="AG96" s="181">
        <f>'2 - UT'!J30</f>
        <v>0</v>
      </c>
      <c r="AH96" s="182"/>
      <c r="AI96" s="182"/>
      <c r="AJ96" s="182"/>
      <c r="AK96" s="182"/>
      <c r="AL96" s="182"/>
      <c r="AM96" s="182"/>
      <c r="AN96" s="181">
        <f t="shared" si="0"/>
        <v>0</v>
      </c>
      <c r="AO96" s="182"/>
      <c r="AP96" s="182"/>
      <c r="AQ96" s="74" t="s">
        <v>77</v>
      </c>
      <c r="AR96" s="71"/>
      <c r="AS96" s="75">
        <v>0</v>
      </c>
      <c r="AT96" s="76">
        <f t="shared" si="1"/>
        <v>0</v>
      </c>
      <c r="AU96" s="77">
        <f>'2 - UT'!P123</f>
        <v>0</v>
      </c>
      <c r="AV96" s="76">
        <f>'2 - UT'!J33</f>
        <v>0</v>
      </c>
      <c r="AW96" s="76">
        <f>'2 - UT'!J34</f>
        <v>0</v>
      </c>
      <c r="AX96" s="76">
        <f>'2 - UT'!J35</f>
        <v>0</v>
      </c>
      <c r="AY96" s="76">
        <f>'2 - UT'!J36</f>
        <v>0</v>
      </c>
      <c r="AZ96" s="76">
        <f>'2 - UT'!F33</f>
        <v>0</v>
      </c>
      <c r="BA96" s="76">
        <f>'2 - UT'!F34</f>
        <v>0</v>
      </c>
      <c r="BB96" s="76">
        <f>'2 - UT'!F35</f>
        <v>0</v>
      </c>
      <c r="BC96" s="76">
        <f>'2 - UT'!F36</f>
        <v>0</v>
      </c>
      <c r="BD96" s="78">
        <f>'2 - UT'!F37</f>
        <v>0</v>
      </c>
      <c r="BT96" s="79" t="s">
        <v>75</v>
      </c>
      <c r="BV96" s="79" t="s">
        <v>72</v>
      </c>
      <c r="BW96" s="79" t="s">
        <v>81</v>
      </c>
      <c r="BX96" s="79" t="s">
        <v>4</v>
      </c>
      <c r="CL96" s="79" t="s">
        <v>1</v>
      </c>
      <c r="CM96" s="79" t="s">
        <v>79</v>
      </c>
    </row>
    <row r="97" spans="1:91" s="6" customFormat="1" ht="16.5" customHeight="1">
      <c r="A97" s="70" t="s">
        <v>74</v>
      </c>
      <c r="B97" s="71"/>
      <c r="C97" s="72"/>
      <c r="D97" s="206" t="s">
        <v>82</v>
      </c>
      <c r="E97" s="206"/>
      <c r="F97" s="206"/>
      <c r="G97" s="206"/>
      <c r="H97" s="206"/>
      <c r="I97" s="73"/>
      <c r="J97" s="206" t="s">
        <v>83</v>
      </c>
      <c r="K97" s="206"/>
      <c r="L97" s="206"/>
      <c r="M97" s="206"/>
      <c r="N97" s="206"/>
      <c r="O97" s="206"/>
      <c r="P97" s="206"/>
      <c r="Q97" s="206"/>
      <c r="R97" s="206"/>
      <c r="S97" s="206"/>
      <c r="T97" s="206"/>
      <c r="U97" s="206"/>
      <c r="V97" s="206"/>
      <c r="W97" s="206"/>
      <c r="X97" s="206"/>
      <c r="Y97" s="206"/>
      <c r="Z97" s="206"/>
      <c r="AA97" s="206"/>
      <c r="AB97" s="206"/>
      <c r="AC97" s="206"/>
      <c r="AD97" s="206"/>
      <c r="AE97" s="206"/>
      <c r="AF97" s="206"/>
      <c r="AG97" s="181">
        <f>'3 - VZT'!J30</f>
        <v>0</v>
      </c>
      <c r="AH97" s="182"/>
      <c r="AI97" s="182"/>
      <c r="AJ97" s="182"/>
      <c r="AK97" s="182"/>
      <c r="AL97" s="182"/>
      <c r="AM97" s="182"/>
      <c r="AN97" s="181">
        <f t="shared" si="0"/>
        <v>0</v>
      </c>
      <c r="AO97" s="182"/>
      <c r="AP97" s="182"/>
      <c r="AQ97" s="74" t="s">
        <v>77</v>
      </c>
      <c r="AR97" s="71"/>
      <c r="AS97" s="75">
        <v>0</v>
      </c>
      <c r="AT97" s="76">
        <f t="shared" si="1"/>
        <v>0</v>
      </c>
      <c r="AU97" s="77">
        <f>'3 - VZT'!P118</f>
        <v>0</v>
      </c>
      <c r="AV97" s="76">
        <f>'3 - VZT'!J33</f>
        <v>0</v>
      </c>
      <c r="AW97" s="76">
        <f>'3 - VZT'!J34</f>
        <v>0</v>
      </c>
      <c r="AX97" s="76">
        <f>'3 - VZT'!J35</f>
        <v>0</v>
      </c>
      <c r="AY97" s="76">
        <f>'3 - VZT'!J36</f>
        <v>0</v>
      </c>
      <c r="AZ97" s="76">
        <f>'3 - VZT'!F33</f>
        <v>0</v>
      </c>
      <c r="BA97" s="76">
        <f>'3 - VZT'!F34</f>
        <v>0</v>
      </c>
      <c r="BB97" s="76">
        <f>'3 - VZT'!F35</f>
        <v>0</v>
      </c>
      <c r="BC97" s="76">
        <f>'3 - VZT'!F36</f>
        <v>0</v>
      </c>
      <c r="BD97" s="78">
        <f>'3 - VZT'!F37</f>
        <v>0</v>
      </c>
      <c r="BT97" s="79" t="s">
        <v>75</v>
      </c>
      <c r="BV97" s="79" t="s">
        <v>72</v>
      </c>
      <c r="BW97" s="79" t="s">
        <v>84</v>
      </c>
      <c r="BX97" s="79" t="s">
        <v>4</v>
      </c>
      <c r="CL97" s="79" t="s">
        <v>1</v>
      </c>
      <c r="CM97" s="79" t="s">
        <v>79</v>
      </c>
    </row>
    <row r="98" spans="1:91" s="6" customFormat="1" ht="16.5" customHeight="1">
      <c r="A98" s="70" t="s">
        <v>74</v>
      </c>
      <c r="B98" s="71"/>
      <c r="C98" s="72"/>
      <c r="D98" s="206" t="s">
        <v>85</v>
      </c>
      <c r="E98" s="206"/>
      <c r="F98" s="206"/>
      <c r="G98" s="206"/>
      <c r="H98" s="206"/>
      <c r="I98" s="73"/>
      <c r="J98" s="206" t="s">
        <v>86</v>
      </c>
      <c r="K98" s="206"/>
      <c r="L98" s="206"/>
      <c r="M98" s="206"/>
      <c r="N98" s="206"/>
      <c r="O98" s="206"/>
      <c r="P98" s="206"/>
      <c r="Q98" s="206"/>
      <c r="R98" s="206"/>
      <c r="S98" s="206"/>
      <c r="T98" s="206"/>
      <c r="U98" s="206"/>
      <c r="V98" s="206"/>
      <c r="W98" s="206"/>
      <c r="X98" s="206"/>
      <c r="Y98" s="206"/>
      <c r="Z98" s="206"/>
      <c r="AA98" s="206"/>
      <c r="AB98" s="206"/>
      <c r="AC98" s="206"/>
      <c r="AD98" s="206"/>
      <c r="AE98" s="206"/>
      <c r="AF98" s="206"/>
      <c r="AG98" s="181">
        <f>'4 - silnoproud'!J30</f>
        <v>0</v>
      </c>
      <c r="AH98" s="182"/>
      <c r="AI98" s="182"/>
      <c r="AJ98" s="182"/>
      <c r="AK98" s="182"/>
      <c r="AL98" s="182"/>
      <c r="AM98" s="182"/>
      <c r="AN98" s="181">
        <f t="shared" si="0"/>
        <v>0</v>
      </c>
      <c r="AO98" s="182"/>
      <c r="AP98" s="182"/>
      <c r="AQ98" s="74" t="s">
        <v>77</v>
      </c>
      <c r="AR98" s="71"/>
      <c r="AS98" s="75">
        <v>0</v>
      </c>
      <c r="AT98" s="76">
        <f t="shared" si="1"/>
        <v>0</v>
      </c>
      <c r="AU98" s="77">
        <f>'4 - silnoproud'!P119</f>
        <v>0</v>
      </c>
      <c r="AV98" s="76">
        <f>'4 - silnoproud'!J33</f>
        <v>0</v>
      </c>
      <c r="AW98" s="76">
        <f>'4 - silnoproud'!J34</f>
        <v>0</v>
      </c>
      <c r="AX98" s="76">
        <f>'4 - silnoproud'!J35</f>
        <v>0</v>
      </c>
      <c r="AY98" s="76">
        <f>'4 - silnoproud'!J36</f>
        <v>0</v>
      </c>
      <c r="AZ98" s="76">
        <f>'4 - silnoproud'!F33</f>
        <v>0</v>
      </c>
      <c r="BA98" s="76">
        <f>'4 - silnoproud'!F34</f>
        <v>0</v>
      </c>
      <c r="BB98" s="76">
        <f>'4 - silnoproud'!F35</f>
        <v>0</v>
      </c>
      <c r="BC98" s="76">
        <f>'4 - silnoproud'!F36</f>
        <v>0</v>
      </c>
      <c r="BD98" s="78">
        <f>'4 - silnoproud'!F37</f>
        <v>0</v>
      </c>
      <c r="BT98" s="79" t="s">
        <v>75</v>
      </c>
      <c r="BV98" s="79" t="s">
        <v>72</v>
      </c>
      <c r="BW98" s="79" t="s">
        <v>87</v>
      </c>
      <c r="BX98" s="79" t="s">
        <v>4</v>
      </c>
      <c r="CL98" s="79" t="s">
        <v>1</v>
      </c>
      <c r="CM98" s="79" t="s">
        <v>79</v>
      </c>
    </row>
    <row r="99" spans="1:91" s="6" customFormat="1" ht="16.5" customHeight="1">
      <c r="A99" s="70" t="s">
        <v>74</v>
      </c>
      <c r="B99" s="71"/>
      <c r="C99" s="72"/>
      <c r="D99" s="206" t="s">
        <v>88</v>
      </c>
      <c r="E99" s="206"/>
      <c r="F99" s="206"/>
      <c r="G99" s="206"/>
      <c r="H99" s="206"/>
      <c r="I99" s="73"/>
      <c r="J99" s="206" t="s">
        <v>89</v>
      </c>
      <c r="K99" s="206"/>
      <c r="L99" s="206"/>
      <c r="M99" s="206"/>
      <c r="N99" s="206"/>
      <c r="O99" s="206"/>
      <c r="P99" s="206"/>
      <c r="Q99" s="206"/>
      <c r="R99" s="206"/>
      <c r="S99" s="206"/>
      <c r="T99" s="206"/>
      <c r="U99" s="206"/>
      <c r="V99" s="206"/>
      <c r="W99" s="206"/>
      <c r="X99" s="206"/>
      <c r="Y99" s="206"/>
      <c r="Z99" s="206"/>
      <c r="AA99" s="206"/>
      <c r="AB99" s="206"/>
      <c r="AC99" s="206"/>
      <c r="AD99" s="206"/>
      <c r="AE99" s="206"/>
      <c r="AF99" s="206"/>
      <c r="AG99" s="181">
        <f>'5 - slaboproud'!J30</f>
        <v>0</v>
      </c>
      <c r="AH99" s="182"/>
      <c r="AI99" s="182"/>
      <c r="AJ99" s="182"/>
      <c r="AK99" s="182"/>
      <c r="AL99" s="182"/>
      <c r="AM99" s="182"/>
      <c r="AN99" s="181">
        <f t="shared" si="0"/>
        <v>0</v>
      </c>
      <c r="AO99" s="182"/>
      <c r="AP99" s="182"/>
      <c r="AQ99" s="74" t="s">
        <v>77</v>
      </c>
      <c r="AR99" s="71"/>
      <c r="AS99" s="75">
        <v>0</v>
      </c>
      <c r="AT99" s="76">
        <f t="shared" si="1"/>
        <v>0</v>
      </c>
      <c r="AU99" s="77">
        <f>'5 - slaboproud'!P119</f>
        <v>0</v>
      </c>
      <c r="AV99" s="76">
        <f>'5 - slaboproud'!J33</f>
        <v>0</v>
      </c>
      <c r="AW99" s="76">
        <f>'5 - slaboproud'!J34</f>
        <v>0</v>
      </c>
      <c r="AX99" s="76">
        <f>'5 - slaboproud'!J35</f>
        <v>0</v>
      </c>
      <c r="AY99" s="76">
        <f>'5 - slaboproud'!J36</f>
        <v>0</v>
      </c>
      <c r="AZ99" s="76">
        <f>'5 - slaboproud'!F33</f>
        <v>0</v>
      </c>
      <c r="BA99" s="76">
        <f>'5 - slaboproud'!F34</f>
        <v>0</v>
      </c>
      <c r="BB99" s="76">
        <f>'5 - slaboproud'!F35</f>
        <v>0</v>
      </c>
      <c r="BC99" s="76">
        <f>'5 - slaboproud'!F36</f>
        <v>0</v>
      </c>
      <c r="BD99" s="78">
        <f>'5 - slaboproud'!F37</f>
        <v>0</v>
      </c>
      <c r="BT99" s="79" t="s">
        <v>75</v>
      </c>
      <c r="BV99" s="79" t="s">
        <v>72</v>
      </c>
      <c r="BW99" s="79" t="s">
        <v>90</v>
      </c>
      <c r="BX99" s="79" t="s">
        <v>4</v>
      </c>
      <c r="CL99" s="79" t="s">
        <v>1</v>
      </c>
      <c r="CM99" s="79" t="s">
        <v>79</v>
      </c>
    </row>
    <row r="100" spans="1:91" s="6" customFormat="1" ht="16.5" customHeight="1">
      <c r="A100" s="70" t="s">
        <v>74</v>
      </c>
      <c r="B100" s="71"/>
      <c r="C100" s="72"/>
      <c r="D100" s="206" t="s">
        <v>91</v>
      </c>
      <c r="E100" s="206"/>
      <c r="F100" s="206"/>
      <c r="G100" s="206"/>
      <c r="H100" s="206"/>
      <c r="I100" s="73"/>
      <c r="J100" s="206" t="s">
        <v>92</v>
      </c>
      <c r="K100" s="206"/>
      <c r="L100" s="206"/>
      <c r="M100" s="206"/>
      <c r="N100" s="206"/>
      <c r="O100" s="206"/>
      <c r="P100" s="206"/>
      <c r="Q100" s="206"/>
      <c r="R100" s="206"/>
      <c r="S100" s="206"/>
      <c r="T100" s="206"/>
      <c r="U100" s="206"/>
      <c r="V100" s="206"/>
      <c r="W100" s="206"/>
      <c r="X100" s="206"/>
      <c r="Y100" s="206"/>
      <c r="Z100" s="206"/>
      <c r="AA100" s="206"/>
      <c r="AB100" s="206"/>
      <c r="AC100" s="206"/>
      <c r="AD100" s="206"/>
      <c r="AE100" s="206"/>
      <c r="AF100" s="206"/>
      <c r="AG100" s="181">
        <f>'6 - Svítidla'!J30</f>
        <v>0</v>
      </c>
      <c r="AH100" s="182"/>
      <c r="AI100" s="182"/>
      <c r="AJ100" s="182"/>
      <c r="AK100" s="182"/>
      <c r="AL100" s="182"/>
      <c r="AM100" s="182"/>
      <c r="AN100" s="181">
        <f t="shared" si="0"/>
        <v>0</v>
      </c>
      <c r="AO100" s="182"/>
      <c r="AP100" s="182"/>
      <c r="AQ100" s="74" t="s">
        <v>77</v>
      </c>
      <c r="AR100" s="71"/>
      <c r="AS100" s="75">
        <v>0</v>
      </c>
      <c r="AT100" s="76">
        <f t="shared" si="1"/>
        <v>0</v>
      </c>
      <c r="AU100" s="77">
        <f>'6 - Svítidla'!P117</f>
        <v>0</v>
      </c>
      <c r="AV100" s="76">
        <f>'6 - Svítidla'!J33</f>
        <v>0</v>
      </c>
      <c r="AW100" s="76">
        <f>'6 - Svítidla'!J34</f>
        <v>0</v>
      </c>
      <c r="AX100" s="76">
        <f>'6 - Svítidla'!J35</f>
        <v>0</v>
      </c>
      <c r="AY100" s="76">
        <f>'6 - Svítidla'!J36</f>
        <v>0</v>
      </c>
      <c r="AZ100" s="76">
        <f>'6 - Svítidla'!F33</f>
        <v>0</v>
      </c>
      <c r="BA100" s="76">
        <f>'6 - Svítidla'!F34</f>
        <v>0</v>
      </c>
      <c r="BB100" s="76">
        <f>'6 - Svítidla'!F35</f>
        <v>0</v>
      </c>
      <c r="BC100" s="76">
        <f>'6 - Svítidla'!F36</f>
        <v>0</v>
      </c>
      <c r="BD100" s="78">
        <f>'6 - Svítidla'!F37</f>
        <v>0</v>
      </c>
      <c r="BT100" s="79" t="s">
        <v>75</v>
      </c>
      <c r="BV100" s="79" t="s">
        <v>72</v>
      </c>
      <c r="BW100" s="79" t="s">
        <v>93</v>
      </c>
      <c r="BX100" s="79" t="s">
        <v>4</v>
      </c>
      <c r="CL100" s="79" t="s">
        <v>1</v>
      </c>
      <c r="CM100" s="79" t="s">
        <v>79</v>
      </c>
    </row>
    <row r="101" spans="1:91" s="6" customFormat="1" ht="16.5" customHeight="1">
      <c r="A101" s="70" t="s">
        <v>74</v>
      </c>
      <c r="B101" s="71"/>
      <c r="C101" s="72"/>
      <c r="D101" s="206" t="s">
        <v>94</v>
      </c>
      <c r="E101" s="206"/>
      <c r="F101" s="206"/>
      <c r="G101" s="206"/>
      <c r="H101" s="206"/>
      <c r="I101" s="73"/>
      <c r="J101" s="206" t="s">
        <v>95</v>
      </c>
      <c r="K101" s="206"/>
      <c r="L101" s="206"/>
      <c r="M101" s="206"/>
      <c r="N101" s="206"/>
      <c r="O101" s="206"/>
      <c r="P101" s="206"/>
      <c r="Q101" s="206"/>
      <c r="R101" s="206"/>
      <c r="S101" s="206"/>
      <c r="T101" s="206"/>
      <c r="U101" s="206"/>
      <c r="V101" s="206"/>
      <c r="W101" s="206"/>
      <c r="X101" s="206"/>
      <c r="Y101" s="206"/>
      <c r="Z101" s="206"/>
      <c r="AA101" s="206"/>
      <c r="AB101" s="206"/>
      <c r="AC101" s="206"/>
      <c r="AD101" s="206"/>
      <c r="AE101" s="206"/>
      <c r="AF101" s="206"/>
      <c r="AG101" s="181">
        <f>'7 - zdravotní instalace'!J30</f>
        <v>0</v>
      </c>
      <c r="AH101" s="182"/>
      <c r="AI101" s="182"/>
      <c r="AJ101" s="182"/>
      <c r="AK101" s="182"/>
      <c r="AL101" s="182"/>
      <c r="AM101" s="182"/>
      <c r="AN101" s="181">
        <f t="shared" si="0"/>
        <v>0</v>
      </c>
      <c r="AO101" s="182"/>
      <c r="AP101" s="182"/>
      <c r="AQ101" s="74" t="s">
        <v>77</v>
      </c>
      <c r="AR101" s="71"/>
      <c r="AS101" s="75">
        <v>0</v>
      </c>
      <c r="AT101" s="76">
        <f t="shared" si="1"/>
        <v>0</v>
      </c>
      <c r="AU101" s="77">
        <f>'7 - zdravotní instalace'!P125</f>
        <v>0</v>
      </c>
      <c r="AV101" s="76">
        <f>'7 - zdravotní instalace'!J33</f>
        <v>0</v>
      </c>
      <c r="AW101" s="76">
        <f>'7 - zdravotní instalace'!J34</f>
        <v>0</v>
      </c>
      <c r="AX101" s="76">
        <f>'7 - zdravotní instalace'!J35</f>
        <v>0</v>
      </c>
      <c r="AY101" s="76">
        <f>'7 - zdravotní instalace'!J36</f>
        <v>0</v>
      </c>
      <c r="AZ101" s="76">
        <f>'7 - zdravotní instalace'!F33</f>
        <v>0</v>
      </c>
      <c r="BA101" s="76">
        <f>'7 - zdravotní instalace'!F34</f>
        <v>0</v>
      </c>
      <c r="BB101" s="76">
        <f>'7 - zdravotní instalace'!F35</f>
        <v>0</v>
      </c>
      <c r="BC101" s="76">
        <f>'7 - zdravotní instalace'!F36</f>
        <v>0</v>
      </c>
      <c r="BD101" s="78">
        <f>'7 - zdravotní instalace'!F37</f>
        <v>0</v>
      </c>
      <c r="BT101" s="79" t="s">
        <v>75</v>
      </c>
      <c r="BV101" s="79" t="s">
        <v>72</v>
      </c>
      <c r="BW101" s="79" t="s">
        <v>96</v>
      </c>
      <c r="BX101" s="79" t="s">
        <v>4</v>
      </c>
      <c r="CL101" s="79" t="s">
        <v>1</v>
      </c>
      <c r="CM101" s="79" t="s">
        <v>79</v>
      </c>
    </row>
    <row r="102" spans="1:91" s="6" customFormat="1" ht="16.5" customHeight="1">
      <c r="A102" s="70" t="s">
        <v>74</v>
      </c>
      <c r="B102" s="71"/>
      <c r="C102" s="72"/>
      <c r="D102" s="206" t="s">
        <v>97</v>
      </c>
      <c r="E102" s="206"/>
      <c r="F102" s="206"/>
      <c r="G102" s="206"/>
      <c r="H102" s="206"/>
      <c r="I102" s="73"/>
      <c r="J102" s="206" t="s">
        <v>98</v>
      </c>
      <c r="K102" s="206"/>
      <c r="L102" s="206"/>
      <c r="M102" s="206"/>
      <c r="N102" s="206"/>
      <c r="O102" s="206"/>
      <c r="P102" s="206"/>
      <c r="Q102" s="206"/>
      <c r="R102" s="206"/>
      <c r="S102" s="206"/>
      <c r="T102" s="206"/>
      <c r="U102" s="206"/>
      <c r="V102" s="206"/>
      <c r="W102" s="206"/>
      <c r="X102" s="206"/>
      <c r="Y102" s="206"/>
      <c r="Z102" s="206"/>
      <c r="AA102" s="206"/>
      <c r="AB102" s="206"/>
      <c r="AC102" s="206"/>
      <c r="AD102" s="206"/>
      <c r="AE102" s="206"/>
      <c r="AF102" s="206"/>
      <c r="AG102" s="181">
        <f>'9 - Interier'!J30</f>
        <v>0</v>
      </c>
      <c r="AH102" s="182"/>
      <c r="AI102" s="182"/>
      <c r="AJ102" s="182"/>
      <c r="AK102" s="182"/>
      <c r="AL102" s="182"/>
      <c r="AM102" s="182"/>
      <c r="AN102" s="181">
        <f t="shared" si="0"/>
        <v>0</v>
      </c>
      <c r="AO102" s="182"/>
      <c r="AP102" s="182"/>
      <c r="AQ102" s="74" t="s">
        <v>77</v>
      </c>
      <c r="AR102" s="71"/>
      <c r="AS102" s="75">
        <v>0</v>
      </c>
      <c r="AT102" s="76">
        <f t="shared" si="1"/>
        <v>0</v>
      </c>
      <c r="AU102" s="77">
        <f>'9 - Interier'!P117</f>
        <v>0</v>
      </c>
      <c r="AV102" s="76">
        <f>'9 - Interier'!J33</f>
        <v>0</v>
      </c>
      <c r="AW102" s="76">
        <f>'9 - Interier'!J34</f>
        <v>0</v>
      </c>
      <c r="AX102" s="76">
        <f>'9 - Interier'!J35</f>
        <v>0</v>
      </c>
      <c r="AY102" s="76">
        <f>'9 - Interier'!J36</f>
        <v>0</v>
      </c>
      <c r="AZ102" s="76">
        <f>'9 - Interier'!F33</f>
        <v>0</v>
      </c>
      <c r="BA102" s="76">
        <f>'9 - Interier'!F34</f>
        <v>0</v>
      </c>
      <c r="BB102" s="76">
        <f>'9 - Interier'!F35</f>
        <v>0</v>
      </c>
      <c r="BC102" s="76">
        <f>'9 - Interier'!F36</f>
        <v>0</v>
      </c>
      <c r="BD102" s="78">
        <f>'9 - Interier'!F37</f>
        <v>0</v>
      </c>
      <c r="BT102" s="79" t="s">
        <v>75</v>
      </c>
      <c r="BV102" s="79" t="s">
        <v>72</v>
      </c>
      <c r="BW102" s="79" t="s">
        <v>99</v>
      </c>
      <c r="BX102" s="79" t="s">
        <v>4</v>
      </c>
      <c r="CL102" s="79" t="s">
        <v>1</v>
      </c>
      <c r="CM102" s="79" t="s">
        <v>79</v>
      </c>
    </row>
    <row r="103" spans="1:91" s="6" customFormat="1" ht="16.5" customHeight="1">
      <c r="A103" s="70" t="s">
        <v>74</v>
      </c>
      <c r="B103" s="71"/>
      <c r="C103" s="72"/>
      <c r="D103" s="206" t="s">
        <v>100</v>
      </c>
      <c r="E103" s="206"/>
      <c r="F103" s="206"/>
      <c r="G103" s="206"/>
      <c r="H103" s="206"/>
      <c r="I103" s="73"/>
      <c r="J103" s="206" t="s">
        <v>101</v>
      </c>
      <c r="K103" s="206"/>
      <c r="L103" s="206"/>
      <c r="M103" s="206"/>
      <c r="N103" s="206"/>
      <c r="O103" s="206"/>
      <c r="P103" s="206"/>
      <c r="Q103" s="206"/>
      <c r="R103" s="206"/>
      <c r="S103" s="206"/>
      <c r="T103" s="206"/>
      <c r="U103" s="206"/>
      <c r="V103" s="206"/>
      <c r="W103" s="206"/>
      <c r="X103" s="206"/>
      <c r="Y103" s="206"/>
      <c r="Z103" s="206"/>
      <c r="AA103" s="206"/>
      <c r="AB103" s="206"/>
      <c r="AC103" s="206"/>
      <c r="AD103" s="206"/>
      <c r="AE103" s="206"/>
      <c r="AF103" s="206"/>
      <c r="AG103" s="181">
        <f>'9 (1) - Interier_01'!J30</f>
        <v>0</v>
      </c>
      <c r="AH103" s="182"/>
      <c r="AI103" s="182"/>
      <c r="AJ103" s="182"/>
      <c r="AK103" s="182"/>
      <c r="AL103" s="182"/>
      <c r="AM103" s="182"/>
      <c r="AN103" s="181">
        <f t="shared" si="0"/>
        <v>0</v>
      </c>
      <c r="AO103" s="182"/>
      <c r="AP103" s="182"/>
      <c r="AQ103" s="74" t="s">
        <v>77</v>
      </c>
      <c r="AR103" s="71"/>
      <c r="AS103" s="75">
        <v>0</v>
      </c>
      <c r="AT103" s="76">
        <f t="shared" si="1"/>
        <v>0</v>
      </c>
      <c r="AU103" s="77">
        <f>'9 (1) - Interier_01'!P117</f>
        <v>0</v>
      </c>
      <c r="AV103" s="76">
        <f>'9 (1) - Interier_01'!J33</f>
        <v>0</v>
      </c>
      <c r="AW103" s="76">
        <f>'9 (1) - Interier_01'!J34</f>
        <v>0</v>
      </c>
      <c r="AX103" s="76">
        <f>'9 (1) - Interier_01'!J35</f>
        <v>0</v>
      </c>
      <c r="AY103" s="76">
        <f>'9 (1) - Interier_01'!J36</f>
        <v>0</v>
      </c>
      <c r="AZ103" s="76">
        <f>'9 (1) - Interier_01'!F33</f>
        <v>0</v>
      </c>
      <c r="BA103" s="76">
        <f>'9 (1) - Interier_01'!F34</f>
        <v>0</v>
      </c>
      <c r="BB103" s="76">
        <f>'9 (1) - Interier_01'!F35</f>
        <v>0</v>
      </c>
      <c r="BC103" s="76">
        <f>'9 (1) - Interier_01'!F36</f>
        <v>0</v>
      </c>
      <c r="BD103" s="78">
        <f>'9 (1) - Interier_01'!F37</f>
        <v>0</v>
      </c>
      <c r="BT103" s="79" t="s">
        <v>75</v>
      </c>
      <c r="BV103" s="79" t="s">
        <v>72</v>
      </c>
      <c r="BW103" s="79" t="s">
        <v>102</v>
      </c>
      <c r="BX103" s="79" t="s">
        <v>4</v>
      </c>
      <c r="CL103" s="79" t="s">
        <v>1</v>
      </c>
      <c r="CM103" s="79" t="s">
        <v>79</v>
      </c>
    </row>
    <row r="104" spans="1:91" s="6" customFormat="1" ht="16.5" customHeight="1">
      <c r="A104" s="70" t="s">
        <v>74</v>
      </c>
      <c r="B104" s="71"/>
      <c r="C104" s="72"/>
      <c r="D104" s="206" t="s">
        <v>103</v>
      </c>
      <c r="E104" s="206"/>
      <c r="F104" s="206"/>
      <c r="G104" s="206"/>
      <c r="H104" s="206"/>
      <c r="I104" s="73"/>
      <c r="J104" s="206" t="s">
        <v>104</v>
      </c>
      <c r="K104" s="206"/>
      <c r="L104" s="206"/>
      <c r="M104" s="206"/>
      <c r="N104" s="206"/>
      <c r="O104" s="206"/>
      <c r="P104" s="206"/>
      <c r="Q104" s="206"/>
      <c r="R104" s="206"/>
      <c r="S104" s="206"/>
      <c r="T104" s="206"/>
      <c r="U104" s="206"/>
      <c r="V104" s="206"/>
      <c r="W104" s="206"/>
      <c r="X104" s="206"/>
      <c r="Y104" s="206"/>
      <c r="Z104" s="206"/>
      <c r="AA104" s="206"/>
      <c r="AB104" s="206"/>
      <c r="AC104" s="206"/>
      <c r="AD104" s="206"/>
      <c r="AE104" s="206"/>
      <c r="AF104" s="206"/>
      <c r="AG104" s="181">
        <f>'10 - sanitární vybavení'!J30</f>
        <v>0</v>
      </c>
      <c r="AH104" s="182"/>
      <c r="AI104" s="182"/>
      <c r="AJ104" s="182"/>
      <c r="AK104" s="182"/>
      <c r="AL104" s="182"/>
      <c r="AM104" s="182"/>
      <c r="AN104" s="181">
        <f t="shared" si="0"/>
        <v>0</v>
      </c>
      <c r="AO104" s="182"/>
      <c r="AP104" s="182"/>
      <c r="AQ104" s="74" t="s">
        <v>77</v>
      </c>
      <c r="AR104" s="71"/>
      <c r="AS104" s="75">
        <v>0</v>
      </c>
      <c r="AT104" s="76">
        <f t="shared" si="1"/>
        <v>0</v>
      </c>
      <c r="AU104" s="77">
        <f>'10 - sanitární vybavení'!P118</f>
        <v>0</v>
      </c>
      <c r="AV104" s="76">
        <f>'10 - sanitární vybavení'!J33</f>
        <v>0</v>
      </c>
      <c r="AW104" s="76">
        <f>'10 - sanitární vybavení'!J34</f>
        <v>0</v>
      </c>
      <c r="AX104" s="76">
        <f>'10 - sanitární vybavení'!J35</f>
        <v>0</v>
      </c>
      <c r="AY104" s="76">
        <f>'10 - sanitární vybavení'!J36</f>
        <v>0</v>
      </c>
      <c r="AZ104" s="76">
        <f>'10 - sanitární vybavení'!F33</f>
        <v>0</v>
      </c>
      <c r="BA104" s="76">
        <f>'10 - sanitární vybavení'!F34</f>
        <v>0</v>
      </c>
      <c r="BB104" s="76">
        <f>'10 - sanitární vybavení'!F35</f>
        <v>0</v>
      </c>
      <c r="BC104" s="76">
        <f>'10 - sanitární vybavení'!F36</f>
        <v>0</v>
      </c>
      <c r="BD104" s="78">
        <f>'10 - sanitární vybavení'!F37</f>
        <v>0</v>
      </c>
      <c r="BT104" s="79" t="s">
        <v>75</v>
      </c>
      <c r="BV104" s="79" t="s">
        <v>72</v>
      </c>
      <c r="BW104" s="79" t="s">
        <v>105</v>
      </c>
      <c r="BX104" s="79" t="s">
        <v>4</v>
      </c>
      <c r="CL104" s="79" t="s">
        <v>1</v>
      </c>
      <c r="CM104" s="79" t="s">
        <v>79</v>
      </c>
    </row>
    <row r="105" spans="1:91" s="6" customFormat="1" ht="16.5" customHeight="1">
      <c r="A105" s="70" t="s">
        <v>74</v>
      </c>
      <c r="B105" s="71"/>
      <c r="C105" s="72"/>
      <c r="D105" s="206" t="s">
        <v>106</v>
      </c>
      <c r="E105" s="206"/>
      <c r="F105" s="206"/>
      <c r="G105" s="206"/>
      <c r="H105" s="206"/>
      <c r="I105" s="73"/>
      <c r="J105" s="206" t="s">
        <v>107</v>
      </c>
      <c r="K105" s="206"/>
      <c r="L105" s="206"/>
      <c r="M105" s="206"/>
      <c r="N105" s="206"/>
      <c r="O105" s="206"/>
      <c r="P105" s="206"/>
      <c r="Q105" s="206"/>
      <c r="R105" s="206"/>
      <c r="S105" s="206"/>
      <c r="T105" s="206"/>
      <c r="U105" s="206"/>
      <c r="V105" s="206"/>
      <c r="W105" s="206"/>
      <c r="X105" s="206"/>
      <c r="Y105" s="206"/>
      <c r="Z105" s="206"/>
      <c r="AA105" s="206"/>
      <c r="AB105" s="206"/>
      <c r="AC105" s="206"/>
      <c r="AD105" s="206"/>
      <c r="AE105" s="206"/>
      <c r="AF105" s="206"/>
      <c r="AG105" s="181">
        <f>'11 - Sanita -  keramika'!J30</f>
        <v>0</v>
      </c>
      <c r="AH105" s="182"/>
      <c r="AI105" s="182"/>
      <c r="AJ105" s="182"/>
      <c r="AK105" s="182"/>
      <c r="AL105" s="182"/>
      <c r="AM105" s="182"/>
      <c r="AN105" s="181">
        <f t="shared" si="0"/>
        <v>0</v>
      </c>
      <c r="AO105" s="182"/>
      <c r="AP105" s="182"/>
      <c r="AQ105" s="74" t="s">
        <v>77</v>
      </c>
      <c r="AR105" s="71"/>
      <c r="AS105" s="75">
        <v>0</v>
      </c>
      <c r="AT105" s="76">
        <f t="shared" si="1"/>
        <v>0</v>
      </c>
      <c r="AU105" s="77">
        <f>'11 - Sanita -  keramika'!P118</f>
        <v>0</v>
      </c>
      <c r="AV105" s="76">
        <f>'11 - Sanita -  keramika'!J33</f>
        <v>0</v>
      </c>
      <c r="AW105" s="76">
        <f>'11 - Sanita -  keramika'!J34</f>
        <v>0</v>
      </c>
      <c r="AX105" s="76">
        <f>'11 - Sanita -  keramika'!J35</f>
        <v>0</v>
      </c>
      <c r="AY105" s="76">
        <f>'11 - Sanita -  keramika'!J36</f>
        <v>0</v>
      </c>
      <c r="AZ105" s="76">
        <f>'11 - Sanita -  keramika'!F33</f>
        <v>0</v>
      </c>
      <c r="BA105" s="76">
        <f>'11 - Sanita -  keramika'!F34</f>
        <v>0</v>
      </c>
      <c r="BB105" s="76">
        <f>'11 - Sanita -  keramika'!F35</f>
        <v>0</v>
      </c>
      <c r="BC105" s="76">
        <f>'11 - Sanita -  keramika'!F36</f>
        <v>0</v>
      </c>
      <c r="BD105" s="78">
        <f>'11 - Sanita -  keramika'!F37</f>
        <v>0</v>
      </c>
      <c r="BT105" s="79" t="s">
        <v>75</v>
      </c>
      <c r="BV105" s="79" t="s">
        <v>72</v>
      </c>
      <c r="BW105" s="79" t="s">
        <v>108</v>
      </c>
      <c r="BX105" s="79" t="s">
        <v>4</v>
      </c>
      <c r="CL105" s="79" t="s">
        <v>1</v>
      </c>
      <c r="CM105" s="79" t="s">
        <v>79</v>
      </c>
    </row>
    <row r="106" spans="1:91" s="6" customFormat="1" ht="16.5" customHeight="1">
      <c r="A106" s="70" t="s">
        <v>74</v>
      </c>
      <c r="B106" s="71"/>
      <c r="C106" s="72"/>
      <c r="D106" s="206" t="s">
        <v>109</v>
      </c>
      <c r="E106" s="206"/>
      <c r="F106" s="206"/>
      <c r="G106" s="206"/>
      <c r="H106" s="206"/>
      <c r="I106" s="73"/>
      <c r="J106" s="206" t="s">
        <v>110</v>
      </c>
      <c r="K106" s="206"/>
      <c r="L106" s="206"/>
      <c r="M106" s="206"/>
      <c r="N106" s="206"/>
      <c r="O106" s="206"/>
      <c r="P106" s="206"/>
      <c r="Q106" s="206"/>
      <c r="R106" s="206"/>
      <c r="S106" s="206"/>
      <c r="T106" s="206"/>
      <c r="U106" s="206"/>
      <c r="V106" s="206"/>
      <c r="W106" s="206"/>
      <c r="X106" s="206"/>
      <c r="Y106" s="206"/>
      <c r="Z106" s="206"/>
      <c r="AA106" s="206"/>
      <c r="AB106" s="206"/>
      <c r="AC106" s="206"/>
      <c r="AD106" s="206"/>
      <c r="AE106" s="206"/>
      <c r="AF106" s="206"/>
      <c r="AG106" s="181">
        <f>'99 - vedlejší a ostatní n...'!J30</f>
        <v>0</v>
      </c>
      <c r="AH106" s="182"/>
      <c r="AI106" s="182"/>
      <c r="AJ106" s="182"/>
      <c r="AK106" s="182"/>
      <c r="AL106" s="182"/>
      <c r="AM106" s="182"/>
      <c r="AN106" s="181">
        <f t="shared" si="0"/>
        <v>0</v>
      </c>
      <c r="AO106" s="182"/>
      <c r="AP106" s="182"/>
      <c r="AQ106" s="74" t="s">
        <v>77</v>
      </c>
      <c r="AR106" s="71"/>
      <c r="AS106" s="80">
        <v>0</v>
      </c>
      <c r="AT106" s="81">
        <f t="shared" si="1"/>
        <v>0</v>
      </c>
      <c r="AU106" s="82">
        <f>'99 - vedlejší a ostatní n...'!P119</f>
        <v>0</v>
      </c>
      <c r="AV106" s="81">
        <f>'99 - vedlejší a ostatní n...'!J33</f>
        <v>0</v>
      </c>
      <c r="AW106" s="81">
        <f>'99 - vedlejší a ostatní n...'!J34</f>
        <v>0</v>
      </c>
      <c r="AX106" s="81">
        <f>'99 - vedlejší a ostatní n...'!J35</f>
        <v>0</v>
      </c>
      <c r="AY106" s="81">
        <f>'99 - vedlejší a ostatní n...'!J36</f>
        <v>0</v>
      </c>
      <c r="AZ106" s="81">
        <f>'99 - vedlejší a ostatní n...'!F33</f>
        <v>0</v>
      </c>
      <c r="BA106" s="81">
        <f>'99 - vedlejší a ostatní n...'!F34</f>
        <v>0</v>
      </c>
      <c r="BB106" s="81">
        <f>'99 - vedlejší a ostatní n...'!F35</f>
        <v>0</v>
      </c>
      <c r="BC106" s="81">
        <f>'99 - vedlejší a ostatní n...'!F36</f>
        <v>0</v>
      </c>
      <c r="BD106" s="83">
        <f>'99 - vedlejší a ostatní n...'!F37</f>
        <v>0</v>
      </c>
      <c r="BT106" s="79" t="s">
        <v>75</v>
      </c>
      <c r="BV106" s="79" t="s">
        <v>72</v>
      </c>
      <c r="BW106" s="79" t="s">
        <v>111</v>
      </c>
      <c r="BX106" s="79" t="s">
        <v>4</v>
      </c>
      <c r="CL106" s="79" t="s">
        <v>1</v>
      </c>
      <c r="CM106" s="79" t="s">
        <v>79</v>
      </c>
    </row>
    <row r="107" spans="1:91" s="1" customFormat="1" ht="30" customHeight="1">
      <c r="B107" s="28"/>
      <c r="AR107" s="28"/>
    </row>
    <row r="108" spans="1:91" s="1" customFormat="1" ht="6.9" customHeight="1">
      <c r="B108" s="40"/>
      <c r="C108" s="41"/>
      <c r="D108" s="41"/>
      <c r="E108" s="41"/>
      <c r="F108" s="41"/>
      <c r="G108" s="41"/>
      <c r="H108" s="41"/>
      <c r="I108" s="41"/>
      <c r="J108" s="41"/>
      <c r="K108" s="41"/>
      <c r="L108" s="41"/>
      <c r="M108" s="41"/>
      <c r="N108" s="41"/>
      <c r="O108" s="41"/>
      <c r="P108" s="41"/>
      <c r="Q108" s="41"/>
      <c r="R108" s="41"/>
      <c r="S108" s="41"/>
      <c r="T108" s="41"/>
      <c r="U108" s="41"/>
      <c r="V108" s="41"/>
      <c r="W108" s="41"/>
      <c r="X108" s="41"/>
      <c r="Y108" s="41"/>
      <c r="Z108" s="41"/>
      <c r="AA108" s="41"/>
      <c r="AB108" s="41"/>
      <c r="AC108" s="41"/>
      <c r="AD108" s="41"/>
      <c r="AE108" s="41"/>
      <c r="AF108" s="41"/>
      <c r="AG108" s="41"/>
      <c r="AH108" s="41"/>
      <c r="AI108" s="41"/>
      <c r="AJ108" s="41"/>
      <c r="AK108" s="41"/>
      <c r="AL108" s="41"/>
      <c r="AM108" s="41"/>
      <c r="AN108" s="41"/>
      <c r="AO108" s="41"/>
      <c r="AP108" s="41"/>
      <c r="AQ108" s="41"/>
      <c r="AR108" s="28"/>
    </row>
  </sheetData>
  <mergeCells count="84">
    <mergeCell ref="D98:H98"/>
    <mergeCell ref="D99:H99"/>
    <mergeCell ref="D95:H95"/>
    <mergeCell ref="D100:H100"/>
    <mergeCell ref="D97:H97"/>
    <mergeCell ref="D96:H96"/>
    <mergeCell ref="D102:H102"/>
    <mergeCell ref="D103:H103"/>
    <mergeCell ref="D104:H104"/>
    <mergeCell ref="D101:H101"/>
    <mergeCell ref="I92:AF92"/>
    <mergeCell ref="J102:AF102"/>
    <mergeCell ref="J103:AF103"/>
    <mergeCell ref="J100:AF100"/>
    <mergeCell ref="J99:AF99"/>
    <mergeCell ref="J98:AF98"/>
    <mergeCell ref="J97:AF97"/>
    <mergeCell ref="J101:AF101"/>
    <mergeCell ref="J104:AF104"/>
    <mergeCell ref="J96:AF96"/>
    <mergeCell ref="J95:AF95"/>
    <mergeCell ref="C92:G92"/>
    <mergeCell ref="L85:AO85"/>
    <mergeCell ref="D105:H105"/>
    <mergeCell ref="J105:AF105"/>
    <mergeCell ref="D106:H106"/>
    <mergeCell ref="J106:AF106"/>
    <mergeCell ref="AG94:AM94"/>
    <mergeCell ref="AG104:AM104"/>
    <mergeCell ref="AN104:AP104"/>
    <mergeCell ref="AN102:AP102"/>
    <mergeCell ref="AN92:AP92"/>
    <mergeCell ref="AN101:AP101"/>
    <mergeCell ref="AN98:AP98"/>
    <mergeCell ref="AN100:AP100"/>
    <mergeCell ref="AN99:AP99"/>
    <mergeCell ref="AN95:AP95"/>
    <mergeCell ref="AN97:AP97"/>
    <mergeCell ref="K5:AO5"/>
    <mergeCell ref="K6:AO6"/>
    <mergeCell ref="E23:AN23"/>
    <mergeCell ref="AK26:AO26"/>
    <mergeCell ref="L28:P28"/>
    <mergeCell ref="W28:AE28"/>
    <mergeCell ref="AK28:AO28"/>
    <mergeCell ref="L29:P29"/>
    <mergeCell ref="W29:AE29"/>
    <mergeCell ref="AK29:AO29"/>
    <mergeCell ref="AK30:AO30"/>
    <mergeCell ref="L30:P30"/>
    <mergeCell ref="W30:AE30"/>
    <mergeCell ref="W31:AE31"/>
    <mergeCell ref="AK31:AO31"/>
    <mergeCell ref="L31:P31"/>
    <mergeCell ref="L32:P32"/>
    <mergeCell ref="W32:AE32"/>
    <mergeCell ref="AK32:AO32"/>
    <mergeCell ref="L33:P33"/>
    <mergeCell ref="W33:AE33"/>
    <mergeCell ref="AK33:AO33"/>
    <mergeCell ref="AK35:AO35"/>
    <mergeCell ref="X35:AB35"/>
    <mergeCell ref="AR2:BE2"/>
    <mergeCell ref="AG103:AM103"/>
    <mergeCell ref="AG102:AM102"/>
    <mergeCell ref="AG92:AM92"/>
    <mergeCell ref="AG97:AM97"/>
    <mergeCell ref="AG95:AM95"/>
    <mergeCell ref="AG100:AM100"/>
    <mergeCell ref="AG101:AM101"/>
    <mergeCell ref="AG99:AM99"/>
    <mergeCell ref="AG96:AM96"/>
    <mergeCell ref="AG98:AM98"/>
    <mergeCell ref="AM87:AN87"/>
    <mergeCell ref="AM89:AP89"/>
    <mergeCell ref="AM90:AP90"/>
    <mergeCell ref="AN103:AP103"/>
    <mergeCell ref="AN96:AP96"/>
    <mergeCell ref="AS89:AT91"/>
    <mergeCell ref="AN105:AP105"/>
    <mergeCell ref="AG105:AM105"/>
    <mergeCell ref="AN106:AP106"/>
    <mergeCell ref="AG106:AM106"/>
    <mergeCell ref="AN94:AP94"/>
  </mergeCells>
  <hyperlinks>
    <hyperlink ref="A95" location="'1 - stavební část'!C2" display="/" xr:uid="{00000000-0004-0000-0000-000000000000}"/>
    <hyperlink ref="A96" location="'2 - UT'!C2" display="/" xr:uid="{00000000-0004-0000-0000-000001000000}"/>
    <hyperlink ref="A97" location="'3 - VZT'!C2" display="/" xr:uid="{00000000-0004-0000-0000-000002000000}"/>
    <hyperlink ref="A98" location="'4 - silnoproud'!C2" display="/" xr:uid="{00000000-0004-0000-0000-000003000000}"/>
    <hyperlink ref="A99" location="'5 - slaboproud'!C2" display="/" xr:uid="{00000000-0004-0000-0000-000004000000}"/>
    <hyperlink ref="A100" location="'6 - Svítidla'!C2" display="/" xr:uid="{00000000-0004-0000-0000-000005000000}"/>
    <hyperlink ref="A101" location="'7 - zdravotní instalace'!C2" display="/" xr:uid="{00000000-0004-0000-0000-000006000000}"/>
    <hyperlink ref="A102" location="'9 - Interier'!C2" display="/" xr:uid="{00000000-0004-0000-0000-000007000000}"/>
    <hyperlink ref="A103" location="'9 (1) - Interier_01'!C2" display="/" xr:uid="{00000000-0004-0000-0000-000008000000}"/>
    <hyperlink ref="A104" location="'10 - sanitární vybavení'!C2" display="/" xr:uid="{00000000-0004-0000-0000-000009000000}"/>
    <hyperlink ref="A105" location="'11 - Sanita -  keramika'!C2" display="/" xr:uid="{00000000-0004-0000-0000-00000A000000}"/>
    <hyperlink ref="A106" location="'99 - vedlejší a ostatní n...'!C2" display="/" xr:uid="{00000000-0004-0000-0000-00000B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B2:BM121"/>
  <sheetViews>
    <sheetView showGridLines="0" topLeftCell="A101" workbookViewId="0">
      <selection activeCell="I119" sqref="I119:I120"/>
    </sheetView>
  </sheetViews>
  <sheetFormatPr defaultRowHeight="10.199999999999999"/>
  <cols>
    <col min="1" max="1" width="8.28515625" customWidth="1"/>
    <col min="2" max="2" width="1.140625" customWidth="1"/>
    <col min="3" max="3" width="4.140625" customWidth="1"/>
    <col min="4" max="4" width="4.28515625" customWidth="1"/>
    <col min="5" max="5" width="17.140625" customWidth="1"/>
    <col min="6" max="6" width="50.85546875" customWidth="1"/>
    <col min="7" max="7" width="7.42578125" customWidth="1"/>
    <col min="8" max="8" width="14" customWidth="1"/>
    <col min="9" max="9" width="15.85546875" customWidth="1"/>
    <col min="10" max="10" width="22.28515625" customWidth="1"/>
    <col min="11" max="11" width="22.28515625" hidden="1" customWidth="1"/>
    <col min="12" max="12" width="9.28515625" customWidth="1"/>
    <col min="13" max="13" width="10.85546875" hidden="1" customWidth="1"/>
    <col min="14" max="14" width="9.28515625" hidden="1"/>
    <col min="15" max="20" width="14.140625" hidden="1" customWidth="1"/>
    <col min="21" max="21" width="16.28515625" hidden="1" customWidth="1"/>
    <col min="22" max="22" width="12.28515625" customWidth="1"/>
    <col min="23" max="23" width="16.28515625" customWidth="1"/>
    <col min="24" max="24" width="12.28515625" customWidth="1"/>
    <col min="25" max="25" width="15" customWidth="1"/>
    <col min="26" max="26" width="11" customWidth="1"/>
    <col min="27" max="27" width="15" customWidth="1"/>
    <col min="28" max="28" width="16.28515625" customWidth="1"/>
    <col min="29" max="29" width="11" customWidth="1"/>
    <col min="30" max="30" width="15" customWidth="1"/>
    <col min="31" max="31" width="16.28515625" customWidth="1"/>
    <col min="44" max="65" width="9.28515625" hidden="1"/>
  </cols>
  <sheetData>
    <row r="2" spans="2:46" ht="36.9" customHeight="1">
      <c r="L2" s="184" t="s">
        <v>5</v>
      </c>
      <c r="M2" s="185"/>
      <c r="N2" s="185"/>
      <c r="O2" s="185"/>
      <c r="P2" s="185"/>
      <c r="Q2" s="185"/>
      <c r="R2" s="185"/>
      <c r="S2" s="185"/>
      <c r="T2" s="185"/>
      <c r="U2" s="185"/>
      <c r="V2" s="185"/>
      <c r="AT2" s="16" t="s">
        <v>102</v>
      </c>
    </row>
    <row r="3" spans="2:46" ht="6.9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  <c r="AT3" s="16" t="s">
        <v>79</v>
      </c>
    </row>
    <row r="4" spans="2:46" ht="24.9" customHeight="1">
      <c r="B4" s="19"/>
      <c r="D4" s="20" t="s">
        <v>112</v>
      </c>
      <c r="L4" s="19"/>
      <c r="M4" s="84" t="s">
        <v>10</v>
      </c>
      <c r="AT4" s="16" t="s">
        <v>3</v>
      </c>
    </row>
    <row r="5" spans="2:46" ht="6.9" customHeight="1">
      <c r="B5" s="19"/>
      <c r="L5" s="19"/>
    </row>
    <row r="6" spans="2:46" ht="12" customHeight="1">
      <c r="B6" s="19"/>
      <c r="D6" s="25" t="s">
        <v>14</v>
      </c>
      <c r="L6" s="19"/>
    </row>
    <row r="7" spans="2:46" ht="26.25" customHeight="1">
      <c r="B7" s="19"/>
      <c r="E7" s="212" t="str">
        <f>'Rekapitulace stavby'!K6</f>
        <v xml:space="preserve"> Kulturní a kreativní centrum Kbely, Mladoboleslavská 1116, Praha 19 Kbely</v>
      </c>
      <c r="F7" s="213"/>
      <c r="G7" s="213"/>
      <c r="H7" s="213"/>
      <c r="L7" s="19"/>
    </row>
    <row r="8" spans="2:46" s="1" customFormat="1" ht="12" customHeight="1">
      <c r="B8" s="28"/>
      <c r="D8" s="25" t="s">
        <v>113</v>
      </c>
      <c r="L8" s="28"/>
    </row>
    <row r="9" spans="2:46" s="1" customFormat="1" ht="16.5" customHeight="1">
      <c r="B9" s="28"/>
      <c r="E9" s="204" t="s">
        <v>1424</v>
      </c>
      <c r="F9" s="211"/>
      <c r="G9" s="211"/>
      <c r="H9" s="211"/>
      <c r="L9" s="28"/>
    </row>
    <row r="10" spans="2:46" s="1" customFormat="1">
      <c r="B10" s="28"/>
      <c r="L10" s="28"/>
    </row>
    <row r="11" spans="2:46" s="1" customFormat="1" ht="12" customHeight="1">
      <c r="B11" s="28"/>
      <c r="D11" s="25" t="s">
        <v>16</v>
      </c>
      <c r="F11" s="23" t="s">
        <v>1</v>
      </c>
      <c r="I11" s="25" t="s">
        <v>17</v>
      </c>
      <c r="J11" s="23" t="s">
        <v>1</v>
      </c>
      <c r="L11" s="28"/>
    </row>
    <row r="12" spans="2:46" s="1" customFormat="1" ht="12" customHeight="1">
      <c r="B12" s="28"/>
      <c r="D12" s="25" t="s">
        <v>18</v>
      </c>
      <c r="F12" s="23" t="s">
        <v>19</v>
      </c>
      <c r="I12" s="25" t="s">
        <v>20</v>
      </c>
      <c r="J12" s="48" t="str">
        <f>'Rekapitulace stavby'!AN8</f>
        <v>26. 8. 2024</v>
      </c>
      <c r="L12" s="28"/>
    </row>
    <row r="13" spans="2:46" s="1" customFormat="1" ht="10.8" customHeight="1">
      <c r="B13" s="28"/>
      <c r="L13" s="28"/>
    </row>
    <row r="14" spans="2:46" s="1" customFormat="1" ht="12" customHeight="1">
      <c r="B14" s="28"/>
      <c r="D14" s="25" t="s">
        <v>22</v>
      </c>
      <c r="I14" s="25" t="s">
        <v>23</v>
      </c>
      <c r="J14" s="23" t="str">
        <f>IF('Rekapitulace stavby'!AN10="","",'Rekapitulace stavby'!AN10)</f>
        <v/>
      </c>
      <c r="L14" s="28"/>
    </row>
    <row r="15" spans="2:46" s="1" customFormat="1" ht="18" customHeight="1">
      <c r="B15" s="28"/>
      <c r="E15" s="23" t="str">
        <f>IF('Rekapitulace stavby'!E11="","",'Rekapitulace stavby'!E11)</f>
        <v xml:space="preserve"> </v>
      </c>
      <c r="I15" s="25" t="s">
        <v>24</v>
      </c>
      <c r="J15" s="23" t="str">
        <f>IF('Rekapitulace stavby'!AN11="","",'Rekapitulace stavby'!AN11)</f>
        <v/>
      </c>
      <c r="L15" s="28"/>
    </row>
    <row r="16" spans="2:46" s="1" customFormat="1" ht="6.9" customHeight="1">
      <c r="B16" s="28"/>
      <c r="L16" s="28"/>
    </row>
    <row r="17" spans="2:12" s="1" customFormat="1" ht="12" customHeight="1">
      <c r="B17" s="28"/>
      <c r="D17" s="25" t="s">
        <v>25</v>
      </c>
      <c r="I17" s="25" t="s">
        <v>23</v>
      </c>
      <c r="J17" s="23" t="str">
        <f>'Rekapitulace stavby'!AN13</f>
        <v/>
      </c>
      <c r="L17" s="28"/>
    </row>
    <row r="18" spans="2:12" s="1" customFormat="1" ht="18" customHeight="1">
      <c r="B18" s="28"/>
      <c r="E18" s="198" t="str">
        <f>'Rekapitulace stavby'!E14</f>
        <v xml:space="preserve"> </v>
      </c>
      <c r="F18" s="198"/>
      <c r="G18" s="198"/>
      <c r="H18" s="198"/>
      <c r="I18" s="25" t="s">
        <v>24</v>
      </c>
      <c r="J18" s="23" t="str">
        <f>'Rekapitulace stavby'!AN14</f>
        <v/>
      </c>
      <c r="L18" s="28"/>
    </row>
    <row r="19" spans="2:12" s="1" customFormat="1" ht="6.9" customHeight="1">
      <c r="B19" s="28"/>
      <c r="L19" s="28"/>
    </row>
    <row r="20" spans="2:12" s="1" customFormat="1" ht="12" customHeight="1">
      <c r="B20" s="28"/>
      <c r="D20" s="25" t="s">
        <v>26</v>
      </c>
      <c r="I20" s="25" t="s">
        <v>23</v>
      </c>
      <c r="J20" s="23" t="str">
        <f>IF('Rekapitulace stavby'!AN16="","",'Rekapitulace stavby'!AN16)</f>
        <v/>
      </c>
      <c r="L20" s="28"/>
    </row>
    <row r="21" spans="2:12" s="1" customFormat="1" ht="18" customHeight="1">
      <c r="B21" s="28"/>
      <c r="E21" s="23" t="str">
        <f>IF('Rekapitulace stavby'!E17="","",'Rekapitulace stavby'!E17)</f>
        <v xml:space="preserve"> </v>
      </c>
      <c r="I21" s="25" t="s">
        <v>24</v>
      </c>
      <c r="J21" s="23" t="str">
        <f>IF('Rekapitulace stavby'!AN17="","",'Rekapitulace stavby'!AN17)</f>
        <v/>
      </c>
      <c r="L21" s="28"/>
    </row>
    <row r="22" spans="2:12" s="1" customFormat="1" ht="6.9" customHeight="1">
      <c r="B22" s="28"/>
      <c r="L22" s="28"/>
    </row>
    <row r="23" spans="2:12" s="1" customFormat="1" ht="12" customHeight="1">
      <c r="B23" s="28"/>
      <c r="D23" s="25" t="s">
        <v>27</v>
      </c>
      <c r="I23" s="25" t="s">
        <v>23</v>
      </c>
      <c r="J23" s="23" t="str">
        <f>IF('Rekapitulace stavby'!AN19="","",'Rekapitulace stavby'!AN19)</f>
        <v/>
      </c>
      <c r="L23" s="28"/>
    </row>
    <row r="24" spans="2:12" s="1" customFormat="1" ht="18" customHeight="1">
      <c r="B24" s="28"/>
      <c r="E24" s="23" t="str">
        <f>IF('Rekapitulace stavby'!E20="","",'Rekapitulace stavby'!E20)</f>
        <v xml:space="preserve"> </v>
      </c>
      <c r="I24" s="25" t="s">
        <v>24</v>
      </c>
      <c r="J24" s="23" t="str">
        <f>IF('Rekapitulace stavby'!AN20="","",'Rekapitulace stavby'!AN20)</f>
        <v/>
      </c>
      <c r="L24" s="28"/>
    </row>
    <row r="25" spans="2:12" s="1" customFormat="1" ht="6.9" customHeight="1">
      <c r="B25" s="28"/>
      <c r="L25" s="28"/>
    </row>
    <row r="26" spans="2:12" s="1" customFormat="1" ht="12" customHeight="1">
      <c r="B26" s="28"/>
      <c r="D26" s="25" t="s">
        <v>29</v>
      </c>
      <c r="L26" s="28"/>
    </row>
    <row r="27" spans="2:12" s="7" customFormat="1" ht="16.5" customHeight="1">
      <c r="B27" s="85"/>
      <c r="E27" s="200" t="s">
        <v>1</v>
      </c>
      <c r="F27" s="200"/>
      <c r="G27" s="200"/>
      <c r="H27" s="200"/>
      <c r="L27" s="85"/>
    </row>
    <row r="28" spans="2:12" s="1" customFormat="1" ht="6.9" customHeight="1">
      <c r="B28" s="28"/>
      <c r="L28" s="28"/>
    </row>
    <row r="29" spans="2:12" s="1" customFormat="1" ht="6.9" customHeight="1">
      <c r="B29" s="28"/>
      <c r="D29" s="49"/>
      <c r="E29" s="49"/>
      <c r="F29" s="49"/>
      <c r="G29" s="49"/>
      <c r="H29" s="49"/>
      <c r="I29" s="49"/>
      <c r="J29" s="49"/>
      <c r="K29" s="49"/>
      <c r="L29" s="28"/>
    </row>
    <row r="30" spans="2:12" s="1" customFormat="1" ht="25.35" customHeight="1">
      <c r="B30" s="28"/>
      <c r="D30" s="86" t="s">
        <v>30</v>
      </c>
      <c r="J30" s="62">
        <f>ROUND(J117, 2)</f>
        <v>0</v>
      </c>
      <c r="L30" s="28"/>
    </row>
    <row r="31" spans="2:12" s="1" customFormat="1" ht="6.9" customHeight="1">
      <c r="B31" s="28"/>
      <c r="D31" s="49"/>
      <c r="E31" s="49"/>
      <c r="F31" s="49"/>
      <c r="G31" s="49"/>
      <c r="H31" s="49"/>
      <c r="I31" s="49"/>
      <c r="J31" s="49"/>
      <c r="K31" s="49"/>
      <c r="L31" s="28"/>
    </row>
    <row r="32" spans="2:12" s="1" customFormat="1" ht="14.4" customHeight="1">
      <c r="B32" s="28"/>
      <c r="F32" s="31" t="s">
        <v>32</v>
      </c>
      <c r="I32" s="31" t="s">
        <v>31</v>
      </c>
      <c r="J32" s="31" t="s">
        <v>33</v>
      </c>
      <c r="L32" s="28"/>
    </row>
    <row r="33" spans="2:12" s="1" customFormat="1" ht="14.4" customHeight="1">
      <c r="B33" s="28"/>
      <c r="D33" s="51" t="s">
        <v>34</v>
      </c>
      <c r="E33" s="25" t="s">
        <v>35</v>
      </c>
      <c r="F33" s="87">
        <f>ROUND((SUM(BE117:BE120)),  2)</f>
        <v>0</v>
      </c>
      <c r="I33" s="88">
        <v>0.21</v>
      </c>
      <c r="J33" s="87">
        <f>ROUND(((SUM(BE117:BE120))*I33),  2)</f>
        <v>0</v>
      </c>
      <c r="L33" s="28"/>
    </row>
    <row r="34" spans="2:12" s="1" customFormat="1" ht="14.4" customHeight="1">
      <c r="B34" s="28"/>
      <c r="E34" s="25" t="s">
        <v>36</v>
      </c>
      <c r="F34" s="87">
        <f>ROUND((SUM(BF117:BF120)),  2)</f>
        <v>0</v>
      </c>
      <c r="I34" s="88">
        <v>0.12</v>
      </c>
      <c r="J34" s="87">
        <f>ROUND(((SUM(BF117:BF120))*I34),  2)</f>
        <v>0</v>
      </c>
      <c r="L34" s="28"/>
    </row>
    <row r="35" spans="2:12" s="1" customFormat="1" ht="14.4" hidden="1" customHeight="1">
      <c r="B35" s="28"/>
      <c r="E35" s="25" t="s">
        <v>37</v>
      </c>
      <c r="F35" s="87">
        <f>ROUND((SUM(BG117:BG120)),  2)</f>
        <v>0</v>
      </c>
      <c r="I35" s="88">
        <v>0.21</v>
      </c>
      <c r="J35" s="87">
        <f>0</f>
        <v>0</v>
      </c>
      <c r="L35" s="28"/>
    </row>
    <row r="36" spans="2:12" s="1" customFormat="1" ht="14.4" hidden="1" customHeight="1">
      <c r="B36" s="28"/>
      <c r="E36" s="25" t="s">
        <v>38</v>
      </c>
      <c r="F36" s="87">
        <f>ROUND((SUM(BH117:BH120)),  2)</f>
        <v>0</v>
      </c>
      <c r="I36" s="88">
        <v>0.12</v>
      </c>
      <c r="J36" s="87">
        <f>0</f>
        <v>0</v>
      </c>
      <c r="L36" s="28"/>
    </row>
    <row r="37" spans="2:12" s="1" customFormat="1" ht="14.4" hidden="1" customHeight="1">
      <c r="B37" s="28"/>
      <c r="E37" s="25" t="s">
        <v>39</v>
      </c>
      <c r="F37" s="87">
        <f>ROUND((SUM(BI117:BI120)),  2)</f>
        <v>0</v>
      </c>
      <c r="I37" s="88">
        <v>0</v>
      </c>
      <c r="J37" s="87">
        <f>0</f>
        <v>0</v>
      </c>
      <c r="L37" s="28"/>
    </row>
    <row r="38" spans="2:12" s="1" customFormat="1" ht="6.9" customHeight="1">
      <c r="B38" s="28"/>
      <c r="L38" s="28"/>
    </row>
    <row r="39" spans="2:12" s="1" customFormat="1" ht="25.35" customHeight="1">
      <c r="B39" s="28"/>
      <c r="C39" s="89"/>
      <c r="D39" s="90" t="s">
        <v>40</v>
      </c>
      <c r="E39" s="53"/>
      <c r="F39" s="53"/>
      <c r="G39" s="91" t="s">
        <v>41</v>
      </c>
      <c r="H39" s="92" t="s">
        <v>42</v>
      </c>
      <c r="I39" s="53"/>
      <c r="J39" s="93">
        <f>SUM(J30:J37)</f>
        <v>0</v>
      </c>
      <c r="K39" s="94"/>
      <c r="L39" s="28"/>
    </row>
    <row r="40" spans="2:12" s="1" customFormat="1" ht="14.4" customHeight="1">
      <c r="B40" s="28"/>
      <c r="L40" s="28"/>
    </row>
    <row r="41" spans="2:12" ht="14.4" customHeight="1">
      <c r="B41" s="19"/>
      <c r="L41" s="19"/>
    </row>
    <row r="42" spans="2:12" ht="14.4" customHeight="1">
      <c r="B42" s="19"/>
      <c r="L42" s="19"/>
    </row>
    <row r="43" spans="2:12" ht="14.4" customHeight="1">
      <c r="B43" s="19"/>
      <c r="L43" s="19"/>
    </row>
    <row r="44" spans="2:12" ht="14.4" customHeight="1">
      <c r="B44" s="19"/>
      <c r="L44" s="19"/>
    </row>
    <row r="45" spans="2:12" ht="14.4" customHeight="1">
      <c r="B45" s="19"/>
      <c r="L45" s="19"/>
    </row>
    <row r="46" spans="2:12" ht="14.4" customHeight="1">
      <c r="B46" s="19"/>
      <c r="L46" s="19"/>
    </row>
    <row r="47" spans="2:12" ht="14.4" customHeight="1">
      <c r="B47" s="19"/>
      <c r="L47" s="19"/>
    </row>
    <row r="48" spans="2:12" ht="14.4" customHeight="1">
      <c r="B48" s="19"/>
      <c r="L48" s="19"/>
    </row>
    <row r="49" spans="2:12" ht="14.4" customHeight="1">
      <c r="B49" s="19"/>
      <c r="L49" s="19"/>
    </row>
    <row r="50" spans="2:12" s="1" customFormat="1" ht="14.4" customHeight="1">
      <c r="B50" s="28"/>
      <c r="D50" s="37" t="s">
        <v>43</v>
      </c>
      <c r="E50" s="38"/>
      <c r="F50" s="38"/>
      <c r="G50" s="37" t="s">
        <v>44</v>
      </c>
      <c r="H50" s="38"/>
      <c r="I50" s="38"/>
      <c r="J50" s="38"/>
      <c r="K50" s="38"/>
      <c r="L50" s="28"/>
    </row>
    <row r="51" spans="2:12">
      <c r="B51" s="19"/>
      <c r="L51" s="19"/>
    </row>
    <row r="52" spans="2:12">
      <c r="B52" s="19"/>
      <c r="L52" s="19"/>
    </row>
    <row r="53" spans="2:12">
      <c r="B53" s="19"/>
      <c r="L53" s="19"/>
    </row>
    <row r="54" spans="2:12">
      <c r="B54" s="19"/>
      <c r="L54" s="19"/>
    </row>
    <row r="55" spans="2:12">
      <c r="B55" s="19"/>
      <c r="L55" s="19"/>
    </row>
    <row r="56" spans="2:12">
      <c r="B56" s="19"/>
      <c r="L56" s="19"/>
    </row>
    <row r="57" spans="2:12">
      <c r="B57" s="19"/>
      <c r="L57" s="19"/>
    </row>
    <row r="58" spans="2:12">
      <c r="B58" s="19"/>
      <c r="L58" s="19"/>
    </row>
    <row r="59" spans="2:12">
      <c r="B59" s="19"/>
      <c r="L59" s="19"/>
    </row>
    <row r="60" spans="2:12">
      <c r="B60" s="19"/>
      <c r="L60" s="19"/>
    </row>
    <row r="61" spans="2:12" s="1" customFormat="1" ht="13.2">
      <c r="B61" s="28"/>
      <c r="D61" s="39" t="s">
        <v>45</v>
      </c>
      <c r="E61" s="30"/>
      <c r="F61" s="95" t="s">
        <v>46</v>
      </c>
      <c r="G61" s="39" t="s">
        <v>45</v>
      </c>
      <c r="H61" s="30"/>
      <c r="I61" s="30"/>
      <c r="J61" s="96" t="s">
        <v>46</v>
      </c>
      <c r="K61" s="30"/>
      <c r="L61" s="28"/>
    </row>
    <row r="62" spans="2:12">
      <c r="B62" s="19"/>
      <c r="L62" s="19"/>
    </row>
    <row r="63" spans="2:12">
      <c r="B63" s="19"/>
      <c r="L63" s="19"/>
    </row>
    <row r="64" spans="2:12">
      <c r="B64" s="19"/>
      <c r="L64" s="19"/>
    </row>
    <row r="65" spans="2:12" s="1" customFormat="1" ht="13.2">
      <c r="B65" s="28"/>
      <c r="D65" s="37" t="s">
        <v>47</v>
      </c>
      <c r="E65" s="38"/>
      <c r="F65" s="38"/>
      <c r="G65" s="37" t="s">
        <v>48</v>
      </c>
      <c r="H65" s="38"/>
      <c r="I65" s="38"/>
      <c r="J65" s="38"/>
      <c r="K65" s="38"/>
      <c r="L65" s="28"/>
    </row>
    <row r="66" spans="2:12">
      <c r="B66" s="19"/>
      <c r="L66" s="19"/>
    </row>
    <row r="67" spans="2:12">
      <c r="B67" s="19"/>
      <c r="L67" s="19"/>
    </row>
    <row r="68" spans="2:12">
      <c r="B68" s="19"/>
      <c r="L68" s="19"/>
    </row>
    <row r="69" spans="2:12">
      <c r="B69" s="19"/>
      <c r="L69" s="19"/>
    </row>
    <row r="70" spans="2:12">
      <c r="B70" s="19"/>
      <c r="L70" s="19"/>
    </row>
    <row r="71" spans="2:12">
      <c r="B71" s="19"/>
      <c r="L71" s="19"/>
    </row>
    <row r="72" spans="2:12">
      <c r="B72" s="19"/>
      <c r="L72" s="19"/>
    </row>
    <row r="73" spans="2:12">
      <c r="B73" s="19"/>
      <c r="L73" s="19"/>
    </row>
    <row r="74" spans="2:12">
      <c r="B74" s="19"/>
      <c r="L74" s="19"/>
    </row>
    <row r="75" spans="2:12">
      <c r="B75" s="19"/>
      <c r="L75" s="19"/>
    </row>
    <row r="76" spans="2:12" s="1" customFormat="1" ht="13.2">
      <c r="B76" s="28"/>
      <c r="D76" s="39" t="s">
        <v>45</v>
      </c>
      <c r="E76" s="30"/>
      <c r="F76" s="95" t="s">
        <v>46</v>
      </c>
      <c r="G76" s="39" t="s">
        <v>45</v>
      </c>
      <c r="H76" s="30"/>
      <c r="I76" s="30"/>
      <c r="J76" s="96" t="s">
        <v>46</v>
      </c>
      <c r="K76" s="30"/>
      <c r="L76" s="28"/>
    </row>
    <row r="77" spans="2:12" s="1" customFormat="1" ht="14.4" customHeight="1">
      <c r="B77" s="40"/>
      <c r="C77" s="41"/>
      <c r="D77" s="41"/>
      <c r="E77" s="41"/>
      <c r="F77" s="41"/>
      <c r="G77" s="41"/>
      <c r="H77" s="41"/>
      <c r="I77" s="41"/>
      <c r="J77" s="41"/>
      <c r="K77" s="41"/>
      <c r="L77" s="28"/>
    </row>
    <row r="81" spans="2:47" s="1" customFormat="1" ht="6.9" customHeight="1">
      <c r="B81" s="42"/>
      <c r="C81" s="43"/>
      <c r="D81" s="43"/>
      <c r="E81" s="43"/>
      <c r="F81" s="43"/>
      <c r="G81" s="43"/>
      <c r="H81" s="43"/>
      <c r="I81" s="43"/>
      <c r="J81" s="43"/>
      <c r="K81" s="43"/>
      <c r="L81" s="28"/>
    </row>
    <row r="82" spans="2:47" s="1" customFormat="1" ht="24.9" customHeight="1">
      <c r="B82" s="28"/>
      <c r="C82" s="20" t="s">
        <v>115</v>
      </c>
      <c r="L82" s="28"/>
    </row>
    <row r="83" spans="2:47" s="1" customFormat="1" ht="6.9" customHeight="1">
      <c r="B83" s="28"/>
      <c r="L83" s="28"/>
    </row>
    <row r="84" spans="2:47" s="1" customFormat="1" ht="12" customHeight="1">
      <c r="B84" s="28"/>
      <c r="C84" s="25" t="s">
        <v>14</v>
      </c>
      <c r="L84" s="28"/>
    </row>
    <row r="85" spans="2:47" s="1" customFormat="1" ht="26.25" customHeight="1">
      <c r="B85" s="28"/>
      <c r="E85" s="212" t="str">
        <f>E7</f>
        <v xml:space="preserve"> Kulturní a kreativní centrum Kbely, Mladoboleslavská 1116, Praha 19 Kbely</v>
      </c>
      <c r="F85" s="213"/>
      <c r="G85" s="213"/>
      <c r="H85" s="213"/>
      <c r="L85" s="28"/>
    </row>
    <row r="86" spans="2:47" s="1" customFormat="1" ht="12" customHeight="1">
      <c r="B86" s="28"/>
      <c r="C86" s="25" t="s">
        <v>113</v>
      </c>
      <c r="L86" s="28"/>
    </row>
    <row r="87" spans="2:47" s="1" customFormat="1" ht="16.5" customHeight="1">
      <c r="B87" s="28"/>
      <c r="E87" s="204" t="str">
        <f>E9</f>
        <v>9 (1) - Interier_01</v>
      </c>
      <c r="F87" s="211"/>
      <c r="G87" s="211"/>
      <c r="H87" s="211"/>
      <c r="L87" s="28"/>
    </row>
    <row r="88" spans="2:47" s="1" customFormat="1" ht="6.9" customHeight="1">
      <c r="B88" s="28"/>
      <c r="L88" s="28"/>
    </row>
    <row r="89" spans="2:47" s="1" customFormat="1" ht="12" customHeight="1">
      <c r="B89" s="28"/>
      <c r="C89" s="25" t="s">
        <v>18</v>
      </c>
      <c r="F89" s="23" t="str">
        <f>F12</f>
        <v xml:space="preserve"> </v>
      </c>
      <c r="I89" s="25" t="s">
        <v>20</v>
      </c>
      <c r="J89" s="48" t="str">
        <f>IF(J12="","",J12)</f>
        <v>26. 8. 2024</v>
      </c>
      <c r="L89" s="28"/>
    </row>
    <row r="90" spans="2:47" s="1" customFormat="1" ht="6.9" customHeight="1">
      <c r="B90" s="28"/>
      <c r="L90" s="28"/>
    </row>
    <row r="91" spans="2:47" s="1" customFormat="1" ht="15.15" customHeight="1">
      <c r="B91" s="28"/>
      <c r="C91" s="25" t="s">
        <v>22</v>
      </c>
      <c r="F91" s="23" t="str">
        <f>E15</f>
        <v xml:space="preserve"> </v>
      </c>
      <c r="I91" s="25" t="s">
        <v>26</v>
      </c>
      <c r="J91" s="26" t="str">
        <f>E21</f>
        <v xml:space="preserve"> </v>
      </c>
      <c r="L91" s="28"/>
    </row>
    <row r="92" spans="2:47" s="1" customFormat="1" ht="15.15" customHeight="1">
      <c r="B92" s="28"/>
      <c r="C92" s="25" t="s">
        <v>25</v>
      </c>
      <c r="F92" s="23" t="str">
        <f>IF(E18="","",E18)</f>
        <v xml:space="preserve"> </v>
      </c>
      <c r="I92" s="25" t="s">
        <v>27</v>
      </c>
      <c r="J92" s="26" t="str">
        <f>E24</f>
        <v xml:space="preserve"> </v>
      </c>
      <c r="L92" s="28"/>
    </row>
    <row r="93" spans="2:47" s="1" customFormat="1" ht="10.35" customHeight="1">
      <c r="B93" s="28"/>
      <c r="L93" s="28"/>
    </row>
    <row r="94" spans="2:47" s="1" customFormat="1" ht="29.25" customHeight="1">
      <c r="B94" s="28"/>
      <c r="C94" s="97" t="s">
        <v>116</v>
      </c>
      <c r="D94" s="89"/>
      <c r="E94" s="89"/>
      <c r="F94" s="89"/>
      <c r="G94" s="89"/>
      <c r="H94" s="89"/>
      <c r="I94" s="89"/>
      <c r="J94" s="98" t="s">
        <v>117</v>
      </c>
      <c r="K94" s="89"/>
      <c r="L94" s="28"/>
    </row>
    <row r="95" spans="2:47" s="1" customFormat="1" ht="10.35" customHeight="1">
      <c r="B95" s="28"/>
      <c r="L95" s="28"/>
    </row>
    <row r="96" spans="2:47" s="1" customFormat="1" ht="22.8" customHeight="1">
      <c r="B96" s="28"/>
      <c r="C96" s="99" t="s">
        <v>118</v>
      </c>
      <c r="J96" s="62">
        <f>J117</f>
        <v>0</v>
      </c>
      <c r="L96" s="28"/>
      <c r="AU96" s="16" t="s">
        <v>119</v>
      </c>
    </row>
    <row r="97" spans="2:12" s="8" customFormat="1" ht="24.9" customHeight="1">
      <c r="B97" s="100"/>
      <c r="D97" s="101" t="s">
        <v>1425</v>
      </c>
      <c r="E97" s="102"/>
      <c r="F97" s="102"/>
      <c r="G97" s="102"/>
      <c r="H97" s="102"/>
      <c r="I97" s="102"/>
      <c r="J97" s="103">
        <f>J118</f>
        <v>0</v>
      </c>
      <c r="L97" s="100"/>
    </row>
    <row r="98" spans="2:12" s="1" customFormat="1" ht="21.75" customHeight="1">
      <c r="B98" s="28"/>
      <c r="L98" s="28"/>
    </row>
    <row r="99" spans="2:12" s="1" customFormat="1" ht="6.9" customHeight="1">
      <c r="B99" s="40"/>
      <c r="C99" s="41"/>
      <c r="D99" s="41"/>
      <c r="E99" s="41"/>
      <c r="F99" s="41"/>
      <c r="G99" s="41"/>
      <c r="H99" s="41"/>
      <c r="I99" s="41"/>
      <c r="J99" s="41"/>
      <c r="K99" s="41"/>
      <c r="L99" s="28"/>
    </row>
    <row r="103" spans="2:12" s="1" customFormat="1" ht="6.9" customHeight="1">
      <c r="B103" s="42"/>
      <c r="C103" s="43"/>
      <c r="D103" s="43"/>
      <c r="E103" s="43"/>
      <c r="F103" s="43"/>
      <c r="G103" s="43"/>
      <c r="H103" s="43"/>
      <c r="I103" s="43"/>
      <c r="J103" s="43"/>
      <c r="K103" s="43"/>
      <c r="L103" s="28"/>
    </row>
    <row r="104" spans="2:12" s="1" customFormat="1" ht="24.9" customHeight="1">
      <c r="B104" s="28"/>
      <c r="C104" s="20" t="s">
        <v>142</v>
      </c>
      <c r="L104" s="28"/>
    </row>
    <row r="105" spans="2:12" s="1" customFormat="1" ht="6.9" customHeight="1">
      <c r="B105" s="28"/>
      <c r="L105" s="28"/>
    </row>
    <row r="106" spans="2:12" s="1" customFormat="1" ht="12" customHeight="1">
      <c r="B106" s="28"/>
      <c r="C106" s="25" t="s">
        <v>14</v>
      </c>
      <c r="L106" s="28"/>
    </row>
    <row r="107" spans="2:12" s="1" customFormat="1" ht="26.25" customHeight="1">
      <c r="B107" s="28"/>
      <c r="E107" s="212" t="str">
        <f>E7</f>
        <v xml:space="preserve"> Kulturní a kreativní centrum Kbely, Mladoboleslavská 1116, Praha 19 Kbely</v>
      </c>
      <c r="F107" s="213"/>
      <c r="G107" s="213"/>
      <c r="H107" s="213"/>
      <c r="L107" s="28"/>
    </row>
    <row r="108" spans="2:12" s="1" customFormat="1" ht="12" customHeight="1">
      <c r="B108" s="28"/>
      <c r="C108" s="25" t="s">
        <v>113</v>
      </c>
      <c r="L108" s="28"/>
    </row>
    <row r="109" spans="2:12" s="1" customFormat="1" ht="16.5" customHeight="1">
      <c r="B109" s="28"/>
      <c r="E109" s="204" t="str">
        <f>E9</f>
        <v>9 (1) - Interier_01</v>
      </c>
      <c r="F109" s="211"/>
      <c r="G109" s="211"/>
      <c r="H109" s="211"/>
      <c r="L109" s="28"/>
    </row>
    <row r="110" spans="2:12" s="1" customFormat="1" ht="6.9" customHeight="1">
      <c r="B110" s="28"/>
      <c r="L110" s="28"/>
    </row>
    <row r="111" spans="2:12" s="1" customFormat="1" ht="12" customHeight="1">
      <c r="B111" s="28"/>
      <c r="C111" s="25" t="s">
        <v>18</v>
      </c>
      <c r="F111" s="23" t="str">
        <f>F12</f>
        <v xml:space="preserve"> </v>
      </c>
      <c r="I111" s="25" t="s">
        <v>20</v>
      </c>
      <c r="J111" s="48" t="str">
        <f>IF(J12="","",J12)</f>
        <v>26. 8. 2024</v>
      </c>
      <c r="L111" s="28"/>
    </row>
    <row r="112" spans="2:12" s="1" customFormat="1" ht="6.9" customHeight="1">
      <c r="B112" s="28"/>
      <c r="L112" s="28"/>
    </row>
    <row r="113" spans="2:65" s="1" customFormat="1" ht="15.15" customHeight="1">
      <c r="B113" s="28"/>
      <c r="C113" s="25" t="s">
        <v>22</v>
      </c>
      <c r="F113" s="23" t="str">
        <f>E15</f>
        <v xml:space="preserve"> </v>
      </c>
      <c r="I113" s="25" t="s">
        <v>26</v>
      </c>
      <c r="J113" s="26" t="str">
        <f>E21</f>
        <v xml:space="preserve"> </v>
      </c>
      <c r="L113" s="28"/>
    </row>
    <row r="114" spans="2:65" s="1" customFormat="1" ht="15.15" customHeight="1">
      <c r="B114" s="28"/>
      <c r="C114" s="25" t="s">
        <v>25</v>
      </c>
      <c r="F114" s="23" t="str">
        <f>IF(E18="","",E18)</f>
        <v xml:space="preserve"> </v>
      </c>
      <c r="I114" s="25" t="s">
        <v>27</v>
      </c>
      <c r="J114" s="26" t="str">
        <f>E24</f>
        <v xml:space="preserve"> </v>
      </c>
      <c r="L114" s="28"/>
    </row>
    <row r="115" spans="2:65" s="1" customFormat="1" ht="10.35" customHeight="1">
      <c r="B115" s="28"/>
      <c r="L115" s="28"/>
    </row>
    <row r="116" spans="2:65" s="10" customFormat="1" ht="29.25" customHeight="1">
      <c r="B116" s="108"/>
      <c r="C116" s="109" t="s">
        <v>143</v>
      </c>
      <c r="D116" s="110" t="s">
        <v>55</v>
      </c>
      <c r="E116" s="110" t="s">
        <v>51</v>
      </c>
      <c r="F116" s="110" t="s">
        <v>52</v>
      </c>
      <c r="G116" s="110" t="s">
        <v>144</v>
      </c>
      <c r="H116" s="110" t="s">
        <v>145</v>
      </c>
      <c r="I116" s="110" t="s">
        <v>146</v>
      </c>
      <c r="J116" s="111" t="s">
        <v>117</v>
      </c>
      <c r="K116" s="112" t="s">
        <v>147</v>
      </c>
      <c r="L116" s="108"/>
      <c r="M116" s="55" t="s">
        <v>1</v>
      </c>
      <c r="N116" s="56" t="s">
        <v>34</v>
      </c>
      <c r="O116" s="56" t="s">
        <v>148</v>
      </c>
      <c r="P116" s="56" t="s">
        <v>149</v>
      </c>
      <c r="Q116" s="56" t="s">
        <v>150</v>
      </c>
      <c r="R116" s="56" t="s">
        <v>151</v>
      </c>
      <c r="S116" s="56" t="s">
        <v>152</v>
      </c>
      <c r="T116" s="57" t="s">
        <v>153</v>
      </c>
    </row>
    <row r="117" spans="2:65" s="1" customFormat="1" ht="22.8" customHeight="1">
      <c r="B117" s="28"/>
      <c r="C117" s="60" t="s">
        <v>154</v>
      </c>
      <c r="J117" s="113">
        <f>BK117</f>
        <v>0</v>
      </c>
      <c r="L117" s="28"/>
      <c r="M117" s="58"/>
      <c r="N117" s="49"/>
      <c r="O117" s="49"/>
      <c r="P117" s="114">
        <f>P118</f>
        <v>0</v>
      </c>
      <c r="Q117" s="49"/>
      <c r="R117" s="114">
        <f>R118</f>
        <v>0</v>
      </c>
      <c r="S117" s="49"/>
      <c r="T117" s="115">
        <f>T118</f>
        <v>0</v>
      </c>
      <c r="AT117" s="16" t="s">
        <v>69</v>
      </c>
      <c r="AU117" s="16" t="s">
        <v>119</v>
      </c>
      <c r="BK117" s="116">
        <f>BK118</f>
        <v>0</v>
      </c>
    </row>
    <row r="118" spans="2:65" s="11" customFormat="1" ht="25.95" customHeight="1">
      <c r="B118" s="117"/>
      <c r="D118" s="118" t="s">
        <v>69</v>
      </c>
      <c r="E118" s="119" t="s">
        <v>1205</v>
      </c>
      <c r="F118" s="119" t="s">
        <v>1426</v>
      </c>
      <c r="J118" s="120">
        <f>BK118</f>
        <v>0</v>
      </c>
      <c r="L118" s="117"/>
      <c r="M118" s="121"/>
      <c r="P118" s="122">
        <f>SUM(P119:P120)</f>
        <v>0</v>
      </c>
      <c r="R118" s="122">
        <f>SUM(R119:R120)</f>
        <v>0</v>
      </c>
      <c r="T118" s="123">
        <f>SUM(T119:T120)</f>
        <v>0</v>
      </c>
      <c r="AR118" s="118" t="s">
        <v>75</v>
      </c>
      <c r="AT118" s="124" t="s">
        <v>69</v>
      </c>
      <c r="AU118" s="124" t="s">
        <v>70</v>
      </c>
      <c r="AY118" s="118" t="s">
        <v>157</v>
      </c>
      <c r="BK118" s="125">
        <f>SUM(BK119:BK120)</f>
        <v>0</v>
      </c>
    </row>
    <row r="119" spans="2:65" s="1" customFormat="1" ht="66.75" customHeight="1">
      <c r="B119" s="128"/>
      <c r="C119" s="129" t="s">
        <v>79</v>
      </c>
      <c r="D119" s="129" t="s">
        <v>159</v>
      </c>
      <c r="E119" s="130" t="s">
        <v>1427</v>
      </c>
      <c r="F119" s="131" t="s">
        <v>1428</v>
      </c>
      <c r="G119" s="132" t="s">
        <v>1</v>
      </c>
      <c r="H119" s="133">
        <v>1</v>
      </c>
      <c r="I119" s="134"/>
      <c r="J119" s="134">
        <f>ROUND(I119*H119,2)</f>
        <v>0</v>
      </c>
      <c r="K119" s="135"/>
      <c r="L119" s="28"/>
      <c r="M119" s="136" t="s">
        <v>1</v>
      </c>
      <c r="N119" s="137" t="s">
        <v>35</v>
      </c>
      <c r="O119" s="138">
        <v>0</v>
      </c>
      <c r="P119" s="138">
        <f>O119*H119</f>
        <v>0</v>
      </c>
      <c r="Q119" s="138">
        <v>0</v>
      </c>
      <c r="R119" s="138">
        <f>Q119*H119</f>
        <v>0</v>
      </c>
      <c r="S119" s="138">
        <v>0</v>
      </c>
      <c r="T119" s="139">
        <f>S119*H119</f>
        <v>0</v>
      </c>
      <c r="AR119" s="140" t="s">
        <v>85</v>
      </c>
      <c r="AT119" s="140" t="s">
        <v>159</v>
      </c>
      <c r="AU119" s="140" t="s">
        <v>75</v>
      </c>
      <c r="AY119" s="16" t="s">
        <v>157</v>
      </c>
      <c r="BE119" s="141">
        <f>IF(N119="základní",J119,0)</f>
        <v>0</v>
      </c>
      <c r="BF119" s="141">
        <f>IF(N119="snížená",J119,0)</f>
        <v>0</v>
      </c>
      <c r="BG119" s="141">
        <f>IF(N119="zákl. přenesená",J119,0)</f>
        <v>0</v>
      </c>
      <c r="BH119" s="141">
        <f>IF(N119="sníž. přenesená",J119,0)</f>
        <v>0</v>
      </c>
      <c r="BI119" s="141">
        <f>IF(N119="nulová",J119,0)</f>
        <v>0</v>
      </c>
      <c r="BJ119" s="16" t="s">
        <v>75</v>
      </c>
      <c r="BK119" s="141">
        <f>ROUND(I119*H119,2)</f>
        <v>0</v>
      </c>
      <c r="BL119" s="16" t="s">
        <v>85</v>
      </c>
      <c r="BM119" s="140" t="s">
        <v>79</v>
      </c>
    </row>
    <row r="120" spans="2:65" s="1" customFormat="1" ht="76.349999999999994" customHeight="1">
      <c r="B120" s="128"/>
      <c r="C120" s="129" t="s">
        <v>75</v>
      </c>
      <c r="D120" s="129" t="s">
        <v>159</v>
      </c>
      <c r="E120" s="130" t="s">
        <v>1429</v>
      </c>
      <c r="F120" s="131" t="s">
        <v>1430</v>
      </c>
      <c r="G120" s="132" t="s">
        <v>1</v>
      </c>
      <c r="H120" s="133">
        <v>1</v>
      </c>
      <c r="I120" s="134"/>
      <c r="J120" s="134">
        <f>ROUND(I120*H120,2)</f>
        <v>0</v>
      </c>
      <c r="K120" s="135"/>
      <c r="L120" s="28"/>
      <c r="M120" s="173" t="s">
        <v>1</v>
      </c>
      <c r="N120" s="174" t="s">
        <v>35</v>
      </c>
      <c r="O120" s="175">
        <v>0</v>
      </c>
      <c r="P120" s="175">
        <f>O120*H120</f>
        <v>0</v>
      </c>
      <c r="Q120" s="175">
        <v>0</v>
      </c>
      <c r="R120" s="175">
        <f>Q120*H120</f>
        <v>0</v>
      </c>
      <c r="S120" s="175">
        <v>0</v>
      </c>
      <c r="T120" s="176">
        <f>S120*H120</f>
        <v>0</v>
      </c>
      <c r="AR120" s="140" t="s">
        <v>85</v>
      </c>
      <c r="AT120" s="140" t="s">
        <v>159</v>
      </c>
      <c r="AU120" s="140" t="s">
        <v>75</v>
      </c>
      <c r="AY120" s="16" t="s">
        <v>157</v>
      </c>
      <c r="BE120" s="141">
        <f>IF(N120="základní",J120,0)</f>
        <v>0</v>
      </c>
      <c r="BF120" s="141">
        <f>IF(N120="snížená",J120,0)</f>
        <v>0</v>
      </c>
      <c r="BG120" s="141">
        <f>IF(N120="zákl. přenesená",J120,0)</f>
        <v>0</v>
      </c>
      <c r="BH120" s="141">
        <f>IF(N120="sníž. přenesená",J120,0)</f>
        <v>0</v>
      </c>
      <c r="BI120" s="141">
        <f>IF(N120="nulová",J120,0)</f>
        <v>0</v>
      </c>
      <c r="BJ120" s="16" t="s">
        <v>75</v>
      </c>
      <c r="BK120" s="141">
        <f>ROUND(I120*H120,2)</f>
        <v>0</v>
      </c>
      <c r="BL120" s="16" t="s">
        <v>85</v>
      </c>
      <c r="BM120" s="140" t="s">
        <v>85</v>
      </c>
    </row>
    <row r="121" spans="2:65" s="1" customFormat="1" ht="6.9" customHeight="1">
      <c r="B121" s="40"/>
      <c r="C121" s="41"/>
      <c r="D121" s="41"/>
      <c r="E121" s="41"/>
      <c r="F121" s="41"/>
      <c r="G121" s="41"/>
      <c r="H121" s="41"/>
      <c r="I121" s="41"/>
      <c r="J121" s="41"/>
      <c r="K121" s="41"/>
      <c r="L121" s="28"/>
    </row>
  </sheetData>
  <autoFilter ref="C116:K120" xr:uid="{00000000-0009-0000-0000-000009000000}"/>
  <mergeCells count="9">
    <mergeCell ref="E87:H87"/>
    <mergeCell ref="E107:H107"/>
    <mergeCell ref="E109:H109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B2:BM137"/>
  <sheetViews>
    <sheetView showGridLines="0" topLeftCell="A113" workbookViewId="0">
      <selection activeCell="I121" sqref="I121:I136"/>
    </sheetView>
  </sheetViews>
  <sheetFormatPr defaultRowHeight="10.199999999999999"/>
  <cols>
    <col min="1" max="1" width="8.28515625" customWidth="1"/>
    <col min="2" max="2" width="1.140625" customWidth="1"/>
    <col min="3" max="3" width="4.140625" customWidth="1"/>
    <col min="4" max="4" width="4.28515625" customWidth="1"/>
    <col min="5" max="5" width="17.140625" customWidth="1"/>
    <col min="6" max="6" width="50.85546875" customWidth="1"/>
    <col min="7" max="7" width="7.42578125" customWidth="1"/>
    <col min="8" max="8" width="14" customWidth="1"/>
    <col min="9" max="9" width="15.85546875" customWidth="1"/>
    <col min="10" max="10" width="22.28515625" customWidth="1"/>
    <col min="11" max="11" width="22.28515625" hidden="1" customWidth="1"/>
    <col min="12" max="12" width="9.28515625" customWidth="1"/>
    <col min="13" max="13" width="10.85546875" hidden="1" customWidth="1"/>
    <col min="14" max="14" width="9.28515625" hidden="1"/>
    <col min="15" max="20" width="14.140625" hidden="1" customWidth="1"/>
    <col min="21" max="21" width="16.28515625" hidden="1" customWidth="1"/>
    <col min="22" max="22" width="12.28515625" customWidth="1"/>
    <col min="23" max="23" width="16.28515625" customWidth="1"/>
    <col min="24" max="24" width="12.28515625" customWidth="1"/>
    <col min="25" max="25" width="15" customWidth="1"/>
    <col min="26" max="26" width="11" customWidth="1"/>
    <col min="27" max="27" width="15" customWidth="1"/>
    <col min="28" max="28" width="16.28515625" customWidth="1"/>
    <col min="29" max="29" width="11" customWidth="1"/>
    <col min="30" max="30" width="15" customWidth="1"/>
    <col min="31" max="31" width="16.28515625" customWidth="1"/>
    <col min="44" max="65" width="9.28515625" hidden="1"/>
  </cols>
  <sheetData>
    <row r="2" spans="2:46" ht="36.9" customHeight="1">
      <c r="L2" s="184" t="s">
        <v>5</v>
      </c>
      <c r="M2" s="185"/>
      <c r="N2" s="185"/>
      <c r="O2" s="185"/>
      <c r="P2" s="185"/>
      <c r="Q2" s="185"/>
      <c r="R2" s="185"/>
      <c r="S2" s="185"/>
      <c r="T2" s="185"/>
      <c r="U2" s="185"/>
      <c r="V2" s="185"/>
      <c r="AT2" s="16" t="s">
        <v>105</v>
      </c>
    </row>
    <row r="3" spans="2:46" ht="6.9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  <c r="AT3" s="16" t="s">
        <v>79</v>
      </c>
    </row>
    <row r="4" spans="2:46" ht="24.9" customHeight="1">
      <c r="B4" s="19"/>
      <c r="D4" s="20" t="s">
        <v>112</v>
      </c>
      <c r="L4" s="19"/>
      <c r="M4" s="84" t="s">
        <v>10</v>
      </c>
      <c r="AT4" s="16" t="s">
        <v>3</v>
      </c>
    </row>
    <row r="5" spans="2:46" ht="6.9" customHeight="1">
      <c r="B5" s="19"/>
      <c r="L5" s="19"/>
    </row>
    <row r="6" spans="2:46" ht="12" customHeight="1">
      <c r="B6" s="19"/>
      <c r="D6" s="25" t="s">
        <v>14</v>
      </c>
      <c r="L6" s="19"/>
    </row>
    <row r="7" spans="2:46" ht="26.25" customHeight="1">
      <c r="B7" s="19"/>
      <c r="E7" s="212" t="str">
        <f>'Rekapitulace stavby'!K6</f>
        <v xml:space="preserve"> Kulturní a kreativní centrum Kbely, Mladoboleslavská 1116, Praha 19 Kbely</v>
      </c>
      <c r="F7" s="213"/>
      <c r="G7" s="213"/>
      <c r="H7" s="213"/>
      <c r="L7" s="19"/>
    </row>
    <row r="8" spans="2:46" s="1" customFormat="1" ht="12" customHeight="1">
      <c r="B8" s="28"/>
      <c r="D8" s="25" t="s">
        <v>113</v>
      </c>
      <c r="L8" s="28"/>
    </row>
    <row r="9" spans="2:46" s="1" customFormat="1" ht="16.5" customHeight="1">
      <c r="B9" s="28"/>
      <c r="E9" s="204" t="s">
        <v>1431</v>
      </c>
      <c r="F9" s="211"/>
      <c r="G9" s="211"/>
      <c r="H9" s="211"/>
      <c r="L9" s="28"/>
    </row>
    <row r="10" spans="2:46" s="1" customFormat="1">
      <c r="B10" s="28"/>
      <c r="L10" s="28"/>
    </row>
    <row r="11" spans="2:46" s="1" customFormat="1" ht="12" customHeight="1">
      <c r="B11" s="28"/>
      <c r="D11" s="25" t="s">
        <v>16</v>
      </c>
      <c r="F11" s="23" t="s">
        <v>1</v>
      </c>
      <c r="I11" s="25" t="s">
        <v>17</v>
      </c>
      <c r="J11" s="23" t="s">
        <v>1</v>
      </c>
      <c r="L11" s="28"/>
    </row>
    <row r="12" spans="2:46" s="1" customFormat="1" ht="12" customHeight="1">
      <c r="B12" s="28"/>
      <c r="D12" s="25" t="s">
        <v>18</v>
      </c>
      <c r="F12" s="23" t="s">
        <v>19</v>
      </c>
      <c r="I12" s="25" t="s">
        <v>20</v>
      </c>
      <c r="J12" s="48" t="str">
        <f>'Rekapitulace stavby'!AN8</f>
        <v>26. 8. 2024</v>
      </c>
      <c r="L12" s="28"/>
    </row>
    <row r="13" spans="2:46" s="1" customFormat="1" ht="10.8" customHeight="1">
      <c r="B13" s="28"/>
      <c r="L13" s="28"/>
    </row>
    <row r="14" spans="2:46" s="1" customFormat="1" ht="12" customHeight="1">
      <c r="B14" s="28"/>
      <c r="D14" s="25" t="s">
        <v>22</v>
      </c>
      <c r="I14" s="25" t="s">
        <v>23</v>
      </c>
      <c r="J14" s="23" t="str">
        <f>IF('Rekapitulace stavby'!AN10="","",'Rekapitulace stavby'!AN10)</f>
        <v/>
      </c>
      <c r="L14" s="28"/>
    </row>
    <row r="15" spans="2:46" s="1" customFormat="1" ht="18" customHeight="1">
      <c r="B15" s="28"/>
      <c r="E15" s="23" t="str">
        <f>IF('Rekapitulace stavby'!E11="","",'Rekapitulace stavby'!E11)</f>
        <v xml:space="preserve"> </v>
      </c>
      <c r="I15" s="25" t="s">
        <v>24</v>
      </c>
      <c r="J15" s="23" t="str">
        <f>IF('Rekapitulace stavby'!AN11="","",'Rekapitulace stavby'!AN11)</f>
        <v/>
      </c>
      <c r="L15" s="28"/>
    </row>
    <row r="16" spans="2:46" s="1" customFormat="1" ht="6.9" customHeight="1">
      <c r="B16" s="28"/>
      <c r="L16" s="28"/>
    </row>
    <row r="17" spans="2:12" s="1" customFormat="1" ht="12" customHeight="1">
      <c r="B17" s="28"/>
      <c r="D17" s="25" t="s">
        <v>25</v>
      </c>
      <c r="I17" s="25" t="s">
        <v>23</v>
      </c>
      <c r="J17" s="23" t="str">
        <f>'Rekapitulace stavby'!AN13</f>
        <v/>
      </c>
      <c r="L17" s="28"/>
    </row>
    <row r="18" spans="2:12" s="1" customFormat="1" ht="18" customHeight="1">
      <c r="B18" s="28"/>
      <c r="E18" s="198" t="str">
        <f>'Rekapitulace stavby'!E14</f>
        <v xml:space="preserve"> </v>
      </c>
      <c r="F18" s="198"/>
      <c r="G18" s="198"/>
      <c r="H18" s="198"/>
      <c r="I18" s="25" t="s">
        <v>24</v>
      </c>
      <c r="J18" s="23" t="str">
        <f>'Rekapitulace stavby'!AN14</f>
        <v/>
      </c>
      <c r="L18" s="28"/>
    </row>
    <row r="19" spans="2:12" s="1" customFormat="1" ht="6.9" customHeight="1">
      <c r="B19" s="28"/>
      <c r="L19" s="28"/>
    </row>
    <row r="20" spans="2:12" s="1" customFormat="1" ht="12" customHeight="1">
      <c r="B20" s="28"/>
      <c r="D20" s="25" t="s">
        <v>26</v>
      </c>
      <c r="I20" s="25" t="s">
        <v>23</v>
      </c>
      <c r="J20" s="23" t="str">
        <f>IF('Rekapitulace stavby'!AN16="","",'Rekapitulace stavby'!AN16)</f>
        <v/>
      </c>
      <c r="L20" s="28"/>
    </row>
    <row r="21" spans="2:12" s="1" customFormat="1" ht="18" customHeight="1">
      <c r="B21" s="28"/>
      <c r="E21" s="23" t="str">
        <f>IF('Rekapitulace stavby'!E17="","",'Rekapitulace stavby'!E17)</f>
        <v xml:space="preserve"> </v>
      </c>
      <c r="I21" s="25" t="s">
        <v>24</v>
      </c>
      <c r="J21" s="23" t="str">
        <f>IF('Rekapitulace stavby'!AN17="","",'Rekapitulace stavby'!AN17)</f>
        <v/>
      </c>
      <c r="L21" s="28"/>
    </row>
    <row r="22" spans="2:12" s="1" customFormat="1" ht="6.9" customHeight="1">
      <c r="B22" s="28"/>
      <c r="L22" s="28"/>
    </row>
    <row r="23" spans="2:12" s="1" customFormat="1" ht="12" customHeight="1">
      <c r="B23" s="28"/>
      <c r="D23" s="25" t="s">
        <v>27</v>
      </c>
      <c r="I23" s="25" t="s">
        <v>23</v>
      </c>
      <c r="J23" s="23" t="str">
        <f>IF('Rekapitulace stavby'!AN19="","",'Rekapitulace stavby'!AN19)</f>
        <v/>
      </c>
      <c r="L23" s="28"/>
    </row>
    <row r="24" spans="2:12" s="1" customFormat="1" ht="18" customHeight="1">
      <c r="B24" s="28"/>
      <c r="E24" s="23" t="str">
        <f>IF('Rekapitulace stavby'!E20="","",'Rekapitulace stavby'!E20)</f>
        <v xml:space="preserve"> </v>
      </c>
      <c r="I24" s="25" t="s">
        <v>24</v>
      </c>
      <c r="J24" s="23" t="str">
        <f>IF('Rekapitulace stavby'!AN20="","",'Rekapitulace stavby'!AN20)</f>
        <v/>
      </c>
      <c r="L24" s="28"/>
    </row>
    <row r="25" spans="2:12" s="1" customFormat="1" ht="6.9" customHeight="1">
      <c r="B25" s="28"/>
      <c r="L25" s="28"/>
    </row>
    <row r="26" spans="2:12" s="1" customFormat="1" ht="12" customHeight="1">
      <c r="B26" s="28"/>
      <c r="D26" s="25" t="s">
        <v>29</v>
      </c>
      <c r="L26" s="28"/>
    </row>
    <row r="27" spans="2:12" s="7" customFormat="1" ht="16.5" customHeight="1">
      <c r="B27" s="85"/>
      <c r="E27" s="200" t="s">
        <v>1</v>
      </c>
      <c r="F27" s="200"/>
      <c r="G27" s="200"/>
      <c r="H27" s="200"/>
      <c r="L27" s="85"/>
    </row>
    <row r="28" spans="2:12" s="1" customFormat="1" ht="6.9" customHeight="1">
      <c r="B28" s="28"/>
      <c r="L28" s="28"/>
    </row>
    <row r="29" spans="2:12" s="1" customFormat="1" ht="6.9" customHeight="1">
      <c r="B29" s="28"/>
      <c r="D29" s="49"/>
      <c r="E29" s="49"/>
      <c r="F29" s="49"/>
      <c r="G29" s="49"/>
      <c r="H29" s="49"/>
      <c r="I29" s="49"/>
      <c r="J29" s="49"/>
      <c r="K29" s="49"/>
      <c r="L29" s="28"/>
    </row>
    <row r="30" spans="2:12" s="1" customFormat="1" ht="25.35" customHeight="1">
      <c r="B30" s="28"/>
      <c r="D30" s="86" t="s">
        <v>30</v>
      </c>
      <c r="J30" s="62">
        <f>ROUND(J118, 2)</f>
        <v>0</v>
      </c>
      <c r="L30" s="28"/>
    </row>
    <row r="31" spans="2:12" s="1" customFormat="1" ht="6.9" customHeight="1">
      <c r="B31" s="28"/>
      <c r="D31" s="49"/>
      <c r="E31" s="49"/>
      <c r="F31" s="49"/>
      <c r="G31" s="49"/>
      <c r="H31" s="49"/>
      <c r="I31" s="49"/>
      <c r="J31" s="49"/>
      <c r="K31" s="49"/>
      <c r="L31" s="28"/>
    </row>
    <row r="32" spans="2:12" s="1" customFormat="1" ht="14.4" customHeight="1">
      <c r="B32" s="28"/>
      <c r="F32" s="31" t="s">
        <v>32</v>
      </c>
      <c r="I32" s="31" t="s">
        <v>31</v>
      </c>
      <c r="J32" s="31" t="s">
        <v>33</v>
      </c>
      <c r="L32" s="28"/>
    </row>
    <row r="33" spans="2:12" s="1" customFormat="1" ht="14.4" customHeight="1">
      <c r="B33" s="28"/>
      <c r="D33" s="51" t="s">
        <v>34</v>
      </c>
      <c r="E33" s="25" t="s">
        <v>35</v>
      </c>
      <c r="F33" s="87">
        <f>ROUND((SUM(BE118:BE136)),  2)</f>
        <v>0</v>
      </c>
      <c r="I33" s="88">
        <v>0.21</v>
      </c>
      <c r="J33" s="87">
        <f>ROUND(((SUM(BE118:BE136))*I33),  2)</f>
        <v>0</v>
      </c>
      <c r="L33" s="28"/>
    </row>
    <row r="34" spans="2:12" s="1" customFormat="1" ht="14.4" customHeight="1">
      <c r="B34" s="28"/>
      <c r="E34" s="25" t="s">
        <v>36</v>
      </c>
      <c r="F34" s="87">
        <f>ROUND((SUM(BF118:BF136)),  2)</f>
        <v>0</v>
      </c>
      <c r="I34" s="88">
        <v>0.12</v>
      </c>
      <c r="J34" s="87">
        <f>ROUND(((SUM(BF118:BF136))*I34),  2)</f>
        <v>0</v>
      </c>
      <c r="L34" s="28"/>
    </row>
    <row r="35" spans="2:12" s="1" customFormat="1" ht="14.4" hidden="1" customHeight="1">
      <c r="B35" s="28"/>
      <c r="E35" s="25" t="s">
        <v>37</v>
      </c>
      <c r="F35" s="87">
        <f>ROUND((SUM(BG118:BG136)),  2)</f>
        <v>0</v>
      </c>
      <c r="I35" s="88">
        <v>0.21</v>
      </c>
      <c r="J35" s="87">
        <f>0</f>
        <v>0</v>
      </c>
      <c r="L35" s="28"/>
    </row>
    <row r="36" spans="2:12" s="1" customFormat="1" ht="14.4" hidden="1" customHeight="1">
      <c r="B36" s="28"/>
      <c r="E36" s="25" t="s">
        <v>38</v>
      </c>
      <c r="F36" s="87">
        <f>ROUND((SUM(BH118:BH136)),  2)</f>
        <v>0</v>
      </c>
      <c r="I36" s="88">
        <v>0.12</v>
      </c>
      <c r="J36" s="87">
        <f>0</f>
        <v>0</v>
      </c>
      <c r="L36" s="28"/>
    </row>
    <row r="37" spans="2:12" s="1" customFormat="1" ht="14.4" hidden="1" customHeight="1">
      <c r="B37" s="28"/>
      <c r="E37" s="25" t="s">
        <v>39</v>
      </c>
      <c r="F37" s="87">
        <f>ROUND((SUM(BI118:BI136)),  2)</f>
        <v>0</v>
      </c>
      <c r="I37" s="88">
        <v>0</v>
      </c>
      <c r="J37" s="87">
        <f>0</f>
        <v>0</v>
      </c>
      <c r="L37" s="28"/>
    </row>
    <row r="38" spans="2:12" s="1" customFormat="1" ht="6.9" customHeight="1">
      <c r="B38" s="28"/>
      <c r="L38" s="28"/>
    </row>
    <row r="39" spans="2:12" s="1" customFormat="1" ht="25.35" customHeight="1">
      <c r="B39" s="28"/>
      <c r="C39" s="89"/>
      <c r="D39" s="90" t="s">
        <v>40</v>
      </c>
      <c r="E39" s="53"/>
      <c r="F39" s="53"/>
      <c r="G39" s="91" t="s">
        <v>41</v>
      </c>
      <c r="H39" s="92" t="s">
        <v>42</v>
      </c>
      <c r="I39" s="53"/>
      <c r="J39" s="93">
        <f>SUM(J30:J37)</f>
        <v>0</v>
      </c>
      <c r="K39" s="94"/>
      <c r="L39" s="28"/>
    </row>
    <row r="40" spans="2:12" s="1" customFormat="1" ht="14.4" customHeight="1">
      <c r="B40" s="28"/>
      <c r="L40" s="28"/>
    </row>
    <row r="41" spans="2:12" ht="14.4" customHeight="1">
      <c r="B41" s="19"/>
      <c r="L41" s="19"/>
    </row>
    <row r="42" spans="2:12" ht="14.4" customHeight="1">
      <c r="B42" s="19"/>
      <c r="L42" s="19"/>
    </row>
    <row r="43" spans="2:12" ht="14.4" customHeight="1">
      <c r="B43" s="19"/>
      <c r="L43" s="19"/>
    </row>
    <row r="44" spans="2:12" ht="14.4" customHeight="1">
      <c r="B44" s="19"/>
      <c r="L44" s="19"/>
    </row>
    <row r="45" spans="2:12" ht="14.4" customHeight="1">
      <c r="B45" s="19"/>
      <c r="L45" s="19"/>
    </row>
    <row r="46" spans="2:12" ht="14.4" customHeight="1">
      <c r="B46" s="19"/>
      <c r="L46" s="19"/>
    </row>
    <row r="47" spans="2:12" ht="14.4" customHeight="1">
      <c r="B47" s="19"/>
      <c r="L47" s="19"/>
    </row>
    <row r="48" spans="2:12" ht="14.4" customHeight="1">
      <c r="B48" s="19"/>
      <c r="L48" s="19"/>
    </row>
    <row r="49" spans="2:12" ht="14.4" customHeight="1">
      <c r="B49" s="19"/>
      <c r="L49" s="19"/>
    </row>
    <row r="50" spans="2:12" s="1" customFormat="1" ht="14.4" customHeight="1">
      <c r="B50" s="28"/>
      <c r="D50" s="37" t="s">
        <v>43</v>
      </c>
      <c r="E50" s="38"/>
      <c r="F50" s="38"/>
      <c r="G50" s="37" t="s">
        <v>44</v>
      </c>
      <c r="H50" s="38"/>
      <c r="I50" s="38"/>
      <c r="J50" s="38"/>
      <c r="K50" s="38"/>
      <c r="L50" s="28"/>
    </row>
    <row r="51" spans="2:12">
      <c r="B51" s="19"/>
      <c r="L51" s="19"/>
    </row>
    <row r="52" spans="2:12">
      <c r="B52" s="19"/>
      <c r="L52" s="19"/>
    </row>
    <row r="53" spans="2:12">
      <c r="B53" s="19"/>
      <c r="L53" s="19"/>
    </row>
    <row r="54" spans="2:12">
      <c r="B54" s="19"/>
      <c r="L54" s="19"/>
    </row>
    <row r="55" spans="2:12">
      <c r="B55" s="19"/>
      <c r="L55" s="19"/>
    </row>
    <row r="56" spans="2:12">
      <c r="B56" s="19"/>
      <c r="L56" s="19"/>
    </row>
    <row r="57" spans="2:12">
      <c r="B57" s="19"/>
      <c r="L57" s="19"/>
    </row>
    <row r="58" spans="2:12">
      <c r="B58" s="19"/>
      <c r="L58" s="19"/>
    </row>
    <row r="59" spans="2:12">
      <c r="B59" s="19"/>
      <c r="L59" s="19"/>
    </row>
    <row r="60" spans="2:12">
      <c r="B60" s="19"/>
      <c r="L60" s="19"/>
    </row>
    <row r="61" spans="2:12" s="1" customFormat="1" ht="13.2">
      <c r="B61" s="28"/>
      <c r="D61" s="39" t="s">
        <v>45</v>
      </c>
      <c r="E61" s="30"/>
      <c r="F61" s="95" t="s">
        <v>46</v>
      </c>
      <c r="G61" s="39" t="s">
        <v>45</v>
      </c>
      <c r="H61" s="30"/>
      <c r="I61" s="30"/>
      <c r="J61" s="96" t="s">
        <v>46</v>
      </c>
      <c r="K61" s="30"/>
      <c r="L61" s="28"/>
    </row>
    <row r="62" spans="2:12">
      <c r="B62" s="19"/>
      <c r="L62" s="19"/>
    </row>
    <row r="63" spans="2:12">
      <c r="B63" s="19"/>
      <c r="L63" s="19"/>
    </row>
    <row r="64" spans="2:12">
      <c r="B64" s="19"/>
      <c r="L64" s="19"/>
    </row>
    <row r="65" spans="2:12" s="1" customFormat="1" ht="13.2">
      <c r="B65" s="28"/>
      <c r="D65" s="37" t="s">
        <v>47</v>
      </c>
      <c r="E65" s="38"/>
      <c r="F65" s="38"/>
      <c r="G65" s="37" t="s">
        <v>48</v>
      </c>
      <c r="H65" s="38"/>
      <c r="I65" s="38"/>
      <c r="J65" s="38"/>
      <c r="K65" s="38"/>
      <c r="L65" s="28"/>
    </row>
    <row r="66" spans="2:12">
      <c r="B66" s="19"/>
      <c r="L66" s="19"/>
    </row>
    <row r="67" spans="2:12">
      <c r="B67" s="19"/>
      <c r="L67" s="19"/>
    </row>
    <row r="68" spans="2:12">
      <c r="B68" s="19"/>
      <c r="L68" s="19"/>
    </row>
    <row r="69" spans="2:12">
      <c r="B69" s="19"/>
      <c r="L69" s="19"/>
    </row>
    <row r="70" spans="2:12">
      <c r="B70" s="19"/>
      <c r="L70" s="19"/>
    </row>
    <row r="71" spans="2:12">
      <c r="B71" s="19"/>
      <c r="L71" s="19"/>
    </row>
    <row r="72" spans="2:12">
      <c r="B72" s="19"/>
      <c r="L72" s="19"/>
    </row>
    <row r="73" spans="2:12">
      <c r="B73" s="19"/>
      <c r="L73" s="19"/>
    </row>
    <row r="74" spans="2:12">
      <c r="B74" s="19"/>
      <c r="L74" s="19"/>
    </row>
    <row r="75" spans="2:12">
      <c r="B75" s="19"/>
      <c r="L75" s="19"/>
    </row>
    <row r="76" spans="2:12" s="1" customFormat="1" ht="13.2">
      <c r="B76" s="28"/>
      <c r="D76" s="39" t="s">
        <v>45</v>
      </c>
      <c r="E76" s="30"/>
      <c r="F76" s="95" t="s">
        <v>46</v>
      </c>
      <c r="G76" s="39" t="s">
        <v>45</v>
      </c>
      <c r="H76" s="30"/>
      <c r="I76" s="30"/>
      <c r="J76" s="96" t="s">
        <v>46</v>
      </c>
      <c r="K76" s="30"/>
      <c r="L76" s="28"/>
    </row>
    <row r="77" spans="2:12" s="1" customFormat="1" ht="14.4" customHeight="1">
      <c r="B77" s="40"/>
      <c r="C77" s="41"/>
      <c r="D77" s="41"/>
      <c r="E77" s="41"/>
      <c r="F77" s="41"/>
      <c r="G77" s="41"/>
      <c r="H77" s="41"/>
      <c r="I77" s="41"/>
      <c r="J77" s="41"/>
      <c r="K77" s="41"/>
      <c r="L77" s="28"/>
    </row>
    <row r="81" spans="2:47" s="1" customFormat="1" ht="6.9" customHeight="1">
      <c r="B81" s="42"/>
      <c r="C81" s="43"/>
      <c r="D81" s="43"/>
      <c r="E81" s="43"/>
      <c r="F81" s="43"/>
      <c r="G81" s="43"/>
      <c r="H81" s="43"/>
      <c r="I81" s="43"/>
      <c r="J81" s="43"/>
      <c r="K81" s="43"/>
      <c r="L81" s="28"/>
    </row>
    <row r="82" spans="2:47" s="1" customFormat="1" ht="24.9" customHeight="1">
      <c r="B82" s="28"/>
      <c r="C82" s="20" t="s">
        <v>115</v>
      </c>
      <c r="L82" s="28"/>
    </row>
    <row r="83" spans="2:47" s="1" customFormat="1" ht="6.9" customHeight="1">
      <c r="B83" s="28"/>
      <c r="L83" s="28"/>
    </row>
    <row r="84" spans="2:47" s="1" customFormat="1" ht="12" customHeight="1">
      <c r="B84" s="28"/>
      <c r="C84" s="25" t="s">
        <v>14</v>
      </c>
      <c r="L84" s="28"/>
    </row>
    <row r="85" spans="2:47" s="1" customFormat="1" ht="26.25" customHeight="1">
      <c r="B85" s="28"/>
      <c r="E85" s="212" t="str">
        <f>E7</f>
        <v xml:space="preserve"> Kulturní a kreativní centrum Kbely, Mladoboleslavská 1116, Praha 19 Kbely</v>
      </c>
      <c r="F85" s="213"/>
      <c r="G85" s="213"/>
      <c r="H85" s="213"/>
      <c r="L85" s="28"/>
    </row>
    <row r="86" spans="2:47" s="1" customFormat="1" ht="12" customHeight="1">
      <c r="B86" s="28"/>
      <c r="C86" s="25" t="s">
        <v>113</v>
      </c>
      <c r="L86" s="28"/>
    </row>
    <row r="87" spans="2:47" s="1" customFormat="1" ht="16.5" customHeight="1">
      <c r="B87" s="28"/>
      <c r="E87" s="204" t="str">
        <f>E9</f>
        <v>10 - sanitární vybavení</v>
      </c>
      <c r="F87" s="211"/>
      <c r="G87" s="211"/>
      <c r="H87" s="211"/>
      <c r="L87" s="28"/>
    </row>
    <row r="88" spans="2:47" s="1" customFormat="1" ht="6.9" customHeight="1">
      <c r="B88" s="28"/>
      <c r="L88" s="28"/>
    </row>
    <row r="89" spans="2:47" s="1" customFormat="1" ht="12" customHeight="1">
      <c r="B89" s="28"/>
      <c r="C89" s="25" t="s">
        <v>18</v>
      </c>
      <c r="F89" s="23" t="str">
        <f>F12</f>
        <v xml:space="preserve"> </v>
      </c>
      <c r="I89" s="25" t="s">
        <v>20</v>
      </c>
      <c r="J89" s="48" t="str">
        <f>IF(J12="","",J12)</f>
        <v>26. 8. 2024</v>
      </c>
      <c r="L89" s="28"/>
    </row>
    <row r="90" spans="2:47" s="1" customFormat="1" ht="6.9" customHeight="1">
      <c r="B90" s="28"/>
      <c r="L90" s="28"/>
    </row>
    <row r="91" spans="2:47" s="1" customFormat="1" ht="15.15" customHeight="1">
      <c r="B91" s="28"/>
      <c r="C91" s="25" t="s">
        <v>22</v>
      </c>
      <c r="F91" s="23" t="str">
        <f>E15</f>
        <v xml:space="preserve"> </v>
      </c>
      <c r="I91" s="25" t="s">
        <v>26</v>
      </c>
      <c r="J91" s="26" t="str">
        <f>E21</f>
        <v xml:space="preserve"> </v>
      </c>
      <c r="L91" s="28"/>
    </row>
    <row r="92" spans="2:47" s="1" customFormat="1" ht="15.15" customHeight="1">
      <c r="B92" s="28"/>
      <c r="C92" s="25" t="s">
        <v>25</v>
      </c>
      <c r="F92" s="23" t="str">
        <f>IF(E18="","",E18)</f>
        <v xml:space="preserve"> </v>
      </c>
      <c r="I92" s="25" t="s">
        <v>27</v>
      </c>
      <c r="J92" s="26" t="str">
        <f>E24</f>
        <v xml:space="preserve"> </v>
      </c>
      <c r="L92" s="28"/>
    </row>
    <row r="93" spans="2:47" s="1" customFormat="1" ht="10.35" customHeight="1">
      <c r="B93" s="28"/>
      <c r="L93" s="28"/>
    </row>
    <row r="94" spans="2:47" s="1" customFormat="1" ht="29.25" customHeight="1">
      <c r="B94" s="28"/>
      <c r="C94" s="97" t="s">
        <v>116</v>
      </c>
      <c r="D94" s="89"/>
      <c r="E94" s="89"/>
      <c r="F94" s="89"/>
      <c r="G94" s="89"/>
      <c r="H94" s="89"/>
      <c r="I94" s="89"/>
      <c r="J94" s="98" t="s">
        <v>117</v>
      </c>
      <c r="K94" s="89"/>
      <c r="L94" s="28"/>
    </row>
    <row r="95" spans="2:47" s="1" customFormat="1" ht="10.35" customHeight="1">
      <c r="B95" s="28"/>
      <c r="L95" s="28"/>
    </row>
    <row r="96" spans="2:47" s="1" customFormat="1" ht="22.8" customHeight="1">
      <c r="B96" s="28"/>
      <c r="C96" s="99" t="s">
        <v>118</v>
      </c>
      <c r="J96" s="62">
        <f>J118</f>
        <v>0</v>
      </c>
      <c r="L96" s="28"/>
      <c r="AU96" s="16" t="s">
        <v>119</v>
      </c>
    </row>
    <row r="97" spans="2:12" s="8" customFormat="1" ht="24.9" customHeight="1">
      <c r="B97" s="100"/>
      <c r="D97" s="101" t="s">
        <v>1432</v>
      </c>
      <c r="E97" s="102"/>
      <c r="F97" s="102"/>
      <c r="G97" s="102"/>
      <c r="H97" s="102"/>
      <c r="I97" s="102"/>
      <c r="J97" s="103">
        <f>J119</f>
        <v>0</v>
      </c>
      <c r="L97" s="100"/>
    </row>
    <row r="98" spans="2:12" s="9" customFormat="1" ht="19.95" customHeight="1">
      <c r="B98" s="104"/>
      <c r="D98" s="105" t="s">
        <v>1433</v>
      </c>
      <c r="E98" s="106"/>
      <c r="F98" s="106"/>
      <c r="G98" s="106"/>
      <c r="H98" s="106"/>
      <c r="I98" s="106"/>
      <c r="J98" s="107">
        <f>J120</f>
        <v>0</v>
      </c>
      <c r="L98" s="104"/>
    </row>
    <row r="99" spans="2:12" s="1" customFormat="1" ht="21.75" customHeight="1">
      <c r="B99" s="28"/>
      <c r="L99" s="28"/>
    </row>
    <row r="100" spans="2:12" s="1" customFormat="1" ht="6.9" customHeight="1">
      <c r="B100" s="40"/>
      <c r="C100" s="41"/>
      <c r="D100" s="41"/>
      <c r="E100" s="41"/>
      <c r="F100" s="41"/>
      <c r="G100" s="41"/>
      <c r="H100" s="41"/>
      <c r="I100" s="41"/>
      <c r="J100" s="41"/>
      <c r="K100" s="41"/>
      <c r="L100" s="28"/>
    </row>
    <row r="104" spans="2:12" s="1" customFormat="1" ht="6.9" customHeight="1">
      <c r="B104" s="42"/>
      <c r="C104" s="43"/>
      <c r="D104" s="43"/>
      <c r="E104" s="43"/>
      <c r="F104" s="43"/>
      <c r="G104" s="43"/>
      <c r="H104" s="43"/>
      <c r="I104" s="43"/>
      <c r="J104" s="43"/>
      <c r="K104" s="43"/>
      <c r="L104" s="28"/>
    </row>
    <row r="105" spans="2:12" s="1" customFormat="1" ht="24.9" customHeight="1">
      <c r="B105" s="28"/>
      <c r="C105" s="20" t="s">
        <v>142</v>
      </c>
      <c r="L105" s="28"/>
    </row>
    <row r="106" spans="2:12" s="1" customFormat="1" ht="6.9" customHeight="1">
      <c r="B106" s="28"/>
      <c r="L106" s="28"/>
    </row>
    <row r="107" spans="2:12" s="1" customFormat="1" ht="12" customHeight="1">
      <c r="B107" s="28"/>
      <c r="C107" s="25" t="s">
        <v>14</v>
      </c>
      <c r="L107" s="28"/>
    </row>
    <row r="108" spans="2:12" s="1" customFormat="1" ht="26.25" customHeight="1">
      <c r="B108" s="28"/>
      <c r="E108" s="212" t="str">
        <f>E7</f>
        <v xml:space="preserve"> Kulturní a kreativní centrum Kbely, Mladoboleslavská 1116, Praha 19 Kbely</v>
      </c>
      <c r="F108" s="213"/>
      <c r="G108" s="213"/>
      <c r="H108" s="213"/>
      <c r="L108" s="28"/>
    </row>
    <row r="109" spans="2:12" s="1" customFormat="1" ht="12" customHeight="1">
      <c r="B109" s="28"/>
      <c r="C109" s="25" t="s">
        <v>113</v>
      </c>
      <c r="L109" s="28"/>
    </row>
    <row r="110" spans="2:12" s="1" customFormat="1" ht="16.5" customHeight="1">
      <c r="B110" s="28"/>
      <c r="E110" s="204" t="str">
        <f>E9</f>
        <v>10 - sanitární vybavení</v>
      </c>
      <c r="F110" s="211"/>
      <c r="G110" s="211"/>
      <c r="H110" s="211"/>
      <c r="L110" s="28"/>
    </row>
    <row r="111" spans="2:12" s="1" customFormat="1" ht="6.9" customHeight="1">
      <c r="B111" s="28"/>
      <c r="L111" s="28"/>
    </row>
    <row r="112" spans="2:12" s="1" customFormat="1" ht="12" customHeight="1">
      <c r="B112" s="28"/>
      <c r="C112" s="25" t="s">
        <v>18</v>
      </c>
      <c r="F112" s="23" t="str">
        <f>F12</f>
        <v xml:space="preserve"> </v>
      </c>
      <c r="I112" s="25" t="s">
        <v>20</v>
      </c>
      <c r="J112" s="48" t="str">
        <f>IF(J12="","",J12)</f>
        <v>26. 8. 2024</v>
      </c>
      <c r="L112" s="28"/>
    </row>
    <row r="113" spans="2:65" s="1" customFormat="1" ht="6.9" customHeight="1">
      <c r="B113" s="28"/>
      <c r="L113" s="28"/>
    </row>
    <row r="114" spans="2:65" s="1" customFormat="1" ht="15.15" customHeight="1">
      <c r="B114" s="28"/>
      <c r="C114" s="25" t="s">
        <v>22</v>
      </c>
      <c r="F114" s="23" t="str">
        <f>E15</f>
        <v xml:space="preserve"> </v>
      </c>
      <c r="I114" s="25" t="s">
        <v>26</v>
      </c>
      <c r="J114" s="26" t="str">
        <f>E21</f>
        <v xml:space="preserve"> </v>
      </c>
      <c r="L114" s="28"/>
    </row>
    <row r="115" spans="2:65" s="1" customFormat="1" ht="15.15" customHeight="1">
      <c r="B115" s="28"/>
      <c r="C115" s="25" t="s">
        <v>25</v>
      </c>
      <c r="F115" s="23" t="str">
        <f>IF(E18="","",E18)</f>
        <v xml:space="preserve"> </v>
      </c>
      <c r="I115" s="25" t="s">
        <v>27</v>
      </c>
      <c r="J115" s="26" t="str">
        <f>E24</f>
        <v xml:space="preserve"> </v>
      </c>
      <c r="L115" s="28"/>
    </row>
    <row r="116" spans="2:65" s="1" customFormat="1" ht="10.35" customHeight="1">
      <c r="B116" s="28"/>
      <c r="L116" s="28"/>
    </row>
    <row r="117" spans="2:65" s="10" customFormat="1" ht="29.25" customHeight="1">
      <c r="B117" s="108"/>
      <c r="C117" s="109" t="s">
        <v>143</v>
      </c>
      <c r="D117" s="110" t="s">
        <v>55</v>
      </c>
      <c r="E117" s="110" t="s">
        <v>51</v>
      </c>
      <c r="F117" s="110" t="s">
        <v>52</v>
      </c>
      <c r="G117" s="110" t="s">
        <v>144</v>
      </c>
      <c r="H117" s="110" t="s">
        <v>145</v>
      </c>
      <c r="I117" s="110" t="s">
        <v>146</v>
      </c>
      <c r="J117" s="111" t="s">
        <v>117</v>
      </c>
      <c r="K117" s="112" t="s">
        <v>147</v>
      </c>
      <c r="L117" s="108"/>
      <c r="M117" s="55" t="s">
        <v>1</v>
      </c>
      <c r="N117" s="56" t="s">
        <v>34</v>
      </c>
      <c r="O117" s="56" t="s">
        <v>148</v>
      </c>
      <c r="P117" s="56" t="s">
        <v>149</v>
      </c>
      <c r="Q117" s="56" t="s">
        <v>150</v>
      </c>
      <c r="R117" s="56" t="s">
        <v>151</v>
      </c>
      <c r="S117" s="56" t="s">
        <v>152</v>
      </c>
      <c r="T117" s="57" t="s">
        <v>153</v>
      </c>
    </row>
    <row r="118" spans="2:65" s="1" customFormat="1" ht="22.8" customHeight="1">
      <c r="B118" s="28"/>
      <c r="C118" s="60" t="s">
        <v>154</v>
      </c>
      <c r="J118" s="113">
        <f>BK118</f>
        <v>0</v>
      </c>
      <c r="L118" s="28"/>
      <c r="M118" s="58"/>
      <c r="N118" s="49"/>
      <c r="O118" s="49"/>
      <c r="P118" s="114">
        <f>P119</f>
        <v>0</v>
      </c>
      <c r="Q118" s="49"/>
      <c r="R118" s="114">
        <f>R119</f>
        <v>0</v>
      </c>
      <c r="S118" s="49"/>
      <c r="T118" s="115">
        <f>T119</f>
        <v>0</v>
      </c>
      <c r="AT118" s="16" t="s">
        <v>69</v>
      </c>
      <c r="AU118" s="16" t="s">
        <v>119</v>
      </c>
      <c r="BK118" s="116">
        <f>BK119</f>
        <v>0</v>
      </c>
    </row>
    <row r="119" spans="2:65" s="11" customFormat="1" ht="25.95" customHeight="1">
      <c r="B119" s="117"/>
      <c r="D119" s="118" t="s">
        <v>69</v>
      </c>
      <c r="E119" s="119" t="s">
        <v>155</v>
      </c>
      <c r="F119" s="119" t="s">
        <v>155</v>
      </c>
      <c r="J119" s="120">
        <f>BK119</f>
        <v>0</v>
      </c>
      <c r="L119" s="117"/>
      <c r="M119" s="121"/>
      <c r="P119" s="122">
        <f>P120</f>
        <v>0</v>
      </c>
      <c r="R119" s="122">
        <f>R120</f>
        <v>0</v>
      </c>
      <c r="T119" s="123">
        <f>T120</f>
        <v>0</v>
      </c>
      <c r="AR119" s="118" t="s">
        <v>75</v>
      </c>
      <c r="AT119" s="124" t="s">
        <v>69</v>
      </c>
      <c r="AU119" s="124" t="s">
        <v>70</v>
      </c>
      <c r="AY119" s="118" t="s">
        <v>157</v>
      </c>
      <c r="BK119" s="125">
        <f>BK120</f>
        <v>0</v>
      </c>
    </row>
    <row r="120" spans="2:65" s="11" customFormat="1" ht="22.8" customHeight="1">
      <c r="B120" s="117"/>
      <c r="D120" s="118" t="s">
        <v>69</v>
      </c>
      <c r="E120" s="126" t="s">
        <v>1434</v>
      </c>
      <c r="F120" s="126" t="s">
        <v>1435</v>
      </c>
      <c r="J120" s="127">
        <f>BK120</f>
        <v>0</v>
      </c>
      <c r="L120" s="117"/>
      <c r="M120" s="121"/>
      <c r="P120" s="122">
        <f>SUM(P121:P136)</f>
        <v>0</v>
      </c>
      <c r="R120" s="122">
        <f>SUM(R121:R136)</f>
        <v>0</v>
      </c>
      <c r="T120" s="123">
        <f>SUM(T121:T136)</f>
        <v>0</v>
      </c>
      <c r="AR120" s="118" t="s">
        <v>75</v>
      </c>
      <c r="AT120" s="124" t="s">
        <v>69</v>
      </c>
      <c r="AU120" s="124" t="s">
        <v>75</v>
      </c>
      <c r="AY120" s="118" t="s">
        <v>157</v>
      </c>
      <c r="BK120" s="125">
        <f>SUM(BK121:BK136)</f>
        <v>0</v>
      </c>
    </row>
    <row r="121" spans="2:65" s="1" customFormat="1" ht="16.5" customHeight="1">
      <c r="B121" s="128"/>
      <c r="C121" s="129" t="s">
        <v>75</v>
      </c>
      <c r="D121" s="129" t="s">
        <v>159</v>
      </c>
      <c r="E121" s="130" t="s">
        <v>1436</v>
      </c>
      <c r="F121" s="131" t="s">
        <v>1437</v>
      </c>
      <c r="G121" s="132" t="s">
        <v>361</v>
      </c>
      <c r="H121" s="133">
        <v>1</v>
      </c>
      <c r="I121" s="134"/>
      <c r="J121" s="134">
        <f t="shared" ref="J121:J136" si="0">ROUND(I121*H121,2)</f>
        <v>0</v>
      </c>
      <c r="K121" s="135"/>
      <c r="L121" s="28"/>
      <c r="M121" s="136" t="s">
        <v>1</v>
      </c>
      <c r="N121" s="137" t="s">
        <v>35</v>
      </c>
      <c r="O121" s="138">
        <v>0</v>
      </c>
      <c r="P121" s="138">
        <f t="shared" ref="P121:P136" si="1">O121*H121</f>
        <v>0</v>
      </c>
      <c r="Q121" s="138">
        <v>0</v>
      </c>
      <c r="R121" s="138">
        <f t="shared" ref="R121:R136" si="2">Q121*H121</f>
        <v>0</v>
      </c>
      <c r="S121" s="138">
        <v>0</v>
      </c>
      <c r="T121" s="139">
        <f t="shared" ref="T121:T136" si="3">S121*H121</f>
        <v>0</v>
      </c>
      <c r="AR121" s="140" t="s">
        <v>85</v>
      </c>
      <c r="AT121" s="140" t="s">
        <v>159</v>
      </c>
      <c r="AU121" s="140" t="s">
        <v>79</v>
      </c>
      <c r="AY121" s="16" t="s">
        <v>157</v>
      </c>
      <c r="BE121" s="141">
        <f t="shared" ref="BE121:BE136" si="4">IF(N121="základní",J121,0)</f>
        <v>0</v>
      </c>
      <c r="BF121" s="141">
        <f t="shared" ref="BF121:BF136" si="5">IF(N121="snížená",J121,0)</f>
        <v>0</v>
      </c>
      <c r="BG121" s="141">
        <f t="shared" ref="BG121:BG136" si="6">IF(N121="zákl. přenesená",J121,0)</f>
        <v>0</v>
      </c>
      <c r="BH121" s="141">
        <f t="shared" ref="BH121:BH136" si="7">IF(N121="sníž. přenesená",J121,0)</f>
        <v>0</v>
      </c>
      <c r="BI121" s="141">
        <f t="shared" ref="BI121:BI136" si="8">IF(N121="nulová",J121,0)</f>
        <v>0</v>
      </c>
      <c r="BJ121" s="16" t="s">
        <v>75</v>
      </c>
      <c r="BK121" s="141">
        <f t="shared" ref="BK121:BK136" si="9">ROUND(I121*H121,2)</f>
        <v>0</v>
      </c>
      <c r="BL121" s="16" t="s">
        <v>85</v>
      </c>
      <c r="BM121" s="140" t="s">
        <v>79</v>
      </c>
    </row>
    <row r="122" spans="2:65" s="1" customFormat="1" ht="24.15" customHeight="1">
      <c r="B122" s="128"/>
      <c r="C122" s="129" t="s">
        <v>79</v>
      </c>
      <c r="D122" s="129" t="s">
        <v>159</v>
      </c>
      <c r="E122" s="130" t="s">
        <v>1438</v>
      </c>
      <c r="F122" s="131" t="s">
        <v>1439</v>
      </c>
      <c r="G122" s="132" t="s">
        <v>443</v>
      </c>
      <c r="H122" s="133">
        <v>2</v>
      </c>
      <c r="I122" s="134"/>
      <c r="J122" s="134">
        <f t="shared" si="0"/>
        <v>0</v>
      </c>
      <c r="K122" s="135"/>
      <c r="L122" s="28"/>
      <c r="M122" s="136" t="s">
        <v>1</v>
      </c>
      <c r="N122" s="137" t="s">
        <v>35</v>
      </c>
      <c r="O122" s="138">
        <v>0</v>
      </c>
      <c r="P122" s="138">
        <f t="shared" si="1"/>
        <v>0</v>
      </c>
      <c r="Q122" s="138">
        <v>0</v>
      </c>
      <c r="R122" s="138">
        <f t="shared" si="2"/>
        <v>0</v>
      </c>
      <c r="S122" s="138">
        <v>0</v>
      </c>
      <c r="T122" s="139">
        <f t="shared" si="3"/>
        <v>0</v>
      </c>
      <c r="AR122" s="140" t="s">
        <v>85</v>
      </c>
      <c r="AT122" s="140" t="s">
        <v>159</v>
      </c>
      <c r="AU122" s="140" t="s">
        <v>79</v>
      </c>
      <c r="AY122" s="16" t="s">
        <v>157</v>
      </c>
      <c r="BE122" s="141">
        <f t="shared" si="4"/>
        <v>0</v>
      </c>
      <c r="BF122" s="141">
        <f t="shared" si="5"/>
        <v>0</v>
      </c>
      <c r="BG122" s="141">
        <f t="shared" si="6"/>
        <v>0</v>
      </c>
      <c r="BH122" s="141">
        <f t="shared" si="7"/>
        <v>0</v>
      </c>
      <c r="BI122" s="141">
        <f t="shared" si="8"/>
        <v>0</v>
      </c>
      <c r="BJ122" s="16" t="s">
        <v>75</v>
      </c>
      <c r="BK122" s="141">
        <f t="shared" si="9"/>
        <v>0</v>
      </c>
      <c r="BL122" s="16" t="s">
        <v>85</v>
      </c>
      <c r="BM122" s="140" t="s">
        <v>85</v>
      </c>
    </row>
    <row r="123" spans="2:65" s="1" customFormat="1" ht="16.5" customHeight="1">
      <c r="B123" s="128"/>
      <c r="C123" s="129" t="s">
        <v>82</v>
      </c>
      <c r="D123" s="129" t="s">
        <v>159</v>
      </c>
      <c r="E123" s="130" t="s">
        <v>1440</v>
      </c>
      <c r="F123" s="131" t="s">
        <v>1441</v>
      </c>
      <c r="G123" s="132" t="s">
        <v>443</v>
      </c>
      <c r="H123" s="133">
        <v>4</v>
      </c>
      <c r="I123" s="134"/>
      <c r="J123" s="134">
        <f t="shared" si="0"/>
        <v>0</v>
      </c>
      <c r="K123" s="135"/>
      <c r="L123" s="28"/>
      <c r="M123" s="136" t="s">
        <v>1</v>
      </c>
      <c r="N123" s="137" t="s">
        <v>35</v>
      </c>
      <c r="O123" s="138">
        <v>0</v>
      </c>
      <c r="P123" s="138">
        <f t="shared" si="1"/>
        <v>0</v>
      </c>
      <c r="Q123" s="138">
        <v>0</v>
      </c>
      <c r="R123" s="138">
        <f t="shared" si="2"/>
        <v>0</v>
      </c>
      <c r="S123" s="138">
        <v>0</v>
      </c>
      <c r="T123" s="139">
        <f t="shared" si="3"/>
        <v>0</v>
      </c>
      <c r="AR123" s="140" t="s">
        <v>85</v>
      </c>
      <c r="AT123" s="140" t="s">
        <v>159</v>
      </c>
      <c r="AU123" s="140" t="s">
        <v>79</v>
      </c>
      <c r="AY123" s="16" t="s">
        <v>157</v>
      </c>
      <c r="BE123" s="141">
        <f t="shared" si="4"/>
        <v>0</v>
      </c>
      <c r="BF123" s="141">
        <f t="shared" si="5"/>
        <v>0</v>
      </c>
      <c r="BG123" s="141">
        <f t="shared" si="6"/>
        <v>0</v>
      </c>
      <c r="BH123" s="141">
        <f t="shared" si="7"/>
        <v>0</v>
      </c>
      <c r="BI123" s="141">
        <f t="shared" si="8"/>
        <v>0</v>
      </c>
      <c r="BJ123" s="16" t="s">
        <v>75</v>
      </c>
      <c r="BK123" s="141">
        <f t="shared" si="9"/>
        <v>0</v>
      </c>
      <c r="BL123" s="16" t="s">
        <v>85</v>
      </c>
      <c r="BM123" s="140" t="s">
        <v>91</v>
      </c>
    </row>
    <row r="124" spans="2:65" s="1" customFormat="1" ht="16.5" customHeight="1">
      <c r="B124" s="128"/>
      <c r="C124" s="129" t="s">
        <v>85</v>
      </c>
      <c r="D124" s="129" t="s">
        <v>159</v>
      </c>
      <c r="E124" s="130" t="s">
        <v>1442</v>
      </c>
      <c r="F124" s="131" t="s">
        <v>1443</v>
      </c>
      <c r="G124" s="132" t="s">
        <v>443</v>
      </c>
      <c r="H124" s="133">
        <v>5</v>
      </c>
      <c r="I124" s="134"/>
      <c r="J124" s="134">
        <f t="shared" si="0"/>
        <v>0</v>
      </c>
      <c r="K124" s="135"/>
      <c r="L124" s="28"/>
      <c r="M124" s="136" t="s">
        <v>1</v>
      </c>
      <c r="N124" s="137" t="s">
        <v>35</v>
      </c>
      <c r="O124" s="138">
        <v>0</v>
      </c>
      <c r="P124" s="138">
        <f t="shared" si="1"/>
        <v>0</v>
      </c>
      <c r="Q124" s="138">
        <v>0</v>
      </c>
      <c r="R124" s="138">
        <f t="shared" si="2"/>
        <v>0</v>
      </c>
      <c r="S124" s="138">
        <v>0</v>
      </c>
      <c r="T124" s="139">
        <f t="shared" si="3"/>
        <v>0</v>
      </c>
      <c r="AR124" s="140" t="s">
        <v>85</v>
      </c>
      <c r="AT124" s="140" t="s">
        <v>159</v>
      </c>
      <c r="AU124" s="140" t="s">
        <v>79</v>
      </c>
      <c r="AY124" s="16" t="s">
        <v>157</v>
      </c>
      <c r="BE124" s="141">
        <f t="shared" si="4"/>
        <v>0</v>
      </c>
      <c r="BF124" s="141">
        <f t="shared" si="5"/>
        <v>0</v>
      </c>
      <c r="BG124" s="141">
        <f t="shared" si="6"/>
        <v>0</v>
      </c>
      <c r="BH124" s="141">
        <f t="shared" si="7"/>
        <v>0</v>
      </c>
      <c r="BI124" s="141">
        <f t="shared" si="8"/>
        <v>0</v>
      </c>
      <c r="BJ124" s="16" t="s">
        <v>75</v>
      </c>
      <c r="BK124" s="141">
        <f t="shared" si="9"/>
        <v>0</v>
      </c>
      <c r="BL124" s="16" t="s">
        <v>85</v>
      </c>
      <c r="BM124" s="140" t="s">
        <v>177</v>
      </c>
    </row>
    <row r="125" spans="2:65" s="1" customFormat="1" ht="16.5" customHeight="1">
      <c r="B125" s="128"/>
      <c r="C125" s="129" t="s">
        <v>88</v>
      </c>
      <c r="D125" s="129" t="s">
        <v>159</v>
      </c>
      <c r="E125" s="130" t="s">
        <v>1444</v>
      </c>
      <c r="F125" s="131" t="s">
        <v>1445</v>
      </c>
      <c r="G125" s="132" t="s">
        <v>443</v>
      </c>
      <c r="H125" s="133">
        <v>4</v>
      </c>
      <c r="I125" s="134"/>
      <c r="J125" s="134">
        <f t="shared" si="0"/>
        <v>0</v>
      </c>
      <c r="K125" s="135"/>
      <c r="L125" s="28"/>
      <c r="M125" s="136" t="s">
        <v>1</v>
      </c>
      <c r="N125" s="137" t="s">
        <v>35</v>
      </c>
      <c r="O125" s="138">
        <v>0</v>
      </c>
      <c r="P125" s="138">
        <f t="shared" si="1"/>
        <v>0</v>
      </c>
      <c r="Q125" s="138">
        <v>0</v>
      </c>
      <c r="R125" s="138">
        <f t="shared" si="2"/>
        <v>0</v>
      </c>
      <c r="S125" s="138">
        <v>0</v>
      </c>
      <c r="T125" s="139">
        <f t="shared" si="3"/>
        <v>0</v>
      </c>
      <c r="AR125" s="140" t="s">
        <v>85</v>
      </c>
      <c r="AT125" s="140" t="s">
        <v>159</v>
      </c>
      <c r="AU125" s="140" t="s">
        <v>79</v>
      </c>
      <c r="AY125" s="16" t="s">
        <v>157</v>
      </c>
      <c r="BE125" s="141">
        <f t="shared" si="4"/>
        <v>0</v>
      </c>
      <c r="BF125" s="141">
        <f t="shared" si="5"/>
        <v>0</v>
      </c>
      <c r="BG125" s="141">
        <f t="shared" si="6"/>
        <v>0</v>
      </c>
      <c r="BH125" s="141">
        <f t="shared" si="7"/>
        <v>0</v>
      </c>
      <c r="BI125" s="141">
        <f t="shared" si="8"/>
        <v>0</v>
      </c>
      <c r="BJ125" s="16" t="s">
        <v>75</v>
      </c>
      <c r="BK125" s="141">
        <f t="shared" si="9"/>
        <v>0</v>
      </c>
      <c r="BL125" s="16" t="s">
        <v>85</v>
      </c>
      <c r="BM125" s="140" t="s">
        <v>103</v>
      </c>
    </row>
    <row r="126" spans="2:65" s="1" customFormat="1" ht="16.5" customHeight="1">
      <c r="B126" s="128"/>
      <c r="C126" s="129" t="s">
        <v>91</v>
      </c>
      <c r="D126" s="129" t="s">
        <v>159</v>
      </c>
      <c r="E126" s="130" t="s">
        <v>1446</v>
      </c>
      <c r="F126" s="131" t="s">
        <v>1447</v>
      </c>
      <c r="G126" s="132" t="s">
        <v>443</v>
      </c>
      <c r="H126" s="133">
        <v>7</v>
      </c>
      <c r="I126" s="134"/>
      <c r="J126" s="134">
        <f t="shared" si="0"/>
        <v>0</v>
      </c>
      <c r="K126" s="135"/>
      <c r="L126" s="28"/>
      <c r="M126" s="136" t="s">
        <v>1</v>
      </c>
      <c r="N126" s="137" t="s">
        <v>35</v>
      </c>
      <c r="O126" s="138">
        <v>0</v>
      </c>
      <c r="P126" s="138">
        <f t="shared" si="1"/>
        <v>0</v>
      </c>
      <c r="Q126" s="138">
        <v>0</v>
      </c>
      <c r="R126" s="138">
        <f t="shared" si="2"/>
        <v>0</v>
      </c>
      <c r="S126" s="138">
        <v>0</v>
      </c>
      <c r="T126" s="139">
        <f t="shared" si="3"/>
        <v>0</v>
      </c>
      <c r="AR126" s="140" t="s">
        <v>85</v>
      </c>
      <c r="AT126" s="140" t="s">
        <v>159</v>
      </c>
      <c r="AU126" s="140" t="s">
        <v>79</v>
      </c>
      <c r="AY126" s="16" t="s">
        <v>157</v>
      </c>
      <c r="BE126" s="141">
        <f t="shared" si="4"/>
        <v>0</v>
      </c>
      <c r="BF126" s="141">
        <f t="shared" si="5"/>
        <v>0</v>
      </c>
      <c r="BG126" s="141">
        <f t="shared" si="6"/>
        <v>0</v>
      </c>
      <c r="BH126" s="141">
        <f t="shared" si="7"/>
        <v>0</v>
      </c>
      <c r="BI126" s="141">
        <f t="shared" si="8"/>
        <v>0</v>
      </c>
      <c r="BJ126" s="16" t="s">
        <v>75</v>
      </c>
      <c r="BK126" s="141">
        <f t="shared" si="9"/>
        <v>0</v>
      </c>
      <c r="BL126" s="16" t="s">
        <v>85</v>
      </c>
      <c r="BM126" s="140" t="s">
        <v>8</v>
      </c>
    </row>
    <row r="127" spans="2:65" s="1" customFormat="1" ht="16.5" customHeight="1">
      <c r="B127" s="128"/>
      <c r="C127" s="129" t="s">
        <v>94</v>
      </c>
      <c r="D127" s="129" t="s">
        <v>159</v>
      </c>
      <c r="E127" s="130" t="s">
        <v>1448</v>
      </c>
      <c r="F127" s="131" t="s">
        <v>1449</v>
      </c>
      <c r="G127" s="132" t="s">
        <v>443</v>
      </c>
      <c r="H127" s="133">
        <v>6</v>
      </c>
      <c r="I127" s="134"/>
      <c r="J127" s="134">
        <f t="shared" si="0"/>
        <v>0</v>
      </c>
      <c r="K127" s="135"/>
      <c r="L127" s="28"/>
      <c r="M127" s="136" t="s">
        <v>1</v>
      </c>
      <c r="N127" s="137" t="s">
        <v>35</v>
      </c>
      <c r="O127" s="138">
        <v>0</v>
      </c>
      <c r="P127" s="138">
        <f t="shared" si="1"/>
        <v>0</v>
      </c>
      <c r="Q127" s="138">
        <v>0</v>
      </c>
      <c r="R127" s="138">
        <f t="shared" si="2"/>
        <v>0</v>
      </c>
      <c r="S127" s="138">
        <v>0</v>
      </c>
      <c r="T127" s="139">
        <f t="shared" si="3"/>
        <v>0</v>
      </c>
      <c r="AR127" s="140" t="s">
        <v>85</v>
      </c>
      <c r="AT127" s="140" t="s">
        <v>159</v>
      </c>
      <c r="AU127" s="140" t="s">
        <v>79</v>
      </c>
      <c r="AY127" s="16" t="s">
        <v>157</v>
      </c>
      <c r="BE127" s="141">
        <f t="shared" si="4"/>
        <v>0</v>
      </c>
      <c r="BF127" s="141">
        <f t="shared" si="5"/>
        <v>0</v>
      </c>
      <c r="BG127" s="141">
        <f t="shared" si="6"/>
        <v>0</v>
      </c>
      <c r="BH127" s="141">
        <f t="shared" si="7"/>
        <v>0</v>
      </c>
      <c r="BI127" s="141">
        <f t="shared" si="8"/>
        <v>0</v>
      </c>
      <c r="BJ127" s="16" t="s">
        <v>75</v>
      </c>
      <c r="BK127" s="141">
        <f t="shared" si="9"/>
        <v>0</v>
      </c>
      <c r="BL127" s="16" t="s">
        <v>85</v>
      </c>
      <c r="BM127" s="140" t="s">
        <v>188</v>
      </c>
    </row>
    <row r="128" spans="2:65" s="1" customFormat="1" ht="33" customHeight="1">
      <c r="B128" s="128"/>
      <c r="C128" s="129" t="s">
        <v>177</v>
      </c>
      <c r="D128" s="129" t="s">
        <v>159</v>
      </c>
      <c r="E128" s="130" t="s">
        <v>1450</v>
      </c>
      <c r="F128" s="131" t="s">
        <v>1451</v>
      </c>
      <c r="G128" s="132" t="s">
        <v>443</v>
      </c>
      <c r="H128" s="133">
        <v>8</v>
      </c>
      <c r="I128" s="134"/>
      <c r="J128" s="134">
        <f t="shared" si="0"/>
        <v>0</v>
      </c>
      <c r="K128" s="135"/>
      <c r="L128" s="28"/>
      <c r="M128" s="136" t="s">
        <v>1</v>
      </c>
      <c r="N128" s="137" t="s">
        <v>35</v>
      </c>
      <c r="O128" s="138">
        <v>0</v>
      </c>
      <c r="P128" s="138">
        <f t="shared" si="1"/>
        <v>0</v>
      </c>
      <c r="Q128" s="138">
        <v>0</v>
      </c>
      <c r="R128" s="138">
        <f t="shared" si="2"/>
        <v>0</v>
      </c>
      <c r="S128" s="138">
        <v>0</v>
      </c>
      <c r="T128" s="139">
        <f t="shared" si="3"/>
        <v>0</v>
      </c>
      <c r="AR128" s="140" t="s">
        <v>85</v>
      </c>
      <c r="AT128" s="140" t="s">
        <v>159</v>
      </c>
      <c r="AU128" s="140" t="s">
        <v>79</v>
      </c>
      <c r="AY128" s="16" t="s">
        <v>157</v>
      </c>
      <c r="BE128" s="141">
        <f t="shared" si="4"/>
        <v>0</v>
      </c>
      <c r="BF128" s="141">
        <f t="shared" si="5"/>
        <v>0</v>
      </c>
      <c r="BG128" s="141">
        <f t="shared" si="6"/>
        <v>0</v>
      </c>
      <c r="BH128" s="141">
        <f t="shared" si="7"/>
        <v>0</v>
      </c>
      <c r="BI128" s="141">
        <f t="shared" si="8"/>
        <v>0</v>
      </c>
      <c r="BJ128" s="16" t="s">
        <v>75</v>
      </c>
      <c r="BK128" s="141">
        <f t="shared" si="9"/>
        <v>0</v>
      </c>
      <c r="BL128" s="16" t="s">
        <v>85</v>
      </c>
      <c r="BM128" s="140" t="s">
        <v>193</v>
      </c>
    </row>
    <row r="129" spans="2:65" s="1" customFormat="1" ht="24.15" customHeight="1">
      <c r="B129" s="128"/>
      <c r="C129" s="129" t="s">
        <v>97</v>
      </c>
      <c r="D129" s="129" t="s">
        <v>159</v>
      </c>
      <c r="E129" s="130" t="s">
        <v>1452</v>
      </c>
      <c r="F129" s="131" t="s">
        <v>1453</v>
      </c>
      <c r="G129" s="132" t="s">
        <v>443</v>
      </c>
      <c r="H129" s="133">
        <v>3</v>
      </c>
      <c r="I129" s="134"/>
      <c r="J129" s="134">
        <f t="shared" si="0"/>
        <v>0</v>
      </c>
      <c r="K129" s="135"/>
      <c r="L129" s="28"/>
      <c r="M129" s="136" t="s">
        <v>1</v>
      </c>
      <c r="N129" s="137" t="s">
        <v>35</v>
      </c>
      <c r="O129" s="138">
        <v>0</v>
      </c>
      <c r="P129" s="138">
        <f t="shared" si="1"/>
        <v>0</v>
      </c>
      <c r="Q129" s="138">
        <v>0</v>
      </c>
      <c r="R129" s="138">
        <f t="shared" si="2"/>
        <v>0</v>
      </c>
      <c r="S129" s="138">
        <v>0</v>
      </c>
      <c r="T129" s="139">
        <f t="shared" si="3"/>
        <v>0</v>
      </c>
      <c r="AR129" s="140" t="s">
        <v>85</v>
      </c>
      <c r="AT129" s="140" t="s">
        <v>159</v>
      </c>
      <c r="AU129" s="140" t="s">
        <v>79</v>
      </c>
      <c r="AY129" s="16" t="s">
        <v>157</v>
      </c>
      <c r="BE129" s="141">
        <f t="shared" si="4"/>
        <v>0</v>
      </c>
      <c r="BF129" s="141">
        <f t="shared" si="5"/>
        <v>0</v>
      </c>
      <c r="BG129" s="141">
        <f t="shared" si="6"/>
        <v>0</v>
      </c>
      <c r="BH129" s="141">
        <f t="shared" si="7"/>
        <v>0</v>
      </c>
      <c r="BI129" s="141">
        <f t="shared" si="8"/>
        <v>0</v>
      </c>
      <c r="BJ129" s="16" t="s">
        <v>75</v>
      </c>
      <c r="BK129" s="141">
        <f t="shared" si="9"/>
        <v>0</v>
      </c>
      <c r="BL129" s="16" t="s">
        <v>85</v>
      </c>
      <c r="BM129" s="140" t="s">
        <v>198</v>
      </c>
    </row>
    <row r="130" spans="2:65" s="1" customFormat="1" ht="24.15" customHeight="1">
      <c r="B130" s="128"/>
      <c r="C130" s="129" t="s">
        <v>103</v>
      </c>
      <c r="D130" s="129" t="s">
        <v>159</v>
      </c>
      <c r="E130" s="130" t="s">
        <v>1454</v>
      </c>
      <c r="F130" s="131" t="s">
        <v>1455</v>
      </c>
      <c r="G130" s="132" t="s">
        <v>443</v>
      </c>
      <c r="H130" s="133">
        <v>2</v>
      </c>
      <c r="I130" s="134"/>
      <c r="J130" s="134">
        <f t="shared" si="0"/>
        <v>0</v>
      </c>
      <c r="K130" s="135"/>
      <c r="L130" s="28"/>
      <c r="M130" s="136" t="s">
        <v>1</v>
      </c>
      <c r="N130" s="137" t="s">
        <v>35</v>
      </c>
      <c r="O130" s="138">
        <v>0</v>
      </c>
      <c r="P130" s="138">
        <f t="shared" si="1"/>
        <v>0</v>
      </c>
      <c r="Q130" s="138">
        <v>0</v>
      </c>
      <c r="R130" s="138">
        <f t="shared" si="2"/>
        <v>0</v>
      </c>
      <c r="S130" s="138">
        <v>0</v>
      </c>
      <c r="T130" s="139">
        <f t="shared" si="3"/>
        <v>0</v>
      </c>
      <c r="AR130" s="140" t="s">
        <v>85</v>
      </c>
      <c r="AT130" s="140" t="s">
        <v>159</v>
      </c>
      <c r="AU130" s="140" t="s">
        <v>79</v>
      </c>
      <c r="AY130" s="16" t="s">
        <v>157</v>
      </c>
      <c r="BE130" s="141">
        <f t="shared" si="4"/>
        <v>0</v>
      </c>
      <c r="BF130" s="141">
        <f t="shared" si="5"/>
        <v>0</v>
      </c>
      <c r="BG130" s="141">
        <f t="shared" si="6"/>
        <v>0</v>
      </c>
      <c r="BH130" s="141">
        <f t="shared" si="7"/>
        <v>0</v>
      </c>
      <c r="BI130" s="141">
        <f t="shared" si="8"/>
        <v>0</v>
      </c>
      <c r="BJ130" s="16" t="s">
        <v>75</v>
      </c>
      <c r="BK130" s="141">
        <f t="shared" si="9"/>
        <v>0</v>
      </c>
      <c r="BL130" s="16" t="s">
        <v>85</v>
      </c>
      <c r="BM130" s="140" t="s">
        <v>202</v>
      </c>
    </row>
    <row r="131" spans="2:65" s="1" customFormat="1" ht="24.15" customHeight="1">
      <c r="B131" s="128"/>
      <c r="C131" s="129" t="s">
        <v>106</v>
      </c>
      <c r="D131" s="129" t="s">
        <v>159</v>
      </c>
      <c r="E131" s="130" t="s">
        <v>1456</v>
      </c>
      <c r="F131" s="131" t="s">
        <v>1457</v>
      </c>
      <c r="G131" s="132" t="s">
        <v>443</v>
      </c>
      <c r="H131" s="133">
        <v>5</v>
      </c>
      <c r="I131" s="134"/>
      <c r="J131" s="134">
        <f t="shared" si="0"/>
        <v>0</v>
      </c>
      <c r="K131" s="135"/>
      <c r="L131" s="28"/>
      <c r="M131" s="136" t="s">
        <v>1</v>
      </c>
      <c r="N131" s="137" t="s">
        <v>35</v>
      </c>
      <c r="O131" s="138">
        <v>0</v>
      </c>
      <c r="P131" s="138">
        <f t="shared" si="1"/>
        <v>0</v>
      </c>
      <c r="Q131" s="138">
        <v>0</v>
      </c>
      <c r="R131" s="138">
        <f t="shared" si="2"/>
        <v>0</v>
      </c>
      <c r="S131" s="138">
        <v>0</v>
      </c>
      <c r="T131" s="139">
        <f t="shared" si="3"/>
        <v>0</v>
      </c>
      <c r="AR131" s="140" t="s">
        <v>85</v>
      </c>
      <c r="AT131" s="140" t="s">
        <v>159</v>
      </c>
      <c r="AU131" s="140" t="s">
        <v>79</v>
      </c>
      <c r="AY131" s="16" t="s">
        <v>157</v>
      </c>
      <c r="BE131" s="141">
        <f t="shared" si="4"/>
        <v>0</v>
      </c>
      <c r="BF131" s="141">
        <f t="shared" si="5"/>
        <v>0</v>
      </c>
      <c r="BG131" s="141">
        <f t="shared" si="6"/>
        <v>0</v>
      </c>
      <c r="BH131" s="141">
        <f t="shared" si="7"/>
        <v>0</v>
      </c>
      <c r="BI131" s="141">
        <f t="shared" si="8"/>
        <v>0</v>
      </c>
      <c r="BJ131" s="16" t="s">
        <v>75</v>
      </c>
      <c r="BK131" s="141">
        <f t="shared" si="9"/>
        <v>0</v>
      </c>
      <c r="BL131" s="16" t="s">
        <v>85</v>
      </c>
      <c r="BM131" s="140" t="s">
        <v>208</v>
      </c>
    </row>
    <row r="132" spans="2:65" s="1" customFormat="1" ht="44.25" customHeight="1">
      <c r="B132" s="128"/>
      <c r="C132" s="129" t="s">
        <v>8</v>
      </c>
      <c r="D132" s="129" t="s">
        <v>159</v>
      </c>
      <c r="E132" s="130" t="s">
        <v>1458</v>
      </c>
      <c r="F132" s="131" t="s">
        <v>1459</v>
      </c>
      <c r="G132" s="132" t="s">
        <v>443</v>
      </c>
      <c r="H132" s="133">
        <v>1</v>
      </c>
      <c r="I132" s="134"/>
      <c r="J132" s="134">
        <f t="shared" si="0"/>
        <v>0</v>
      </c>
      <c r="K132" s="135"/>
      <c r="L132" s="28"/>
      <c r="M132" s="136" t="s">
        <v>1</v>
      </c>
      <c r="N132" s="137" t="s">
        <v>35</v>
      </c>
      <c r="O132" s="138">
        <v>0</v>
      </c>
      <c r="P132" s="138">
        <f t="shared" si="1"/>
        <v>0</v>
      </c>
      <c r="Q132" s="138">
        <v>0</v>
      </c>
      <c r="R132" s="138">
        <f t="shared" si="2"/>
        <v>0</v>
      </c>
      <c r="S132" s="138">
        <v>0</v>
      </c>
      <c r="T132" s="139">
        <f t="shared" si="3"/>
        <v>0</v>
      </c>
      <c r="AR132" s="140" t="s">
        <v>85</v>
      </c>
      <c r="AT132" s="140" t="s">
        <v>159</v>
      </c>
      <c r="AU132" s="140" t="s">
        <v>79</v>
      </c>
      <c r="AY132" s="16" t="s">
        <v>157</v>
      </c>
      <c r="BE132" s="141">
        <f t="shared" si="4"/>
        <v>0</v>
      </c>
      <c r="BF132" s="141">
        <f t="shared" si="5"/>
        <v>0</v>
      </c>
      <c r="BG132" s="141">
        <f t="shared" si="6"/>
        <v>0</v>
      </c>
      <c r="BH132" s="141">
        <f t="shared" si="7"/>
        <v>0</v>
      </c>
      <c r="BI132" s="141">
        <f t="shared" si="8"/>
        <v>0</v>
      </c>
      <c r="BJ132" s="16" t="s">
        <v>75</v>
      </c>
      <c r="BK132" s="141">
        <f t="shared" si="9"/>
        <v>0</v>
      </c>
      <c r="BL132" s="16" t="s">
        <v>85</v>
      </c>
      <c r="BM132" s="140" t="s">
        <v>213</v>
      </c>
    </row>
    <row r="133" spans="2:65" s="1" customFormat="1" ht="21.75" customHeight="1">
      <c r="B133" s="128"/>
      <c r="C133" s="129" t="s">
        <v>215</v>
      </c>
      <c r="D133" s="129" t="s">
        <v>159</v>
      </c>
      <c r="E133" s="130" t="s">
        <v>1460</v>
      </c>
      <c r="F133" s="131" t="s">
        <v>1461</v>
      </c>
      <c r="G133" s="132" t="s">
        <v>443</v>
      </c>
      <c r="H133" s="133">
        <v>1</v>
      </c>
      <c r="I133" s="134"/>
      <c r="J133" s="134">
        <f t="shared" si="0"/>
        <v>0</v>
      </c>
      <c r="K133" s="135"/>
      <c r="L133" s="28"/>
      <c r="M133" s="136" t="s">
        <v>1</v>
      </c>
      <c r="N133" s="137" t="s">
        <v>35</v>
      </c>
      <c r="O133" s="138">
        <v>0</v>
      </c>
      <c r="P133" s="138">
        <f t="shared" si="1"/>
        <v>0</v>
      </c>
      <c r="Q133" s="138">
        <v>0</v>
      </c>
      <c r="R133" s="138">
        <f t="shared" si="2"/>
        <v>0</v>
      </c>
      <c r="S133" s="138">
        <v>0</v>
      </c>
      <c r="T133" s="139">
        <f t="shared" si="3"/>
        <v>0</v>
      </c>
      <c r="AR133" s="140" t="s">
        <v>85</v>
      </c>
      <c r="AT133" s="140" t="s">
        <v>159</v>
      </c>
      <c r="AU133" s="140" t="s">
        <v>79</v>
      </c>
      <c r="AY133" s="16" t="s">
        <v>157</v>
      </c>
      <c r="BE133" s="141">
        <f t="shared" si="4"/>
        <v>0</v>
      </c>
      <c r="BF133" s="141">
        <f t="shared" si="5"/>
        <v>0</v>
      </c>
      <c r="BG133" s="141">
        <f t="shared" si="6"/>
        <v>0</v>
      </c>
      <c r="BH133" s="141">
        <f t="shared" si="7"/>
        <v>0</v>
      </c>
      <c r="BI133" s="141">
        <f t="shared" si="8"/>
        <v>0</v>
      </c>
      <c r="BJ133" s="16" t="s">
        <v>75</v>
      </c>
      <c r="BK133" s="141">
        <f t="shared" si="9"/>
        <v>0</v>
      </c>
      <c r="BL133" s="16" t="s">
        <v>85</v>
      </c>
      <c r="BM133" s="140" t="s">
        <v>218</v>
      </c>
    </row>
    <row r="134" spans="2:65" s="1" customFormat="1" ht="21.75" customHeight="1">
      <c r="B134" s="128"/>
      <c r="C134" s="129" t="s">
        <v>188</v>
      </c>
      <c r="D134" s="129" t="s">
        <v>159</v>
      </c>
      <c r="E134" s="130" t="s">
        <v>1462</v>
      </c>
      <c r="F134" s="131" t="s">
        <v>1463</v>
      </c>
      <c r="G134" s="132" t="s">
        <v>443</v>
      </c>
      <c r="H134" s="133">
        <v>1</v>
      </c>
      <c r="I134" s="134"/>
      <c r="J134" s="134">
        <f t="shared" si="0"/>
        <v>0</v>
      </c>
      <c r="K134" s="135"/>
      <c r="L134" s="28"/>
      <c r="M134" s="136" t="s">
        <v>1</v>
      </c>
      <c r="N134" s="137" t="s">
        <v>35</v>
      </c>
      <c r="O134" s="138">
        <v>0</v>
      </c>
      <c r="P134" s="138">
        <f t="shared" si="1"/>
        <v>0</v>
      </c>
      <c r="Q134" s="138">
        <v>0</v>
      </c>
      <c r="R134" s="138">
        <f t="shared" si="2"/>
        <v>0</v>
      </c>
      <c r="S134" s="138">
        <v>0</v>
      </c>
      <c r="T134" s="139">
        <f t="shared" si="3"/>
        <v>0</v>
      </c>
      <c r="AR134" s="140" t="s">
        <v>85</v>
      </c>
      <c r="AT134" s="140" t="s">
        <v>159</v>
      </c>
      <c r="AU134" s="140" t="s">
        <v>79</v>
      </c>
      <c r="AY134" s="16" t="s">
        <v>157</v>
      </c>
      <c r="BE134" s="141">
        <f t="shared" si="4"/>
        <v>0</v>
      </c>
      <c r="BF134" s="141">
        <f t="shared" si="5"/>
        <v>0</v>
      </c>
      <c r="BG134" s="141">
        <f t="shared" si="6"/>
        <v>0</v>
      </c>
      <c r="BH134" s="141">
        <f t="shared" si="7"/>
        <v>0</v>
      </c>
      <c r="BI134" s="141">
        <f t="shared" si="8"/>
        <v>0</v>
      </c>
      <c r="BJ134" s="16" t="s">
        <v>75</v>
      </c>
      <c r="BK134" s="141">
        <f t="shared" si="9"/>
        <v>0</v>
      </c>
      <c r="BL134" s="16" t="s">
        <v>85</v>
      </c>
      <c r="BM134" s="140" t="s">
        <v>222</v>
      </c>
    </row>
    <row r="135" spans="2:65" s="1" customFormat="1" ht="21.75" customHeight="1">
      <c r="B135" s="128"/>
      <c r="C135" s="129" t="s">
        <v>226</v>
      </c>
      <c r="D135" s="129" t="s">
        <v>159</v>
      </c>
      <c r="E135" s="130" t="s">
        <v>1464</v>
      </c>
      <c r="F135" s="131" t="s">
        <v>1465</v>
      </c>
      <c r="G135" s="132" t="s">
        <v>443</v>
      </c>
      <c r="H135" s="133">
        <v>2</v>
      </c>
      <c r="I135" s="134"/>
      <c r="J135" s="134">
        <f t="shared" si="0"/>
        <v>0</v>
      </c>
      <c r="K135" s="135"/>
      <c r="L135" s="28"/>
      <c r="M135" s="136" t="s">
        <v>1</v>
      </c>
      <c r="N135" s="137" t="s">
        <v>35</v>
      </c>
      <c r="O135" s="138">
        <v>0</v>
      </c>
      <c r="P135" s="138">
        <f t="shared" si="1"/>
        <v>0</v>
      </c>
      <c r="Q135" s="138">
        <v>0</v>
      </c>
      <c r="R135" s="138">
        <f t="shared" si="2"/>
        <v>0</v>
      </c>
      <c r="S135" s="138">
        <v>0</v>
      </c>
      <c r="T135" s="139">
        <f t="shared" si="3"/>
        <v>0</v>
      </c>
      <c r="AR135" s="140" t="s">
        <v>85</v>
      </c>
      <c r="AT135" s="140" t="s">
        <v>159</v>
      </c>
      <c r="AU135" s="140" t="s">
        <v>79</v>
      </c>
      <c r="AY135" s="16" t="s">
        <v>157</v>
      </c>
      <c r="BE135" s="141">
        <f t="shared" si="4"/>
        <v>0</v>
      </c>
      <c r="BF135" s="141">
        <f t="shared" si="5"/>
        <v>0</v>
      </c>
      <c r="BG135" s="141">
        <f t="shared" si="6"/>
        <v>0</v>
      </c>
      <c r="BH135" s="141">
        <f t="shared" si="7"/>
        <v>0</v>
      </c>
      <c r="BI135" s="141">
        <f t="shared" si="8"/>
        <v>0</v>
      </c>
      <c r="BJ135" s="16" t="s">
        <v>75</v>
      </c>
      <c r="BK135" s="141">
        <f t="shared" si="9"/>
        <v>0</v>
      </c>
      <c r="BL135" s="16" t="s">
        <v>85</v>
      </c>
      <c r="BM135" s="140" t="s">
        <v>229</v>
      </c>
    </row>
    <row r="136" spans="2:65" s="1" customFormat="1" ht="24.15" customHeight="1">
      <c r="B136" s="128"/>
      <c r="C136" s="129" t="s">
        <v>193</v>
      </c>
      <c r="D136" s="129" t="s">
        <v>159</v>
      </c>
      <c r="E136" s="130" t="s">
        <v>1466</v>
      </c>
      <c r="F136" s="131" t="s">
        <v>1467</v>
      </c>
      <c r="G136" s="132" t="s">
        <v>443</v>
      </c>
      <c r="H136" s="133">
        <v>1</v>
      </c>
      <c r="I136" s="134"/>
      <c r="J136" s="134">
        <f t="shared" si="0"/>
        <v>0</v>
      </c>
      <c r="K136" s="135"/>
      <c r="L136" s="28"/>
      <c r="M136" s="173" t="s">
        <v>1</v>
      </c>
      <c r="N136" s="174" t="s">
        <v>35</v>
      </c>
      <c r="O136" s="175">
        <v>0</v>
      </c>
      <c r="P136" s="175">
        <f t="shared" si="1"/>
        <v>0</v>
      </c>
      <c r="Q136" s="175">
        <v>0</v>
      </c>
      <c r="R136" s="175">
        <f t="shared" si="2"/>
        <v>0</v>
      </c>
      <c r="S136" s="175">
        <v>0</v>
      </c>
      <c r="T136" s="176">
        <f t="shared" si="3"/>
        <v>0</v>
      </c>
      <c r="AR136" s="140" t="s">
        <v>85</v>
      </c>
      <c r="AT136" s="140" t="s">
        <v>159</v>
      </c>
      <c r="AU136" s="140" t="s">
        <v>79</v>
      </c>
      <c r="AY136" s="16" t="s">
        <v>157</v>
      </c>
      <c r="BE136" s="141">
        <f t="shared" si="4"/>
        <v>0</v>
      </c>
      <c r="BF136" s="141">
        <f t="shared" si="5"/>
        <v>0</v>
      </c>
      <c r="BG136" s="141">
        <f t="shared" si="6"/>
        <v>0</v>
      </c>
      <c r="BH136" s="141">
        <f t="shared" si="7"/>
        <v>0</v>
      </c>
      <c r="BI136" s="141">
        <f t="shared" si="8"/>
        <v>0</v>
      </c>
      <c r="BJ136" s="16" t="s">
        <v>75</v>
      </c>
      <c r="BK136" s="141">
        <f t="shared" si="9"/>
        <v>0</v>
      </c>
      <c r="BL136" s="16" t="s">
        <v>85</v>
      </c>
      <c r="BM136" s="140" t="s">
        <v>235</v>
      </c>
    </row>
    <row r="137" spans="2:65" s="1" customFormat="1" ht="6.9" customHeight="1">
      <c r="B137" s="40"/>
      <c r="C137" s="41"/>
      <c r="D137" s="41"/>
      <c r="E137" s="41"/>
      <c r="F137" s="41"/>
      <c r="G137" s="41"/>
      <c r="H137" s="41"/>
      <c r="I137" s="41"/>
      <c r="J137" s="41"/>
      <c r="K137" s="41"/>
      <c r="L137" s="28"/>
    </row>
  </sheetData>
  <autoFilter ref="C117:K136" xr:uid="{00000000-0009-0000-0000-00000A000000}"/>
  <mergeCells count="9">
    <mergeCell ref="E87:H87"/>
    <mergeCell ref="E108:H108"/>
    <mergeCell ref="E110:H110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B2:BM138"/>
  <sheetViews>
    <sheetView showGridLines="0" topLeftCell="A140" workbookViewId="0">
      <selection activeCell="I136" sqref="I136:I137"/>
    </sheetView>
  </sheetViews>
  <sheetFormatPr defaultRowHeight="10.199999999999999"/>
  <cols>
    <col min="1" max="1" width="8.28515625" customWidth="1"/>
    <col min="2" max="2" width="1.140625" customWidth="1"/>
    <col min="3" max="3" width="4.140625" customWidth="1"/>
    <col min="4" max="4" width="4.28515625" customWidth="1"/>
    <col min="5" max="5" width="17.140625" customWidth="1"/>
    <col min="6" max="6" width="50.85546875" customWidth="1"/>
    <col min="7" max="7" width="7.42578125" customWidth="1"/>
    <col min="8" max="8" width="14" customWidth="1"/>
    <col min="9" max="9" width="15.85546875" customWidth="1"/>
    <col min="10" max="10" width="22.28515625" customWidth="1"/>
    <col min="11" max="11" width="22.28515625" hidden="1" customWidth="1"/>
    <col min="12" max="12" width="9.28515625" customWidth="1"/>
    <col min="13" max="13" width="10.85546875" hidden="1" customWidth="1"/>
    <col min="14" max="14" width="9.28515625" hidden="1"/>
    <col min="15" max="20" width="14.140625" hidden="1" customWidth="1"/>
    <col min="21" max="21" width="16.28515625" hidden="1" customWidth="1"/>
    <col min="22" max="22" width="12.28515625" customWidth="1"/>
    <col min="23" max="23" width="16.28515625" customWidth="1"/>
    <col min="24" max="24" width="12.28515625" customWidth="1"/>
    <col min="25" max="25" width="15" customWidth="1"/>
    <col min="26" max="26" width="11" customWidth="1"/>
    <col min="27" max="27" width="15" customWidth="1"/>
    <col min="28" max="28" width="16.28515625" customWidth="1"/>
    <col min="29" max="29" width="11" customWidth="1"/>
    <col min="30" max="30" width="15" customWidth="1"/>
    <col min="31" max="31" width="16.28515625" customWidth="1"/>
    <col min="44" max="65" width="9.28515625" hidden="1"/>
  </cols>
  <sheetData>
    <row r="2" spans="2:46" ht="36.9" customHeight="1">
      <c r="L2" s="184" t="s">
        <v>5</v>
      </c>
      <c r="M2" s="185"/>
      <c r="N2" s="185"/>
      <c r="O2" s="185"/>
      <c r="P2" s="185"/>
      <c r="Q2" s="185"/>
      <c r="R2" s="185"/>
      <c r="S2" s="185"/>
      <c r="T2" s="185"/>
      <c r="U2" s="185"/>
      <c r="V2" s="185"/>
      <c r="AT2" s="16" t="s">
        <v>108</v>
      </c>
    </row>
    <row r="3" spans="2:46" ht="6.9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  <c r="AT3" s="16" t="s">
        <v>79</v>
      </c>
    </row>
    <row r="4" spans="2:46" ht="24.9" customHeight="1">
      <c r="B4" s="19"/>
      <c r="D4" s="20" t="s">
        <v>112</v>
      </c>
      <c r="L4" s="19"/>
      <c r="M4" s="84" t="s">
        <v>10</v>
      </c>
      <c r="AT4" s="16" t="s">
        <v>3</v>
      </c>
    </row>
    <row r="5" spans="2:46" ht="6.9" customHeight="1">
      <c r="B5" s="19"/>
      <c r="L5" s="19"/>
    </row>
    <row r="6" spans="2:46" ht="12" customHeight="1">
      <c r="B6" s="19"/>
      <c r="D6" s="25" t="s">
        <v>14</v>
      </c>
      <c r="L6" s="19"/>
    </row>
    <row r="7" spans="2:46" ht="26.25" customHeight="1">
      <c r="B7" s="19"/>
      <c r="E7" s="212" t="str">
        <f>'Rekapitulace stavby'!K6</f>
        <v xml:space="preserve"> Kulturní a kreativní centrum Kbely, Mladoboleslavská 1116, Praha 19 Kbely</v>
      </c>
      <c r="F7" s="213"/>
      <c r="G7" s="213"/>
      <c r="H7" s="213"/>
      <c r="L7" s="19"/>
    </row>
    <row r="8" spans="2:46" s="1" customFormat="1" ht="12" customHeight="1">
      <c r="B8" s="28"/>
      <c r="D8" s="25" t="s">
        <v>113</v>
      </c>
      <c r="L8" s="28"/>
    </row>
    <row r="9" spans="2:46" s="1" customFormat="1" ht="16.5" customHeight="1">
      <c r="B9" s="28"/>
      <c r="E9" s="204" t="s">
        <v>1468</v>
      </c>
      <c r="F9" s="211"/>
      <c r="G9" s="211"/>
      <c r="H9" s="211"/>
      <c r="L9" s="28"/>
    </row>
    <row r="10" spans="2:46" s="1" customFormat="1">
      <c r="B10" s="28"/>
      <c r="L10" s="28"/>
    </row>
    <row r="11" spans="2:46" s="1" customFormat="1" ht="12" customHeight="1">
      <c r="B11" s="28"/>
      <c r="D11" s="25" t="s">
        <v>16</v>
      </c>
      <c r="F11" s="23" t="s">
        <v>1</v>
      </c>
      <c r="I11" s="25" t="s">
        <v>17</v>
      </c>
      <c r="J11" s="23" t="s">
        <v>1</v>
      </c>
      <c r="L11" s="28"/>
    </row>
    <row r="12" spans="2:46" s="1" customFormat="1" ht="12" customHeight="1">
      <c r="B12" s="28"/>
      <c r="D12" s="25" t="s">
        <v>18</v>
      </c>
      <c r="F12" s="23" t="s">
        <v>19</v>
      </c>
      <c r="I12" s="25" t="s">
        <v>20</v>
      </c>
      <c r="J12" s="48" t="str">
        <f>'Rekapitulace stavby'!AN8</f>
        <v>26. 8. 2024</v>
      </c>
      <c r="L12" s="28"/>
    </row>
    <row r="13" spans="2:46" s="1" customFormat="1" ht="10.8" customHeight="1">
      <c r="B13" s="28"/>
      <c r="L13" s="28"/>
    </row>
    <row r="14" spans="2:46" s="1" customFormat="1" ht="12" customHeight="1">
      <c r="B14" s="28"/>
      <c r="D14" s="25" t="s">
        <v>22</v>
      </c>
      <c r="I14" s="25" t="s">
        <v>23</v>
      </c>
      <c r="J14" s="23" t="str">
        <f>IF('Rekapitulace stavby'!AN10="","",'Rekapitulace stavby'!AN10)</f>
        <v/>
      </c>
      <c r="L14" s="28"/>
    </row>
    <row r="15" spans="2:46" s="1" customFormat="1" ht="18" customHeight="1">
      <c r="B15" s="28"/>
      <c r="E15" s="23" t="str">
        <f>IF('Rekapitulace stavby'!E11="","",'Rekapitulace stavby'!E11)</f>
        <v xml:space="preserve"> </v>
      </c>
      <c r="I15" s="25" t="s">
        <v>24</v>
      </c>
      <c r="J15" s="23" t="str">
        <f>IF('Rekapitulace stavby'!AN11="","",'Rekapitulace stavby'!AN11)</f>
        <v/>
      </c>
      <c r="L15" s="28"/>
    </row>
    <row r="16" spans="2:46" s="1" customFormat="1" ht="6.9" customHeight="1">
      <c r="B16" s="28"/>
      <c r="L16" s="28"/>
    </row>
    <row r="17" spans="2:12" s="1" customFormat="1" ht="12" customHeight="1">
      <c r="B17" s="28"/>
      <c r="D17" s="25" t="s">
        <v>25</v>
      </c>
      <c r="I17" s="25" t="s">
        <v>23</v>
      </c>
      <c r="J17" s="23" t="str">
        <f>'Rekapitulace stavby'!AN13</f>
        <v/>
      </c>
      <c r="L17" s="28"/>
    </row>
    <row r="18" spans="2:12" s="1" customFormat="1" ht="18" customHeight="1">
      <c r="B18" s="28"/>
      <c r="E18" s="198" t="str">
        <f>'Rekapitulace stavby'!E14</f>
        <v xml:space="preserve"> </v>
      </c>
      <c r="F18" s="198"/>
      <c r="G18" s="198"/>
      <c r="H18" s="198"/>
      <c r="I18" s="25" t="s">
        <v>24</v>
      </c>
      <c r="J18" s="23" t="str">
        <f>'Rekapitulace stavby'!AN14</f>
        <v/>
      </c>
      <c r="L18" s="28"/>
    </row>
    <row r="19" spans="2:12" s="1" customFormat="1" ht="6.9" customHeight="1">
      <c r="B19" s="28"/>
      <c r="L19" s="28"/>
    </row>
    <row r="20" spans="2:12" s="1" customFormat="1" ht="12" customHeight="1">
      <c r="B20" s="28"/>
      <c r="D20" s="25" t="s">
        <v>26</v>
      </c>
      <c r="I20" s="25" t="s">
        <v>23</v>
      </c>
      <c r="J20" s="23" t="str">
        <f>IF('Rekapitulace stavby'!AN16="","",'Rekapitulace stavby'!AN16)</f>
        <v/>
      </c>
      <c r="L20" s="28"/>
    </row>
    <row r="21" spans="2:12" s="1" customFormat="1" ht="18" customHeight="1">
      <c r="B21" s="28"/>
      <c r="E21" s="23" t="str">
        <f>IF('Rekapitulace stavby'!E17="","",'Rekapitulace stavby'!E17)</f>
        <v xml:space="preserve"> </v>
      </c>
      <c r="I21" s="25" t="s">
        <v>24</v>
      </c>
      <c r="J21" s="23" t="str">
        <f>IF('Rekapitulace stavby'!AN17="","",'Rekapitulace stavby'!AN17)</f>
        <v/>
      </c>
      <c r="L21" s="28"/>
    </row>
    <row r="22" spans="2:12" s="1" customFormat="1" ht="6.9" customHeight="1">
      <c r="B22" s="28"/>
      <c r="L22" s="28"/>
    </row>
    <row r="23" spans="2:12" s="1" customFormat="1" ht="12" customHeight="1">
      <c r="B23" s="28"/>
      <c r="D23" s="25" t="s">
        <v>27</v>
      </c>
      <c r="I23" s="25" t="s">
        <v>23</v>
      </c>
      <c r="J23" s="23" t="str">
        <f>IF('Rekapitulace stavby'!AN19="","",'Rekapitulace stavby'!AN19)</f>
        <v/>
      </c>
      <c r="L23" s="28"/>
    </row>
    <row r="24" spans="2:12" s="1" customFormat="1" ht="18" customHeight="1">
      <c r="B24" s="28"/>
      <c r="E24" s="23" t="str">
        <f>IF('Rekapitulace stavby'!E20="","",'Rekapitulace stavby'!E20)</f>
        <v xml:space="preserve"> </v>
      </c>
      <c r="I24" s="25" t="s">
        <v>24</v>
      </c>
      <c r="J24" s="23" t="str">
        <f>IF('Rekapitulace stavby'!AN20="","",'Rekapitulace stavby'!AN20)</f>
        <v/>
      </c>
      <c r="L24" s="28"/>
    </row>
    <row r="25" spans="2:12" s="1" customFormat="1" ht="6.9" customHeight="1">
      <c r="B25" s="28"/>
      <c r="L25" s="28"/>
    </row>
    <row r="26" spans="2:12" s="1" customFormat="1" ht="12" customHeight="1">
      <c r="B26" s="28"/>
      <c r="D26" s="25" t="s">
        <v>29</v>
      </c>
      <c r="L26" s="28"/>
    </row>
    <row r="27" spans="2:12" s="7" customFormat="1" ht="16.5" customHeight="1">
      <c r="B27" s="85"/>
      <c r="E27" s="200" t="s">
        <v>1</v>
      </c>
      <c r="F27" s="200"/>
      <c r="G27" s="200"/>
      <c r="H27" s="200"/>
      <c r="L27" s="85"/>
    </row>
    <row r="28" spans="2:12" s="1" customFormat="1" ht="6.9" customHeight="1">
      <c r="B28" s="28"/>
      <c r="L28" s="28"/>
    </row>
    <row r="29" spans="2:12" s="1" customFormat="1" ht="6.9" customHeight="1">
      <c r="B29" s="28"/>
      <c r="D29" s="49"/>
      <c r="E29" s="49"/>
      <c r="F29" s="49"/>
      <c r="G29" s="49"/>
      <c r="H29" s="49"/>
      <c r="I29" s="49"/>
      <c r="J29" s="49"/>
      <c r="K29" s="49"/>
      <c r="L29" s="28"/>
    </row>
    <row r="30" spans="2:12" s="1" customFormat="1" ht="25.35" customHeight="1">
      <c r="B30" s="28"/>
      <c r="D30" s="86" t="s">
        <v>30</v>
      </c>
      <c r="J30" s="62">
        <f>ROUND(J118, 2)</f>
        <v>0</v>
      </c>
      <c r="L30" s="28"/>
    </row>
    <row r="31" spans="2:12" s="1" customFormat="1" ht="6.9" customHeight="1">
      <c r="B31" s="28"/>
      <c r="D31" s="49"/>
      <c r="E31" s="49"/>
      <c r="F31" s="49"/>
      <c r="G31" s="49"/>
      <c r="H31" s="49"/>
      <c r="I31" s="49"/>
      <c r="J31" s="49"/>
      <c r="K31" s="49"/>
      <c r="L31" s="28"/>
    </row>
    <row r="32" spans="2:12" s="1" customFormat="1" ht="14.4" customHeight="1">
      <c r="B32" s="28"/>
      <c r="F32" s="31" t="s">
        <v>32</v>
      </c>
      <c r="I32" s="31" t="s">
        <v>31</v>
      </c>
      <c r="J32" s="31" t="s">
        <v>33</v>
      </c>
      <c r="L32" s="28"/>
    </row>
    <row r="33" spans="2:12" s="1" customFormat="1" ht="14.4" customHeight="1">
      <c r="B33" s="28"/>
      <c r="D33" s="51" t="s">
        <v>34</v>
      </c>
      <c r="E33" s="25" t="s">
        <v>35</v>
      </c>
      <c r="F33" s="87">
        <f>ROUND((SUM(BE118:BE137)),  2)</f>
        <v>0</v>
      </c>
      <c r="I33" s="88">
        <v>0.21</v>
      </c>
      <c r="J33" s="87">
        <f>ROUND(((SUM(BE118:BE137))*I33),  2)</f>
        <v>0</v>
      </c>
      <c r="L33" s="28"/>
    </row>
    <row r="34" spans="2:12" s="1" customFormat="1" ht="14.4" customHeight="1">
      <c r="B34" s="28"/>
      <c r="E34" s="25" t="s">
        <v>36</v>
      </c>
      <c r="F34" s="87">
        <f>ROUND((SUM(BF118:BF137)),  2)</f>
        <v>0</v>
      </c>
      <c r="I34" s="88">
        <v>0.12</v>
      </c>
      <c r="J34" s="87">
        <f>ROUND(((SUM(BF118:BF137))*I34),  2)</f>
        <v>0</v>
      </c>
      <c r="L34" s="28"/>
    </row>
    <row r="35" spans="2:12" s="1" customFormat="1" ht="14.4" hidden="1" customHeight="1">
      <c r="B35" s="28"/>
      <c r="E35" s="25" t="s">
        <v>37</v>
      </c>
      <c r="F35" s="87">
        <f>ROUND((SUM(BG118:BG137)),  2)</f>
        <v>0</v>
      </c>
      <c r="I35" s="88">
        <v>0.21</v>
      </c>
      <c r="J35" s="87">
        <f>0</f>
        <v>0</v>
      </c>
      <c r="L35" s="28"/>
    </row>
    <row r="36" spans="2:12" s="1" customFormat="1" ht="14.4" hidden="1" customHeight="1">
      <c r="B36" s="28"/>
      <c r="E36" s="25" t="s">
        <v>38</v>
      </c>
      <c r="F36" s="87">
        <f>ROUND((SUM(BH118:BH137)),  2)</f>
        <v>0</v>
      </c>
      <c r="I36" s="88">
        <v>0.12</v>
      </c>
      <c r="J36" s="87">
        <f>0</f>
        <v>0</v>
      </c>
      <c r="L36" s="28"/>
    </row>
    <row r="37" spans="2:12" s="1" customFormat="1" ht="14.4" hidden="1" customHeight="1">
      <c r="B37" s="28"/>
      <c r="E37" s="25" t="s">
        <v>39</v>
      </c>
      <c r="F37" s="87">
        <f>ROUND((SUM(BI118:BI137)),  2)</f>
        <v>0</v>
      </c>
      <c r="I37" s="88">
        <v>0</v>
      </c>
      <c r="J37" s="87">
        <f>0</f>
        <v>0</v>
      </c>
      <c r="L37" s="28"/>
    </row>
    <row r="38" spans="2:12" s="1" customFormat="1" ht="6.9" customHeight="1">
      <c r="B38" s="28"/>
      <c r="L38" s="28"/>
    </row>
    <row r="39" spans="2:12" s="1" customFormat="1" ht="25.35" customHeight="1">
      <c r="B39" s="28"/>
      <c r="C39" s="89"/>
      <c r="D39" s="90" t="s">
        <v>40</v>
      </c>
      <c r="E39" s="53"/>
      <c r="F39" s="53"/>
      <c r="G39" s="91" t="s">
        <v>41</v>
      </c>
      <c r="H39" s="92" t="s">
        <v>42</v>
      </c>
      <c r="I39" s="53"/>
      <c r="J39" s="93">
        <f>SUM(J30:J37)</f>
        <v>0</v>
      </c>
      <c r="K39" s="94"/>
      <c r="L39" s="28"/>
    </row>
    <row r="40" spans="2:12" s="1" customFormat="1" ht="14.4" customHeight="1">
      <c r="B40" s="28"/>
      <c r="L40" s="28"/>
    </row>
    <row r="41" spans="2:12" ht="14.4" customHeight="1">
      <c r="B41" s="19"/>
      <c r="L41" s="19"/>
    </row>
    <row r="42" spans="2:12" ht="14.4" customHeight="1">
      <c r="B42" s="19"/>
      <c r="L42" s="19"/>
    </row>
    <row r="43" spans="2:12" ht="14.4" customHeight="1">
      <c r="B43" s="19"/>
      <c r="L43" s="19"/>
    </row>
    <row r="44" spans="2:12" ht="14.4" customHeight="1">
      <c r="B44" s="19"/>
      <c r="L44" s="19"/>
    </row>
    <row r="45" spans="2:12" ht="14.4" customHeight="1">
      <c r="B45" s="19"/>
      <c r="L45" s="19"/>
    </row>
    <row r="46" spans="2:12" ht="14.4" customHeight="1">
      <c r="B46" s="19"/>
      <c r="L46" s="19"/>
    </row>
    <row r="47" spans="2:12" ht="14.4" customHeight="1">
      <c r="B47" s="19"/>
      <c r="L47" s="19"/>
    </row>
    <row r="48" spans="2:12" ht="14.4" customHeight="1">
      <c r="B48" s="19"/>
      <c r="L48" s="19"/>
    </row>
    <row r="49" spans="2:12" ht="14.4" customHeight="1">
      <c r="B49" s="19"/>
      <c r="L49" s="19"/>
    </row>
    <row r="50" spans="2:12" s="1" customFormat="1" ht="14.4" customHeight="1">
      <c r="B50" s="28"/>
      <c r="D50" s="37" t="s">
        <v>43</v>
      </c>
      <c r="E50" s="38"/>
      <c r="F50" s="38"/>
      <c r="G50" s="37" t="s">
        <v>44</v>
      </c>
      <c r="H50" s="38"/>
      <c r="I50" s="38"/>
      <c r="J50" s="38"/>
      <c r="K50" s="38"/>
      <c r="L50" s="28"/>
    </row>
    <row r="51" spans="2:12">
      <c r="B51" s="19"/>
      <c r="L51" s="19"/>
    </row>
    <row r="52" spans="2:12">
      <c r="B52" s="19"/>
      <c r="L52" s="19"/>
    </row>
    <row r="53" spans="2:12">
      <c r="B53" s="19"/>
      <c r="L53" s="19"/>
    </row>
    <row r="54" spans="2:12">
      <c r="B54" s="19"/>
      <c r="L54" s="19"/>
    </row>
    <row r="55" spans="2:12">
      <c r="B55" s="19"/>
      <c r="L55" s="19"/>
    </row>
    <row r="56" spans="2:12">
      <c r="B56" s="19"/>
      <c r="L56" s="19"/>
    </row>
    <row r="57" spans="2:12">
      <c r="B57" s="19"/>
      <c r="L57" s="19"/>
    </row>
    <row r="58" spans="2:12">
      <c r="B58" s="19"/>
      <c r="L58" s="19"/>
    </row>
    <row r="59" spans="2:12">
      <c r="B59" s="19"/>
      <c r="L59" s="19"/>
    </row>
    <row r="60" spans="2:12">
      <c r="B60" s="19"/>
      <c r="L60" s="19"/>
    </row>
    <row r="61" spans="2:12" s="1" customFormat="1" ht="13.2">
      <c r="B61" s="28"/>
      <c r="D61" s="39" t="s">
        <v>45</v>
      </c>
      <c r="E61" s="30"/>
      <c r="F61" s="95" t="s">
        <v>46</v>
      </c>
      <c r="G61" s="39" t="s">
        <v>45</v>
      </c>
      <c r="H61" s="30"/>
      <c r="I61" s="30"/>
      <c r="J61" s="96" t="s">
        <v>46</v>
      </c>
      <c r="K61" s="30"/>
      <c r="L61" s="28"/>
    </row>
    <row r="62" spans="2:12">
      <c r="B62" s="19"/>
      <c r="L62" s="19"/>
    </row>
    <row r="63" spans="2:12">
      <c r="B63" s="19"/>
      <c r="L63" s="19"/>
    </row>
    <row r="64" spans="2:12">
      <c r="B64" s="19"/>
      <c r="L64" s="19"/>
    </row>
    <row r="65" spans="2:12" s="1" customFormat="1" ht="13.2">
      <c r="B65" s="28"/>
      <c r="D65" s="37" t="s">
        <v>47</v>
      </c>
      <c r="E65" s="38"/>
      <c r="F65" s="38"/>
      <c r="G65" s="37" t="s">
        <v>48</v>
      </c>
      <c r="H65" s="38"/>
      <c r="I65" s="38"/>
      <c r="J65" s="38"/>
      <c r="K65" s="38"/>
      <c r="L65" s="28"/>
    </row>
    <row r="66" spans="2:12">
      <c r="B66" s="19"/>
      <c r="L66" s="19"/>
    </row>
    <row r="67" spans="2:12">
      <c r="B67" s="19"/>
      <c r="L67" s="19"/>
    </row>
    <row r="68" spans="2:12">
      <c r="B68" s="19"/>
      <c r="L68" s="19"/>
    </row>
    <row r="69" spans="2:12">
      <c r="B69" s="19"/>
      <c r="L69" s="19"/>
    </row>
    <row r="70" spans="2:12">
      <c r="B70" s="19"/>
      <c r="L70" s="19"/>
    </row>
    <row r="71" spans="2:12">
      <c r="B71" s="19"/>
      <c r="L71" s="19"/>
    </row>
    <row r="72" spans="2:12">
      <c r="B72" s="19"/>
      <c r="L72" s="19"/>
    </row>
    <row r="73" spans="2:12">
      <c r="B73" s="19"/>
      <c r="L73" s="19"/>
    </row>
    <row r="74" spans="2:12">
      <c r="B74" s="19"/>
      <c r="L74" s="19"/>
    </row>
    <row r="75" spans="2:12">
      <c r="B75" s="19"/>
      <c r="L75" s="19"/>
    </row>
    <row r="76" spans="2:12" s="1" customFormat="1" ht="13.2">
      <c r="B76" s="28"/>
      <c r="D76" s="39" t="s">
        <v>45</v>
      </c>
      <c r="E76" s="30"/>
      <c r="F76" s="95" t="s">
        <v>46</v>
      </c>
      <c r="G76" s="39" t="s">
        <v>45</v>
      </c>
      <c r="H76" s="30"/>
      <c r="I76" s="30"/>
      <c r="J76" s="96" t="s">
        <v>46</v>
      </c>
      <c r="K76" s="30"/>
      <c r="L76" s="28"/>
    </row>
    <row r="77" spans="2:12" s="1" customFormat="1" ht="14.4" customHeight="1">
      <c r="B77" s="40"/>
      <c r="C77" s="41"/>
      <c r="D77" s="41"/>
      <c r="E77" s="41"/>
      <c r="F77" s="41"/>
      <c r="G77" s="41"/>
      <c r="H77" s="41"/>
      <c r="I77" s="41"/>
      <c r="J77" s="41"/>
      <c r="K77" s="41"/>
      <c r="L77" s="28"/>
    </row>
    <row r="81" spans="2:47" s="1" customFormat="1" ht="6.9" customHeight="1">
      <c r="B81" s="42"/>
      <c r="C81" s="43"/>
      <c r="D81" s="43"/>
      <c r="E81" s="43"/>
      <c r="F81" s="43"/>
      <c r="G81" s="43"/>
      <c r="H81" s="43"/>
      <c r="I81" s="43"/>
      <c r="J81" s="43"/>
      <c r="K81" s="43"/>
      <c r="L81" s="28"/>
    </row>
    <row r="82" spans="2:47" s="1" customFormat="1" ht="24.9" customHeight="1">
      <c r="B82" s="28"/>
      <c r="C82" s="20" t="s">
        <v>115</v>
      </c>
      <c r="L82" s="28"/>
    </row>
    <row r="83" spans="2:47" s="1" customFormat="1" ht="6.9" customHeight="1">
      <c r="B83" s="28"/>
      <c r="L83" s="28"/>
    </row>
    <row r="84" spans="2:47" s="1" customFormat="1" ht="12" customHeight="1">
      <c r="B84" s="28"/>
      <c r="C84" s="25" t="s">
        <v>14</v>
      </c>
      <c r="L84" s="28"/>
    </row>
    <row r="85" spans="2:47" s="1" customFormat="1" ht="26.25" customHeight="1">
      <c r="B85" s="28"/>
      <c r="E85" s="212" t="str">
        <f>E7</f>
        <v xml:space="preserve"> Kulturní a kreativní centrum Kbely, Mladoboleslavská 1116, Praha 19 Kbely</v>
      </c>
      <c r="F85" s="213"/>
      <c r="G85" s="213"/>
      <c r="H85" s="213"/>
      <c r="L85" s="28"/>
    </row>
    <row r="86" spans="2:47" s="1" customFormat="1" ht="12" customHeight="1">
      <c r="B86" s="28"/>
      <c r="C86" s="25" t="s">
        <v>113</v>
      </c>
      <c r="L86" s="28"/>
    </row>
    <row r="87" spans="2:47" s="1" customFormat="1" ht="16.5" customHeight="1">
      <c r="B87" s="28"/>
      <c r="E87" s="204" t="str">
        <f>E9</f>
        <v>11 - Sanita -  keramika</v>
      </c>
      <c r="F87" s="211"/>
      <c r="G87" s="211"/>
      <c r="H87" s="211"/>
      <c r="L87" s="28"/>
    </row>
    <row r="88" spans="2:47" s="1" customFormat="1" ht="6.9" customHeight="1">
      <c r="B88" s="28"/>
      <c r="L88" s="28"/>
    </row>
    <row r="89" spans="2:47" s="1" customFormat="1" ht="12" customHeight="1">
      <c r="B89" s="28"/>
      <c r="C89" s="25" t="s">
        <v>18</v>
      </c>
      <c r="F89" s="23" t="str">
        <f>F12</f>
        <v xml:space="preserve"> </v>
      </c>
      <c r="I89" s="25" t="s">
        <v>20</v>
      </c>
      <c r="J89" s="48" t="str">
        <f>IF(J12="","",J12)</f>
        <v>26. 8. 2024</v>
      </c>
      <c r="L89" s="28"/>
    </row>
    <row r="90" spans="2:47" s="1" customFormat="1" ht="6.9" customHeight="1">
      <c r="B90" s="28"/>
      <c r="L90" s="28"/>
    </row>
    <row r="91" spans="2:47" s="1" customFormat="1" ht="15.15" customHeight="1">
      <c r="B91" s="28"/>
      <c r="C91" s="25" t="s">
        <v>22</v>
      </c>
      <c r="F91" s="23" t="str">
        <f>E15</f>
        <v xml:space="preserve"> </v>
      </c>
      <c r="I91" s="25" t="s">
        <v>26</v>
      </c>
      <c r="J91" s="26" t="str">
        <f>E21</f>
        <v xml:space="preserve"> </v>
      </c>
      <c r="L91" s="28"/>
    </row>
    <row r="92" spans="2:47" s="1" customFormat="1" ht="15.15" customHeight="1">
      <c r="B92" s="28"/>
      <c r="C92" s="25" t="s">
        <v>25</v>
      </c>
      <c r="F92" s="23" t="str">
        <f>IF(E18="","",E18)</f>
        <v xml:space="preserve"> </v>
      </c>
      <c r="I92" s="25" t="s">
        <v>27</v>
      </c>
      <c r="J92" s="26" t="str">
        <f>E24</f>
        <v xml:space="preserve"> </v>
      </c>
      <c r="L92" s="28"/>
    </row>
    <row r="93" spans="2:47" s="1" customFormat="1" ht="10.35" customHeight="1">
      <c r="B93" s="28"/>
      <c r="L93" s="28"/>
    </row>
    <row r="94" spans="2:47" s="1" customFormat="1" ht="29.25" customHeight="1">
      <c r="B94" s="28"/>
      <c r="C94" s="97" t="s">
        <v>116</v>
      </c>
      <c r="D94" s="89"/>
      <c r="E94" s="89"/>
      <c r="F94" s="89"/>
      <c r="G94" s="89"/>
      <c r="H94" s="89"/>
      <c r="I94" s="89"/>
      <c r="J94" s="98" t="s">
        <v>117</v>
      </c>
      <c r="K94" s="89"/>
      <c r="L94" s="28"/>
    </row>
    <row r="95" spans="2:47" s="1" customFormat="1" ht="10.35" customHeight="1">
      <c r="B95" s="28"/>
      <c r="L95" s="28"/>
    </row>
    <row r="96" spans="2:47" s="1" customFormat="1" ht="22.8" customHeight="1">
      <c r="B96" s="28"/>
      <c r="C96" s="99" t="s">
        <v>118</v>
      </c>
      <c r="J96" s="62">
        <f>J118</f>
        <v>0</v>
      </c>
      <c r="L96" s="28"/>
      <c r="AU96" s="16" t="s">
        <v>119</v>
      </c>
    </row>
    <row r="97" spans="2:12" s="8" customFormat="1" ht="24.9" customHeight="1">
      <c r="B97" s="100"/>
      <c r="D97" s="101" t="s">
        <v>1432</v>
      </c>
      <c r="E97" s="102"/>
      <c r="F97" s="102"/>
      <c r="G97" s="102"/>
      <c r="H97" s="102"/>
      <c r="I97" s="102"/>
      <c r="J97" s="103">
        <f>J119</f>
        <v>0</v>
      </c>
      <c r="L97" s="100"/>
    </row>
    <row r="98" spans="2:12" s="9" customFormat="1" ht="19.95" customHeight="1">
      <c r="B98" s="104"/>
      <c r="D98" s="105" t="s">
        <v>1469</v>
      </c>
      <c r="E98" s="106"/>
      <c r="F98" s="106"/>
      <c r="G98" s="106"/>
      <c r="H98" s="106"/>
      <c r="I98" s="106"/>
      <c r="J98" s="107">
        <f>J120</f>
        <v>0</v>
      </c>
      <c r="L98" s="104"/>
    </row>
    <row r="99" spans="2:12" s="1" customFormat="1" ht="21.75" customHeight="1">
      <c r="B99" s="28"/>
      <c r="L99" s="28"/>
    </row>
    <row r="100" spans="2:12" s="1" customFormat="1" ht="6.9" customHeight="1">
      <c r="B100" s="40"/>
      <c r="C100" s="41"/>
      <c r="D100" s="41"/>
      <c r="E100" s="41"/>
      <c r="F100" s="41"/>
      <c r="G100" s="41"/>
      <c r="H100" s="41"/>
      <c r="I100" s="41"/>
      <c r="J100" s="41"/>
      <c r="K100" s="41"/>
      <c r="L100" s="28"/>
    </row>
    <row r="104" spans="2:12" s="1" customFormat="1" ht="6.9" customHeight="1">
      <c r="B104" s="42"/>
      <c r="C104" s="43"/>
      <c r="D104" s="43"/>
      <c r="E104" s="43"/>
      <c r="F104" s="43"/>
      <c r="G104" s="43"/>
      <c r="H104" s="43"/>
      <c r="I104" s="43"/>
      <c r="J104" s="43"/>
      <c r="K104" s="43"/>
      <c r="L104" s="28"/>
    </row>
    <row r="105" spans="2:12" s="1" customFormat="1" ht="24.9" customHeight="1">
      <c r="B105" s="28"/>
      <c r="C105" s="20" t="s">
        <v>142</v>
      </c>
      <c r="L105" s="28"/>
    </row>
    <row r="106" spans="2:12" s="1" customFormat="1" ht="6.9" customHeight="1">
      <c r="B106" s="28"/>
      <c r="L106" s="28"/>
    </row>
    <row r="107" spans="2:12" s="1" customFormat="1" ht="12" customHeight="1">
      <c r="B107" s="28"/>
      <c r="C107" s="25" t="s">
        <v>14</v>
      </c>
      <c r="L107" s="28"/>
    </row>
    <row r="108" spans="2:12" s="1" customFormat="1" ht="26.25" customHeight="1">
      <c r="B108" s="28"/>
      <c r="E108" s="212" t="str">
        <f>E7</f>
        <v xml:space="preserve"> Kulturní a kreativní centrum Kbely, Mladoboleslavská 1116, Praha 19 Kbely</v>
      </c>
      <c r="F108" s="213"/>
      <c r="G108" s="213"/>
      <c r="H108" s="213"/>
      <c r="L108" s="28"/>
    </row>
    <row r="109" spans="2:12" s="1" customFormat="1" ht="12" customHeight="1">
      <c r="B109" s="28"/>
      <c r="C109" s="25" t="s">
        <v>113</v>
      </c>
      <c r="L109" s="28"/>
    </row>
    <row r="110" spans="2:12" s="1" customFormat="1" ht="16.5" customHeight="1">
      <c r="B110" s="28"/>
      <c r="E110" s="204" t="str">
        <f>E9</f>
        <v>11 - Sanita -  keramika</v>
      </c>
      <c r="F110" s="211"/>
      <c r="G110" s="211"/>
      <c r="H110" s="211"/>
      <c r="L110" s="28"/>
    </row>
    <row r="111" spans="2:12" s="1" customFormat="1" ht="6.9" customHeight="1">
      <c r="B111" s="28"/>
      <c r="L111" s="28"/>
    </row>
    <row r="112" spans="2:12" s="1" customFormat="1" ht="12" customHeight="1">
      <c r="B112" s="28"/>
      <c r="C112" s="25" t="s">
        <v>18</v>
      </c>
      <c r="F112" s="23" t="str">
        <f>F12</f>
        <v xml:space="preserve"> </v>
      </c>
      <c r="I112" s="25" t="s">
        <v>20</v>
      </c>
      <c r="J112" s="48" t="str">
        <f>IF(J12="","",J12)</f>
        <v>26. 8. 2024</v>
      </c>
      <c r="L112" s="28"/>
    </row>
    <row r="113" spans="2:65" s="1" customFormat="1" ht="6.9" customHeight="1">
      <c r="B113" s="28"/>
      <c r="L113" s="28"/>
    </row>
    <row r="114" spans="2:65" s="1" customFormat="1" ht="15.15" customHeight="1">
      <c r="B114" s="28"/>
      <c r="C114" s="25" t="s">
        <v>22</v>
      </c>
      <c r="F114" s="23" t="str">
        <f>E15</f>
        <v xml:space="preserve"> </v>
      </c>
      <c r="I114" s="25" t="s">
        <v>26</v>
      </c>
      <c r="J114" s="26" t="str">
        <f>E21</f>
        <v xml:space="preserve"> </v>
      </c>
      <c r="L114" s="28"/>
    </row>
    <row r="115" spans="2:65" s="1" customFormat="1" ht="15.15" customHeight="1">
      <c r="B115" s="28"/>
      <c r="C115" s="25" t="s">
        <v>25</v>
      </c>
      <c r="F115" s="23" t="str">
        <f>IF(E18="","",E18)</f>
        <v xml:space="preserve"> </v>
      </c>
      <c r="I115" s="25" t="s">
        <v>27</v>
      </c>
      <c r="J115" s="26" t="str">
        <f>E24</f>
        <v xml:space="preserve"> </v>
      </c>
      <c r="L115" s="28"/>
    </row>
    <row r="116" spans="2:65" s="1" customFormat="1" ht="10.35" customHeight="1">
      <c r="B116" s="28"/>
      <c r="L116" s="28"/>
    </row>
    <row r="117" spans="2:65" s="10" customFormat="1" ht="29.25" customHeight="1">
      <c r="B117" s="108"/>
      <c r="C117" s="109" t="s">
        <v>143</v>
      </c>
      <c r="D117" s="110" t="s">
        <v>55</v>
      </c>
      <c r="E117" s="110" t="s">
        <v>51</v>
      </c>
      <c r="F117" s="110" t="s">
        <v>52</v>
      </c>
      <c r="G117" s="110" t="s">
        <v>144</v>
      </c>
      <c r="H117" s="110" t="s">
        <v>145</v>
      </c>
      <c r="I117" s="110" t="s">
        <v>146</v>
      </c>
      <c r="J117" s="111" t="s">
        <v>117</v>
      </c>
      <c r="K117" s="112" t="s">
        <v>147</v>
      </c>
      <c r="L117" s="108"/>
      <c r="M117" s="55" t="s">
        <v>1</v>
      </c>
      <c r="N117" s="56" t="s">
        <v>34</v>
      </c>
      <c r="O117" s="56" t="s">
        <v>148</v>
      </c>
      <c r="P117" s="56" t="s">
        <v>149</v>
      </c>
      <c r="Q117" s="56" t="s">
        <v>150</v>
      </c>
      <c r="R117" s="56" t="s">
        <v>151</v>
      </c>
      <c r="S117" s="56" t="s">
        <v>152</v>
      </c>
      <c r="T117" s="57" t="s">
        <v>153</v>
      </c>
    </row>
    <row r="118" spans="2:65" s="1" customFormat="1" ht="22.8" customHeight="1">
      <c r="B118" s="28"/>
      <c r="C118" s="60" t="s">
        <v>154</v>
      </c>
      <c r="J118" s="113">
        <f>BK118</f>
        <v>0</v>
      </c>
      <c r="L118" s="28"/>
      <c r="M118" s="58"/>
      <c r="N118" s="49"/>
      <c r="O118" s="49"/>
      <c r="P118" s="114">
        <f>P119</f>
        <v>0</v>
      </c>
      <c r="Q118" s="49"/>
      <c r="R118" s="114">
        <f>R119</f>
        <v>0</v>
      </c>
      <c r="S118" s="49"/>
      <c r="T118" s="115">
        <f>T119</f>
        <v>0</v>
      </c>
      <c r="AT118" s="16" t="s">
        <v>69</v>
      </c>
      <c r="AU118" s="16" t="s">
        <v>119</v>
      </c>
      <c r="BK118" s="116">
        <f>BK119</f>
        <v>0</v>
      </c>
    </row>
    <row r="119" spans="2:65" s="11" customFormat="1" ht="25.95" customHeight="1">
      <c r="B119" s="117"/>
      <c r="D119" s="118" t="s">
        <v>69</v>
      </c>
      <c r="E119" s="119" t="s">
        <v>155</v>
      </c>
      <c r="F119" s="119" t="s">
        <v>155</v>
      </c>
      <c r="J119" s="120">
        <f>BK119</f>
        <v>0</v>
      </c>
      <c r="L119" s="117"/>
      <c r="M119" s="121"/>
      <c r="P119" s="122">
        <f>P120</f>
        <v>0</v>
      </c>
      <c r="R119" s="122">
        <f>R120</f>
        <v>0</v>
      </c>
      <c r="T119" s="123">
        <f>T120</f>
        <v>0</v>
      </c>
      <c r="AR119" s="118" t="s">
        <v>75</v>
      </c>
      <c r="AT119" s="124" t="s">
        <v>69</v>
      </c>
      <c r="AU119" s="124" t="s">
        <v>70</v>
      </c>
      <c r="AY119" s="118" t="s">
        <v>157</v>
      </c>
      <c r="BK119" s="125">
        <f>BK120</f>
        <v>0</v>
      </c>
    </row>
    <row r="120" spans="2:65" s="11" customFormat="1" ht="22.8" customHeight="1">
      <c r="B120" s="117"/>
      <c r="D120" s="118" t="s">
        <v>69</v>
      </c>
      <c r="E120" s="126" t="s">
        <v>1470</v>
      </c>
      <c r="F120" s="126" t="s">
        <v>1471</v>
      </c>
      <c r="J120" s="127">
        <f>BK120</f>
        <v>0</v>
      </c>
      <c r="L120" s="117"/>
      <c r="M120" s="121"/>
      <c r="P120" s="122">
        <f>SUM(P121:P137)</f>
        <v>0</v>
      </c>
      <c r="R120" s="122">
        <f>SUM(R121:R137)</f>
        <v>0</v>
      </c>
      <c r="T120" s="123">
        <f>SUM(T121:T137)</f>
        <v>0</v>
      </c>
      <c r="AR120" s="118" t="s">
        <v>75</v>
      </c>
      <c r="AT120" s="124" t="s">
        <v>69</v>
      </c>
      <c r="AU120" s="124" t="s">
        <v>75</v>
      </c>
      <c r="AY120" s="118" t="s">
        <v>157</v>
      </c>
      <c r="BK120" s="125">
        <f>SUM(BK121:BK137)</f>
        <v>0</v>
      </c>
    </row>
    <row r="121" spans="2:65" s="1" customFormat="1" ht="37.799999999999997" customHeight="1">
      <c r="B121" s="128"/>
      <c r="C121" s="129" t="s">
        <v>75</v>
      </c>
      <c r="D121" s="129" t="s">
        <v>159</v>
      </c>
      <c r="E121" s="130" t="s">
        <v>1472</v>
      </c>
      <c r="F121" s="131" t="s">
        <v>1473</v>
      </c>
      <c r="G121" s="132" t="s">
        <v>443</v>
      </c>
      <c r="H121" s="133">
        <v>4</v>
      </c>
      <c r="I121" s="134"/>
      <c r="J121" s="134">
        <f t="shared" ref="J121:J137" si="0">ROUND(I121*H121,2)</f>
        <v>0</v>
      </c>
      <c r="K121" s="135"/>
      <c r="L121" s="28"/>
      <c r="M121" s="136" t="s">
        <v>1</v>
      </c>
      <c r="N121" s="137" t="s">
        <v>35</v>
      </c>
      <c r="O121" s="138">
        <v>0</v>
      </c>
      <c r="P121" s="138">
        <f t="shared" ref="P121:P137" si="1">O121*H121</f>
        <v>0</v>
      </c>
      <c r="Q121" s="138">
        <v>0</v>
      </c>
      <c r="R121" s="138">
        <f t="shared" ref="R121:R137" si="2">Q121*H121</f>
        <v>0</v>
      </c>
      <c r="S121" s="138">
        <v>0</v>
      </c>
      <c r="T121" s="139">
        <f t="shared" ref="T121:T137" si="3">S121*H121</f>
        <v>0</v>
      </c>
      <c r="AR121" s="140" t="s">
        <v>85</v>
      </c>
      <c r="AT121" s="140" t="s">
        <v>159</v>
      </c>
      <c r="AU121" s="140" t="s">
        <v>79</v>
      </c>
      <c r="AY121" s="16" t="s">
        <v>157</v>
      </c>
      <c r="BE121" s="141">
        <f t="shared" ref="BE121:BE137" si="4">IF(N121="základní",J121,0)</f>
        <v>0</v>
      </c>
      <c r="BF121" s="141">
        <f t="shared" ref="BF121:BF137" si="5">IF(N121="snížená",J121,0)</f>
        <v>0</v>
      </c>
      <c r="BG121" s="141">
        <f t="shared" ref="BG121:BG137" si="6">IF(N121="zákl. přenesená",J121,0)</f>
        <v>0</v>
      </c>
      <c r="BH121" s="141">
        <f t="shared" ref="BH121:BH137" si="7">IF(N121="sníž. přenesená",J121,0)</f>
        <v>0</v>
      </c>
      <c r="BI121" s="141">
        <f t="shared" ref="BI121:BI137" si="8">IF(N121="nulová",J121,0)</f>
        <v>0</v>
      </c>
      <c r="BJ121" s="16" t="s">
        <v>75</v>
      </c>
      <c r="BK121" s="141">
        <f t="shared" ref="BK121:BK137" si="9">ROUND(I121*H121,2)</f>
        <v>0</v>
      </c>
      <c r="BL121" s="16" t="s">
        <v>85</v>
      </c>
      <c r="BM121" s="140" t="s">
        <v>79</v>
      </c>
    </row>
    <row r="122" spans="2:65" s="1" customFormat="1" ht="24.15" customHeight="1">
      <c r="B122" s="128"/>
      <c r="C122" s="129" t="s">
        <v>79</v>
      </c>
      <c r="D122" s="129" t="s">
        <v>159</v>
      </c>
      <c r="E122" s="130" t="s">
        <v>1474</v>
      </c>
      <c r="F122" s="131" t="s">
        <v>1475</v>
      </c>
      <c r="G122" s="132" t="s">
        <v>443</v>
      </c>
      <c r="H122" s="133">
        <v>5</v>
      </c>
      <c r="I122" s="134"/>
      <c r="J122" s="134">
        <f t="shared" si="0"/>
        <v>0</v>
      </c>
      <c r="K122" s="135"/>
      <c r="L122" s="28"/>
      <c r="M122" s="136" t="s">
        <v>1</v>
      </c>
      <c r="N122" s="137" t="s">
        <v>35</v>
      </c>
      <c r="O122" s="138">
        <v>0</v>
      </c>
      <c r="P122" s="138">
        <f t="shared" si="1"/>
        <v>0</v>
      </c>
      <c r="Q122" s="138">
        <v>0</v>
      </c>
      <c r="R122" s="138">
        <f t="shared" si="2"/>
        <v>0</v>
      </c>
      <c r="S122" s="138">
        <v>0</v>
      </c>
      <c r="T122" s="139">
        <f t="shared" si="3"/>
        <v>0</v>
      </c>
      <c r="AR122" s="140" t="s">
        <v>85</v>
      </c>
      <c r="AT122" s="140" t="s">
        <v>159</v>
      </c>
      <c r="AU122" s="140" t="s">
        <v>79</v>
      </c>
      <c r="AY122" s="16" t="s">
        <v>157</v>
      </c>
      <c r="BE122" s="141">
        <f t="shared" si="4"/>
        <v>0</v>
      </c>
      <c r="BF122" s="141">
        <f t="shared" si="5"/>
        <v>0</v>
      </c>
      <c r="BG122" s="141">
        <f t="shared" si="6"/>
        <v>0</v>
      </c>
      <c r="BH122" s="141">
        <f t="shared" si="7"/>
        <v>0</v>
      </c>
      <c r="BI122" s="141">
        <f t="shared" si="8"/>
        <v>0</v>
      </c>
      <c r="BJ122" s="16" t="s">
        <v>75</v>
      </c>
      <c r="BK122" s="141">
        <f t="shared" si="9"/>
        <v>0</v>
      </c>
      <c r="BL122" s="16" t="s">
        <v>85</v>
      </c>
      <c r="BM122" s="140" t="s">
        <v>85</v>
      </c>
    </row>
    <row r="123" spans="2:65" s="1" customFormat="1" ht="37.799999999999997" customHeight="1">
      <c r="B123" s="128"/>
      <c r="C123" s="129" t="s">
        <v>82</v>
      </c>
      <c r="D123" s="129" t="s">
        <v>159</v>
      </c>
      <c r="E123" s="130" t="s">
        <v>1476</v>
      </c>
      <c r="F123" s="131" t="s">
        <v>1477</v>
      </c>
      <c r="G123" s="132" t="s">
        <v>443</v>
      </c>
      <c r="H123" s="133">
        <v>1</v>
      </c>
      <c r="I123" s="134"/>
      <c r="J123" s="134">
        <f t="shared" si="0"/>
        <v>0</v>
      </c>
      <c r="K123" s="135"/>
      <c r="L123" s="28"/>
      <c r="M123" s="136" t="s">
        <v>1</v>
      </c>
      <c r="N123" s="137" t="s">
        <v>35</v>
      </c>
      <c r="O123" s="138">
        <v>0</v>
      </c>
      <c r="P123" s="138">
        <f t="shared" si="1"/>
        <v>0</v>
      </c>
      <c r="Q123" s="138">
        <v>0</v>
      </c>
      <c r="R123" s="138">
        <f t="shared" si="2"/>
        <v>0</v>
      </c>
      <c r="S123" s="138">
        <v>0</v>
      </c>
      <c r="T123" s="139">
        <f t="shared" si="3"/>
        <v>0</v>
      </c>
      <c r="AR123" s="140" t="s">
        <v>85</v>
      </c>
      <c r="AT123" s="140" t="s">
        <v>159</v>
      </c>
      <c r="AU123" s="140" t="s">
        <v>79</v>
      </c>
      <c r="AY123" s="16" t="s">
        <v>157</v>
      </c>
      <c r="BE123" s="141">
        <f t="shared" si="4"/>
        <v>0</v>
      </c>
      <c r="BF123" s="141">
        <f t="shared" si="5"/>
        <v>0</v>
      </c>
      <c r="BG123" s="141">
        <f t="shared" si="6"/>
        <v>0</v>
      </c>
      <c r="BH123" s="141">
        <f t="shared" si="7"/>
        <v>0</v>
      </c>
      <c r="BI123" s="141">
        <f t="shared" si="8"/>
        <v>0</v>
      </c>
      <c r="BJ123" s="16" t="s">
        <v>75</v>
      </c>
      <c r="BK123" s="141">
        <f t="shared" si="9"/>
        <v>0</v>
      </c>
      <c r="BL123" s="16" t="s">
        <v>85</v>
      </c>
      <c r="BM123" s="140" t="s">
        <v>91</v>
      </c>
    </row>
    <row r="124" spans="2:65" s="1" customFormat="1" ht="37.799999999999997" customHeight="1">
      <c r="B124" s="128"/>
      <c r="C124" s="129" t="s">
        <v>85</v>
      </c>
      <c r="D124" s="129" t="s">
        <v>159</v>
      </c>
      <c r="E124" s="130" t="s">
        <v>1478</v>
      </c>
      <c r="F124" s="131" t="s">
        <v>1479</v>
      </c>
      <c r="G124" s="132" t="s">
        <v>443</v>
      </c>
      <c r="H124" s="133">
        <v>1</v>
      </c>
      <c r="I124" s="134"/>
      <c r="J124" s="134">
        <f t="shared" si="0"/>
        <v>0</v>
      </c>
      <c r="K124" s="135"/>
      <c r="L124" s="28"/>
      <c r="M124" s="136" t="s">
        <v>1</v>
      </c>
      <c r="N124" s="137" t="s">
        <v>35</v>
      </c>
      <c r="O124" s="138">
        <v>0</v>
      </c>
      <c r="P124" s="138">
        <f t="shared" si="1"/>
        <v>0</v>
      </c>
      <c r="Q124" s="138">
        <v>0</v>
      </c>
      <c r="R124" s="138">
        <f t="shared" si="2"/>
        <v>0</v>
      </c>
      <c r="S124" s="138">
        <v>0</v>
      </c>
      <c r="T124" s="139">
        <f t="shared" si="3"/>
        <v>0</v>
      </c>
      <c r="AR124" s="140" t="s">
        <v>85</v>
      </c>
      <c r="AT124" s="140" t="s">
        <v>159</v>
      </c>
      <c r="AU124" s="140" t="s">
        <v>79</v>
      </c>
      <c r="AY124" s="16" t="s">
        <v>157</v>
      </c>
      <c r="BE124" s="141">
        <f t="shared" si="4"/>
        <v>0</v>
      </c>
      <c r="BF124" s="141">
        <f t="shared" si="5"/>
        <v>0</v>
      </c>
      <c r="BG124" s="141">
        <f t="shared" si="6"/>
        <v>0</v>
      </c>
      <c r="BH124" s="141">
        <f t="shared" si="7"/>
        <v>0</v>
      </c>
      <c r="BI124" s="141">
        <f t="shared" si="8"/>
        <v>0</v>
      </c>
      <c r="BJ124" s="16" t="s">
        <v>75</v>
      </c>
      <c r="BK124" s="141">
        <f t="shared" si="9"/>
        <v>0</v>
      </c>
      <c r="BL124" s="16" t="s">
        <v>85</v>
      </c>
      <c r="BM124" s="140" t="s">
        <v>177</v>
      </c>
    </row>
    <row r="125" spans="2:65" s="1" customFormat="1" ht="44.25" customHeight="1">
      <c r="B125" s="128"/>
      <c r="C125" s="129" t="s">
        <v>88</v>
      </c>
      <c r="D125" s="129" t="s">
        <v>159</v>
      </c>
      <c r="E125" s="130" t="s">
        <v>1480</v>
      </c>
      <c r="F125" s="131" t="s">
        <v>1481</v>
      </c>
      <c r="G125" s="132" t="s">
        <v>443</v>
      </c>
      <c r="H125" s="133">
        <v>1</v>
      </c>
      <c r="I125" s="134"/>
      <c r="J125" s="134">
        <f t="shared" si="0"/>
        <v>0</v>
      </c>
      <c r="K125" s="135"/>
      <c r="L125" s="28"/>
      <c r="M125" s="136" t="s">
        <v>1</v>
      </c>
      <c r="N125" s="137" t="s">
        <v>35</v>
      </c>
      <c r="O125" s="138">
        <v>0</v>
      </c>
      <c r="P125" s="138">
        <f t="shared" si="1"/>
        <v>0</v>
      </c>
      <c r="Q125" s="138">
        <v>0</v>
      </c>
      <c r="R125" s="138">
        <f t="shared" si="2"/>
        <v>0</v>
      </c>
      <c r="S125" s="138">
        <v>0</v>
      </c>
      <c r="T125" s="139">
        <f t="shared" si="3"/>
        <v>0</v>
      </c>
      <c r="AR125" s="140" t="s">
        <v>85</v>
      </c>
      <c r="AT125" s="140" t="s">
        <v>159</v>
      </c>
      <c r="AU125" s="140" t="s">
        <v>79</v>
      </c>
      <c r="AY125" s="16" t="s">
        <v>157</v>
      </c>
      <c r="BE125" s="141">
        <f t="shared" si="4"/>
        <v>0</v>
      </c>
      <c r="BF125" s="141">
        <f t="shared" si="5"/>
        <v>0</v>
      </c>
      <c r="BG125" s="141">
        <f t="shared" si="6"/>
        <v>0</v>
      </c>
      <c r="BH125" s="141">
        <f t="shared" si="7"/>
        <v>0</v>
      </c>
      <c r="BI125" s="141">
        <f t="shared" si="8"/>
        <v>0</v>
      </c>
      <c r="BJ125" s="16" t="s">
        <v>75</v>
      </c>
      <c r="BK125" s="141">
        <f t="shared" si="9"/>
        <v>0</v>
      </c>
      <c r="BL125" s="16" t="s">
        <v>85</v>
      </c>
      <c r="BM125" s="140" t="s">
        <v>103</v>
      </c>
    </row>
    <row r="126" spans="2:65" s="1" customFormat="1" ht="37.799999999999997" customHeight="1">
      <c r="B126" s="128"/>
      <c r="C126" s="129" t="s">
        <v>91</v>
      </c>
      <c r="D126" s="129" t="s">
        <v>159</v>
      </c>
      <c r="E126" s="130" t="s">
        <v>1482</v>
      </c>
      <c r="F126" s="131" t="s">
        <v>1483</v>
      </c>
      <c r="G126" s="132" t="s">
        <v>443</v>
      </c>
      <c r="H126" s="133">
        <v>1</v>
      </c>
      <c r="I126" s="134"/>
      <c r="J126" s="134">
        <f t="shared" si="0"/>
        <v>0</v>
      </c>
      <c r="K126" s="135"/>
      <c r="L126" s="28"/>
      <c r="M126" s="136" t="s">
        <v>1</v>
      </c>
      <c r="N126" s="137" t="s">
        <v>35</v>
      </c>
      <c r="O126" s="138">
        <v>0</v>
      </c>
      <c r="P126" s="138">
        <f t="shared" si="1"/>
        <v>0</v>
      </c>
      <c r="Q126" s="138">
        <v>0</v>
      </c>
      <c r="R126" s="138">
        <f t="shared" si="2"/>
        <v>0</v>
      </c>
      <c r="S126" s="138">
        <v>0</v>
      </c>
      <c r="T126" s="139">
        <f t="shared" si="3"/>
        <v>0</v>
      </c>
      <c r="AR126" s="140" t="s">
        <v>85</v>
      </c>
      <c r="AT126" s="140" t="s">
        <v>159</v>
      </c>
      <c r="AU126" s="140" t="s">
        <v>79</v>
      </c>
      <c r="AY126" s="16" t="s">
        <v>157</v>
      </c>
      <c r="BE126" s="141">
        <f t="shared" si="4"/>
        <v>0</v>
      </c>
      <c r="BF126" s="141">
        <f t="shared" si="5"/>
        <v>0</v>
      </c>
      <c r="BG126" s="141">
        <f t="shared" si="6"/>
        <v>0</v>
      </c>
      <c r="BH126" s="141">
        <f t="shared" si="7"/>
        <v>0</v>
      </c>
      <c r="BI126" s="141">
        <f t="shared" si="8"/>
        <v>0</v>
      </c>
      <c r="BJ126" s="16" t="s">
        <v>75</v>
      </c>
      <c r="BK126" s="141">
        <f t="shared" si="9"/>
        <v>0</v>
      </c>
      <c r="BL126" s="16" t="s">
        <v>85</v>
      </c>
      <c r="BM126" s="140" t="s">
        <v>8</v>
      </c>
    </row>
    <row r="127" spans="2:65" s="1" customFormat="1" ht="33" customHeight="1">
      <c r="B127" s="128"/>
      <c r="C127" s="129" t="s">
        <v>94</v>
      </c>
      <c r="D127" s="129" t="s">
        <v>159</v>
      </c>
      <c r="E127" s="130" t="s">
        <v>1484</v>
      </c>
      <c r="F127" s="131" t="s">
        <v>1485</v>
      </c>
      <c r="G127" s="132" t="s">
        <v>443</v>
      </c>
      <c r="H127" s="133">
        <v>1</v>
      </c>
      <c r="I127" s="134"/>
      <c r="J127" s="134">
        <f t="shared" si="0"/>
        <v>0</v>
      </c>
      <c r="K127" s="135"/>
      <c r="L127" s="28"/>
      <c r="M127" s="136" t="s">
        <v>1</v>
      </c>
      <c r="N127" s="137" t="s">
        <v>35</v>
      </c>
      <c r="O127" s="138">
        <v>0</v>
      </c>
      <c r="P127" s="138">
        <f t="shared" si="1"/>
        <v>0</v>
      </c>
      <c r="Q127" s="138">
        <v>0</v>
      </c>
      <c r="R127" s="138">
        <f t="shared" si="2"/>
        <v>0</v>
      </c>
      <c r="S127" s="138">
        <v>0</v>
      </c>
      <c r="T127" s="139">
        <f t="shared" si="3"/>
        <v>0</v>
      </c>
      <c r="AR127" s="140" t="s">
        <v>85</v>
      </c>
      <c r="AT127" s="140" t="s">
        <v>159</v>
      </c>
      <c r="AU127" s="140" t="s">
        <v>79</v>
      </c>
      <c r="AY127" s="16" t="s">
        <v>157</v>
      </c>
      <c r="BE127" s="141">
        <f t="shared" si="4"/>
        <v>0</v>
      </c>
      <c r="BF127" s="141">
        <f t="shared" si="5"/>
        <v>0</v>
      </c>
      <c r="BG127" s="141">
        <f t="shared" si="6"/>
        <v>0</v>
      </c>
      <c r="BH127" s="141">
        <f t="shared" si="7"/>
        <v>0</v>
      </c>
      <c r="BI127" s="141">
        <f t="shared" si="8"/>
        <v>0</v>
      </c>
      <c r="BJ127" s="16" t="s">
        <v>75</v>
      </c>
      <c r="BK127" s="141">
        <f t="shared" si="9"/>
        <v>0</v>
      </c>
      <c r="BL127" s="16" t="s">
        <v>85</v>
      </c>
      <c r="BM127" s="140" t="s">
        <v>188</v>
      </c>
    </row>
    <row r="128" spans="2:65" s="1" customFormat="1" ht="37.799999999999997" customHeight="1">
      <c r="B128" s="128"/>
      <c r="C128" s="129" t="s">
        <v>177</v>
      </c>
      <c r="D128" s="129" t="s">
        <v>159</v>
      </c>
      <c r="E128" s="130" t="s">
        <v>1486</v>
      </c>
      <c r="F128" s="131" t="s">
        <v>1487</v>
      </c>
      <c r="G128" s="132" t="s">
        <v>443</v>
      </c>
      <c r="H128" s="133">
        <v>1</v>
      </c>
      <c r="I128" s="134"/>
      <c r="J128" s="134">
        <f t="shared" si="0"/>
        <v>0</v>
      </c>
      <c r="K128" s="135"/>
      <c r="L128" s="28"/>
      <c r="M128" s="136" t="s">
        <v>1</v>
      </c>
      <c r="N128" s="137" t="s">
        <v>35</v>
      </c>
      <c r="O128" s="138">
        <v>0</v>
      </c>
      <c r="P128" s="138">
        <f t="shared" si="1"/>
        <v>0</v>
      </c>
      <c r="Q128" s="138">
        <v>0</v>
      </c>
      <c r="R128" s="138">
        <f t="shared" si="2"/>
        <v>0</v>
      </c>
      <c r="S128" s="138">
        <v>0</v>
      </c>
      <c r="T128" s="139">
        <f t="shared" si="3"/>
        <v>0</v>
      </c>
      <c r="AR128" s="140" t="s">
        <v>85</v>
      </c>
      <c r="AT128" s="140" t="s">
        <v>159</v>
      </c>
      <c r="AU128" s="140" t="s">
        <v>79</v>
      </c>
      <c r="AY128" s="16" t="s">
        <v>157</v>
      </c>
      <c r="BE128" s="141">
        <f t="shared" si="4"/>
        <v>0</v>
      </c>
      <c r="BF128" s="141">
        <f t="shared" si="5"/>
        <v>0</v>
      </c>
      <c r="BG128" s="141">
        <f t="shared" si="6"/>
        <v>0</v>
      </c>
      <c r="BH128" s="141">
        <f t="shared" si="7"/>
        <v>0</v>
      </c>
      <c r="BI128" s="141">
        <f t="shared" si="8"/>
        <v>0</v>
      </c>
      <c r="BJ128" s="16" t="s">
        <v>75</v>
      </c>
      <c r="BK128" s="141">
        <f t="shared" si="9"/>
        <v>0</v>
      </c>
      <c r="BL128" s="16" t="s">
        <v>85</v>
      </c>
      <c r="BM128" s="140" t="s">
        <v>193</v>
      </c>
    </row>
    <row r="129" spans="2:65" s="1" customFormat="1" ht="49.05" customHeight="1">
      <c r="B129" s="128"/>
      <c r="C129" s="129" t="s">
        <v>97</v>
      </c>
      <c r="D129" s="129" t="s">
        <v>159</v>
      </c>
      <c r="E129" s="130" t="s">
        <v>1488</v>
      </c>
      <c r="F129" s="131" t="s">
        <v>1489</v>
      </c>
      <c r="G129" s="132" t="s">
        <v>443</v>
      </c>
      <c r="H129" s="133">
        <v>1</v>
      </c>
      <c r="I129" s="134"/>
      <c r="J129" s="134">
        <f t="shared" si="0"/>
        <v>0</v>
      </c>
      <c r="K129" s="135"/>
      <c r="L129" s="28"/>
      <c r="M129" s="136" t="s">
        <v>1</v>
      </c>
      <c r="N129" s="137" t="s">
        <v>35</v>
      </c>
      <c r="O129" s="138">
        <v>0</v>
      </c>
      <c r="P129" s="138">
        <f t="shared" si="1"/>
        <v>0</v>
      </c>
      <c r="Q129" s="138">
        <v>0</v>
      </c>
      <c r="R129" s="138">
        <f t="shared" si="2"/>
        <v>0</v>
      </c>
      <c r="S129" s="138">
        <v>0</v>
      </c>
      <c r="T129" s="139">
        <f t="shared" si="3"/>
        <v>0</v>
      </c>
      <c r="AR129" s="140" t="s">
        <v>85</v>
      </c>
      <c r="AT129" s="140" t="s">
        <v>159</v>
      </c>
      <c r="AU129" s="140" t="s">
        <v>79</v>
      </c>
      <c r="AY129" s="16" t="s">
        <v>157</v>
      </c>
      <c r="BE129" s="141">
        <f t="shared" si="4"/>
        <v>0</v>
      </c>
      <c r="BF129" s="141">
        <f t="shared" si="5"/>
        <v>0</v>
      </c>
      <c r="BG129" s="141">
        <f t="shared" si="6"/>
        <v>0</v>
      </c>
      <c r="BH129" s="141">
        <f t="shared" si="7"/>
        <v>0</v>
      </c>
      <c r="BI129" s="141">
        <f t="shared" si="8"/>
        <v>0</v>
      </c>
      <c r="BJ129" s="16" t="s">
        <v>75</v>
      </c>
      <c r="BK129" s="141">
        <f t="shared" si="9"/>
        <v>0</v>
      </c>
      <c r="BL129" s="16" t="s">
        <v>85</v>
      </c>
      <c r="BM129" s="140" t="s">
        <v>198</v>
      </c>
    </row>
    <row r="130" spans="2:65" s="1" customFormat="1" ht="37.799999999999997" customHeight="1">
      <c r="B130" s="128"/>
      <c r="C130" s="129" t="s">
        <v>103</v>
      </c>
      <c r="D130" s="129" t="s">
        <v>159</v>
      </c>
      <c r="E130" s="130" t="s">
        <v>1490</v>
      </c>
      <c r="F130" s="131" t="s">
        <v>1491</v>
      </c>
      <c r="G130" s="132" t="s">
        <v>443</v>
      </c>
      <c r="H130" s="133">
        <v>6</v>
      </c>
      <c r="I130" s="134"/>
      <c r="J130" s="134">
        <f t="shared" si="0"/>
        <v>0</v>
      </c>
      <c r="K130" s="135"/>
      <c r="L130" s="28"/>
      <c r="M130" s="136" t="s">
        <v>1</v>
      </c>
      <c r="N130" s="137" t="s">
        <v>35</v>
      </c>
      <c r="O130" s="138">
        <v>0</v>
      </c>
      <c r="P130" s="138">
        <f t="shared" si="1"/>
        <v>0</v>
      </c>
      <c r="Q130" s="138">
        <v>0</v>
      </c>
      <c r="R130" s="138">
        <f t="shared" si="2"/>
        <v>0</v>
      </c>
      <c r="S130" s="138">
        <v>0</v>
      </c>
      <c r="T130" s="139">
        <f t="shared" si="3"/>
        <v>0</v>
      </c>
      <c r="AR130" s="140" t="s">
        <v>85</v>
      </c>
      <c r="AT130" s="140" t="s">
        <v>159</v>
      </c>
      <c r="AU130" s="140" t="s">
        <v>79</v>
      </c>
      <c r="AY130" s="16" t="s">
        <v>157</v>
      </c>
      <c r="BE130" s="141">
        <f t="shared" si="4"/>
        <v>0</v>
      </c>
      <c r="BF130" s="141">
        <f t="shared" si="5"/>
        <v>0</v>
      </c>
      <c r="BG130" s="141">
        <f t="shared" si="6"/>
        <v>0</v>
      </c>
      <c r="BH130" s="141">
        <f t="shared" si="7"/>
        <v>0</v>
      </c>
      <c r="BI130" s="141">
        <f t="shared" si="8"/>
        <v>0</v>
      </c>
      <c r="BJ130" s="16" t="s">
        <v>75</v>
      </c>
      <c r="BK130" s="141">
        <f t="shared" si="9"/>
        <v>0</v>
      </c>
      <c r="BL130" s="16" t="s">
        <v>85</v>
      </c>
      <c r="BM130" s="140" t="s">
        <v>202</v>
      </c>
    </row>
    <row r="131" spans="2:65" s="1" customFormat="1" ht="44.25" customHeight="1">
      <c r="B131" s="128"/>
      <c r="C131" s="129" t="s">
        <v>106</v>
      </c>
      <c r="D131" s="129" t="s">
        <v>159</v>
      </c>
      <c r="E131" s="130" t="s">
        <v>1492</v>
      </c>
      <c r="F131" s="131" t="s">
        <v>1493</v>
      </c>
      <c r="G131" s="132" t="s">
        <v>443</v>
      </c>
      <c r="H131" s="133">
        <v>1</v>
      </c>
      <c r="I131" s="134"/>
      <c r="J131" s="134">
        <f t="shared" si="0"/>
        <v>0</v>
      </c>
      <c r="K131" s="135"/>
      <c r="L131" s="28"/>
      <c r="M131" s="136" t="s">
        <v>1</v>
      </c>
      <c r="N131" s="137" t="s">
        <v>35</v>
      </c>
      <c r="O131" s="138">
        <v>0</v>
      </c>
      <c r="P131" s="138">
        <f t="shared" si="1"/>
        <v>0</v>
      </c>
      <c r="Q131" s="138">
        <v>0</v>
      </c>
      <c r="R131" s="138">
        <f t="shared" si="2"/>
        <v>0</v>
      </c>
      <c r="S131" s="138">
        <v>0</v>
      </c>
      <c r="T131" s="139">
        <f t="shared" si="3"/>
        <v>0</v>
      </c>
      <c r="AR131" s="140" t="s">
        <v>85</v>
      </c>
      <c r="AT131" s="140" t="s">
        <v>159</v>
      </c>
      <c r="AU131" s="140" t="s">
        <v>79</v>
      </c>
      <c r="AY131" s="16" t="s">
        <v>157</v>
      </c>
      <c r="BE131" s="141">
        <f t="shared" si="4"/>
        <v>0</v>
      </c>
      <c r="BF131" s="141">
        <f t="shared" si="5"/>
        <v>0</v>
      </c>
      <c r="BG131" s="141">
        <f t="shared" si="6"/>
        <v>0</v>
      </c>
      <c r="BH131" s="141">
        <f t="shared" si="7"/>
        <v>0</v>
      </c>
      <c r="BI131" s="141">
        <f t="shared" si="8"/>
        <v>0</v>
      </c>
      <c r="BJ131" s="16" t="s">
        <v>75</v>
      </c>
      <c r="BK131" s="141">
        <f t="shared" si="9"/>
        <v>0</v>
      </c>
      <c r="BL131" s="16" t="s">
        <v>85</v>
      </c>
      <c r="BM131" s="140" t="s">
        <v>208</v>
      </c>
    </row>
    <row r="132" spans="2:65" s="1" customFormat="1" ht="24.15" customHeight="1">
      <c r="B132" s="128"/>
      <c r="C132" s="129" t="s">
        <v>8</v>
      </c>
      <c r="D132" s="129" t="s">
        <v>159</v>
      </c>
      <c r="E132" s="130" t="s">
        <v>1494</v>
      </c>
      <c r="F132" s="131" t="s">
        <v>1495</v>
      </c>
      <c r="G132" s="132" t="s">
        <v>443</v>
      </c>
      <c r="H132" s="133">
        <v>8</v>
      </c>
      <c r="I132" s="134"/>
      <c r="J132" s="134">
        <f t="shared" si="0"/>
        <v>0</v>
      </c>
      <c r="K132" s="135"/>
      <c r="L132" s="28"/>
      <c r="M132" s="136" t="s">
        <v>1</v>
      </c>
      <c r="N132" s="137" t="s">
        <v>35</v>
      </c>
      <c r="O132" s="138">
        <v>0</v>
      </c>
      <c r="P132" s="138">
        <f t="shared" si="1"/>
        <v>0</v>
      </c>
      <c r="Q132" s="138">
        <v>0</v>
      </c>
      <c r="R132" s="138">
        <f t="shared" si="2"/>
        <v>0</v>
      </c>
      <c r="S132" s="138">
        <v>0</v>
      </c>
      <c r="T132" s="139">
        <f t="shared" si="3"/>
        <v>0</v>
      </c>
      <c r="AR132" s="140" t="s">
        <v>85</v>
      </c>
      <c r="AT132" s="140" t="s">
        <v>159</v>
      </c>
      <c r="AU132" s="140" t="s">
        <v>79</v>
      </c>
      <c r="AY132" s="16" t="s">
        <v>157</v>
      </c>
      <c r="BE132" s="141">
        <f t="shared" si="4"/>
        <v>0</v>
      </c>
      <c r="BF132" s="141">
        <f t="shared" si="5"/>
        <v>0</v>
      </c>
      <c r="BG132" s="141">
        <f t="shared" si="6"/>
        <v>0</v>
      </c>
      <c r="BH132" s="141">
        <f t="shared" si="7"/>
        <v>0</v>
      </c>
      <c r="BI132" s="141">
        <f t="shared" si="8"/>
        <v>0</v>
      </c>
      <c r="BJ132" s="16" t="s">
        <v>75</v>
      </c>
      <c r="BK132" s="141">
        <f t="shared" si="9"/>
        <v>0</v>
      </c>
      <c r="BL132" s="16" t="s">
        <v>85</v>
      </c>
      <c r="BM132" s="140" t="s">
        <v>213</v>
      </c>
    </row>
    <row r="133" spans="2:65" s="1" customFormat="1" ht="24.15" customHeight="1">
      <c r="B133" s="128"/>
      <c r="C133" s="129" t="s">
        <v>215</v>
      </c>
      <c r="D133" s="129" t="s">
        <v>159</v>
      </c>
      <c r="E133" s="130" t="s">
        <v>1496</v>
      </c>
      <c r="F133" s="131" t="s">
        <v>1497</v>
      </c>
      <c r="G133" s="132" t="s">
        <v>443</v>
      </c>
      <c r="H133" s="133">
        <v>3</v>
      </c>
      <c r="I133" s="134"/>
      <c r="J133" s="134">
        <f t="shared" si="0"/>
        <v>0</v>
      </c>
      <c r="K133" s="135"/>
      <c r="L133" s="28"/>
      <c r="M133" s="136" t="s">
        <v>1</v>
      </c>
      <c r="N133" s="137" t="s">
        <v>35</v>
      </c>
      <c r="O133" s="138">
        <v>0</v>
      </c>
      <c r="P133" s="138">
        <f t="shared" si="1"/>
        <v>0</v>
      </c>
      <c r="Q133" s="138">
        <v>0</v>
      </c>
      <c r="R133" s="138">
        <f t="shared" si="2"/>
        <v>0</v>
      </c>
      <c r="S133" s="138">
        <v>0</v>
      </c>
      <c r="T133" s="139">
        <f t="shared" si="3"/>
        <v>0</v>
      </c>
      <c r="AR133" s="140" t="s">
        <v>85</v>
      </c>
      <c r="AT133" s="140" t="s">
        <v>159</v>
      </c>
      <c r="AU133" s="140" t="s">
        <v>79</v>
      </c>
      <c r="AY133" s="16" t="s">
        <v>157</v>
      </c>
      <c r="BE133" s="141">
        <f t="shared" si="4"/>
        <v>0</v>
      </c>
      <c r="BF133" s="141">
        <f t="shared" si="5"/>
        <v>0</v>
      </c>
      <c r="BG133" s="141">
        <f t="shared" si="6"/>
        <v>0</v>
      </c>
      <c r="BH133" s="141">
        <f t="shared" si="7"/>
        <v>0</v>
      </c>
      <c r="BI133" s="141">
        <f t="shared" si="8"/>
        <v>0</v>
      </c>
      <c r="BJ133" s="16" t="s">
        <v>75</v>
      </c>
      <c r="BK133" s="141">
        <f t="shared" si="9"/>
        <v>0</v>
      </c>
      <c r="BL133" s="16" t="s">
        <v>85</v>
      </c>
      <c r="BM133" s="140" t="s">
        <v>218</v>
      </c>
    </row>
    <row r="134" spans="2:65" s="1" customFormat="1" ht="37.799999999999997" customHeight="1">
      <c r="B134" s="128"/>
      <c r="C134" s="129" t="s">
        <v>188</v>
      </c>
      <c r="D134" s="129" t="s">
        <v>159</v>
      </c>
      <c r="E134" s="130" t="s">
        <v>1498</v>
      </c>
      <c r="F134" s="131" t="s">
        <v>1499</v>
      </c>
      <c r="G134" s="132" t="s">
        <v>443</v>
      </c>
      <c r="H134" s="133">
        <v>1</v>
      </c>
      <c r="I134" s="134"/>
      <c r="J134" s="134">
        <f t="shared" si="0"/>
        <v>0</v>
      </c>
      <c r="K134" s="135"/>
      <c r="L134" s="28"/>
      <c r="M134" s="136" t="s">
        <v>1</v>
      </c>
      <c r="N134" s="137" t="s">
        <v>35</v>
      </c>
      <c r="O134" s="138">
        <v>0</v>
      </c>
      <c r="P134" s="138">
        <f t="shared" si="1"/>
        <v>0</v>
      </c>
      <c r="Q134" s="138">
        <v>0</v>
      </c>
      <c r="R134" s="138">
        <f t="shared" si="2"/>
        <v>0</v>
      </c>
      <c r="S134" s="138">
        <v>0</v>
      </c>
      <c r="T134" s="139">
        <f t="shared" si="3"/>
        <v>0</v>
      </c>
      <c r="AR134" s="140" t="s">
        <v>85</v>
      </c>
      <c r="AT134" s="140" t="s">
        <v>159</v>
      </c>
      <c r="AU134" s="140" t="s">
        <v>79</v>
      </c>
      <c r="AY134" s="16" t="s">
        <v>157</v>
      </c>
      <c r="BE134" s="141">
        <f t="shared" si="4"/>
        <v>0</v>
      </c>
      <c r="BF134" s="141">
        <f t="shared" si="5"/>
        <v>0</v>
      </c>
      <c r="BG134" s="141">
        <f t="shared" si="6"/>
        <v>0</v>
      </c>
      <c r="BH134" s="141">
        <f t="shared" si="7"/>
        <v>0</v>
      </c>
      <c r="BI134" s="141">
        <f t="shared" si="8"/>
        <v>0</v>
      </c>
      <c r="BJ134" s="16" t="s">
        <v>75</v>
      </c>
      <c r="BK134" s="141">
        <f t="shared" si="9"/>
        <v>0</v>
      </c>
      <c r="BL134" s="16" t="s">
        <v>85</v>
      </c>
      <c r="BM134" s="140" t="s">
        <v>222</v>
      </c>
    </row>
    <row r="135" spans="2:65" s="1" customFormat="1" ht="24.15" customHeight="1">
      <c r="B135" s="128"/>
      <c r="C135" s="129" t="s">
        <v>226</v>
      </c>
      <c r="D135" s="129" t="s">
        <v>159</v>
      </c>
      <c r="E135" s="130" t="s">
        <v>1500</v>
      </c>
      <c r="F135" s="131" t="s">
        <v>1501</v>
      </c>
      <c r="G135" s="132" t="s">
        <v>443</v>
      </c>
      <c r="H135" s="133">
        <v>1</v>
      </c>
      <c r="I135" s="134"/>
      <c r="J135" s="134">
        <f t="shared" si="0"/>
        <v>0</v>
      </c>
      <c r="K135" s="135"/>
      <c r="L135" s="28"/>
      <c r="M135" s="136" t="s">
        <v>1</v>
      </c>
      <c r="N135" s="137" t="s">
        <v>35</v>
      </c>
      <c r="O135" s="138">
        <v>0</v>
      </c>
      <c r="P135" s="138">
        <f t="shared" si="1"/>
        <v>0</v>
      </c>
      <c r="Q135" s="138">
        <v>0</v>
      </c>
      <c r="R135" s="138">
        <f t="shared" si="2"/>
        <v>0</v>
      </c>
      <c r="S135" s="138">
        <v>0</v>
      </c>
      <c r="T135" s="139">
        <f t="shared" si="3"/>
        <v>0</v>
      </c>
      <c r="AR135" s="140" t="s">
        <v>85</v>
      </c>
      <c r="AT135" s="140" t="s">
        <v>159</v>
      </c>
      <c r="AU135" s="140" t="s">
        <v>79</v>
      </c>
      <c r="AY135" s="16" t="s">
        <v>157</v>
      </c>
      <c r="BE135" s="141">
        <f t="shared" si="4"/>
        <v>0</v>
      </c>
      <c r="BF135" s="141">
        <f t="shared" si="5"/>
        <v>0</v>
      </c>
      <c r="BG135" s="141">
        <f t="shared" si="6"/>
        <v>0</v>
      </c>
      <c r="BH135" s="141">
        <f t="shared" si="7"/>
        <v>0</v>
      </c>
      <c r="BI135" s="141">
        <f t="shared" si="8"/>
        <v>0</v>
      </c>
      <c r="BJ135" s="16" t="s">
        <v>75</v>
      </c>
      <c r="BK135" s="141">
        <f t="shared" si="9"/>
        <v>0</v>
      </c>
      <c r="BL135" s="16" t="s">
        <v>85</v>
      </c>
      <c r="BM135" s="140" t="s">
        <v>229</v>
      </c>
    </row>
    <row r="136" spans="2:65" s="1" customFormat="1" ht="24.15" customHeight="1">
      <c r="B136" s="128"/>
      <c r="C136" s="129" t="s">
        <v>193</v>
      </c>
      <c r="D136" s="129" t="s">
        <v>159</v>
      </c>
      <c r="E136" s="130" t="s">
        <v>1502</v>
      </c>
      <c r="F136" s="131" t="s">
        <v>1503</v>
      </c>
      <c r="G136" s="132" t="s">
        <v>443</v>
      </c>
      <c r="H136" s="133">
        <v>1</v>
      </c>
      <c r="I136" s="134"/>
      <c r="J136" s="134">
        <f t="shared" si="0"/>
        <v>0</v>
      </c>
      <c r="K136" s="135"/>
      <c r="L136" s="28"/>
      <c r="M136" s="136" t="s">
        <v>1</v>
      </c>
      <c r="N136" s="137" t="s">
        <v>35</v>
      </c>
      <c r="O136" s="138">
        <v>0</v>
      </c>
      <c r="P136" s="138">
        <f t="shared" si="1"/>
        <v>0</v>
      </c>
      <c r="Q136" s="138">
        <v>0</v>
      </c>
      <c r="R136" s="138">
        <f t="shared" si="2"/>
        <v>0</v>
      </c>
      <c r="S136" s="138">
        <v>0</v>
      </c>
      <c r="T136" s="139">
        <f t="shared" si="3"/>
        <v>0</v>
      </c>
      <c r="AR136" s="140" t="s">
        <v>85</v>
      </c>
      <c r="AT136" s="140" t="s">
        <v>159</v>
      </c>
      <c r="AU136" s="140" t="s">
        <v>79</v>
      </c>
      <c r="AY136" s="16" t="s">
        <v>157</v>
      </c>
      <c r="BE136" s="141">
        <f t="shared" si="4"/>
        <v>0</v>
      </c>
      <c r="BF136" s="141">
        <f t="shared" si="5"/>
        <v>0</v>
      </c>
      <c r="BG136" s="141">
        <f t="shared" si="6"/>
        <v>0</v>
      </c>
      <c r="BH136" s="141">
        <f t="shared" si="7"/>
        <v>0</v>
      </c>
      <c r="BI136" s="141">
        <f t="shared" si="8"/>
        <v>0</v>
      </c>
      <c r="BJ136" s="16" t="s">
        <v>75</v>
      </c>
      <c r="BK136" s="141">
        <f t="shared" si="9"/>
        <v>0</v>
      </c>
      <c r="BL136" s="16" t="s">
        <v>85</v>
      </c>
      <c r="BM136" s="140" t="s">
        <v>235</v>
      </c>
    </row>
    <row r="137" spans="2:65" s="1" customFormat="1" ht="16.5" customHeight="1">
      <c r="B137" s="128"/>
      <c r="C137" s="129" t="s">
        <v>238</v>
      </c>
      <c r="D137" s="129" t="s">
        <v>159</v>
      </c>
      <c r="E137" s="130" t="s">
        <v>1504</v>
      </c>
      <c r="F137" s="131" t="s">
        <v>1505</v>
      </c>
      <c r="G137" s="132" t="s">
        <v>361</v>
      </c>
      <c r="H137" s="133">
        <v>1</v>
      </c>
      <c r="I137" s="134"/>
      <c r="J137" s="134">
        <f t="shared" si="0"/>
        <v>0</v>
      </c>
      <c r="K137" s="135"/>
      <c r="L137" s="28"/>
      <c r="M137" s="173" t="s">
        <v>1</v>
      </c>
      <c r="N137" s="174" t="s">
        <v>35</v>
      </c>
      <c r="O137" s="175">
        <v>0</v>
      </c>
      <c r="P137" s="175">
        <f t="shared" si="1"/>
        <v>0</v>
      </c>
      <c r="Q137" s="175">
        <v>0</v>
      </c>
      <c r="R137" s="175">
        <f t="shared" si="2"/>
        <v>0</v>
      </c>
      <c r="S137" s="175">
        <v>0</v>
      </c>
      <c r="T137" s="176">
        <f t="shared" si="3"/>
        <v>0</v>
      </c>
      <c r="AR137" s="140" t="s">
        <v>85</v>
      </c>
      <c r="AT137" s="140" t="s">
        <v>159</v>
      </c>
      <c r="AU137" s="140" t="s">
        <v>79</v>
      </c>
      <c r="AY137" s="16" t="s">
        <v>157</v>
      </c>
      <c r="BE137" s="141">
        <f t="shared" si="4"/>
        <v>0</v>
      </c>
      <c r="BF137" s="141">
        <f t="shared" si="5"/>
        <v>0</v>
      </c>
      <c r="BG137" s="141">
        <f t="shared" si="6"/>
        <v>0</v>
      </c>
      <c r="BH137" s="141">
        <f t="shared" si="7"/>
        <v>0</v>
      </c>
      <c r="BI137" s="141">
        <f t="shared" si="8"/>
        <v>0</v>
      </c>
      <c r="BJ137" s="16" t="s">
        <v>75</v>
      </c>
      <c r="BK137" s="141">
        <f t="shared" si="9"/>
        <v>0</v>
      </c>
      <c r="BL137" s="16" t="s">
        <v>85</v>
      </c>
      <c r="BM137" s="140" t="s">
        <v>242</v>
      </c>
    </row>
    <row r="138" spans="2:65" s="1" customFormat="1" ht="6.9" customHeight="1">
      <c r="B138" s="40"/>
      <c r="C138" s="41"/>
      <c r="D138" s="41"/>
      <c r="E138" s="41"/>
      <c r="F138" s="41"/>
      <c r="G138" s="41"/>
      <c r="H138" s="41"/>
      <c r="I138" s="41"/>
      <c r="J138" s="41"/>
      <c r="K138" s="41"/>
      <c r="L138" s="28"/>
    </row>
  </sheetData>
  <autoFilter ref="C117:K137" xr:uid="{00000000-0009-0000-0000-00000B000000}"/>
  <mergeCells count="9">
    <mergeCell ref="E87:H87"/>
    <mergeCell ref="E108:H108"/>
    <mergeCell ref="E110:H110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B2:BM129"/>
  <sheetViews>
    <sheetView showGridLines="0" tabSelected="1" topLeftCell="A98" workbookViewId="0">
      <selection activeCell="J122" sqref="J122"/>
    </sheetView>
  </sheetViews>
  <sheetFormatPr defaultRowHeight="10.199999999999999"/>
  <cols>
    <col min="1" max="1" width="8.28515625" customWidth="1"/>
    <col min="2" max="2" width="1.140625" customWidth="1"/>
    <col min="3" max="3" width="4.140625" customWidth="1"/>
    <col min="4" max="4" width="4.28515625" customWidth="1"/>
    <col min="5" max="5" width="17.140625" customWidth="1"/>
    <col min="6" max="6" width="50.85546875" customWidth="1"/>
    <col min="7" max="7" width="7.42578125" customWidth="1"/>
    <col min="8" max="8" width="14" customWidth="1"/>
    <col min="9" max="9" width="15.85546875" customWidth="1"/>
    <col min="10" max="10" width="22.28515625" customWidth="1"/>
    <col min="11" max="11" width="22.28515625" hidden="1" customWidth="1"/>
    <col min="12" max="12" width="9.28515625" customWidth="1"/>
    <col min="13" max="13" width="10.85546875" hidden="1" customWidth="1"/>
    <col min="14" max="14" width="9.28515625" hidden="1"/>
    <col min="15" max="20" width="14.140625" hidden="1" customWidth="1"/>
    <col min="21" max="21" width="16.28515625" hidden="1" customWidth="1"/>
    <col min="22" max="22" width="12.28515625" customWidth="1"/>
    <col min="23" max="23" width="16.28515625" customWidth="1"/>
    <col min="24" max="24" width="12.28515625" customWidth="1"/>
    <col min="25" max="25" width="15" customWidth="1"/>
    <col min="26" max="26" width="11" customWidth="1"/>
    <col min="27" max="27" width="15" customWidth="1"/>
    <col min="28" max="28" width="16.28515625" customWidth="1"/>
    <col min="29" max="29" width="11" customWidth="1"/>
    <col min="30" max="30" width="15" customWidth="1"/>
    <col min="31" max="31" width="16.28515625" customWidth="1"/>
    <col min="44" max="65" width="9.28515625" hidden="1"/>
  </cols>
  <sheetData>
    <row r="2" spans="2:46" ht="36.9" customHeight="1">
      <c r="L2" s="184" t="s">
        <v>5</v>
      </c>
      <c r="M2" s="185"/>
      <c r="N2" s="185"/>
      <c r="O2" s="185"/>
      <c r="P2" s="185"/>
      <c r="Q2" s="185"/>
      <c r="R2" s="185"/>
      <c r="S2" s="185"/>
      <c r="T2" s="185"/>
      <c r="U2" s="185"/>
      <c r="V2" s="185"/>
      <c r="AT2" s="16" t="s">
        <v>111</v>
      </c>
    </row>
    <row r="3" spans="2:46" ht="6.9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  <c r="AT3" s="16" t="s">
        <v>79</v>
      </c>
    </row>
    <row r="4" spans="2:46" ht="24.9" customHeight="1">
      <c r="B4" s="19"/>
      <c r="D4" s="20" t="s">
        <v>112</v>
      </c>
      <c r="L4" s="19"/>
      <c r="M4" s="84" t="s">
        <v>10</v>
      </c>
      <c r="AT4" s="16" t="s">
        <v>3</v>
      </c>
    </row>
    <row r="5" spans="2:46" ht="6.9" customHeight="1">
      <c r="B5" s="19"/>
      <c r="L5" s="19"/>
    </row>
    <row r="6" spans="2:46" ht="12" customHeight="1">
      <c r="B6" s="19"/>
      <c r="D6" s="25" t="s">
        <v>14</v>
      </c>
      <c r="L6" s="19"/>
    </row>
    <row r="7" spans="2:46" ht="26.25" customHeight="1">
      <c r="B7" s="19"/>
      <c r="E7" s="212" t="str">
        <f>'Rekapitulace stavby'!K6</f>
        <v xml:space="preserve"> Kulturní a kreativní centrum Kbely, Mladoboleslavská 1116, Praha 19 Kbely</v>
      </c>
      <c r="F7" s="213"/>
      <c r="G7" s="213"/>
      <c r="H7" s="213"/>
      <c r="L7" s="19"/>
    </row>
    <row r="8" spans="2:46" s="1" customFormat="1" ht="12" customHeight="1">
      <c r="B8" s="28"/>
      <c r="D8" s="25" t="s">
        <v>113</v>
      </c>
      <c r="L8" s="28"/>
    </row>
    <row r="9" spans="2:46" s="1" customFormat="1" ht="16.5" customHeight="1">
      <c r="B9" s="28"/>
      <c r="E9" s="204" t="s">
        <v>1506</v>
      </c>
      <c r="F9" s="211"/>
      <c r="G9" s="211"/>
      <c r="H9" s="211"/>
      <c r="L9" s="28"/>
    </row>
    <row r="10" spans="2:46" s="1" customFormat="1">
      <c r="B10" s="28"/>
      <c r="L10" s="28"/>
    </row>
    <row r="11" spans="2:46" s="1" customFormat="1" ht="12" customHeight="1">
      <c r="B11" s="28"/>
      <c r="D11" s="25" t="s">
        <v>16</v>
      </c>
      <c r="F11" s="23" t="s">
        <v>1</v>
      </c>
      <c r="I11" s="25" t="s">
        <v>17</v>
      </c>
      <c r="J11" s="23" t="s">
        <v>1</v>
      </c>
      <c r="L11" s="28"/>
    </row>
    <row r="12" spans="2:46" s="1" customFormat="1" ht="12" customHeight="1">
      <c r="B12" s="28"/>
      <c r="D12" s="25" t="s">
        <v>18</v>
      </c>
      <c r="F12" s="23" t="s">
        <v>19</v>
      </c>
      <c r="I12" s="25" t="s">
        <v>20</v>
      </c>
      <c r="J12" s="48" t="str">
        <f>'Rekapitulace stavby'!AN8</f>
        <v>26. 8. 2024</v>
      </c>
      <c r="L12" s="28"/>
    </row>
    <row r="13" spans="2:46" s="1" customFormat="1" ht="10.8" customHeight="1">
      <c r="B13" s="28"/>
      <c r="L13" s="28"/>
    </row>
    <row r="14" spans="2:46" s="1" customFormat="1" ht="12" customHeight="1">
      <c r="B14" s="28"/>
      <c r="D14" s="25" t="s">
        <v>22</v>
      </c>
      <c r="I14" s="25" t="s">
        <v>23</v>
      </c>
      <c r="J14" s="23" t="str">
        <f>IF('Rekapitulace stavby'!AN10="","",'Rekapitulace stavby'!AN10)</f>
        <v/>
      </c>
      <c r="L14" s="28"/>
    </row>
    <row r="15" spans="2:46" s="1" customFormat="1" ht="18" customHeight="1">
      <c r="B15" s="28"/>
      <c r="E15" s="23" t="str">
        <f>IF('Rekapitulace stavby'!E11="","",'Rekapitulace stavby'!E11)</f>
        <v xml:space="preserve"> </v>
      </c>
      <c r="I15" s="25" t="s">
        <v>24</v>
      </c>
      <c r="J15" s="23" t="str">
        <f>IF('Rekapitulace stavby'!AN11="","",'Rekapitulace stavby'!AN11)</f>
        <v/>
      </c>
      <c r="L15" s="28"/>
    </row>
    <row r="16" spans="2:46" s="1" customFormat="1" ht="6.9" customHeight="1">
      <c r="B16" s="28"/>
      <c r="L16" s="28"/>
    </row>
    <row r="17" spans="2:12" s="1" customFormat="1" ht="12" customHeight="1">
      <c r="B17" s="28"/>
      <c r="D17" s="25" t="s">
        <v>25</v>
      </c>
      <c r="I17" s="25" t="s">
        <v>23</v>
      </c>
      <c r="J17" s="23" t="str">
        <f>'Rekapitulace stavby'!AN13</f>
        <v/>
      </c>
      <c r="L17" s="28"/>
    </row>
    <row r="18" spans="2:12" s="1" customFormat="1" ht="18" customHeight="1">
      <c r="B18" s="28"/>
      <c r="E18" s="198" t="str">
        <f>'Rekapitulace stavby'!E14</f>
        <v xml:space="preserve"> </v>
      </c>
      <c r="F18" s="198"/>
      <c r="G18" s="198"/>
      <c r="H18" s="198"/>
      <c r="I18" s="25" t="s">
        <v>24</v>
      </c>
      <c r="J18" s="23" t="str">
        <f>'Rekapitulace stavby'!AN14</f>
        <v/>
      </c>
      <c r="L18" s="28"/>
    </row>
    <row r="19" spans="2:12" s="1" customFormat="1" ht="6.9" customHeight="1">
      <c r="B19" s="28"/>
      <c r="L19" s="28"/>
    </row>
    <row r="20" spans="2:12" s="1" customFormat="1" ht="12" customHeight="1">
      <c r="B20" s="28"/>
      <c r="D20" s="25" t="s">
        <v>26</v>
      </c>
      <c r="I20" s="25" t="s">
        <v>23</v>
      </c>
      <c r="J20" s="23" t="str">
        <f>IF('Rekapitulace stavby'!AN16="","",'Rekapitulace stavby'!AN16)</f>
        <v/>
      </c>
      <c r="L20" s="28"/>
    </row>
    <row r="21" spans="2:12" s="1" customFormat="1" ht="18" customHeight="1">
      <c r="B21" s="28"/>
      <c r="E21" s="23" t="str">
        <f>IF('Rekapitulace stavby'!E17="","",'Rekapitulace stavby'!E17)</f>
        <v xml:space="preserve"> </v>
      </c>
      <c r="I21" s="25" t="s">
        <v>24</v>
      </c>
      <c r="J21" s="23" t="str">
        <f>IF('Rekapitulace stavby'!AN17="","",'Rekapitulace stavby'!AN17)</f>
        <v/>
      </c>
      <c r="L21" s="28"/>
    </row>
    <row r="22" spans="2:12" s="1" customFormat="1" ht="6.9" customHeight="1">
      <c r="B22" s="28"/>
      <c r="L22" s="28"/>
    </row>
    <row r="23" spans="2:12" s="1" customFormat="1" ht="12" customHeight="1">
      <c r="B23" s="28"/>
      <c r="D23" s="25" t="s">
        <v>27</v>
      </c>
      <c r="I23" s="25" t="s">
        <v>23</v>
      </c>
      <c r="J23" s="23" t="str">
        <f>IF('Rekapitulace stavby'!AN19="","",'Rekapitulace stavby'!AN19)</f>
        <v/>
      </c>
      <c r="L23" s="28"/>
    </row>
    <row r="24" spans="2:12" s="1" customFormat="1" ht="18" customHeight="1">
      <c r="B24" s="28"/>
      <c r="E24" s="23" t="str">
        <f>IF('Rekapitulace stavby'!E20="","",'Rekapitulace stavby'!E20)</f>
        <v xml:space="preserve"> </v>
      </c>
      <c r="I24" s="25" t="s">
        <v>24</v>
      </c>
      <c r="J24" s="23" t="str">
        <f>IF('Rekapitulace stavby'!AN20="","",'Rekapitulace stavby'!AN20)</f>
        <v/>
      </c>
      <c r="L24" s="28"/>
    </row>
    <row r="25" spans="2:12" s="1" customFormat="1" ht="6.9" customHeight="1">
      <c r="B25" s="28"/>
      <c r="L25" s="28"/>
    </row>
    <row r="26" spans="2:12" s="1" customFormat="1" ht="12" customHeight="1">
      <c r="B26" s="28"/>
      <c r="D26" s="25" t="s">
        <v>29</v>
      </c>
      <c r="L26" s="28"/>
    </row>
    <row r="27" spans="2:12" s="7" customFormat="1" ht="16.5" customHeight="1">
      <c r="B27" s="85"/>
      <c r="E27" s="200" t="s">
        <v>1</v>
      </c>
      <c r="F27" s="200"/>
      <c r="G27" s="200"/>
      <c r="H27" s="200"/>
      <c r="L27" s="85"/>
    </row>
    <row r="28" spans="2:12" s="1" customFormat="1" ht="6.9" customHeight="1">
      <c r="B28" s="28"/>
      <c r="L28" s="28"/>
    </row>
    <row r="29" spans="2:12" s="1" customFormat="1" ht="6.9" customHeight="1">
      <c r="B29" s="28"/>
      <c r="D29" s="49"/>
      <c r="E29" s="49"/>
      <c r="F29" s="49"/>
      <c r="G29" s="49"/>
      <c r="H29" s="49"/>
      <c r="I29" s="49"/>
      <c r="J29" s="49"/>
      <c r="K29" s="49"/>
      <c r="L29" s="28"/>
    </row>
    <row r="30" spans="2:12" s="1" customFormat="1" ht="25.35" customHeight="1">
      <c r="B30" s="28"/>
      <c r="D30" s="86" t="s">
        <v>30</v>
      </c>
      <c r="J30" s="62">
        <f>ROUND(J119, 2)</f>
        <v>0</v>
      </c>
      <c r="L30" s="28"/>
    </row>
    <row r="31" spans="2:12" s="1" customFormat="1" ht="6.9" customHeight="1">
      <c r="B31" s="28"/>
      <c r="D31" s="49"/>
      <c r="E31" s="49"/>
      <c r="F31" s="49"/>
      <c r="G31" s="49"/>
      <c r="H31" s="49"/>
      <c r="I31" s="49"/>
      <c r="J31" s="49"/>
      <c r="K31" s="49"/>
      <c r="L31" s="28"/>
    </row>
    <row r="32" spans="2:12" s="1" customFormat="1" ht="14.4" customHeight="1">
      <c r="B32" s="28"/>
      <c r="F32" s="31" t="s">
        <v>32</v>
      </c>
      <c r="I32" s="31" t="s">
        <v>31</v>
      </c>
      <c r="J32" s="31" t="s">
        <v>33</v>
      </c>
      <c r="L32" s="28"/>
    </row>
    <row r="33" spans="2:12" s="1" customFormat="1" ht="14.4" customHeight="1">
      <c r="B33" s="28"/>
      <c r="D33" s="51" t="s">
        <v>34</v>
      </c>
      <c r="E33" s="25" t="s">
        <v>35</v>
      </c>
      <c r="F33" s="87">
        <f>ROUND((SUM(BE119:BE128)),  2)</f>
        <v>0</v>
      </c>
      <c r="I33" s="88">
        <v>0.21</v>
      </c>
      <c r="J33" s="87">
        <f>ROUND(((SUM(BE119:BE128))*I33),  2)</f>
        <v>0</v>
      </c>
      <c r="L33" s="28"/>
    </row>
    <row r="34" spans="2:12" s="1" customFormat="1" ht="14.4" customHeight="1">
      <c r="B34" s="28"/>
      <c r="E34" s="25" t="s">
        <v>36</v>
      </c>
      <c r="F34" s="87">
        <f>ROUND((SUM(BF119:BF128)),  2)</f>
        <v>0</v>
      </c>
      <c r="I34" s="88">
        <v>0.12</v>
      </c>
      <c r="J34" s="87">
        <f>ROUND(((SUM(BF119:BF128))*I34),  2)</f>
        <v>0</v>
      </c>
      <c r="L34" s="28"/>
    </row>
    <row r="35" spans="2:12" s="1" customFormat="1" ht="14.4" hidden="1" customHeight="1">
      <c r="B35" s="28"/>
      <c r="E35" s="25" t="s">
        <v>37</v>
      </c>
      <c r="F35" s="87">
        <f>ROUND((SUM(BG119:BG128)),  2)</f>
        <v>0</v>
      </c>
      <c r="I35" s="88">
        <v>0.21</v>
      </c>
      <c r="J35" s="87">
        <f>0</f>
        <v>0</v>
      </c>
      <c r="L35" s="28"/>
    </row>
    <row r="36" spans="2:12" s="1" customFormat="1" ht="14.4" hidden="1" customHeight="1">
      <c r="B36" s="28"/>
      <c r="E36" s="25" t="s">
        <v>38</v>
      </c>
      <c r="F36" s="87">
        <f>ROUND((SUM(BH119:BH128)),  2)</f>
        <v>0</v>
      </c>
      <c r="I36" s="88">
        <v>0.12</v>
      </c>
      <c r="J36" s="87">
        <f>0</f>
        <v>0</v>
      </c>
      <c r="L36" s="28"/>
    </row>
    <row r="37" spans="2:12" s="1" customFormat="1" ht="14.4" hidden="1" customHeight="1">
      <c r="B37" s="28"/>
      <c r="E37" s="25" t="s">
        <v>39</v>
      </c>
      <c r="F37" s="87">
        <f>ROUND((SUM(BI119:BI128)),  2)</f>
        <v>0</v>
      </c>
      <c r="I37" s="88">
        <v>0</v>
      </c>
      <c r="J37" s="87">
        <f>0</f>
        <v>0</v>
      </c>
      <c r="L37" s="28"/>
    </row>
    <row r="38" spans="2:12" s="1" customFormat="1" ht="6.9" customHeight="1">
      <c r="B38" s="28"/>
      <c r="L38" s="28"/>
    </row>
    <row r="39" spans="2:12" s="1" customFormat="1" ht="25.35" customHeight="1">
      <c r="B39" s="28"/>
      <c r="C39" s="89"/>
      <c r="D39" s="90" t="s">
        <v>40</v>
      </c>
      <c r="E39" s="53"/>
      <c r="F39" s="53"/>
      <c r="G39" s="91" t="s">
        <v>41</v>
      </c>
      <c r="H39" s="92" t="s">
        <v>42</v>
      </c>
      <c r="I39" s="53"/>
      <c r="J39" s="93">
        <f>SUM(J30:J37)</f>
        <v>0</v>
      </c>
      <c r="K39" s="94"/>
      <c r="L39" s="28"/>
    </row>
    <row r="40" spans="2:12" s="1" customFormat="1" ht="14.4" customHeight="1">
      <c r="B40" s="28"/>
      <c r="L40" s="28"/>
    </row>
    <row r="41" spans="2:12" ht="14.4" customHeight="1">
      <c r="B41" s="19"/>
      <c r="L41" s="19"/>
    </row>
    <row r="42" spans="2:12" ht="14.4" customHeight="1">
      <c r="B42" s="19"/>
      <c r="L42" s="19"/>
    </row>
    <row r="43" spans="2:12" ht="14.4" customHeight="1">
      <c r="B43" s="19"/>
      <c r="L43" s="19"/>
    </row>
    <row r="44" spans="2:12" ht="14.4" customHeight="1">
      <c r="B44" s="19"/>
      <c r="L44" s="19"/>
    </row>
    <row r="45" spans="2:12" ht="14.4" customHeight="1">
      <c r="B45" s="19"/>
      <c r="L45" s="19"/>
    </row>
    <row r="46" spans="2:12" ht="14.4" customHeight="1">
      <c r="B46" s="19"/>
      <c r="L46" s="19"/>
    </row>
    <row r="47" spans="2:12" ht="14.4" customHeight="1">
      <c r="B47" s="19"/>
      <c r="L47" s="19"/>
    </row>
    <row r="48" spans="2:12" ht="14.4" customHeight="1">
      <c r="B48" s="19"/>
      <c r="L48" s="19"/>
    </row>
    <row r="49" spans="2:12" ht="14.4" customHeight="1">
      <c r="B49" s="19"/>
      <c r="L49" s="19"/>
    </row>
    <row r="50" spans="2:12" s="1" customFormat="1" ht="14.4" customHeight="1">
      <c r="B50" s="28"/>
      <c r="D50" s="37" t="s">
        <v>43</v>
      </c>
      <c r="E50" s="38"/>
      <c r="F50" s="38"/>
      <c r="G50" s="37" t="s">
        <v>44</v>
      </c>
      <c r="H50" s="38"/>
      <c r="I50" s="38"/>
      <c r="J50" s="38"/>
      <c r="K50" s="38"/>
      <c r="L50" s="28"/>
    </row>
    <row r="51" spans="2:12">
      <c r="B51" s="19"/>
      <c r="L51" s="19"/>
    </row>
    <row r="52" spans="2:12">
      <c r="B52" s="19"/>
      <c r="L52" s="19"/>
    </row>
    <row r="53" spans="2:12">
      <c r="B53" s="19"/>
      <c r="L53" s="19"/>
    </row>
    <row r="54" spans="2:12">
      <c r="B54" s="19"/>
      <c r="L54" s="19"/>
    </row>
    <row r="55" spans="2:12">
      <c r="B55" s="19"/>
      <c r="L55" s="19"/>
    </row>
    <row r="56" spans="2:12">
      <c r="B56" s="19"/>
      <c r="L56" s="19"/>
    </row>
    <row r="57" spans="2:12">
      <c r="B57" s="19"/>
      <c r="L57" s="19"/>
    </row>
    <row r="58" spans="2:12">
      <c r="B58" s="19"/>
      <c r="L58" s="19"/>
    </row>
    <row r="59" spans="2:12">
      <c r="B59" s="19"/>
      <c r="L59" s="19"/>
    </row>
    <row r="60" spans="2:12">
      <c r="B60" s="19"/>
      <c r="L60" s="19"/>
    </row>
    <row r="61" spans="2:12" s="1" customFormat="1" ht="13.2">
      <c r="B61" s="28"/>
      <c r="D61" s="39" t="s">
        <v>45</v>
      </c>
      <c r="E61" s="30"/>
      <c r="F61" s="95" t="s">
        <v>46</v>
      </c>
      <c r="G61" s="39" t="s">
        <v>45</v>
      </c>
      <c r="H61" s="30"/>
      <c r="I61" s="30"/>
      <c r="J61" s="96" t="s">
        <v>46</v>
      </c>
      <c r="K61" s="30"/>
      <c r="L61" s="28"/>
    </row>
    <row r="62" spans="2:12">
      <c r="B62" s="19"/>
      <c r="L62" s="19"/>
    </row>
    <row r="63" spans="2:12">
      <c r="B63" s="19"/>
      <c r="L63" s="19"/>
    </row>
    <row r="64" spans="2:12">
      <c r="B64" s="19"/>
      <c r="L64" s="19"/>
    </row>
    <row r="65" spans="2:12" s="1" customFormat="1" ht="13.2">
      <c r="B65" s="28"/>
      <c r="D65" s="37" t="s">
        <v>47</v>
      </c>
      <c r="E65" s="38"/>
      <c r="F65" s="38"/>
      <c r="G65" s="37" t="s">
        <v>48</v>
      </c>
      <c r="H65" s="38"/>
      <c r="I65" s="38"/>
      <c r="J65" s="38"/>
      <c r="K65" s="38"/>
      <c r="L65" s="28"/>
    </row>
    <row r="66" spans="2:12">
      <c r="B66" s="19"/>
      <c r="L66" s="19"/>
    </row>
    <row r="67" spans="2:12">
      <c r="B67" s="19"/>
      <c r="L67" s="19"/>
    </row>
    <row r="68" spans="2:12">
      <c r="B68" s="19"/>
      <c r="L68" s="19"/>
    </row>
    <row r="69" spans="2:12">
      <c r="B69" s="19"/>
      <c r="L69" s="19"/>
    </row>
    <row r="70" spans="2:12">
      <c r="B70" s="19"/>
      <c r="L70" s="19"/>
    </row>
    <row r="71" spans="2:12">
      <c r="B71" s="19"/>
      <c r="L71" s="19"/>
    </row>
    <row r="72" spans="2:12">
      <c r="B72" s="19"/>
      <c r="L72" s="19"/>
    </row>
    <row r="73" spans="2:12">
      <c r="B73" s="19"/>
      <c r="L73" s="19"/>
    </row>
    <row r="74" spans="2:12">
      <c r="B74" s="19"/>
      <c r="L74" s="19"/>
    </row>
    <row r="75" spans="2:12">
      <c r="B75" s="19"/>
      <c r="L75" s="19"/>
    </row>
    <row r="76" spans="2:12" s="1" customFormat="1" ht="13.2">
      <c r="B76" s="28"/>
      <c r="D76" s="39" t="s">
        <v>45</v>
      </c>
      <c r="E76" s="30"/>
      <c r="F76" s="95" t="s">
        <v>46</v>
      </c>
      <c r="G76" s="39" t="s">
        <v>45</v>
      </c>
      <c r="H76" s="30"/>
      <c r="I76" s="30"/>
      <c r="J76" s="96" t="s">
        <v>46</v>
      </c>
      <c r="K76" s="30"/>
      <c r="L76" s="28"/>
    </row>
    <row r="77" spans="2:12" s="1" customFormat="1" ht="14.4" customHeight="1">
      <c r="B77" s="40"/>
      <c r="C77" s="41"/>
      <c r="D77" s="41"/>
      <c r="E77" s="41"/>
      <c r="F77" s="41"/>
      <c r="G77" s="41"/>
      <c r="H77" s="41"/>
      <c r="I77" s="41"/>
      <c r="J77" s="41"/>
      <c r="K77" s="41"/>
      <c r="L77" s="28"/>
    </row>
    <row r="81" spans="2:47" s="1" customFormat="1" ht="6.9" customHeight="1">
      <c r="B81" s="42"/>
      <c r="C81" s="43"/>
      <c r="D81" s="43"/>
      <c r="E81" s="43"/>
      <c r="F81" s="43"/>
      <c r="G81" s="43"/>
      <c r="H81" s="43"/>
      <c r="I81" s="43"/>
      <c r="J81" s="43"/>
      <c r="K81" s="43"/>
      <c r="L81" s="28"/>
    </row>
    <row r="82" spans="2:47" s="1" customFormat="1" ht="24.9" customHeight="1">
      <c r="B82" s="28"/>
      <c r="C82" s="20" t="s">
        <v>115</v>
      </c>
      <c r="L82" s="28"/>
    </row>
    <row r="83" spans="2:47" s="1" customFormat="1" ht="6.9" customHeight="1">
      <c r="B83" s="28"/>
      <c r="L83" s="28"/>
    </row>
    <row r="84" spans="2:47" s="1" customFormat="1" ht="12" customHeight="1">
      <c r="B84" s="28"/>
      <c r="C84" s="25" t="s">
        <v>14</v>
      </c>
      <c r="L84" s="28"/>
    </row>
    <row r="85" spans="2:47" s="1" customFormat="1" ht="26.25" customHeight="1">
      <c r="B85" s="28"/>
      <c r="E85" s="212" t="str">
        <f>E7</f>
        <v xml:space="preserve"> Kulturní a kreativní centrum Kbely, Mladoboleslavská 1116, Praha 19 Kbely</v>
      </c>
      <c r="F85" s="213"/>
      <c r="G85" s="213"/>
      <c r="H85" s="213"/>
      <c r="L85" s="28"/>
    </row>
    <row r="86" spans="2:47" s="1" customFormat="1" ht="12" customHeight="1">
      <c r="B86" s="28"/>
      <c r="C86" s="25" t="s">
        <v>113</v>
      </c>
      <c r="L86" s="28"/>
    </row>
    <row r="87" spans="2:47" s="1" customFormat="1" ht="16.5" customHeight="1">
      <c r="B87" s="28"/>
      <c r="E87" s="204" t="str">
        <f>E9</f>
        <v>99 - vedlejší a ostatní n...</v>
      </c>
      <c r="F87" s="211"/>
      <c r="G87" s="211"/>
      <c r="H87" s="211"/>
      <c r="L87" s="28"/>
    </row>
    <row r="88" spans="2:47" s="1" customFormat="1" ht="6.9" customHeight="1">
      <c r="B88" s="28"/>
      <c r="L88" s="28"/>
    </row>
    <row r="89" spans="2:47" s="1" customFormat="1" ht="12" customHeight="1">
      <c r="B89" s="28"/>
      <c r="C89" s="25" t="s">
        <v>18</v>
      </c>
      <c r="F89" s="23" t="str">
        <f>F12</f>
        <v xml:space="preserve"> </v>
      </c>
      <c r="I89" s="25" t="s">
        <v>20</v>
      </c>
      <c r="J89" s="48" t="str">
        <f>IF(J12="","",J12)</f>
        <v>26. 8. 2024</v>
      </c>
      <c r="L89" s="28"/>
    </row>
    <row r="90" spans="2:47" s="1" customFormat="1" ht="6.9" customHeight="1">
      <c r="B90" s="28"/>
      <c r="L90" s="28"/>
    </row>
    <row r="91" spans="2:47" s="1" customFormat="1" ht="15.15" customHeight="1">
      <c r="B91" s="28"/>
      <c r="C91" s="25" t="s">
        <v>22</v>
      </c>
      <c r="F91" s="23" t="str">
        <f>E15</f>
        <v xml:space="preserve"> </v>
      </c>
      <c r="I91" s="25" t="s">
        <v>26</v>
      </c>
      <c r="J91" s="26" t="str">
        <f>E21</f>
        <v xml:space="preserve"> </v>
      </c>
      <c r="L91" s="28"/>
    </row>
    <row r="92" spans="2:47" s="1" customFormat="1" ht="15.15" customHeight="1">
      <c r="B92" s="28"/>
      <c r="C92" s="25" t="s">
        <v>25</v>
      </c>
      <c r="F92" s="23" t="str">
        <f>IF(E18="","",E18)</f>
        <v xml:space="preserve"> </v>
      </c>
      <c r="I92" s="25" t="s">
        <v>27</v>
      </c>
      <c r="J92" s="26" t="str">
        <f>E24</f>
        <v xml:space="preserve"> </v>
      </c>
      <c r="L92" s="28"/>
    </row>
    <row r="93" spans="2:47" s="1" customFormat="1" ht="10.35" customHeight="1">
      <c r="B93" s="28"/>
      <c r="L93" s="28"/>
    </row>
    <row r="94" spans="2:47" s="1" customFormat="1" ht="29.25" customHeight="1">
      <c r="B94" s="28"/>
      <c r="C94" s="97" t="s">
        <v>116</v>
      </c>
      <c r="D94" s="89"/>
      <c r="E94" s="89"/>
      <c r="F94" s="89"/>
      <c r="G94" s="89"/>
      <c r="H94" s="89"/>
      <c r="I94" s="89"/>
      <c r="J94" s="98" t="s">
        <v>117</v>
      </c>
      <c r="K94" s="89"/>
      <c r="L94" s="28"/>
    </row>
    <row r="95" spans="2:47" s="1" customFormat="1" ht="10.35" customHeight="1">
      <c r="B95" s="28"/>
      <c r="L95" s="28"/>
    </row>
    <row r="96" spans="2:47" s="1" customFormat="1" ht="22.8" customHeight="1">
      <c r="B96" s="28"/>
      <c r="C96" s="99" t="s">
        <v>118</v>
      </c>
      <c r="J96" s="62">
        <f>J119</f>
        <v>0</v>
      </c>
      <c r="L96" s="28"/>
      <c r="AU96" s="16" t="s">
        <v>119</v>
      </c>
    </row>
    <row r="97" spans="2:12" s="8" customFormat="1" ht="24.9" customHeight="1">
      <c r="B97" s="100"/>
      <c r="D97" s="101" t="s">
        <v>1507</v>
      </c>
      <c r="E97" s="102"/>
      <c r="F97" s="102"/>
      <c r="G97" s="102"/>
      <c r="H97" s="102"/>
      <c r="I97" s="102"/>
      <c r="J97" s="103">
        <f>J120</f>
        <v>0</v>
      </c>
      <c r="L97" s="100"/>
    </row>
    <row r="98" spans="2:12" s="9" customFormat="1" ht="19.95" customHeight="1">
      <c r="B98" s="104"/>
      <c r="D98" s="105" t="s">
        <v>1508</v>
      </c>
      <c r="E98" s="106"/>
      <c r="F98" s="106"/>
      <c r="G98" s="106"/>
      <c r="H98" s="106"/>
      <c r="I98" s="106"/>
      <c r="J98" s="107">
        <f>J125</f>
        <v>0</v>
      </c>
      <c r="L98" s="104"/>
    </row>
    <row r="99" spans="2:12" s="9" customFormat="1" ht="19.95" customHeight="1">
      <c r="B99" s="104"/>
      <c r="D99" s="105" t="s">
        <v>1509</v>
      </c>
      <c r="E99" s="106"/>
      <c r="F99" s="106"/>
      <c r="G99" s="106"/>
      <c r="H99" s="106"/>
      <c r="I99" s="106"/>
      <c r="J99" s="107">
        <f>J127</f>
        <v>0</v>
      </c>
      <c r="L99" s="104"/>
    </row>
    <row r="100" spans="2:12" s="1" customFormat="1" ht="21.75" customHeight="1">
      <c r="B100" s="28"/>
      <c r="L100" s="28"/>
    </row>
    <row r="101" spans="2:12" s="1" customFormat="1" ht="6.9" customHeight="1">
      <c r="B101" s="40"/>
      <c r="C101" s="41"/>
      <c r="D101" s="41"/>
      <c r="E101" s="41"/>
      <c r="F101" s="41"/>
      <c r="G101" s="41"/>
      <c r="H101" s="41"/>
      <c r="I101" s="41"/>
      <c r="J101" s="41"/>
      <c r="K101" s="41"/>
      <c r="L101" s="28"/>
    </row>
    <row r="105" spans="2:12" s="1" customFormat="1" ht="6.9" customHeight="1">
      <c r="B105" s="42"/>
      <c r="C105" s="43"/>
      <c r="D105" s="43"/>
      <c r="E105" s="43"/>
      <c r="F105" s="43"/>
      <c r="G105" s="43"/>
      <c r="H105" s="43"/>
      <c r="I105" s="43"/>
      <c r="J105" s="43"/>
      <c r="K105" s="43"/>
      <c r="L105" s="28"/>
    </row>
    <row r="106" spans="2:12" s="1" customFormat="1" ht="24.9" customHeight="1">
      <c r="B106" s="28"/>
      <c r="C106" s="20" t="s">
        <v>142</v>
      </c>
      <c r="L106" s="28"/>
    </row>
    <row r="107" spans="2:12" s="1" customFormat="1" ht="6.9" customHeight="1">
      <c r="B107" s="28"/>
      <c r="L107" s="28"/>
    </row>
    <row r="108" spans="2:12" s="1" customFormat="1" ht="12" customHeight="1">
      <c r="B108" s="28"/>
      <c r="C108" s="25" t="s">
        <v>14</v>
      </c>
      <c r="L108" s="28"/>
    </row>
    <row r="109" spans="2:12" s="1" customFormat="1" ht="26.25" customHeight="1">
      <c r="B109" s="28"/>
      <c r="E109" s="212" t="str">
        <f>E7</f>
        <v xml:space="preserve"> Kulturní a kreativní centrum Kbely, Mladoboleslavská 1116, Praha 19 Kbely</v>
      </c>
      <c r="F109" s="213"/>
      <c r="G109" s="213"/>
      <c r="H109" s="213"/>
      <c r="L109" s="28"/>
    </row>
    <row r="110" spans="2:12" s="1" customFormat="1" ht="12" customHeight="1">
      <c r="B110" s="28"/>
      <c r="C110" s="25" t="s">
        <v>113</v>
      </c>
      <c r="L110" s="28"/>
    </row>
    <row r="111" spans="2:12" s="1" customFormat="1" ht="16.5" customHeight="1">
      <c r="B111" s="28"/>
      <c r="E111" s="204" t="str">
        <f>E9</f>
        <v>99 - vedlejší a ostatní n...</v>
      </c>
      <c r="F111" s="211"/>
      <c r="G111" s="211"/>
      <c r="H111" s="211"/>
      <c r="L111" s="28"/>
    </row>
    <row r="112" spans="2:12" s="1" customFormat="1" ht="6.9" customHeight="1">
      <c r="B112" s="28"/>
      <c r="L112" s="28"/>
    </row>
    <row r="113" spans="2:65" s="1" customFormat="1" ht="12" customHeight="1">
      <c r="B113" s="28"/>
      <c r="C113" s="25" t="s">
        <v>18</v>
      </c>
      <c r="F113" s="23" t="str">
        <f>F12</f>
        <v xml:space="preserve"> </v>
      </c>
      <c r="I113" s="25" t="s">
        <v>20</v>
      </c>
      <c r="J113" s="48" t="str">
        <f>IF(J12="","",J12)</f>
        <v>26. 8. 2024</v>
      </c>
      <c r="L113" s="28"/>
    </row>
    <row r="114" spans="2:65" s="1" customFormat="1" ht="6.9" customHeight="1">
      <c r="B114" s="28"/>
      <c r="L114" s="28"/>
    </row>
    <row r="115" spans="2:65" s="1" customFormat="1" ht="15.15" customHeight="1">
      <c r="B115" s="28"/>
      <c r="C115" s="25" t="s">
        <v>22</v>
      </c>
      <c r="F115" s="23" t="str">
        <f>E15</f>
        <v xml:space="preserve"> </v>
      </c>
      <c r="I115" s="25" t="s">
        <v>26</v>
      </c>
      <c r="J115" s="26" t="str">
        <f>E21</f>
        <v xml:space="preserve"> </v>
      </c>
      <c r="L115" s="28"/>
    </row>
    <row r="116" spans="2:65" s="1" customFormat="1" ht="15.15" customHeight="1">
      <c r="B116" s="28"/>
      <c r="C116" s="25" t="s">
        <v>25</v>
      </c>
      <c r="F116" s="23" t="str">
        <f>IF(E18="","",E18)</f>
        <v xml:space="preserve"> </v>
      </c>
      <c r="I116" s="25" t="s">
        <v>27</v>
      </c>
      <c r="J116" s="26" t="str">
        <f>E24</f>
        <v xml:space="preserve"> </v>
      </c>
      <c r="L116" s="28"/>
    </row>
    <row r="117" spans="2:65" s="1" customFormat="1" ht="10.35" customHeight="1">
      <c r="B117" s="28"/>
      <c r="L117" s="28"/>
    </row>
    <row r="118" spans="2:65" s="10" customFormat="1" ht="29.25" customHeight="1">
      <c r="B118" s="108"/>
      <c r="C118" s="109" t="s">
        <v>143</v>
      </c>
      <c r="D118" s="110" t="s">
        <v>55</v>
      </c>
      <c r="E118" s="110" t="s">
        <v>51</v>
      </c>
      <c r="F118" s="110" t="s">
        <v>52</v>
      </c>
      <c r="G118" s="110" t="s">
        <v>144</v>
      </c>
      <c r="H118" s="110" t="s">
        <v>145</v>
      </c>
      <c r="I118" s="110" t="s">
        <v>146</v>
      </c>
      <c r="J118" s="111" t="s">
        <v>117</v>
      </c>
      <c r="K118" s="112" t="s">
        <v>147</v>
      </c>
      <c r="L118" s="108"/>
      <c r="M118" s="55" t="s">
        <v>1</v>
      </c>
      <c r="N118" s="56" t="s">
        <v>34</v>
      </c>
      <c r="O118" s="56" t="s">
        <v>148</v>
      </c>
      <c r="P118" s="56" t="s">
        <v>149</v>
      </c>
      <c r="Q118" s="56" t="s">
        <v>150</v>
      </c>
      <c r="R118" s="56" t="s">
        <v>151</v>
      </c>
      <c r="S118" s="56" t="s">
        <v>152</v>
      </c>
      <c r="T118" s="57" t="s">
        <v>153</v>
      </c>
    </row>
    <row r="119" spans="2:65" s="1" customFormat="1" ht="22.8" customHeight="1">
      <c r="B119" s="28"/>
      <c r="C119" s="60" t="s">
        <v>154</v>
      </c>
      <c r="J119" s="113">
        <f>BK119</f>
        <v>0</v>
      </c>
      <c r="L119" s="28"/>
      <c r="M119" s="58"/>
      <c r="N119" s="49"/>
      <c r="O119" s="49"/>
      <c r="P119" s="114">
        <f>P120</f>
        <v>0</v>
      </c>
      <c r="Q119" s="49"/>
      <c r="R119" s="114">
        <f>R120</f>
        <v>0</v>
      </c>
      <c r="S119" s="49"/>
      <c r="T119" s="115">
        <f>T120</f>
        <v>0</v>
      </c>
      <c r="AT119" s="16" t="s">
        <v>69</v>
      </c>
      <c r="AU119" s="16" t="s">
        <v>119</v>
      </c>
      <c r="BK119" s="116">
        <f>BK120</f>
        <v>0</v>
      </c>
    </row>
    <row r="120" spans="2:65" s="11" customFormat="1" ht="25.95" customHeight="1">
      <c r="B120" s="117"/>
      <c r="D120" s="118" t="s">
        <v>69</v>
      </c>
      <c r="E120" s="119" t="s">
        <v>1510</v>
      </c>
      <c r="F120" s="119" t="s">
        <v>1511</v>
      </c>
      <c r="J120" s="120">
        <f>BK120</f>
        <v>0</v>
      </c>
      <c r="L120" s="117"/>
      <c r="M120" s="121"/>
      <c r="P120" s="122">
        <f>P121+SUM(P122:P125)+P127</f>
        <v>0</v>
      </c>
      <c r="R120" s="122">
        <f>R121+SUM(R122:R125)+R127</f>
        <v>0</v>
      </c>
      <c r="T120" s="123">
        <f>T121+SUM(T122:T125)+T127</f>
        <v>0</v>
      </c>
      <c r="AR120" s="118" t="s">
        <v>88</v>
      </c>
      <c r="AT120" s="124" t="s">
        <v>69</v>
      </c>
      <c r="AU120" s="124" t="s">
        <v>70</v>
      </c>
      <c r="AY120" s="118" t="s">
        <v>157</v>
      </c>
      <c r="BK120" s="125">
        <f>BK121+SUM(BK122:BK125)+BK127</f>
        <v>0</v>
      </c>
    </row>
    <row r="121" spans="2:65" s="1" customFormat="1" ht="16.5" customHeight="1">
      <c r="B121" s="128"/>
      <c r="C121" s="129" t="s">
        <v>75</v>
      </c>
      <c r="D121" s="129" t="s">
        <v>159</v>
      </c>
      <c r="E121" s="130" t="s">
        <v>1512</v>
      </c>
      <c r="F121" s="131" t="s">
        <v>1513</v>
      </c>
      <c r="G121" s="132" t="s">
        <v>361</v>
      </c>
      <c r="H121" s="133">
        <v>1</v>
      </c>
      <c r="I121" s="134"/>
      <c r="J121" s="134">
        <f>ROUND(I121*H121,2)</f>
        <v>0</v>
      </c>
      <c r="K121" s="135"/>
      <c r="L121" s="28"/>
      <c r="M121" s="136" t="s">
        <v>1</v>
      </c>
      <c r="N121" s="137" t="s">
        <v>35</v>
      </c>
      <c r="O121" s="138">
        <v>0</v>
      </c>
      <c r="P121" s="138">
        <f>O121*H121</f>
        <v>0</v>
      </c>
      <c r="Q121" s="138">
        <v>0</v>
      </c>
      <c r="R121" s="138">
        <f>Q121*H121</f>
        <v>0</v>
      </c>
      <c r="S121" s="138">
        <v>0</v>
      </c>
      <c r="T121" s="139">
        <f>S121*H121</f>
        <v>0</v>
      </c>
      <c r="AR121" s="140" t="s">
        <v>85</v>
      </c>
      <c r="AT121" s="140" t="s">
        <v>159</v>
      </c>
      <c r="AU121" s="140" t="s">
        <v>75</v>
      </c>
      <c r="AY121" s="16" t="s">
        <v>157</v>
      </c>
      <c r="BE121" s="141">
        <f>IF(N121="základní",J121,0)</f>
        <v>0</v>
      </c>
      <c r="BF121" s="141">
        <f>IF(N121="snížená",J121,0)</f>
        <v>0</v>
      </c>
      <c r="BG121" s="141">
        <f>IF(N121="zákl. přenesená",J121,0)</f>
        <v>0</v>
      </c>
      <c r="BH121" s="141">
        <f>IF(N121="sníž. přenesená",J121,0)</f>
        <v>0</v>
      </c>
      <c r="BI121" s="141">
        <f>IF(N121="nulová",J121,0)</f>
        <v>0</v>
      </c>
      <c r="BJ121" s="16" t="s">
        <v>75</v>
      </c>
      <c r="BK121" s="141">
        <f>ROUND(I121*H121,2)</f>
        <v>0</v>
      </c>
      <c r="BL121" s="16" t="s">
        <v>85</v>
      </c>
      <c r="BM121" s="140" t="s">
        <v>79</v>
      </c>
    </row>
    <row r="122" spans="2:65" s="1" customFormat="1" ht="16.5" customHeight="1">
      <c r="B122" s="128"/>
      <c r="C122" s="129" t="s">
        <v>79</v>
      </c>
      <c r="D122" s="129" t="s">
        <v>159</v>
      </c>
      <c r="E122" s="130" t="s">
        <v>1514</v>
      </c>
      <c r="F122" s="131" t="s">
        <v>1515</v>
      </c>
      <c r="G122" s="132" t="s">
        <v>361</v>
      </c>
      <c r="H122" s="133">
        <v>1</v>
      </c>
      <c r="I122" s="134"/>
      <c r="J122" s="134">
        <f>ROUND(I122*H122,2)</f>
        <v>0</v>
      </c>
      <c r="K122" s="135"/>
      <c r="L122" s="28"/>
      <c r="M122" s="136" t="s">
        <v>1</v>
      </c>
      <c r="N122" s="137" t="s">
        <v>35</v>
      </c>
      <c r="O122" s="138">
        <v>0</v>
      </c>
      <c r="P122" s="138">
        <f>O122*H122</f>
        <v>0</v>
      </c>
      <c r="Q122" s="138">
        <v>0</v>
      </c>
      <c r="R122" s="138">
        <f>Q122*H122</f>
        <v>0</v>
      </c>
      <c r="S122" s="138">
        <v>0</v>
      </c>
      <c r="T122" s="139">
        <f>S122*H122</f>
        <v>0</v>
      </c>
      <c r="AR122" s="140" t="s">
        <v>85</v>
      </c>
      <c r="AT122" s="140" t="s">
        <v>159</v>
      </c>
      <c r="AU122" s="140" t="s">
        <v>75</v>
      </c>
      <c r="AY122" s="16" t="s">
        <v>157</v>
      </c>
      <c r="BE122" s="141">
        <f>IF(N122="základní",J122,0)</f>
        <v>0</v>
      </c>
      <c r="BF122" s="141">
        <f>IF(N122="snížená",J122,0)</f>
        <v>0</v>
      </c>
      <c r="BG122" s="141">
        <f>IF(N122="zákl. přenesená",J122,0)</f>
        <v>0</v>
      </c>
      <c r="BH122" s="141">
        <f>IF(N122="sníž. přenesená",J122,0)</f>
        <v>0</v>
      </c>
      <c r="BI122" s="141">
        <f>IF(N122="nulová",J122,0)</f>
        <v>0</v>
      </c>
      <c r="BJ122" s="16" t="s">
        <v>75</v>
      </c>
      <c r="BK122" s="141">
        <f>ROUND(I122*H122,2)</f>
        <v>0</v>
      </c>
      <c r="BL122" s="16" t="s">
        <v>85</v>
      </c>
      <c r="BM122" s="140" t="s">
        <v>85</v>
      </c>
    </row>
    <row r="123" spans="2:65" s="1" customFormat="1" ht="16.5" customHeight="1">
      <c r="B123" s="128"/>
      <c r="C123" s="129" t="s">
        <v>82</v>
      </c>
      <c r="D123" s="129" t="s">
        <v>159</v>
      </c>
      <c r="E123" s="130" t="s">
        <v>1516</v>
      </c>
      <c r="F123" s="131" t="s">
        <v>1517</v>
      </c>
      <c r="G123" s="132" t="s">
        <v>361</v>
      </c>
      <c r="H123" s="133">
        <v>1</v>
      </c>
      <c r="I123" s="134"/>
      <c r="J123" s="134">
        <f>ROUND(I123*H123,2)</f>
        <v>0</v>
      </c>
      <c r="K123" s="135"/>
      <c r="L123" s="28"/>
      <c r="M123" s="136" t="s">
        <v>1</v>
      </c>
      <c r="N123" s="137" t="s">
        <v>35</v>
      </c>
      <c r="O123" s="138">
        <v>0</v>
      </c>
      <c r="P123" s="138">
        <f>O123*H123</f>
        <v>0</v>
      </c>
      <c r="Q123" s="138">
        <v>0</v>
      </c>
      <c r="R123" s="138">
        <f>Q123*H123</f>
        <v>0</v>
      </c>
      <c r="S123" s="138">
        <v>0</v>
      </c>
      <c r="T123" s="139">
        <f>S123*H123</f>
        <v>0</v>
      </c>
      <c r="AR123" s="140" t="s">
        <v>85</v>
      </c>
      <c r="AT123" s="140" t="s">
        <v>159</v>
      </c>
      <c r="AU123" s="140" t="s">
        <v>75</v>
      </c>
      <c r="AY123" s="16" t="s">
        <v>157</v>
      </c>
      <c r="BE123" s="141">
        <f>IF(N123="základní",J123,0)</f>
        <v>0</v>
      </c>
      <c r="BF123" s="141">
        <f>IF(N123="snížená",J123,0)</f>
        <v>0</v>
      </c>
      <c r="BG123" s="141">
        <f>IF(N123="zákl. přenesená",J123,0)</f>
        <v>0</v>
      </c>
      <c r="BH123" s="141">
        <f>IF(N123="sníž. přenesená",J123,0)</f>
        <v>0</v>
      </c>
      <c r="BI123" s="141">
        <f>IF(N123="nulová",J123,0)</f>
        <v>0</v>
      </c>
      <c r="BJ123" s="16" t="s">
        <v>75</v>
      </c>
      <c r="BK123" s="141">
        <f>ROUND(I123*H123,2)</f>
        <v>0</v>
      </c>
      <c r="BL123" s="16" t="s">
        <v>85</v>
      </c>
      <c r="BM123" s="140" t="s">
        <v>91</v>
      </c>
    </row>
    <row r="124" spans="2:65" s="1" customFormat="1" ht="24.15" customHeight="1">
      <c r="B124" s="128"/>
      <c r="C124" s="129" t="s">
        <v>85</v>
      </c>
      <c r="D124" s="129" t="s">
        <v>159</v>
      </c>
      <c r="E124" s="130" t="s">
        <v>1518</v>
      </c>
      <c r="F124" s="131" t="s">
        <v>1519</v>
      </c>
      <c r="G124" s="132" t="s">
        <v>361</v>
      </c>
      <c r="H124" s="133">
        <v>1</v>
      </c>
      <c r="I124" s="134"/>
      <c r="J124" s="134">
        <f>ROUND(I124*H124,2)</f>
        <v>0</v>
      </c>
      <c r="K124" s="135"/>
      <c r="L124" s="28"/>
      <c r="M124" s="136" t="s">
        <v>1</v>
      </c>
      <c r="N124" s="137" t="s">
        <v>35</v>
      </c>
      <c r="O124" s="138">
        <v>0</v>
      </c>
      <c r="P124" s="138">
        <f>O124*H124</f>
        <v>0</v>
      </c>
      <c r="Q124" s="138">
        <v>0</v>
      </c>
      <c r="R124" s="138">
        <f>Q124*H124</f>
        <v>0</v>
      </c>
      <c r="S124" s="138">
        <v>0</v>
      </c>
      <c r="T124" s="139">
        <f>S124*H124</f>
        <v>0</v>
      </c>
      <c r="AR124" s="140" t="s">
        <v>85</v>
      </c>
      <c r="AT124" s="140" t="s">
        <v>159</v>
      </c>
      <c r="AU124" s="140" t="s">
        <v>75</v>
      </c>
      <c r="AY124" s="16" t="s">
        <v>157</v>
      </c>
      <c r="BE124" s="141">
        <f>IF(N124="základní",J124,0)</f>
        <v>0</v>
      </c>
      <c r="BF124" s="141">
        <f>IF(N124="snížená",J124,0)</f>
        <v>0</v>
      </c>
      <c r="BG124" s="141">
        <f>IF(N124="zákl. přenesená",J124,0)</f>
        <v>0</v>
      </c>
      <c r="BH124" s="141">
        <f>IF(N124="sníž. přenesená",J124,0)</f>
        <v>0</v>
      </c>
      <c r="BI124" s="141">
        <f>IF(N124="nulová",J124,0)</f>
        <v>0</v>
      </c>
      <c r="BJ124" s="16" t="s">
        <v>75</v>
      </c>
      <c r="BK124" s="141">
        <f>ROUND(I124*H124,2)</f>
        <v>0</v>
      </c>
      <c r="BL124" s="16" t="s">
        <v>85</v>
      </c>
      <c r="BM124" s="140" t="s">
        <v>177</v>
      </c>
    </row>
    <row r="125" spans="2:65" s="11" customFormat="1" ht="22.8" customHeight="1">
      <c r="B125" s="117"/>
      <c r="D125" s="118" t="s">
        <v>69</v>
      </c>
      <c r="E125" s="126" t="s">
        <v>1520</v>
      </c>
      <c r="F125" s="126" t="s">
        <v>1521</v>
      </c>
      <c r="J125" s="127">
        <f>BK125</f>
        <v>0</v>
      </c>
      <c r="L125" s="117"/>
      <c r="M125" s="121"/>
      <c r="P125" s="122">
        <f>P126</f>
        <v>0</v>
      </c>
      <c r="R125" s="122">
        <f>R126</f>
        <v>0</v>
      </c>
      <c r="T125" s="123">
        <f>T126</f>
        <v>0</v>
      </c>
      <c r="AR125" s="118" t="s">
        <v>88</v>
      </c>
      <c r="AT125" s="124" t="s">
        <v>69</v>
      </c>
      <c r="AU125" s="124" t="s">
        <v>75</v>
      </c>
      <c r="AY125" s="118" t="s">
        <v>157</v>
      </c>
      <c r="BK125" s="125">
        <f>BK126</f>
        <v>0</v>
      </c>
    </row>
    <row r="126" spans="2:65" s="1" customFormat="1" ht="24.15" customHeight="1">
      <c r="B126" s="128"/>
      <c r="C126" s="129" t="s">
        <v>177</v>
      </c>
      <c r="D126" s="129" t="s">
        <v>159</v>
      </c>
      <c r="E126" s="130" t="s">
        <v>1522</v>
      </c>
      <c r="F126" s="131" t="s">
        <v>1523</v>
      </c>
      <c r="G126" s="132" t="s">
        <v>361</v>
      </c>
      <c r="H126" s="133">
        <v>1</v>
      </c>
      <c r="I126" s="134"/>
      <c r="J126" s="134">
        <f>ROUND(I126*H126,2)</f>
        <v>0</v>
      </c>
      <c r="K126" s="135"/>
      <c r="L126" s="28"/>
      <c r="M126" s="136" t="s">
        <v>1</v>
      </c>
      <c r="N126" s="137" t="s">
        <v>35</v>
      </c>
      <c r="O126" s="138">
        <v>0</v>
      </c>
      <c r="P126" s="138">
        <f>O126*H126</f>
        <v>0</v>
      </c>
      <c r="Q126" s="138">
        <v>0</v>
      </c>
      <c r="R126" s="138">
        <f>Q126*H126</f>
        <v>0</v>
      </c>
      <c r="S126" s="138">
        <v>0</v>
      </c>
      <c r="T126" s="139">
        <f>S126*H126</f>
        <v>0</v>
      </c>
      <c r="AR126" s="140" t="s">
        <v>85</v>
      </c>
      <c r="AT126" s="140" t="s">
        <v>159</v>
      </c>
      <c r="AU126" s="140" t="s">
        <v>79</v>
      </c>
      <c r="AY126" s="16" t="s">
        <v>157</v>
      </c>
      <c r="BE126" s="141">
        <f>IF(N126="základní",J126,0)</f>
        <v>0</v>
      </c>
      <c r="BF126" s="141">
        <f>IF(N126="snížená",J126,0)</f>
        <v>0</v>
      </c>
      <c r="BG126" s="141">
        <f>IF(N126="zákl. přenesená",J126,0)</f>
        <v>0</v>
      </c>
      <c r="BH126" s="141">
        <f>IF(N126="sníž. přenesená",J126,0)</f>
        <v>0</v>
      </c>
      <c r="BI126" s="141">
        <f>IF(N126="nulová",J126,0)</f>
        <v>0</v>
      </c>
      <c r="BJ126" s="16" t="s">
        <v>75</v>
      </c>
      <c r="BK126" s="141">
        <f>ROUND(I126*H126,2)</f>
        <v>0</v>
      </c>
      <c r="BL126" s="16" t="s">
        <v>85</v>
      </c>
      <c r="BM126" s="140" t="s">
        <v>103</v>
      </c>
    </row>
    <row r="127" spans="2:65" s="11" customFormat="1" ht="22.8" customHeight="1">
      <c r="B127" s="117"/>
      <c r="D127" s="118" t="s">
        <v>69</v>
      </c>
      <c r="E127" s="126" t="s">
        <v>1524</v>
      </c>
      <c r="F127" s="126" t="s">
        <v>1525</v>
      </c>
      <c r="J127" s="127">
        <f>BK127</f>
        <v>0</v>
      </c>
      <c r="L127" s="117"/>
      <c r="M127" s="121"/>
      <c r="P127" s="122">
        <f>P128</f>
        <v>0</v>
      </c>
      <c r="R127" s="122">
        <f>R128</f>
        <v>0</v>
      </c>
      <c r="T127" s="123">
        <f>T128</f>
        <v>0</v>
      </c>
      <c r="AR127" s="118" t="s">
        <v>88</v>
      </c>
      <c r="AT127" s="124" t="s">
        <v>69</v>
      </c>
      <c r="AU127" s="124" t="s">
        <v>75</v>
      </c>
      <c r="AY127" s="118" t="s">
        <v>157</v>
      </c>
      <c r="BK127" s="125">
        <f>BK128</f>
        <v>0</v>
      </c>
    </row>
    <row r="128" spans="2:65" s="1" customFormat="1" ht="16.5" customHeight="1">
      <c r="B128" s="128"/>
      <c r="C128" s="129" t="s">
        <v>97</v>
      </c>
      <c r="D128" s="129" t="s">
        <v>159</v>
      </c>
      <c r="E128" s="130" t="s">
        <v>1526</v>
      </c>
      <c r="F128" s="131" t="s">
        <v>1525</v>
      </c>
      <c r="G128" s="132" t="s">
        <v>356</v>
      </c>
      <c r="H128" s="133">
        <v>2.5</v>
      </c>
      <c r="I128" s="134"/>
      <c r="J128" s="134">
        <f>ROUND(I128*H128,2)</f>
        <v>0</v>
      </c>
      <c r="K128" s="135"/>
      <c r="L128" s="28"/>
      <c r="M128" s="173" t="s">
        <v>1</v>
      </c>
      <c r="N128" s="174" t="s">
        <v>35</v>
      </c>
      <c r="O128" s="175">
        <v>0</v>
      </c>
      <c r="P128" s="175">
        <f>O128*H128</f>
        <v>0</v>
      </c>
      <c r="Q128" s="175">
        <v>0</v>
      </c>
      <c r="R128" s="175">
        <f>Q128*H128</f>
        <v>0</v>
      </c>
      <c r="S128" s="175">
        <v>0</v>
      </c>
      <c r="T128" s="176">
        <f>S128*H128</f>
        <v>0</v>
      </c>
      <c r="AR128" s="140" t="s">
        <v>85</v>
      </c>
      <c r="AT128" s="140" t="s">
        <v>159</v>
      </c>
      <c r="AU128" s="140" t="s">
        <v>79</v>
      </c>
      <c r="AY128" s="16" t="s">
        <v>157</v>
      </c>
      <c r="BE128" s="141">
        <f>IF(N128="základní",J128,0)</f>
        <v>0</v>
      </c>
      <c r="BF128" s="141">
        <f>IF(N128="snížená",J128,0)</f>
        <v>0</v>
      </c>
      <c r="BG128" s="141">
        <f>IF(N128="zákl. přenesená",J128,0)</f>
        <v>0</v>
      </c>
      <c r="BH128" s="141">
        <f>IF(N128="sníž. přenesená",J128,0)</f>
        <v>0</v>
      </c>
      <c r="BI128" s="141">
        <f>IF(N128="nulová",J128,0)</f>
        <v>0</v>
      </c>
      <c r="BJ128" s="16" t="s">
        <v>75</v>
      </c>
      <c r="BK128" s="141">
        <f>ROUND(I128*H128,2)</f>
        <v>0</v>
      </c>
      <c r="BL128" s="16" t="s">
        <v>85</v>
      </c>
      <c r="BM128" s="140" t="s">
        <v>8</v>
      </c>
    </row>
    <row r="129" spans="2:12" s="1" customFormat="1" ht="6.9" customHeight="1">
      <c r="B129" s="40"/>
      <c r="C129" s="41"/>
      <c r="D129" s="41"/>
      <c r="E129" s="41"/>
      <c r="F129" s="41"/>
      <c r="G129" s="41"/>
      <c r="H129" s="41"/>
      <c r="I129" s="41"/>
      <c r="J129" s="41"/>
      <c r="K129" s="41"/>
      <c r="L129" s="28"/>
    </row>
  </sheetData>
  <autoFilter ref="C118:K128" xr:uid="{00000000-0009-0000-0000-00000C000000}"/>
  <mergeCells count="9">
    <mergeCell ref="E87:H87"/>
    <mergeCell ref="E109:H109"/>
    <mergeCell ref="E111:H111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BM593"/>
  <sheetViews>
    <sheetView showGridLines="0" topLeftCell="A28" workbookViewId="0">
      <selection activeCell="I251" sqref="I251"/>
    </sheetView>
  </sheetViews>
  <sheetFormatPr defaultRowHeight="10.199999999999999"/>
  <cols>
    <col min="1" max="1" width="8.28515625" customWidth="1"/>
    <col min="2" max="2" width="1.140625" customWidth="1"/>
    <col min="3" max="3" width="4.140625" customWidth="1"/>
    <col min="4" max="4" width="4.28515625" customWidth="1"/>
    <col min="5" max="5" width="17.140625" customWidth="1"/>
    <col min="6" max="6" width="50.85546875" customWidth="1"/>
    <col min="7" max="7" width="7.42578125" customWidth="1"/>
    <col min="8" max="8" width="14" customWidth="1"/>
    <col min="9" max="9" width="15.85546875" customWidth="1"/>
    <col min="10" max="10" width="22.28515625" customWidth="1"/>
    <col min="11" max="11" width="22.28515625" hidden="1" customWidth="1"/>
    <col min="12" max="12" width="9.28515625" customWidth="1"/>
    <col min="13" max="13" width="10.85546875" hidden="1" customWidth="1"/>
    <col min="14" max="14" width="9.28515625" hidden="1"/>
    <col min="15" max="20" width="14.140625" hidden="1" customWidth="1"/>
    <col min="21" max="21" width="16.28515625" hidden="1" customWidth="1"/>
    <col min="22" max="22" width="12.28515625" customWidth="1"/>
    <col min="23" max="23" width="16.28515625" customWidth="1"/>
    <col min="24" max="24" width="12.28515625" customWidth="1"/>
    <col min="25" max="25" width="15" customWidth="1"/>
    <col min="26" max="26" width="11" customWidth="1"/>
    <col min="27" max="27" width="15" customWidth="1"/>
    <col min="28" max="28" width="16.28515625" customWidth="1"/>
    <col min="29" max="29" width="11" customWidth="1"/>
    <col min="30" max="30" width="15" customWidth="1"/>
    <col min="31" max="31" width="16.28515625" customWidth="1"/>
    <col min="44" max="65" width="9.28515625" hidden="1"/>
  </cols>
  <sheetData>
    <row r="2" spans="2:46" ht="36.9" customHeight="1">
      <c r="L2" s="184" t="s">
        <v>5</v>
      </c>
      <c r="M2" s="185"/>
      <c r="N2" s="185"/>
      <c r="O2" s="185"/>
      <c r="P2" s="185"/>
      <c r="Q2" s="185"/>
      <c r="R2" s="185"/>
      <c r="S2" s="185"/>
      <c r="T2" s="185"/>
      <c r="U2" s="185"/>
      <c r="V2" s="185"/>
      <c r="AT2" s="16" t="s">
        <v>78</v>
      </c>
    </row>
    <row r="3" spans="2:46" ht="6.9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  <c r="AT3" s="16" t="s">
        <v>79</v>
      </c>
    </row>
    <row r="4" spans="2:46" ht="24.9" customHeight="1">
      <c r="B4" s="19"/>
      <c r="D4" s="20" t="s">
        <v>112</v>
      </c>
      <c r="L4" s="19"/>
      <c r="M4" s="84" t="s">
        <v>10</v>
      </c>
      <c r="AT4" s="16" t="s">
        <v>3</v>
      </c>
    </row>
    <row r="5" spans="2:46" ht="6.9" customHeight="1">
      <c r="B5" s="19"/>
      <c r="L5" s="19"/>
    </row>
    <row r="6" spans="2:46" ht="12" customHeight="1">
      <c r="B6" s="19"/>
      <c r="D6" s="25" t="s">
        <v>14</v>
      </c>
      <c r="L6" s="19"/>
    </row>
    <row r="7" spans="2:46" ht="26.25" customHeight="1">
      <c r="B7" s="19"/>
      <c r="E7" s="212" t="str">
        <f>'Rekapitulace stavby'!K6</f>
        <v xml:space="preserve"> Kulturní a kreativní centrum Kbely, Mladoboleslavská 1116, Praha 19 Kbely</v>
      </c>
      <c r="F7" s="213"/>
      <c r="G7" s="213"/>
      <c r="H7" s="213"/>
      <c r="L7" s="19"/>
    </row>
    <row r="8" spans="2:46" s="1" customFormat="1" ht="12" customHeight="1">
      <c r="B8" s="28"/>
      <c r="D8" s="25" t="s">
        <v>113</v>
      </c>
      <c r="L8" s="28"/>
    </row>
    <row r="9" spans="2:46" s="1" customFormat="1" ht="16.5" customHeight="1">
      <c r="B9" s="28"/>
      <c r="E9" s="204" t="s">
        <v>114</v>
      </c>
      <c r="F9" s="211"/>
      <c r="G9" s="211"/>
      <c r="H9" s="211"/>
      <c r="L9" s="28"/>
    </row>
    <row r="10" spans="2:46" s="1" customFormat="1">
      <c r="B10" s="28"/>
      <c r="L10" s="28"/>
    </row>
    <row r="11" spans="2:46" s="1" customFormat="1" ht="12" customHeight="1">
      <c r="B11" s="28"/>
      <c r="D11" s="25" t="s">
        <v>16</v>
      </c>
      <c r="F11" s="23" t="s">
        <v>1</v>
      </c>
      <c r="I11" s="25" t="s">
        <v>17</v>
      </c>
      <c r="J11" s="23" t="s">
        <v>1</v>
      </c>
      <c r="L11" s="28"/>
    </row>
    <row r="12" spans="2:46" s="1" customFormat="1" ht="12" customHeight="1">
      <c r="B12" s="28"/>
      <c r="D12" s="25" t="s">
        <v>18</v>
      </c>
      <c r="F12" s="23" t="s">
        <v>19</v>
      </c>
      <c r="I12" s="25" t="s">
        <v>20</v>
      </c>
      <c r="J12" s="48" t="str">
        <f>'Rekapitulace stavby'!AN8</f>
        <v>26. 8. 2024</v>
      </c>
      <c r="L12" s="28"/>
    </row>
    <row r="13" spans="2:46" s="1" customFormat="1" ht="10.8" customHeight="1">
      <c r="B13" s="28"/>
      <c r="L13" s="28"/>
    </row>
    <row r="14" spans="2:46" s="1" customFormat="1" ht="12" customHeight="1">
      <c r="B14" s="28"/>
      <c r="D14" s="25" t="s">
        <v>22</v>
      </c>
      <c r="I14" s="25" t="s">
        <v>23</v>
      </c>
      <c r="J14" s="23" t="str">
        <f>IF('Rekapitulace stavby'!AN10="","",'Rekapitulace stavby'!AN10)</f>
        <v/>
      </c>
      <c r="L14" s="28"/>
    </row>
    <row r="15" spans="2:46" s="1" customFormat="1" ht="18" customHeight="1">
      <c r="B15" s="28"/>
      <c r="E15" s="23" t="str">
        <f>IF('Rekapitulace stavby'!E11="","",'Rekapitulace stavby'!E11)</f>
        <v xml:space="preserve"> </v>
      </c>
      <c r="I15" s="25" t="s">
        <v>24</v>
      </c>
      <c r="J15" s="23" t="str">
        <f>IF('Rekapitulace stavby'!AN11="","",'Rekapitulace stavby'!AN11)</f>
        <v/>
      </c>
      <c r="L15" s="28"/>
    </row>
    <row r="16" spans="2:46" s="1" customFormat="1" ht="6.9" customHeight="1">
      <c r="B16" s="28"/>
      <c r="L16" s="28"/>
    </row>
    <row r="17" spans="2:12" s="1" customFormat="1" ht="12" customHeight="1">
      <c r="B17" s="28"/>
      <c r="D17" s="25" t="s">
        <v>25</v>
      </c>
      <c r="I17" s="25" t="s">
        <v>23</v>
      </c>
      <c r="J17" s="23" t="str">
        <f>'Rekapitulace stavby'!AN13</f>
        <v/>
      </c>
      <c r="L17" s="28"/>
    </row>
    <row r="18" spans="2:12" s="1" customFormat="1" ht="18" customHeight="1">
      <c r="B18" s="28"/>
      <c r="E18" s="198" t="str">
        <f>'Rekapitulace stavby'!E14</f>
        <v xml:space="preserve"> </v>
      </c>
      <c r="F18" s="198"/>
      <c r="G18" s="198"/>
      <c r="H18" s="198"/>
      <c r="I18" s="25" t="s">
        <v>24</v>
      </c>
      <c r="J18" s="23" t="str">
        <f>'Rekapitulace stavby'!AN14</f>
        <v/>
      </c>
      <c r="L18" s="28"/>
    </row>
    <row r="19" spans="2:12" s="1" customFormat="1" ht="6.9" customHeight="1">
      <c r="B19" s="28"/>
      <c r="L19" s="28"/>
    </row>
    <row r="20" spans="2:12" s="1" customFormat="1" ht="12" customHeight="1">
      <c r="B20" s="28"/>
      <c r="D20" s="25" t="s">
        <v>26</v>
      </c>
      <c r="I20" s="25" t="s">
        <v>23</v>
      </c>
      <c r="J20" s="23" t="str">
        <f>IF('Rekapitulace stavby'!AN16="","",'Rekapitulace stavby'!AN16)</f>
        <v/>
      </c>
      <c r="L20" s="28"/>
    </row>
    <row r="21" spans="2:12" s="1" customFormat="1" ht="18" customHeight="1">
      <c r="B21" s="28"/>
      <c r="E21" s="23" t="str">
        <f>IF('Rekapitulace stavby'!E17="","",'Rekapitulace stavby'!E17)</f>
        <v xml:space="preserve"> </v>
      </c>
      <c r="I21" s="25" t="s">
        <v>24</v>
      </c>
      <c r="J21" s="23" t="str">
        <f>IF('Rekapitulace stavby'!AN17="","",'Rekapitulace stavby'!AN17)</f>
        <v/>
      </c>
      <c r="L21" s="28"/>
    </row>
    <row r="22" spans="2:12" s="1" customFormat="1" ht="6.9" customHeight="1">
      <c r="B22" s="28"/>
      <c r="L22" s="28"/>
    </row>
    <row r="23" spans="2:12" s="1" customFormat="1" ht="12" customHeight="1">
      <c r="B23" s="28"/>
      <c r="D23" s="25" t="s">
        <v>27</v>
      </c>
      <c r="I23" s="25" t="s">
        <v>23</v>
      </c>
      <c r="J23" s="23" t="str">
        <f>IF('Rekapitulace stavby'!AN19="","",'Rekapitulace stavby'!AN19)</f>
        <v/>
      </c>
      <c r="L23" s="28"/>
    </row>
    <row r="24" spans="2:12" s="1" customFormat="1" ht="18" customHeight="1">
      <c r="B24" s="28"/>
      <c r="E24" s="23" t="str">
        <f>IF('Rekapitulace stavby'!E20="","",'Rekapitulace stavby'!E20)</f>
        <v xml:space="preserve"> </v>
      </c>
      <c r="I24" s="25" t="s">
        <v>24</v>
      </c>
      <c r="J24" s="23" t="str">
        <f>IF('Rekapitulace stavby'!AN20="","",'Rekapitulace stavby'!AN20)</f>
        <v/>
      </c>
      <c r="L24" s="28"/>
    </row>
    <row r="25" spans="2:12" s="1" customFormat="1" ht="6.9" customHeight="1">
      <c r="B25" s="28"/>
      <c r="L25" s="28"/>
    </row>
    <row r="26" spans="2:12" s="1" customFormat="1" ht="12" customHeight="1">
      <c r="B26" s="28"/>
      <c r="D26" s="25" t="s">
        <v>29</v>
      </c>
      <c r="L26" s="28"/>
    </row>
    <row r="27" spans="2:12" s="7" customFormat="1" ht="16.5" customHeight="1">
      <c r="B27" s="85"/>
      <c r="E27" s="200" t="s">
        <v>1</v>
      </c>
      <c r="F27" s="200"/>
      <c r="G27" s="200"/>
      <c r="H27" s="200"/>
      <c r="L27" s="85"/>
    </row>
    <row r="28" spans="2:12" s="1" customFormat="1" ht="6.9" customHeight="1">
      <c r="B28" s="28"/>
      <c r="L28" s="28"/>
    </row>
    <row r="29" spans="2:12" s="1" customFormat="1" ht="6.9" customHeight="1">
      <c r="B29" s="28"/>
      <c r="D29" s="49"/>
      <c r="E29" s="49"/>
      <c r="F29" s="49"/>
      <c r="G29" s="49"/>
      <c r="H29" s="49"/>
      <c r="I29" s="49"/>
      <c r="J29" s="49"/>
      <c r="K29" s="49"/>
      <c r="L29" s="28"/>
    </row>
    <row r="30" spans="2:12" s="1" customFormat="1" ht="25.35" customHeight="1">
      <c r="B30" s="28"/>
      <c r="D30" s="86" t="s">
        <v>30</v>
      </c>
      <c r="J30" s="62">
        <f>ROUND(J138, 2)</f>
        <v>0</v>
      </c>
      <c r="L30" s="28"/>
    </row>
    <row r="31" spans="2:12" s="1" customFormat="1" ht="6.9" customHeight="1">
      <c r="B31" s="28"/>
      <c r="D31" s="49"/>
      <c r="E31" s="49"/>
      <c r="F31" s="49"/>
      <c r="G31" s="49"/>
      <c r="H31" s="49"/>
      <c r="I31" s="49"/>
      <c r="J31" s="49"/>
      <c r="K31" s="49"/>
      <c r="L31" s="28"/>
    </row>
    <row r="32" spans="2:12" s="1" customFormat="1" ht="14.4" customHeight="1">
      <c r="B32" s="28"/>
      <c r="F32" s="31" t="s">
        <v>32</v>
      </c>
      <c r="I32" s="31" t="s">
        <v>31</v>
      </c>
      <c r="J32" s="31" t="s">
        <v>33</v>
      </c>
      <c r="L32" s="28"/>
    </row>
    <row r="33" spans="2:12" s="1" customFormat="1" ht="14.4" customHeight="1">
      <c r="B33" s="28"/>
      <c r="D33" s="51" t="s">
        <v>34</v>
      </c>
      <c r="E33" s="25" t="s">
        <v>35</v>
      </c>
      <c r="F33" s="87">
        <f>ROUND((SUM(BE138:BE592)),  2)</f>
        <v>0</v>
      </c>
      <c r="I33" s="88">
        <v>0.21</v>
      </c>
      <c r="J33" s="87">
        <f>ROUND(((SUM(BE138:BE592))*I33),  2)</f>
        <v>0</v>
      </c>
      <c r="L33" s="28"/>
    </row>
    <row r="34" spans="2:12" s="1" customFormat="1" ht="14.4" customHeight="1">
      <c r="B34" s="28"/>
      <c r="E34" s="25" t="s">
        <v>36</v>
      </c>
      <c r="F34" s="87">
        <f>ROUND((SUM(BF138:BF592)),  2)</f>
        <v>0</v>
      </c>
      <c r="I34" s="88">
        <v>0.12</v>
      </c>
      <c r="J34" s="87">
        <f>ROUND(((SUM(BF138:BF592))*I34),  2)</f>
        <v>0</v>
      </c>
      <c r="L34" s="28"/>
    </row>
    <row r="35" spans="2:12" s="1" customFormat="1" ht="14.4" hidden="1" customHeight="1">
      <c r="B35" s="28"/>
      <c r="E35" s="25" t="s">
        <v>37</v>
      </c>
      <c r="F35" s="87">
        <f>ROUND((SUM(BG138:BG592)),  2)</f>
        <v>0</v>
      </c>
      <c r="I35" s="88">
        <v>0.21</v>
      </c>
      <c r="J35" s="87">
        <f>0</f>
        <v>0</v>
      </c>
      <c r="L35" s="28"/>
    </row>
    <row r="36" spans="2:12" s="1" customFormat="1" ht="14.4" hidden="1" customHeight="1">
      <c r="B36" s="28"/>
      <c r="E36" s="25" t="s">
        <v>38</v>
      </c>
      <c r="F36" s="87">
        <f>ROUND((SUM(BH138:BH592)),  2)</f>
        <v>0</v>
      </c>
      <c r="I36" s="88">
        <v>0.12</v>
      </c>
      <c r="J36" s="87">
        <f>0</f>
        <v>0</v>
      </c>
      <c r="L36" s="28"/>
    </row>
    <row r="37" spans="2:12" s="1" customFormat="1" ht="14.4" hidden="1" customHeight="1">
      <c r="B37" s="28"/>
      <c r="E37" s="25" t="s">
        <v>39</v>
      </c>
      <c r="F37" s="87">
        <f>ROUND((SUM(BI138:BI592)),  2)</f>
        <v>0</v>
      </c>
      <c r="I37" s="88">
        <v>0</v>
      </c>
      <c r="J37" s="87">
        <f>0</f>
        <v>0</v>
      </c>
      <c r="L37" s="28"/>
    </row>
    <row r="38" spans="2:12" s="1" customFormat="1" ht="6.9" customHeight="1">
      <c r="B38" s="28"/>
      <c r="L38" s="28"/>
    </row>
    <row r="39" spans="2:12" s="1" customFormat="1" ht="25.35" customHeight="1">
      <c r="B39" s="28"/>
      <c r="C39" s="89"/>
      <c r="D39" s="90" t="s">
        <v>40</v>
      </c>
      <c r="E39" s="53"/>
      <c r="F39" s="53"/>
      <c r="G39" s="91" t="s">
        <v>41</v>
      </c>
      <c r="H39" s="92" t="s">
        <v>42</v>
      </c>
      <c r="I39" s="53"/>
      <c r="J39" s="93">
        <f>SUM(J30:J37)</f>
        <v>0</v>
      </c>
      <c r="K39" s="94"/>
      <c r="L39" s="28"/>
    </row>
    <row r="40" spans="2:12" s="1" customFormat="1" ht="14.4" customHeight="1">
      <c r="B40" s="28"/>
      <c r="L40" s="28"/>
    </row>
    <row r="41" spans="2:12" ht="14.4" customHeight="1">
      <c r="B41" s="19"/>
      <c r="L41" s="19"/>
    </row>
    <row r="42" spans="2:12" ht="14.4" customHeight="1">
      <c r="B42" s="19"/>
      <c r="L42" s="19"/>
    </row>
    <row r="43" spans="2:12" ht="14.4" customHeight="1">
      <c r="B43" s="19"/>
      <c r="L43" s="19"/>
    </row>
    <row r="44" spans="2:12" ht="14.4" customHeight="1">
      <c r="B44" s="19"/>
      <c r="L44" s="19"/>
    </row>
    <row r="45" spans="2:12" ht="14.4" customHeight="1">
      <c r="B45" s="19"/>
      <c r="L45" s="19"/>
    </row>
    <row r="46" spans="2:12" ht="14.4" customHeight="1">
      <c r="B46" s="19"/>
      <c r="L46" s="19"/>
    </row>
    <row r="47" spans="2:12" ht="14.4" customHeight="1">
      <c r="B47" s="19"/>
      <c r="L47" s="19"/>
    </row>
    <row r="48" spans="2:12" ht="14.4" customHeight="1">
      <c r="B48" s="19"/>
      <c r="L48" s="19"/>
    </row>
    <row r="49" spans="2:12" ht="14.4" customHeight="1">
      <c r="B49" s="19"/>
      <c r="L49" s="19"/>
    </row>
    <row r="50" spans="2:12" s="1" customFormat="1" ht="14.4" customHeight="1">
      <c r="B50" s="28"/>
      <c r="D50" s="37" t="s">
        <v>43</v>
      </c>
      <c r="E50" s="38"/>
      <c r="F50" s="38"/>
      <c r="G50" s="37" t="s">
        <v>44</v>
      </c>
      <c r="H50" s="38"/>
      <c r="I50" s="38"/>
      <c r="J50" s="38"/>
      <c r="K50" s="38"/>
      <c r="L50" s="28"/>
    </row>
    <row r="51" spans="2:12">
      <c r="B51" s="19"/>
      <c r="L51" s="19"/>
    </row>
    <row r="52" spans="2:12">
      <c r="B52" s="19"/>
      <c r="L52" s="19"/>
    </row>
    <row r="53" spans="2:12">
      <c r="B53" s="19"/>
      <c r="L53" s="19"/>
    </row>
    <row r="54" spans="2:12">
      <c r="B54" s="19"/>
      <c r="L54" s="19"/>
    </row>
    <row r="55" spans="2:12">
      <c r="B55" s="19"/>
      <c r="L55" s="19"/>
    </row>
    <row r="56" spans="2:12">
      <c r="B56" s="19"/>
      <c r="L56" s="19"/>
    </row>
    <row r="57" spans="2:12">
      <c r="B57" s="19"/>
      <c r="L57" s="19"/>
    </row>
    <row r="58" spans="2:12">
      <c r="B58" s="19"/>
      <c r="L58" s="19"/>
    </row>
    <row r="59" spans="2:12">
      <c r="B59" s="19"/>
      <c r="L59" s="19"/>
    </row>
    <row r="60" spans="2:12">
      <c r="B60" s="19"/>
      <c r="L60" s="19"/>
    </row>
    <row r="61" spans="2:12" s="1" customFormat="1" ht="13.2">
      <c r="B61" s="28"/>
      <c r="D61" s="39" t="s">
        <v>45</v>
      </c>
      <c r="E61" s="30"/>
      <c r="F61" s="95" t="s">
        <v>46</v>
      </c>
      <c r="G61" s="39" t="s">
        <v>45</v>
      </c>
      <c r="H61" s="30"/>
      <c r="I61" s="30"/>
      <c r="J61" s="96" t="s">
        <v>46</v>
      </c>
      <c r="K61" s="30"/>
      <c r="L61" s="28"/>
    </row>
    <row r="62" spans="2:12">
      <c r="B62" s="19"/>
      <c r="L62" s="19"/>
    </row>
    <row r="63" spans="2:12">
      <c r="B63" s="19"/>
      <c r="L63" s="19"/>
    </row>
    <row r="64" spans="2:12">
      <c r="B64" s="19"/>
      <c r="L64" s="19"/>
    </row>
    <row r="65" spans="2:12" s="1" customFormat="1" ht="13.2">
      <c r="B65" s="28"/>
      <c r="D65" s="37" t="s">
        <v>47</v>
      </c>
      <c r="E65" s="38"/>
      <c r="F65" s="38"/>
      <c r="G65" s="37" t="s">
        <v>48</v>
      </c>
      <c r="H65" s="38"/>
      <c r="I65" s="38"/>
      <c r="J65" s="38"/>
      <c r="K65" s="38"/>
      <c r="L65" s="28"/>
    </row>
    <row r="66" spans="2:12">
      <c r="B66" s="19"/>
      <c r="L66" s="19"/>
    </row>
    <row r="67" spans="2:12">
      <c r="B67" s="19"/>
      <c r="L67" s="19"/>
    </row>
    <row r="68" spans="2:12">
      <c r="B68" s="19"/>
      <c r="L68" s="19"/>
    </row>
    <row r="69" spans="2:12">
      <c r="B69" s="19"/>
      <c r="L69" s="19"/>
    </row>
    <row r="70" spans="2:12">
      <c r="B70" s="19"/>
      <c r="L70" s="19"/>
    </row>
    <row r="71" spans="2:12">
      <c r="B71" s="19"/>
      <c r="L71" s="19"/>
    </row>
    <row r="72" spans="2:12">
      <c r="B72" s="19"/>
      <c r="L72" s="19"/>
    </row>
    <row r="73" spans="2:12">
      <c r="B73" s="19"/>
      <c r="L73" s="19"/>
    </row>
    <row r="74" spans="2:12">
      <c r="B74" s="19"/>
      <c r="L74" s="19"/>
    </row>
    <row r="75" spans="2:12">
      <c r="B75" s="19"/>
      <c r="L75" s="19"/>
    </row>
    <row r="76" spans="2:12" s="1" customFormat="1" ht="13.2">
      <c r="B76" s="28"/>
      <c r="D76" s="39" t="s">
        <v>45</v>
      </c>
      <c r="E76" s="30"/>
      <c r="F76" s="95" t="s">
        <v>46</v>
      </c>
      <c r="G76" s="39" t="s">
        <v>45</v>
      </c>
      <c r="H76" s="30"/>
      <c r="I76" s="30"/>
      <c r="J76" s="96" t="s">
        <v>46</v>
      </c>
      <c r="K76" s="30"/>
      <c r="L76" s="28"/>
    </row>
    <row r="77" spans="2:12" s="1" customFormat="1" ht="14.4" customHeight="1">
      <c r="B77" s="40"/>
      <c r="C77" s="41"/>
      <c r="D77" s="41"/>
      <c r="E77" s="41"/>
      <c r="F77" s="41"/>
      <c r="G77" s="41"/>
      <c r="H77" s="41"/>
      <c r="I77" s="41"/>
      <c r="J77" s="41"/>
      <c r="K77" s="41"/>
      <c r="L77" s="28"/>
    </row>
    <row r="81" spans="2:47" s="1" customFormat="1" ht="6.9" customHeight="1">
      <c r="B81" s="42"/>
      <c r="C81" s="43"/>
      <c r="D81" s="43"/>
      <c r="E81" s="43"/>
      <c r="F81" s="43"/>
      <c r="G81" s="43"/>
      <c r="H81" s="43"/>
      <c r="I81" s="43"/>
      <c r="J81" s="43"/>
      <c r="K81" s="43"/>
      <c r="L81" s="28"/>
    </row>
    <row r="82" spans="2:47" s="1" customFormat="1" ht="24.9" customHeight="1">
      <c r="B82" s="28"/>
      <c r="C82" s="20" t="s">
        <v>115</v>
      </c>
      <c r="L82" s="28"/>
    </row>
    <row r="83" spans="2:47" s="1" customFormat="1" ht="6.9" customHeight="1">
      <c r="B83" s="28"/>
      <c r="L83" s="28"/>
    </row>
    <row r="84" spans="2:47" s="1" customFormat="1" ht="12" customHeight="1">
      <c r="B84" s="28"/>
      <c r="C84" s="25" t="s">
        <v>14</v>
      </c>
      <c r="L84" s="28"/>
    </row>
    <row r="85" spans="2:47" s="1" customFormat="1" ht="26.25" customHeight="1">
      <c r="B85" s="28"/>
      <c r="E85" s="212" t="str">
        <f>E7</f>
        <v xml:space="preserve"> Kulturní a kreativní centrum Kbely, Mladoboleslavská 1116, Praha 19 Kbely</v>
      </c>
      <c r="F85" s="213"/>
      <c r="G85" s="213"/>
      <c r="H85" s="213"/>
      <c r="L85" s="28"/>
    </row>
    <row r="86" spans="2:47" s="1" customFormat="1" ht="12" customHeight="1">
      <c r="B86" s="28"/>
      <c r="C86" s="25" t="s">
        <v>113</v>
      </c>
      <c r="L86" s="28"/>
    </row>
    <row r="87" spans="2:47" s="1" customFormat="1" ht="16.5" customHeight="1">
      <c r="B87" s="28"/>
      <c r="E87" s="204" t="str">
        <f>E9</f>
        <v>1 - stavební část</v>
      </c>
      <c r="F87" s="211"/>
      <c r="G87" s="211"/>
      <c r="H87" s="211"/>
      <c r="L87" s="28"/>
    </row>
    <row r="88" spans="2:47" s="1" customFormat="1" ht="6.9" customHeight="1">
      <c r="B88" s="28"/>
      <c r="L88" s="28"/>
    </row>
    <row r="89" spans="2:47" s="1" customFormat="1" ht="12" customHeight="1">
      <c r="B89" s="28"/>
      <c r="C89" s="25" t="s">
        <v>18</v>
      </c>
      <c r="F89" s="23" t="str">
        <f>F12</f>
        <v xml:space="preserve"> </v>
      </c>
      <c r="I89" s="25" t="s">
        <v>20</v>
      </c>
      <c r="J89" s="48" t="str">
        <f>IF(J12="","",J12)</f>
        <v>26. 8. 2024</v>
      </c>
      <c r="L89" s="28"/>
    </row>
    <row r="90" spans="2:47" s="1" customFormat="1" ht="6.9" customHeight="1">
      <c r="B90" s="28"/>
      <c r="L90" s="28"/>
    </row>
    <row r="91" spans="2:47" s="1" customFormat="1" ht="15.15" customHeight="1">
      <c r="B91" s="28"/>
      <c r="C91" s="25" t="s">
        <v>22</v>
      </c>
      <c r="F91" s="23" t="str">
        <f>E15</f>
        <v xml:space="preserve"> </v>
      </c>
      <c r="I91" s="25" t="s">
        <v>26</v>
      </c>
      <c r="J91" s="26" t="str">
        <f>E21</f>
        <v xml:space="preserve"> </v>
      </c>
      <c r="L91" s="28"/>
    </row>
    <row r="92" spans="2:47" s="1" customFormat="1" ht="15.15" customHeight="1">
      <c r="B92" s="28"/>
      <c r="C92" s="25" t="s">
        <v>25</v>
      </c>
      <c r="F92" s="23" t="str">
        <f>IF(E18="","",E18)</f>
        <v xml:space="preserve"> </v>
      </c>
      <c r="I92" s="25" t="s">
        <v>27</v>
      </c>
      <c r="J92" s="26" t="str">
        <f>E24</f>
        <v xml:space="preserve"> </v>
      </c>
      <c r="L92" s="28"/>
    </row>
    <row r="93" spans="2:47" s="1" customFormat="1" ht="10.35" customHeight="1">
      <c r="B93" s="28"/>
      <c r="L93" s="28"/>
    </row>
    <row r="94" spans="2:47" s="1" customFormat="1" ht="29.25" customHeight="1">
      <c r="B94" s="28"/>
      <c r="C94" s="97" t="s">
        <v>116</v>
      </c>
      <c r="D94" s="89"/>
      <c r="E94" s="89"/>
      <c r="F94" s="89"/>
      <c r="G94" s="89"/>
      <c r="H94" s="89"/>
      <c r="I94" s="89"/>
      <c r="J94" s="98" t="s">
        <v>117</v>
      </c>
      <c r="K94" s="89"/>
      <c r="L94" s="28"/>
    </row>
    <row r="95" spans="2:47" s="1" customFormat="1" ht="10.35" customHeight="1">
      <c r="B95" s="28"/>
      <c r="L95" s="28"/>
    </row>
    <row r="96" spans="2:47" s="1" customFormat="1" ht="22.8" customHeight="1">
      <c r="B96" s="28"/>
      <c r="C96" s="99" t="s">
        <v>118</v>
      </c>
      <c r="J96" s="62">
        <f>J138</f>
        <v>0</v>
      </c>
      <c r="L96" s="28"/>
      <c r="AU96" s="16" t="s">
        <v>119</v>
      </c>
    </row>
    <row r="97" spans="2:12" s="8" customFormat="1" ht="24.9" customHeight="1">
      <c r="B97" s="100"/>
      <c r="D97" s="101" t="s">
        <v>120</v>
      </c>
      <c r="E97" s="102"/>
      <c r="F97" s="102"/>
      <c r="G97" s="102"/>
      <c r="H97" s="102"/>
      <c r="I97" s="102"/>
      <c r="J97" s="103">
        <f>J139</f>
        <v>0</v>
      </c>
      <c r="L97" s="100"/>
    </row>
    <row r="98" spans="2:12" s="9" customFormat="1" ht="19.95" customHeight="1">
      <c r="B98" s="104"/>
      <c r="D98" s="105" t="s">
        <v>121</v>
      </c>
      <c r="E98" s="106"/>
      <c r="F98" s="106"/>
      <c r="G98" s="106"/>
      <c r="H98" s="106"/>
      <c r="I98" s="106"/>
      <c r="J98" s="107">
        <f>J140</f>
        <v>0</v>
      </c>
      <c r="L98" s="104"/>
    </row>
    <row r="99" spans="2:12" s="9" customFormat="1" ht="19.95" customHeight="1">
      <c r="B99" s="104"/>
      <c r="D99" s="105" t="s">
        <v>122</v>
      </c>
      <c r="E99" s="106"/>
      <c r="F99" s="106"/>
      <c r="G99" s="106"/>
      <c r="H99" s="106"/>
      <c r="I99" s="106"/>
      <c r="J99" s="107">
        <f>J156</f>
        <v>0</v>
      </c>
      <c r="L99" s="104"/>
    </row>
    <row r="100" spans="2:12" s="9" customFormat="1" ht="19.95" customHeight="1">
      <c r="B100" s="104"/>
      <c r="D100" s="105" t="s">
        <v>123</v>
      </c>
      <c r="E100" s="106"/>
      <c r="F100" s="106"/>
      <c r="G100" s="106"/>
      <c r="H100" s="106"/>
      <c r="I100" s="106"/>
      <c r="J100" s="107">
        <f>J174</f>
        <v>0</v>
      </c>
      <c r="L100" s="104"/>
    </row>
    <row r="101" spans="2:12" s="9" customFormat="1" ht="19.95" customHeight="1">
      <c r="B101" s="104"/>
      <c r="D101" s="105" t="s">
        <v>124</v>
      </c>
      <c r="E101" s="106"/>
      <c r="F101" s="106"/>
      <c r="G101" s="106"/>
      <c r="H101" s="106"/>
      <c r="I101" s="106"/>
      <c r="J101" s="107">
        <f>J179</f>
        <v>0</v>
      </c>
      <c r="L101" s="104"/>
    </row>
    <row r="102" spans="2:12" s="9" customFormat="1" ht="19.95" customHeight="1">
      <c r="B102" s="104"/>
      <c r="D102" s="105" t="s">
        <v>125</v>
      </c>
      <c r="E102" s="106"/>
      <c r="F102" s="106"/>
      <c r="G102" s="106"/>
      <c r="H102" s="106"/>
      <c r="I102" s="106"/>
      <c r="J102" s="107">
        <f>J209</f>
        <v>0</v>
      </c>
      <c r="L102" s="104"/>
    </row>
    <row r="103" spans="2:12" s="9" customFormat="1" ht="19.95" customHeight="1">
      <c r="B103" s="104"/>
      <c r="D103" s="105" t="s">
        <v>126</v>
      </c>
      <c r="E103" s="106"/>
      <c r="F103" s="106"/>
      <c r="G103" s="106"/>
      <c r="H103" s="106"/>
      <c r="I103" s="106"/>
      <c r="J103" s="107">
        <f>J239</f>
        <v>0</v>
      </c>
      <c r="L103" s="104"/>
    </row>
    <row r="104" spans="2:12" s="9" customFormat="1" ht="19.95" customHeight="1">
      <c r="B104" s="104"/>
      <c r="D104" s="105" t="s">
        <v>127</v>
      </c>
      <c r="E104" s="106"/>
      <c r="F104" s="106"/>
      <c r="G104" s="106"/>
      <c r="H104" s="106"/>
      <c r="I104" s="106"/>
      <c r="J104" s="107">
        <f>J247</f>
        <v>0</v>
      </c>
      <c r="L104" s="104"/>
    </row>
    <row r="105" spans="2:12" s="8" customFormat="1" ht="24.9" customHeight="1">
      <c r="B105" s="100"/>
      <c r="D105" s="101" t="s">
        <v>128</v>
      </c>
      <c r="E105" s="102"/>
      <c r="F105" s="102"/>
      <c r="G105" s="102"/>
      <c r="H105" s="102"/>
      <c r="I105" s="102"/>
      <c r="J105" s="103">
        <f>J249</f>
        <v>0</v>
      </c>
      <c r="L105" s="100"/>
    </row>
    <row r="106" spans="2:12" s="9" customFormat="1" ht="19.95" customHeight="1">
      <c r="B106" s="104"/>
      <c r="D106" s="105" t="s">
        <v>129</v>
      </c>
      <c r="E106" s="106"/>
      <c r="F106" s="106"/>
      <c r="G106" s="106"/>
      <c r="H106" s="106"/>
      <c r="I106" s="106"/>
      <c r="J106" s="107">
        <f>J250</f>
        <v>0</v>
      </c>
      <c r="L106" s="104"/>
    </row>
    <row r="107" spans="2:12" s="9" customFormat="1" ht="19.95" customHeight="1">
      <c r="B107" s="104"/>
      <c r="D107" s="105" t="s">
        <v>130</v>
      </c>
      <c r="E107" s="106"/>
      <c r="F107" s="106"/>
      <c r="G107" s="106"/>
      <c r="H107" s="106"/>
      <c r="I107" s="106"/>
      <c r="J107" s="107">
        <f>J275</f>
        <v>0</v>
      </c>
      <c r="L107" s="104"/>
    </row>
    <row r="108" spans="2:12" s="9" customFormat="1" ht="19.95" customHeight="1">
      <c r="B108" s="104"/>
      <c r="D108" s="105" t="s">
        <v>131</v>
      </c>
      <c r="E108" s="106"/>
      <c r="F108" s="106"/>
      <c r="G108" s="106"/>
      <c r="H108" s="106"/>
      <c r="I108" s="106"/>
      <c r="J108" s="107">
        <f>J277</f>
        <v>0</v>
      </c>
      <c r="L108" s="104"/>
    </row>
    <row r="109" spans="2:12" s="9" customFormat="1" ht="19.95" customHeight="1">
      <c r="B109" s="104"/>
      <c r="D109" s="105" t="s">
        <v>132</v>
      </c>
      <c r="E109" s="106"/>
      <c r="F109" s="106"/>
      <c r="G109" s="106"/>
      <c r="H109" s="106"/>
      <c r="I109" s="106"/>
      <c r="J109" s="107">
        <f>J279</f>
        <v>0</v>
      </c>
      <c r="L109" s="104"/>
    </row>
    <row r="110" spans="2:12" s="9" customFormat="1" ht="19.95" customHeight="1">
      <c r="B110" s="104"/>
      <c r="D110" s="105" t="s">
        <v>133</v>
      </c>
      <c r="E110" s="106"/>
      <c r="F110" s="106"/>
      <c r="G110" s="106"/>
      <c r="H110" s="106"/>
      <c r="I110" s="106"/>
      <c r="J110" s="107">
        <f>J281</f>
        <v>0</v>
      </c>
      <c r="L110" s="104"/>
    </row>
    <row r="111" spans="2:12" s="9" customFormat="1" ht="19.95" customHeight="1">
      <c r="B111" s="104"/>
      <c r="D111" s="105" t="s">
        <v>134</v>
      </c>
      <c r="E111" s="106"/>
      <c r="F111" s="106"/>
      <c r="G111" s="106"/>
      <c r="H111" s="106"/>
      <c r="I111" s="106"/>
      <c r="J111" s="107">
        <f>J350</f>
        <v>0</v>
      </c>
      <c r="L111" s="104"/>
    </row>
    <row r="112" spans="2:12" s="9" customFormat="1" ht="19.95" customHeight="1">
      <c r="B112" s="104"/>
      <c r="D112" s="105" t="s">
        <v>135</v>
      </c>
      <c r="E112" s="106"/>
      <c r="F112" s="106"/>
      <c r="G112" s="106"/>
      <c r="H112" s="106"/>
      <c r="I112" s="106"/>
      <c r="J112" s="107">
        <f>J385</f>
        <v>0</v>
      </c>
      <c r="L112" s="104"/>
    </row>
    <row r="113" spans="2:12" s="9" customFormat="1" ht="19.95" customHeight="1">
      <c r="B113" s="104"/>
      <c r="D113" s="105" t="s">
        <v>136</v>
      </c>
      <c r="E113" s="106"/>
      <c r="F113" s="106"/>
      <c r="G113" s="106"/>
      <c r="H113" s="106"/>
      <c r="I113" s="106"/>
      <c r="J113" s="107">
        <f>J418</f>
        <v>0</v>
      </c>
      <c r="L113" s="104"/>
    </row>
    <row r="114" spans="2:12" s="9" customFormat="1" ht="19.95" customHeight="1">
      <c r="B114" s="104"/>
      <c r="D114" s="105" t="s">
        <v>137</v>
      </c>
      <c r="E114" s="106"/>
      <c r="F114" s="106"/>
      <c r="G114" s="106"/>
      <c r="H114" s="106"/>
      <c r="I114" s="106"/>
      <c r="J114" s="107">
        <f>J470</f>
        <v>0</v>
      </c>
      <c r="L114" s="104"/>
    </row>
    <row r="115" spans="2:12" s="9" customFormat="1" ht="19.95" customHeight="1">
      <c r="B115" s="104"/>
      <c r="D115" s="105" t="s">
        <v>138</v>
      </c>
      <c r="E115" s="106"/>
      <c r="F115" s="106"/>
      <c r="G115" s="106"/>
      <c r="H115" s="106"/>
      <c r="I115" s="106"/>
      <c r="J115" s="107">
        <f>J504</f>
        <v>0</v>
      </c>
      <c r="L115" s="104"/>
    </row>
    <row r="116" spans="2:12" s="9" customFormat="1" ht="19.95" customHeight="1">
      <c r="B116" s="104"/>
      <c r="D116" s="105" t="s">
        <v>139</v>
      </c>
      <c r="E116" s="106"/>
      <c r="F116" s="106"/>
      <c r="G116" s="106"/>
      <c r="H116" s="106"/>
      <c r="I116" s="106"/>
      <c r="J116" s="107">
        <f>J534</f>
        <v>0</v>
      </c>
      <c r="L116" s="104"/>
    </row>
    <row r="117" spans="2:12" s="9" customFormat="1" ht="19.95" customHeight="1">
      <c r="B117" s="104"/>
      <c r="D117" s="105" t="s">
        <v>140</v>
      </c>
      <c r="E117" s="106"/>
      <c r="F117" s="106"/>
      <c r="G117" s="106"/>
      <c r="H117" s="106"/>
      <c r="I117" s="106"/>
      <c r="J117" s="107">
        <f>J582</f>
        <v>0</v>
      </c>
      <c r="L117" s="104"/>
    </row>
    <row r="118" spans="2:12" s="8" customFormat="1" ht="24.9" customHeight="1">
      <c r="B118" s="100"/>
      <c r="D118" s="101" t="s">
        <v>141</v>
      </c>
      <c r="E118" s="102"/>
      <c r="F118" s="102"/>
      <c r="G118" s="102"/>
      <c r="H118" s="102"/>
      <c r="I118" s="102"/>
      <c r="J118" s="103">
        <f>J588</f>
        <v>0</v>
      </c>
      <c r="L118" s="100"/>
    </row>
    <row r="119" spans="2:12" s="1" customFormat="1" ht="21.75" customHeight="1">
      <c r="B119" s="28"/>
      <c r="L119" s="28"/>
    </row>
    <row r="120" spans="2:12" s="1" customFormat="1" ht="6.9" customHeight="1">
      <c r="B120" s="40"/>
      <c r="C120" s="41"/>
      <c r="D120" s="41"/>
      <c r="E120" s="41"/>
      <c r="F120" s="41"/>
      <c r="G120" s="41"/>
      <c r="H120" s="41"/>
      <c r="I120" s="41"/>
      <c r="J120" s="41"/>
      <c r="K120" s="41"/>
      <c r="L120" s="28"/>
    </row>
    <row r="124" spans="2:12" s="1" customFormat="1" ht="6.9" customHeight="1">
      <c r="B124" s="42"/>
      <c r="C124" s="43"/>
      <c r="D124" s="43"/>
      <c r="E124" s="43"/>
      <c r="F124" s="43"/>
      <c r="G124" s="43"/>
      <c r="H124" s="43"/>
      <c r="I124" s="43"/>
      <c r="J124" s="43"/>
      <c r="K124" s="43"/>
      <c r="L124" s="28"/>
    </row>
    <row r="125" spans="2:12" s="1" customFormat="1" ht="24.9" customHeight="1">
      <c r="B125" s="28"/>
      <c r="C125" s="20" t="s">
        <v>142</v>
      </c>
      <c r="L125" s="28"/>
    </row>
    <row r="126" spans="2:12" s="1" customFormat="1" ht="6.9" customHeight="1">
      <c r="B126" s="28"/>
      <c r="L126" s="28"/>
    </row>
    <row r="127" spans="2:12" s="1" customFormat="1" ht="12" customHeight="1">
      <c r="B127" s="28"/>
      <c r="C127" s="25" t="s">
        <v>14</v>
      </c>
      <c r="L127" s="28"/>
    </row>
    <row r="128" spans="2:12" s="1" customFormat="1" ht="26.25" customHeight="1">
      <c r="B128" s="28"/>
      <c r="E128" s="212" t="str">
        <f>E7</f>
        <v xml:space="preserve"> Kulturní a kreativní centrum Kbely, Mladoboleslavská 1116, Praha 19 Kbely</v>
      </c>
      <c r="F128" s="213"/>
      <c r="G128" s="213"/>
      <c r="H128" s="213"/>
      <c r="L128" s="28"/>
    </row>
    <row r="129" spans="2:65" s="1" customFormat="1" ht="12" customHeight="1">
      <c r="B129" s="28"/>
      <c r="C129" s="25" t="s">
        <v>113</v>
      </c>
      <c r="L129" s="28"/>
    </row>
    <row r="130" spans="2:65" s="1" customFormat="1" ht="16.5" customHeight="1">
      <c r="B130" s="28"/>
      <c r="E130" s="204" t="str">
        <f>E9</f>
        <v>1 - stavební část</v>
      </c>
      <c r="F130" s="211"/>
      <c r="G130" s="211"/>
      <c r="H130" s="211"/>
      <c r="L130" s="28"/>
    </row>
    <row r="131" spans="2:65" s="1" customFormat="1" ht="6.9" customHeight="1">
      <c r="B131" s="28"/>
      <c r="L131" s="28"/>
    </row>
    <row r="132" spans="2:65" s="1" customFormat="1" ht="12" customHeight="1">
      <c r="B132" s="28"/>
      <c r="C132" s="25" t="s">
        <v>18</v>
      </c>
      <c r="F132" s="23" t="str">
        <f>F12</f>
        <v xml:space="preserve"> </v>
      </c>
      <c r="I132" s="25" t="s">
        <v>20</v>
      </c>
      <c r="J132" s="48" t="str">
        <f>IF(J12="","",J12)</f>
        <v>26. 8. 2024</v>
      </c>
      <c r="L132" s="28"/>
    </row>
    <row r="133" spans="2:65" s="1" customFormat="1" ht="6.9" customHeight="1">
      <c r="B133" s="28"/>
      <c r="L133" s="28"/>
    </row>
    <row r="134" spans="2:65" s="1" customFormat="1" ht="15.15" customHeight="1">
      <c r="B134" s="28"/>
      <c r="C134" s="25" t="s">
        <v>22</v>
      </c>
      <c r="F134" s="23" t="str">
        <f>E15</f>
        <v xml:space="preserve"> </v>
      </c>
      <c r="I134" s="25" t="s">
        <v>26</v>
      </c>
      <c r="J134" s="26" t="str">
        <f>E21</f>
        <v xml:space="preserve"> </v>
      </c>
      <c r="L134" s="28"/>
    </row>
    <row r="135" spans="2:65" s="1" customFormat="1" ht="15.15" customHeight="1">
      <c r="B135" s="28"/>
      <c r="C135" s="25" t="s">
        <v>25</v>
      </c>
      <c r="F135" s="23" t="str">
        <f>IF(E18="","",E18)</f>
        <v xml:space="preserve"> </v>
      </c>
      <c r="I135" s="25" t="s">
        <v>27</v>
      </c>
      <c r="J135" s="26" t="str">
        <f>E24</f>
        <v xml:space="preserve"> </v>
      </c>
      <c r="L135" s="28"/>
    </row>
    <row r="136" spans="2:65" s="1" customFormat="1" ht="10.35" customHeight="1">
      <c r="B136" s="28"/>
      <c r="L136" s="28"/>
    </row>
    <row r="137" spans="2:65" s="10" customFormat="1" ht="29.25" customHeight="1">
      <c r="B137" s="108"/>
      <c r="C137" s="109" t="s">
        <v>143</v>
      </c>
      <c r="D137" s="110" t="s">
        <v>55</v>
      </c>
      <c r="E137" s="110" t="s">
        <v>51</v>
      </c>
      <c r="F137" s="110" t="s">
        <v>52</v>
      </c>
      <c r="G137" s="110" t="s">
        <v>144</v>
      </c>
      <c r="H137" s="110" t="s">
        <v>145</v>
      </c>
      <c r="I137" s="110" t="s">
        <v>146</v>
      </c>
      <c r="J137" s="111" t="s">
        <v>117</v>
      </c>
      <c r="K137" s="112" t="s">
        <v>147</v>
      </c>
      <c r="L137" s="108"/>
      <c r="M137" s="55" t="s">
        <v>1</v>
      </c>
      <c r="N137" s="56" t="s">
        <v>34</v>
      </c>
      <c r="O137" s="56" t="s">
        <v>148</v>
      </c>
      <c r="P137" s="56" t="s">
        <v>149</v>
      </c>
      <c r="Q137" s="56" t="s">
        <v>150</v>
      </c>
      <c r="R137" s="56" t="s">
        <v>151</v>
      </c>
      <c r="S137" s="56" t="s">
        <v>152</v>
      </c>
      <c r="T137" s="57" t="s">
        <v>153</v>
      </c>
    </row>
    <row r="138" spans="2:65" s="1" customFormat="1" ht="22.8" customHeight="1">
      <c r="B138" s="28"/>
      <c r="C138" s="60" t="s">
        <v>154</v>
      </c>
      <c r="J138" s="113">
        <f>BK138</f>
        <v>0</v>
      </c>
      <c r="L138" s="28"/>
      <c r="M138" s="58"/>
      <c r="N138" s="49"/>
      <c r="O138" s="49"/>
      <c r="P138" s="114">
        <f>P139+P249+P588</f>
        <v>0</v>
      </c>
      <c r="Q138" s="49"/>
      <c r="R138" s="114">
        <f>R139+R249+R588</f>
        <v>0</v>
      </c>
      <c r="S138" s="49"/>
      <c r="T138" s="115">
        <f>T139+T249+T588</f>
        <v>0</v>
      </c>
      <c r="AT138" s="16" t="s">
        <v>69</v>
      </c>
      <c r="AU138" s="16" t="s">
        <v>119</v>
      </c>
      <c r="BK138" s="116">
        <f>BK139+BK249+BK588</f>
        <v>0</v>
      </c>
    </row>
    <row r="139" spans="2:65" s="11" customFormat="1" ht="25.95" customHeight="1">
      <c r="B139" s="117"/>
      <c r="D139" s="118" t="s">
        <v>69</v>
      </c>
      <c r="E139" s="119" t="s">
        <v>155</v>
      </c>
      <c r="F139" s="119" t="s">
        <v>156</v>
      </c>
      <c r="J139" s="120">
        <f>BK139</f>
        <v>0</v>
      </c>
      <c r="L139" s="117"/>
      <c r="M139" s="121"/>
      <c r="P139" s="122">
        <f>P140+P156+P174+P179+P209+P239+P247</f>
        <v>0</v>
      </c>
      <c r="R139" s="122">
        <f>R140+R156+R174+R179+R209+R239+R247</f>
        <v>0</v>
      </c>
      <c r="T139" s="123">
        <f>T140+T156+T174+T179+T209+T239+T247</f>
        <v>0</v>
      </c>
      <c r="AR139" s="118" t="s">
        <v>75</v>
      </c>
      <c r="AT139" s="124" t="s">
        <v>69</v>
      </c>
      <c r="AU139" s="124" t="s">
        <v>70</v>
      </c>
      <c r="AY139" s="118" t="s">
        <v>157</v>
      </c>
      <c r="BK139" s="125">
        <f>BK140+BK156+BK174+BK179+BK209+BK239+BK247</f>
        <v>0</v>
      </c>
    </row>
    <row r="140" spans="2:65" s="11" customFormat="1" ht="22.8" customHeight="1">
      <c r="B140" s="117"/>
      <c r="D140" s="118" t="s">
        <v>69</v>
      </c>
      <c r="E140" s="126" t="s">
        <v>75</v>
      </c>
      <c r="F140" s="126" t="s">
        <v>158</v>
      </c>
      <c r="J140" s="127">
        <f>BK140</f>
        <v>0</v>
      </c>
      <c r="L140" s="117"/>
      <c r="M140" s="121"/>
      <c r="P140" s="122">
        <f>SUM(P141:P155)</f>
        <v>0</v>
      </c>
      <c r="R140" s="122">
        <f>SUM(R141:R155)</f>
        <v>0</v>
      </c>
      <c r="T140" s="123">
        <f>SUM(T141:T155)</f>
        <v>0</v>
      </c>
      <c r="AR140" s="118" t="s">
        <v>75</v>
      </c>
      <c r="AT140" s="124" t="s">
        <v>69</v>
      </c>
      <c r="AU140" s="124" t="s">
        <v>75</v>
      </c>
      <c r="AY140" s="118" t="s">
        <v>157</v>
      </c>
      <c r="BK140" s="125">
        <f>SUM(BK141:BK155)</f>
        <v>0</v>
      </c>
    </row>
    <row r="141" spans="2:65" s="1" customFormat="1" ht="37.799999999999997" customHeight="1">
      <c r="B141" s="128"/>
      <c r="C141" s="129" t="s">
        <v>75</v>
      </c>
      <c r="D141" s="129" t="s">
        <v>159</v>
      </c>
      <c r="E141" s="130" t="s">
        <v>160</v>
      </c>
      <c r="F141" s="131" t="s">
        <v>161</v>
      </c>
      <c r="G141" s="132" t="s">
        <v>162</v>
      </c>
      <c r="H141" s="133">
        <v>0.96</v>
      </c>
      <c r="I141" s="134"/>
      <c r="J141" s="134">
        <f>ROUND(I141*H141,2)</f>
        <v>0</v>
      </c>
      <c r="K141" s="135"/>
      <c r="L141" s="28"/>
      <c r="M141" s="136" t="s">
        <v>1</v>
      </c>
      <c r="N141" s="137" t="s">
        <v>35</v>
      </c>
      <c r="O141" s="138">
        <v>0</v>
      </c>
      <c r="P141" s="138">
        <f>O141*H141</f>
        <v>0</v>
      </c>
      <c r="Q141" s="138">
        <v>0</v>
      </c>
      <c r="R141" s="138">
        <f>Q141*H141</f>
        <v>0</v>
      </c>
      <c r="S141" s="138">
        <v>0</v>
      </c>
      <c r="T141" s="139">
        <f>S141*H141</f>
        <v>0</v>
      </c>
      <c r="AR141" s="140" t="s">
        <v>85</v>
      </c>
      <c r="AT141" s="140" t="s">
        <v>159</v>
      </c>
      <c r="AU141" s="140" t="s">
        <v>79</v>
      </c>
      <c r="AY141" s="16" t="s">
        <v>157</v>
      </c>
      <c r="BE141" s="141">
        <f>IF(N141="základní",J141,0)</f>
        <v>0</v>
      </c>
      <c r="BF141" s="141">
        <f>IF(N141="snížená",J141,0)</f>
        <v>0</v>
      </c>
      <c r="BG141" s="141">
        <f>IF(N141="zákl. přenesená",J141,0)</f>
        <v>0</v>
      </c>
      <c r="BH141" s="141">
        <f>IF(N141="sníž. přenesená",J141,0)</f>
        <v>0</v>
      </c>
      <c r="BI141" s="141">
        <f>IF(N141="nulová",J141,0)</f>
        <v>0</v>
      </c>
      <c r="BJ141" s="16" t="s">
        <v>75</v>
      </c>
      <c r="BK141" s="141">
        <f>ROUND(I141*H141,2)</f>
        <v>0</v>
      </c>
      <c r="BL141" s="16" t="s">
        <v>85</v>
      </c>
      <c r="BM141" s="140" t="s">
        <v>79</v>
      </c>
    </row>
    <row r="142" spans="2:65" s="12" customFormat="1">
      <c r="B142" s="142"/>
      <c r="D142" s="143" t="s">
        <v>163</v>
      </c>
      <c r="E142" s="144" t="s">
        <v>1</v>
      </c>
      <c r="F142" s="145" t="s">
        <v>164</v>
      </c>
      <c r="H142" s="144" t="s">
        <v>1</v>
      </c>
      <c r="L142" s="142"/>
      <c r="M142" s="146"/>
      <c r="T142" s="147"/>
      <c r="AT142" s="144" t="s">
        <v>163</v>
      </c>
      <c r="AU142" s="144" t="s">
        <v>79</v>
      </c>
      <c r="AV142" s="12" t="s">
        <v>75</v>
      </c>
      <c r="AW142" s="12" t="s">
        <v>28</v>
      </c>
      <c r="AX142" s="12" t="s">
        <v>70</v>
      </c>
      <c r="AY142" s="144" t="s">
        <v>157</v>
      </c>
    </row>
    <row r="143" spans="2:65" s="13" customFormat="1">
      <c r="B143" s="148"/>
      <c r="D143" s="143" t="s">
        <v>163</v>
      </c>
      <c r="E143" s="149" t="s">
        <v>1</v>
      </c>
      <c r="F143" s="150" t="s">
        <v>165</v>
      </c>
      <c r="H143" s="151">
        <v>0.96000000000000019</v>
      </c>
      <c r="L143" s="148"/>
      <c r="M143" s="152"/>
      <c r="T143" s="153"/>
      <c r="AT143" s="149" t="s">
        <v>163</v>
      </c>
      <c r="AU143" s="149" t="s">
        <v>79</v>
      </c>
      <c r="AV143" s="13" t="s">
        <v>79</v>
      </c>
      <c r="AW143" s="13" t="s">
        <v>28</v>
      </c>
      <c r="AX143" s="13" t="s">
        <v>70</v>
      </c>
      <c r="AY143" s="149" t="s">
        <v>157</v>
      </c>
    </row>
    <row r="144" spans="2:65" s="14" customFormat="1">
      <c r="B144" s="154"/>
      <c r="D144" s="143" t="s">
        <v>163</v>
      </c>
      <c r="E144" s="155" t="s">
        <v>1</v>
      </c>
      <c r="F144" s="156" t="s">
        <v>166</v>
      </c>
      <c r="H144" s="157">
        <v>0.96000000000000019</v>
      </c>
      <c r="L144" s="154"/>
      <c r="M144" s="158"/>
      <c r="T144" s="159"/>
      <c r="AT144" s="155" t="s">
        <v>163</v>
      </c>
      <c r="AU144" s="155" t="s">
        <v>79</v>
      </c>
      <c r="AV144" s="14" t="s">
        <v>85</v>
      </c>
      <c r="AW144" s="14" t="s">
        <v>28</v>
      </c>
      <c r="AX144" s="14" t="s">
        <v>75</v>
      </c>
      <c r="AY144" s="155" t="s">
        <v>157</v>
      </c>
    </row>
    <row r="145" spans="2:65" s="1" customFormat="1" ht="33" customHeight="1">
      <c r="B145" s="128"/>
      <c r="C145" s="129" t="s">
        <v>79</v>
      </c>
      <c r="D145" s="129" t="s">
        <v>159</v>
      </c>
      <c r="E145" s="130" t="s">
        <v>167</v>
      </c>
      <c r="F145" s="131" t="s">
        <v>168</v>
      </c>
      <c r="G145" s="132" t="s">
        <v>162</v>
      </c>
      <c r="H145" s="133">
        <v>2.3039999999999998</v>
      </c>
      <c r="I145" s="134"/>
      <c r="J145" s="134">
        <f>ROUND(I145*H145,2)</f>
        <v>0</v>
      </c>
      <c r="K145" s="135"/>
      <c r="L145" s="28"/>
      <c r="M145" s="136" t="s">
        <v>1</v>
      </c>
      <c r="N145" s="137" t="s">
        <v>35</v>
      </c>
      <c r="O145" s="138">
        <v>0</v>
      </c>
      <c r="P145" s="138">
        <f>O145*H145</f>
        <v>0</v>
      </c>
      <c r="Q145" s="138">
        <v>0</v>
      </c>
      <c r="R145" s="138">
        <f>Q145*H145</f>
        <v>0</v>
      </c>
      <c r="S145" s="138">
        <v>0</v>
      </c>
      <c r="T145" s="139">
        <f>S145*H145</f>
        <v>0</v>
      </c>
      <c r="AR145" s="140" t="s">
        <v>85</v>
      </c>
      <c r="AT145" s="140" t="s">
        <v>159</v>
      </c>
      <c r="AU145" s="140" t="s">
        <v>79</v>
      </c>
      <c r="AY145" s="16" t="s">
        <v>157</v>
      </c>
      <c r="BE145" s="141">
        <f>IF(N145="základní",J145,0)</f>
        <v>0</v>
      </c>
      <c r="BF145" s="141">
        <f>IF(N145="snížená",J145,0)</f>
        <v>0</v>
      </c>
      <c r="BG145" s="141">
        <f>IF(N145="zákl. přenesená",J145,0)</f>
        <v>0</v>
      </c>
      <c r="BH145" s="141">
        <f>IF(N145="sníž. přenesená",J145,0)</f>
        <v>0</v>
      </c>
      <c r="BI145" s="141">
        <f>IF(N145="nulová",J145,0)</f>
        <v>0</v>
      </c>
      <c r="BJ145" s="16" t="s">
        <v>75</v>
      </c>
      <c r="BK145" s="141">
        <f>ROUND(I145*H145,2)</f>
        <v>0</v>
      </c>
      <c r="BL145" s="16" t="s">
        <v>85</v>
      </c>
      <c r="BM145" s="140" t="s">
        <v>85</v>
      </c>
    </row>
    <row r="146" spans="2:65" s="12" customFormat="1">
      <c r="B146" s="142"/>
      <c r="D146" s="143" t="s">
        <v>163</v>
      </c>
      <c r="E146" s="144" t="s">
        <v>1</v>
      </c>
      <c r="F146" s="145" t="s">
        <v>169</v>
      </c>
      <c r="H146" s="144" t="s">
        <v>1</v>
      </c>
      <c r="L146" s="142"/>
      <c r="M146" s="146"/>
      <c r="T146" s="147"/>
      <c r="AT146" s="144" t="s">
        <v>163</v>
      </c>
      <c r="AU146" s="144" t="s">
        <v>79</v>
      </c>
      <c r="AV146" s="12" t="s">
        <v>75</v>
      </c>
      <c r="AW146" s="12" t="s">
        <v>28</v>
      </c>
      <c r="AX146" s="12" t="s">
        <v>70</v>
      </c>
      <c r="AY146" s="144" t="s">
        <v>157</v>
      </c>
    </row>
    <row r="147" spans="2:65" s="13" customFormat="1">
      <c r="B147" s="148"/>
      <c r="D147" s="143" t="s">
        <v>163</v>
      </c>
      <c r="E147" s="149" t="s">
        <v>1</v>
      </c>
      <c r="F147" s="150" t="s">
        <v>170</v>
      </c>
      <c r="H147" s="151">
        <v>2.3040000000000003</v>
      </c>
      <c r="L147" s="148"/>
      <c r="M147" s="152"/>
      <c r="T147" s="153"/>
      <c r="AT147" s="149" t="s">
        <v>163</v>
      </c>
      <c r="AU147" s="149" t="s">
        <v>79</v>
      </c>
      <c r="AV147" s="13" t="s">
        <v>79</v>
      </c>
      <c r="AW147" s="13" t="s">
        <v>28</v>
      </c>
      <c r="AX147" s="13" t="s">
        <v>70</v>
      </c>
      <c r="AY147" s="149" t="s">
        <v>157</v>
      </c>
    </row>
    <row r="148" spans="2:65" s="14" customFormat="1">
      <c r="B148" s="154"/>
      <c r="D148" s="143" t="s">
        <v>163</v>
      </c>
      <c r="E148" s="155" t="s">
        <v>1</v>
      </c>
      <c r="F148" s="156" t="s">
        <v>166</v>
      </c>
      <c r="H148" s="157">
        <v>2.3040000000000003</v>
      </c>
      <c r="L148" s="154"/>
      <c r="M148" s="158"/>
      <c r="T148" s="159"/>
      <c r="AT148" s="155" t="s">
        <v>163</v>
      </c>
      <c r="AU148" s="155" t="s">
        <v>79</v>
      </c>
      <c r="AV148" s="14" t="s">
        <v>85</v>
      </c>
      <c r="AW148" s="14" t="s">
        <v>28</v>
      </c>
      <c r="AX148" s="14" t="s">
        <v>75</v>
      </c>
      <c r="AY148" s="155" t="s">
        <v>157</v>
      </c>
    </row>
    <row r="149" spans="2:65" s="1" customFormat="1" ht="37.799999999999997" customHeight="1">
      <c r="B149" s="128"/>
      <c r="C149" s="129" t="s">
        <v>82</v>
      </c>
      <c r="D149" s="129" t="s">
        <v>159</v>
      </c>
      <c r="E149" s="130" t="s">
        <v>171</v>
      </c>
      <c r="F149" s="131" t="s">
        <v>172</v>
      </c>
      <c r="G149" s="132" t="s">
        <v>162</v>
      </c>
      <c r="H149" s="133">
        <v>3.2639999999999998</v>
      </c>
      <c r="I149" s="134"/>
      <c r="J149" s="134">
        <f>ROUND(I149*H149,2)</f>
        <v>0</v>
      </c>
      <c r="K149" s="135"/>
      <c r="L149" s="28"/>
      <c r="M149" s="136" t="s">
        <v>1</v>
      </c>
      <c r="N149" s="137" t="s">
        <v>35</v>
      </c>
      <c r="O149" s="138">
        <v>0</v>
      </c>
      <c r="P149" s="138">
        <f>O149*H149</f>
        <v>0</v>
      </c>
      <c r="Q149" s="138">
        <v>0</v>
      </c>
      <c r="R149" s="138">
        <f>Q149*H149</f>
        <v>0</v>
      </c>
      <c r="S149" s="138">
        <v>0</v>
      </c>
      <c r="T149" s="139">
        <f>S149*H149</f>
        <v>0</v>
      </c>
      <c r="AR149" s="140" t="s">
        <v>85</v>
      </c>
      <c r="AT149" s="140" t="s">
        <v>159</v>
      </c>
      <c r="AU149" s="140" t="s">
        <v>79</v>
      </c>
      <c r="AY149" s="16" t="s">
        <v>157</v>
      </c>
      <c r="BE149" s="141">
        <f>IF(N149="základní",J149,0)</f>
        <v>0</v>
      </c>
      <c r="BF149" s="141">
        <f>IF(N149="snížená",J149,0)</f>
        <v>0</v>
      </c>
      <c r="BG149" s="141">
        <f>IF(N149="zákl. přenesená",J149,0)</f>
        <v>0</v>
      </c>
      <c r="BH149" s="141">
        <f>IF(N149="sníž. přenesená",J149,0)</f>
        <v>0</v>
      </c>
      <c r="BI149" s="141">
        <f>IF(N149="nulová",J149,0)</f>
        <v>0</v>
      </c>
      <c r="BJ149" s="16" t="s">
        <v>75</v>
      </c>
      <c r="BK149" s="141">
        <f>ROUND(I149*H149,2)</f>
        <v>0</v>
      </c>
      <c r="BL149" s="16" t="s">
        <v>85</v>
      </c>
      <c r="BM149" s="140" t="s">
        <v>91</v>
      </c>
    </row>
    <row r="150" spans="2:65" s="13" customFormat="1">
      <c r="B150" s="148"/>
      <c r="D150" s="143" t="s">
        <v>163</v>
      </c>
      <c r="E150" s="149" t="s">
        <v>1</v>
      </c>
      <c r="F150" s="150" t="s">
        <v>173</v>
      </c>
      <c r="H150" s="151">
        <v>3.2639999999999998</v>
      </c>
      <c r="L150" s="148"/>
      <c r="M150" s="152"/>
      <c r="T150" s="153"/>
      <c r="AT150" s="149" t="s">
        <v>163</v>
      </c>
      <c r="AU150" s="149" t="s">
        <v>79</v>
      </c>
      <c r="AV150" s="13" t="s">
        <v>79</v>
      </c>
      <c r="AW150" s="13" t="s">
        <v>28</v>
      </c>
      <c r="AX150" s="13" t="s">
        <v>70</v>
      </c>
      <c r="AY150" s="149" t="s">
        <v>157</v>
      </c>
    </row>
    <row r="151" spans="2:65" s="14" customFormat="1">
      <c r="B151" s="154"/>
      <c r="D151" s="143" t="s">
        <v>163</v>
      </c>
      <c r="E151" s="155" t="s">
        <v>1</v>
      </c>
      <c r="F151" s="156" t="s">
        <v>166</v>
      </c>
      <c r="H151" s="157">
        <v>3.2639999999999998</v>
      </c>
      <c r="L151" s="154"/>
      <c r="M151" s="158"/>
      <c r="T151" s="159"/>
      <c r="AT151" s="155" t="s">
        <v>163</v>
      </c>
      <c r="AU151" s="155" t="s">
        <v>79</v>
      </c>
      <c r="AV151" s="14" t="s">
        <v>85</v>
      </c>
      <c r="AW151" s="14" t="s">
        <v>28</v>
      </c>
      <c r="AX151" s="14" t="s">
        <v>75</v>
      </c>
      <c r="AY151" s="155" t="s">
        <v>157</v>
      </c>
    </row>
    <row r="152" spans="2:65" s="1" customFormat="1" ht="24.15" customHeight="1">
      <c r="B152" s="128"/>
      <c r="C152" s="129" t="s">
        <v>85</v>
      </c>
      <c r="D152" s="129" t="s">
        <v>159</v>
      </c>
      <c r="E152" s="130" t="s">
        <v>174</v>
      </c>
      <c r="F152" s="131" t="s">
        <v>175</v>
      </c>
      <c r="G152" s="132" t="s">
        <v>176</v>
      </c>
      <c r="H152" s="133">
        <v>5.875</v>
      </c>
      <c r="I152" s="134"/>
      <c r="J152" s="134">
        <f>ROUND(I152*H152,2)</f>
        <v>0</v>
      </c>
      <c r="K152" s="135"/>
      <c r="L152" s="28"/>
      <c r="M152" s="136" t="s">
        <v>1</v>
      </c>
      <c r="N152" s="137" t="s">
        <v>35</v>
      </c>
      <c r="O152" s="138">
        <v>0</v>
      </c>
      <c r="P152" s="138">
        <f>O152*H152</f>
        <v>0</v>
      </c>
      <c r="Q152" s="138">
        <v>0</v>
      </c>
      <c r="R152" s="138">
        <f>Q152*H152</f>
        <v>0</v>
      </c>
      <c r="S152" s="138">
        <v>0</v>
      </c>
      <c r="T152" s="139">
        <f>S152*H152</f>
        <v>0</v>
      </c>
      <c r="AR152" s="140" t="s">
        <v>85</v>
      </c>
      <c r="AT152" s="140" t="s">
        <v>159</v>
      </c>
      <c r="AU152" s="140" t="s">
        <v>79</v>
      </c>
      <c r="AY152" s="16" t="s">
        <v>157</v>
      </c>
      <c r="BE152" s="141">
        <f>IF(N152="základní",J152,0)</f>
        <v>0</v>
      </c>
      <c r="BF152" s="141">
        <f>IF(N152="snížená",J152,0)</f>
        <v>0</v>
      </c>
      <c r="BG152" s="141">
        <f>IF(N152="zákl. přenesená",J152,0)</f>
        <v>0</v>
      </c>
      <c r="BH152" s="141">
        <f>IF(N152="sníž. přenesená",J152,0)</f>
        <v>0</v>
      </c>
      <c r="BI152" s="141">
        <f>IF(N152="nulová",J152,0)</f>
        <v>0</v>
      </c>
      <c r="BJ152" s="16" t="s">
        <v>75</v>
      </c>
      <c r="BK152" s="141">
        <f>ROUND(I152*H152,2)</f>
        <v>0</v>
      </c>
      <c r="BL152" s="16" t="s">
        <v>85</v>
      </c>
      <c r="BM152" s="140" t="s">
        <v>177</v>
      </c>
    </row>
    <row r="153" spans="2:65" s="13" customFormat="1">
      <c r="B153" s="148"/>
      <c r="D153" s="143" t="s">
        <v>163</v>
      </c>
      <c r="E153" s="149" t="s">
        <v>1</v>
      </c>
      <c r="F153" s="150" t="s">
        <v>178</v>
      </c>
      <c r="H153" s="151">
        <v>5.8751999999999995</v>
      </c>
      <c r="L153" s="148"/>
      <c r="M153" s="152"/>
      <c r="T153" s="153"/>
      <c r="AT153" s="149" t="s">
        <v>163</v>
      </c>
      <c r="AU153" s="149" t="s">
        <v>79</v>
      </c>
      <c r="AV153" s="13" t="s">
        <v>79</v>
      </c>
      <c r="AW153" s="13" t="s">
        <v>28</v>
      </c>
      <c r="AX153" s="13" t="s">
        <v>70</v>
      </c>
      <c r="AY153" s="149" t="s">
        <v>157</v>
      </c>
    </row>
    <row r="154" spans="2:65" s="14" customFormat="1">
      <c r="B154" s="154"/>
      <c r="D154" s="143" t="s">
        <v>163</v>
      </c>
      <c r="E154" s="155" t="s">
        <v>1</v>
      </c>
      <c r="F154" s="156" t="s">
        <v>166</v>
      </c>
      <c r="H154" s="157">
        <v>5.8751999999999995</v>
      </c>
      <c r="L154" s="154"/>
      <c r="M154" s="158"/>
      <c r="T154" s="159"/>
      <c r="AT154" s="155" t="s">
        <v>163</v>
      </c>
      <c r="AU154" s="155" t="s">
        <v>79</v>
      </c>
      <c r="AV154" s="14" t="s">
        <v>85</v>
      </c>
      <c r="AW154" s="14" t="s">
        <v>28</v>
      </c>
      <c r="AX154" s="14" t="s">
        <v>75</v>
      </c>
      <c r="AY154" s="155" t="s">
        <v>157</v>
      </c>
    </row>
    <row r="155" spans="2:65" s="1" customFormat="1" ht="16.5" customHeight="1">
      <c r="B155" s="128"/>
      <c r="C155" s="129" t="s">
        <v>88</v>
      </c>
      <c r="D155" s="129" t="s">
        <v>159</v>
      </c>
      <c r="E155" s="130" t="s">
        <v>179</v>
      </c>
      <c r="F155" s="131" t="s">
        <v>180</v>
      </c>
      <c r="G155" s="132" t="s">
        <v>162</v>
      </c>
      <c r="H155" s="133">
        <v>3.2639999999999998</v>
      </c>
      <c r="I155" s="134"/>
      <c r="J155" s="134">
        <f>ROUND(I155*H155,2)</f>
        <v>0</v>
      </c>
      <c r="K155" s="135"/>
      <c r="L155" s="28"/>
      <c r="M155" s="136" t="s">
        <v>1</v>
      </c>
      <c r="N155" s="137" t="s">
        <v>35</v>
      </c>
      <c r="O155" s="138">
        <v>0</v>
      </c>
      <c r="P155" s="138">
        <f>O155*H155</f>
        <v>0</v>
      </c>
      <c r="Q155" s="138">
        <v>0</v>
      </c>
      <c r="R155" s="138">
        <f>Q155*H155</f>
        <v>0</v>
      </c>
      <c r="S155" s="138">
        <v>0</v>
      </c>
      <c r="T155" s="139">
        <f>S155*H155</f>
        <v>0</v>
      </c>
      <c r="AR155" s="140" t="s">
        <v>85</v>
      </c>
      <c r="AT155" s="140" t="s">
        <v>159</v>
      </c>
      <c r="AU155" s="140" t="s">
        <v>79</v>
      </c>
      <c r="AY155" s="16" t="s">
        <v>157</v>
      </c>
      <c r="BE155" s="141">
        <f>IF(N155="základní",J155,0)</f>
        <v>0</v>
      </c>
      <c r="BF155" s="141">
        <f>IF(N155="snížená",J155,0)</f>
        <v>0</v>
      </c>
      <c r="BG155" s="141">
        <f>IF(N155="zákl. přenesená",J155,0)</f>
        <v>0</v>
      </c>
      <c r="BH155" s="141">
        <f>IF(N155="sníž. přenesená",J155,0)</f>
        <v>0</v>
      </c>
      <c r="BI155" s="141">
        <f>IF(N155="nulová",J155,0)</f>
        <v>0</v>
      </c>
      <c r="BJ155" s="16" t="s">
        <v>75</v>
      </c>
      <c r="BK155" s="141">
        <f>ROUND(I155*H155,2)</f>
        <v>0</v>
      </c>
      <c r="BL155" s="16" t="s">
        <v>85</v>
      </c>
      <c r="BM155" s="140" t="s">
        <v>103</v>
      </c>
    </row>
    <row r="156" spans="2:65" s="11" customFormat="1" ht="22.8" customHeight="1">
      <c r="B156" s="117"/>
      <c r="D156" s="118" t="s">
        <v>69</v>
      </c>
      <c r="E156" s="126" t="s">
        <v>79</v>
      </c>
      <c r="F156" s="126" t="s">
        <v>181</v>
      </c>
      <c r="J156" s="127">
        <f>BK156</f>
        <v>0</v>
      </c>
      <c r="L156" s="117"/>
      <c r="M156" s="121"/>
      <c r="P156" s="122">
        <f>SUM(P157:P173)</f>
        <v>0</v>
      </c>
      <c r="R156" s="122">
        <f>SUM(R157:R173)</f>
        <v>0</v>
      </c>
      <c r="T156" s="123">
        <f>SUM(T157:T173)</f>
        <v>0</v>
      </c>
      <c r="AR156" s="118" t="s">
        <v>75</v>
      </c>
      <c r="AT156" s="124" t="s">
        <v>69</v>
      </c>
      <c r="AU156" s="124" t="s">
        <v>75</v>
      </c>
      <c r="AY156" s="118" t="s">
        <v>157</v>
      </c>
      <c r="BK156" s="125">
        <f>SUM(BK157:BK173)</f>
        <v>0</v>
      </c>
    </row>
    <row r="157" spans="2:65" s="1" customFormat="1" ht="16.5" customHeight="1">
      <c r="B157" s="128"/>
      <c r="C157" s="129" t="s">
        <v>91</v>
      </c>
      <c r="D157" s="129" t="s">
        <v>159</v>
      </c>
      <c r="E157" s="130" t="s">
        <v>182</v>
      </c>
      <c r="F157" s="131" t="s">
        <v>183</v>
      </c>
      <c r="G157" s="132" t="s">
        <v>162</v>
      </c>
      <c r="H157" s="133">
        <v>1.1519999999999999</v>
      </c>
      <c r="I157" s="134"/>
      <c r="J157" s="134">
        <f>ROUND(I157*H157,2)</f>
        <v>0</v>
      </c>
      <c r="K157" s="135"/>
      <c r="L157" s="28"/>
      <c r="M157" s="136" t="s">
        <v>1</v>
      </c>
      <c r="N157" s="137" t="s">
        <v>35</v>
      </c>
      <c r="O157" s="138">
        <v>0</v>
      </c>
      <c r="P157" s="138">
        <f>O157*H157</f>
        <v>0</v>
      </c>
      <c r="Q157" s="138">
        <v>0</v>
      </c>
      <c r="R157" s="138">
        <f>Q157*H157</f>
        <v>0</v>
      </c>
      <c r="S157" s="138">
        <v>0</v>
      </c>
      <c r="T157" s="139">
        <f>S157*H157</f>
        <v>0</v>
      </c>
      <c r="AR157" s="140" t="s">
        <v>85</v>
      </c>
      <c r="AT157" s="140" t="s">
        <v>159</v>
      </c>
      <c r="AU157" s="140" t="s">
        <v>79</v>
      </c>
      <c r="AY157" s="16" t="s">
        <v>157</v>
      </c>
      <c r="BE157" s="141">
        <f>IF(N157="základní",J157,0)</f>
        <v>0</v>
      </c>
      <c r="BF157" s="141">
        <f>IF(N157="snížená",J157,0)</f>
        <v>0</v>
      </c>
      <c r="BG157" s="141">
        <f>IF(N157="zákl. přenesená",J157,0)</f>
        <v>0</v>
      </c>
      <c r="BH157" s="141">
        <f>IF(N157="sníž. přenesená",J157,0)</f>
        <v>0</v>
      </c>
      <c r="BI157" s="141">
        <f>IF(N157="nulová",J157,0)</f>
        <v>0</v>
      </c>
      <c r="BJ157" s="16" t="s">
        <v>75</v>
      </c>
      <c r="BK157" s="141">
        <f>ROUND(I157*H157,2)</f>
        <v>0</v>
      </c>
      <c r="BL157" s="16" t="s">
        <v>85</v>
      </c>
      <c r="BM157" s="140" t="s">
        <v>8</v>
      </c>
    </row>
    <row r="158" spans="2:65" s="12" customFormat="1">
      <c r="B158" s="142"/>
      <c r="D158" s="143" t="s">
        <v>163</v>
      </c>
      <c r="E158" s="144" t="s">
        <v>1</v>
      </c>
      <c r="F158" s="145" t="s">
        <v>164</v>
      </c>
      <c r="H158" s="144" t="s">
        <v>1</v>
      </c>
      <c r="L158" s="142"/>
      <c r="M158" s="146"/>
      <c r="T158" s="147"/>
      <c r="AT158" s="144" t="s">
        <v>163</v>
      </c>
      <c r="AU158" s="144" t="s">
        <v>79</v>
      </c>
      <c r="AV158" s="12" t="s">
        <v>75</v>
      </c>
      <c r="AW158" s="12" t="s">
        <v>28</v>
      </c>
      <c r="AX158" s="12" t="s">
        <v>70</v>
      </c>
      <c r="AY158" s="144" t="s">
        <v>157</v>
      </c>
    </row>
    <row r="159" spans="2:65" s="13" customFormat="1">
      <c r="B159" s="148"/>
      <c r="D159" s="143" t="s">
        <v>163</v>
      </c>
      <c r="E159" s="149" t="s">
        <v>1</v>
      </c>
      <c r="F159" s="150" t="s">
        <v>165</v>
      </c>
      <c r="H159" s="151">
        <v>0.96000000000000019</v>
      </c>
      <c r="L159" s="148"/>
      <c r="M159" s="152"/>
      <c r="T159" s="153"/>
      <c r="AT159" s="149" t="s">
        <v>163</v>
      </c>
      <c r="AU159" s="149" t="s">
        <v>79</v>
      </c>
      <c r="AV159" s="13" t="s">
        <v>79</v>
      </c>
      <c r="AW159" s="13" t="s">
        <v>28</v>
      </c>
      <c r="AX159" s="13" t="s">
        <v>70</v>
      </c>
      <c r="AY159" s="149" t="s">
        <v>157</v>
      </c>
    </row>
    <row r="160" spans="2:65" s="12" customFormat="1">
      <c r="B160" s="142"/>
      <c r="D160" s="143" t="s">
        <v>163</v>
      </c>
      <c r="E160" s="144" t="s">
        <v>1</v>
      </c>
      <c r="F160" s="145" t="s">
        <v>184</v>
      </c>
      <c r="H160" s="144" t="s">
        <v>1</v>
      </c>
      <c r="L160" s="142"/>
      <c r="M160" s="146"/>
      <c r="T160" s="147"/>
      <c r="AT160" s="144" t="s">
        <v>163</v>
      </c>
      <c r="AU160" s="144" t="s">
        <v>79</v>
      </c>
      <c r="AV160" s="12" t="s">
        <v>75</v>
      </c>
      <c r="AW160" s="12" t="s">
        <v>28</v>
      </c>
      <c r="AX160" s="12" t="s">
        <v>70</v>
      </c>
      <c r="AY160" s="144" t="s">
        <v>157</v>
      </c>
    </row>
    <row r="161" spans="2:65" s="13" customFormat="1">
      <c r="B161" s="148"/>
      <c r="D161" s="143" t="s">
        <v>163</v>
      </c>
      <c r="E161" s="149" t="s">
        <v>1</v>
      </c>
      <c r="F161" s="150" t="s">
        <v>185</v>
      </c>
      <c r="H161" s="151">
        <v>0.192</v>
      </c>
      <c r="L161" s="148"/>
      <c r="M161" s="152"/>
      <c r="T161" s="153"/>
      <c r="AT161" s="149" t="s">
        <v>163</v>
      </c>
      <c r="AU161" s="149" t="s">
        <v>79</v>
      </c>
      <c r="AV161" s="13" t="s">
        <v>79</v>
      </c>
      <c r="AW161" s="13" t="s">
        <v>28</v>
      </c>
      <c r="AX161" s="13" t="s">
        <v>70</v>
      </c>
      <c r="AY161" s="149" t="s">
        <v>157</v>
      </c>
    </row>
    <row r="162" spans="2:65" s="14" customFormat="1">
      <c r="B162" s="154"/>
      <c r="D162" s="143" t="s">
        <v>163</v>
      </c>
      <c r="E162" s="155" t="s">
        <v>1</v>
      </c>
      <c r="F162" s="156" t="s">
        <v>166</v>
      </c>
      <c r="H162" s="157">
        <v>1.1520000000000001</v>
      </c>
      <c r="L162" s="154"/>
      <c r="M162" s="158"/>
      <c r="T162" s="159"/>
      <c r="AT162" s="155" t="s">
        <v>163</v>
      </c>
      <c r="AU162" s="155" t="s">
        <v>79</v>
      </c>
      <c r="AV162" s="14" t="s">
        <v>85</v>
      </c>
      <c r="AW162" s="14" t="s">
        <v>28</v>
      </c>
      <c r="AX162" s="14" t="s">
        <v>75</v>
      </c>
      <c r="AY162" s="155" t="s">
        <v>157</v>
      </c>
    </row>
    <row r="163" spans="2:65" s="1" customFormat="1" ht="16.5" customHeight="1">
      <c r="B163" s="128"/>
      <c r="C163" s="129" t="s">
        <v>94</v>
      </c>
      <c r="D163" s="129" t="s">
        <v>159</v>
      </c>
      <c r="E163" s="130" t="s">
        <v>186</v>
      </c>
      <c r="F163" s="131" t="s">
        <v>187</v>
      </c>
      <c r="G163" s="132" t="s">
        <v>162</v>
      </c>
      <c r="H163" s="133">
        <v>2.7650000000000001</v>
      </c>
      <c r="I163" s="134"/>
      <c r="J163" s="134">
        <f>ROUND(I163*H163,2)</f>
        <v>0</v>
      </c>
      <c r="K163" s="135"/>
      <c r="L163" s="28"/>
      <c r="M163" s="136" t="s">
        <v>1</v>
      </c>
      <c r="N163" s="137" t="s">
        <v>35</v>
      </c>
      <c r="O163" s="138">
        <v>0</v>
      </c>
      <c r="P163" s="138">
        <f>O163*H163</f>
        <v>0</v>
      </c>
      <c r="Q163" s="138">
        <v>0</v>
      </c>
      <c r="R163" s="138">
        <f>Q163*H163</f>
        <v>0</v>
      </c>
      <c r="S163" s="138">
        <v>0</v>
      </c>
      <c r="T163" s="139">
        <f>S163*H163</f>
        <v>0</v>
      </c>
      <c r="AR163" s="140" t="s">
        <v>85</v>
      </c>
      <c r="AT163" s="140" t="s">
        <v>159</v>
      </c>
      <c r="AU163" s="140" t="s">
        <v>79</v>
      </c>
      <c r="AY163" s="16" t="s">
        <v>157</v>
      </c>
      <c r="BE163" s="141">
        <f>IF(N163="základní",J163,0)</f>
        <v>0</v>
      </c>
      <c r="BF163" s="141">
        <f>IF(N163="snížená",J163,0)</f>
        <v>0</v>
      </c>
      <c r="BG163" s="141">
        <f>IF(N163="zákl. přenesená",J163,0)</f>
        <v>0</v>
      </c>
      <c r="BH163" s="141">
        <f>IF(N163="sníž. přenesená",J163,0)</f>
        <v>0</v>
      </c>
      <c r="BI163" s="141">
        <f>IF(N163="nulová",J163,0)</f>
        <v>0</v>
      </c>
      <c r="BJ163" s="16" t="s">
        <v>75</v>
      </c>
      <c r="BK163" s="141">
        <f>ROUND(I163*H163,2)</f>
        <v>0</v>
      </c>
      <c r="BL163" s="16" t="s">
        <v>85</v>
      </c>
      <c r="BM163" s="140" t="s">
        <v>188</v>
      </c>
    </row>
    <row r="164" spans="2:65" s="12" customFormat="1">
      <c r="B164" s="142"/>
      <c r="D164" s="143" t="s">
        <v>163</v>
      </c>
      <c r="E164" s="144" t="s">
        <v>1</v>
      </c>
      <c r="F164" s="145" t="s">
        <v>169</v>
      </c>
      <c r="H164" s="144" t="s">
        <v>1</v>
      </c>
      <c r="L164" s="142"/>
      <c r="M164" s="146"/>
      <c r="T164" s="147"/>
      <c r="AT164" s="144" t="s">
        <v>163</v>
      </c>
      <c r="AU164" s="144" t="s">
        <v>79</v>
      </c>
      <c r="AV164" s="12" t="s">
        <v>75</v>
      </c>
      <c r="AW164" s="12" t="s">
        <v>28</v>
      </c>
      <c r="AX164" s="12" t="s">
        <v>70</v>
      </c>
      <c r="AY164" s="144" t="s">
        <v>157</v>
      </c>
    </row>
    <row r="165" spans="2:65" s="13" customFormat="1">
      <c r="B165" s="148"/>
      <c r="D165" s="143" t="s">
        <v>163</v>
      </c>
      <c r="E165" s="149" t="s">
        <v>1</v>
      </c>
      <c r="F165" s="150" t="s">
        <v>170</v>
      </c>
      <c r="H165" s="151">
        <v>2.3040000000000003</v>
      </c>
      <c r="L165" s="148"/>
      <c r="M165" s="152"/>
      <c r="T165" s="153"/>
      <c r="AT165" s="149" t="s">
        <v>163</v>
      </c>
      <c r="AU165" s="149" t="s">
        <v>79</v>
      </c>
      <c r="AV165" s="13" t="s">
        <v>79</v>
      </c>
      <c r="AW165" s="13" t="s">
        <v>28</v>
      </c>
      <c r="AX165" s="13" t="s">
        <v>70</v>
      </c>
      <c r="AY165" s="149" t="s">
        <v>157</v>
      </c>
    </row>
    <row r="166" spans="2:65" s="12" customFormat="1">
      <c r="B166" s="142"/>
      <c r="D166" s="143" t="s">
        <v>163</v>
      </c>
      <c r="E166" s="144" t="s">
        <v>1</v>
      </c>
      <c r="F166" s="145" t="s">
        <v>184</v>
      </c>
      <c r="H166" s="144" t="s">
        <v>1</v>
      </c>
      <c r="L166" s="142"/>
      <c r="M166" s="146"/>
      <c r="T166" s="147"/>
      <c r="AT166" s="144" t="s">
        <v>163</v>
      </c>
      <c r="AU166" s="144" t="s">
        <v>79</v>
      </c>
      <c r="AV166" s="12" t="s">
        <v>75</v>
      </c>
      <c r="AW166" s="12" t="s">
        <v>28</v>
      </c>
      <c r="AX166" s="12" t="s">
        <v>70</v>
      </c>
      <c r="AY166" s="144" t="s">
        <v>157</v>
      </c>
    </row>
    <row r="167" spans="2:65" s="13" customFormat="1">
      <c r="B167" s="148"/>
      <c r="D167" s="143" t="s">
        <v>163</v>
      </c>
      <c r="E167" s="149" t="s">
        <v>1</v>
      </c>
      <c r="F167" s="150" t="s">
        <v>189</v>
      </c>
      <c r="H167" s="151">
        <v>0.46079999999999999</v>
      </c>
      <c r="L167" s="148"/>
      <c r="M167" s="152"/>
      <c r="T167" s="153"/>
      <c r="AT167" s="149" t="s">
        <v>163</v>
      </c>
      <c r="AU167" s="149" t="s">
        <v>79</v>
      </c>
      <c r="AV167" s="13" t="s">
        <v>79</v>
      </c>
      <c r="AW167" s="13" t="s">
        <v>28</v>
      </c>
      <c r="AX167" s="13" t="s">
        <v>70</v>
      </c>
      <c r="AY167" s="149" t="s">
        <v>157</v>
      </c>
    </row>
    <row r="168" spans="2:65" s="14" customFormat="1">
      <c r="B168" s="154"/>
      <c r="D168" s="143" t="s">
        <v>163</v>
      </c>
      <c r="E168" s="155" t="s">
        <v>1</v>
      </c>
      <c r="F168" s="156" t="s">
        <v>166</v>
      </c>
      <c r="H168" s="157">
        <v>2.7648000000000001</v>
      </c>
      <c r="L168" s="154"/>
      <c r="M168" s="158"/>
      <c r="T168" s="159"/>
      <c r="AT168" s="155" t="s">
        <v>163</v>
      </c>
      <c r="AU168" s="155" t="s">
        <v>79</v>
      </c>
      <c r="AV168" s="14" t="s">
        <v>85</v>
      </c>
      <c r="AW168" s="14" t="s">
        <v>28</v>
      </c>
      <c r="AX168" s="14" t="s">
        <v>75</v>
      </c>
      <c r="AY168" s="155" t="s">
        <v>157</v>
      </c>
    </row>
    <row r="169" spans="2:65" s="1" customFormat="1" ht="16.5" customHeight="1">
      <c r="B169" s="128"/>
      <c r="C169" s="129" t="s">
        <v>177</v>
      </c>
      <c r="D169" s="129" t="s">
        <v>159</v>
      </c>
      <c r="E169" s="130" t="s">
        <v>190</v>
      </c>
      <c r="F169" s="131" t="s">
        <v>191</v>
      </c>
      <c r="G169" s="132" t="s">
        <v>192</v>
      </c>
      <c r="H169" s="133">
        <v>2.88</v>
      </c>
      <c r="I169" s="134"/>
      <c r="J169" s="134">
        <f>ROUND(I169*H169,2)</f>
        <v>0</v>
      </c>
      <c r="K169" s="135"/>
      <c r="L169" s="28"/>
      <c r="M169" s="136" t="s">
        <v>1</v>
      </c>
      <c r="N169" s="137" t="s">
        <v>35</v>
      </c>
      <c r="O169" s="138">
        <v>0</v>
      </c>
      <c r="P169" s="138">
        <f>O169*H169</f>
        <v>0</v>
      </c>
      <c r="Q169" s="138">
        <v>0</v>
      </c>
      <c r="R169" s="138">
        <f>Q169*H169</f>
        <v>0</v>
      </c>
      <c r="S169" s="138">
        <v>0</v>
      </c>
      <c r="T169" s="139">
        <f>S169*H169</f>
        <v>0</v>
      </c>
      <c r="AR169" s="140" t="s">
        <v>85</v>
      </c>
      <c r="AT169" s="140" t="s">
        <v>159</v>
      </c>
      <c r="AU169" s="140" t="s">
        <v>79</v>
      </c>
      <c r="AY169" s="16" t="s">
        <v>157</v>
      </c>
      <c r="BE169" s="141">
        <f>IF(N169="základní",J169,0)</f>
        <v>0</v>
      </c>
      <c r="BF169" s="141">
        <f>IF(N169="snížená",J169,0)</f>
        <v>0</v>
      </c>
      <c r="BG169" s="141">
        <f>IF(N169="zákl. přenesená",J169,0)</f>
        <v>0</v>
      </c>
      <c r="BH169" s="141">
        <f>IF(N169="sníž. přenesená",J169,0)</f>
        <v>0</v>
      </c>
      <c r="BI169" s="141">
        <f>IF(N169="nulová",J169,0)</f>
        <v>0</v>
      </c>
      <c r="BJ169" s="16" t="s">
        <v>75</v>
      </c>
      <c r="BK169" s="141">
        <f>ROUND(I169*H169,2)</f>
        <v>0</v>
      </c>
      <c r="BL169" s="16" t="s">
        <v>85</v>
      </c>
      <c r="BM169" s="140" t="s">
        <v>193</v>
      </c>
    </row>
    <row r="170" spans="2:65" s="12" customFormat="1">
      <c r="B170" s="142"/>
      <c r="D170" s="143" t="s">
        <v>163</v>
      </c>
      <c r="E170" s="144" t="s">
        <v>1</v>
      </c>
      <c r="F170" s="145" t="s">
        <v>194</v>
      </c>
      <c r="H170" s="144" t="s">
        <v>1</v>
      </c>
      <c r="L170" s="142"/>
      <c r="M170" s="146"/>
      <c r="T170" s="147"/>
      <c r="AT170" s="144" t="s">
        <v>163</v>
      </c>
      <c r="AU170" s="144" t="s">
        <v>79</v>
      </c>
      <c r="AV170" s="12" t="s">
        <v>75</v>
      </c>
      <c r="AW170" s="12" t="s">
        <v>28</v>
      </c>
      <c r="AX170" s="12" t="s">
        <v>70</v>
      </c>
      <c r="AY170" s="144" t="s">
        <v>157</v>
      </c>
    </row>
    <row r="171" spans="2:65" s="13" customFormat="1">
      <c r="B171" s="148"/>
      <c r="D171" s="143" t="s">
        <v>163</v>
      </c>
      <c r="E171" s="149" t="s">
        <v>1</v>
      </c>
      <c r="F171" s="150" t="s">
        <v>195</v>
      </c>
      <c r="H171" s="151">
        <v>2.88</v>
      </c>
      <c r="L171" s="148"/>
      <c r="M171" s="152"/>
      <c r="T171" s="153"/>
      <c r="AT171" s="149" t="s">
        <v>163</v>
      </c>
      <c r="AU171" s="149" t="s">
        <v>79</v>
      </c>
      <c r="AV171" s="13" t="s">
        <v>79</v>
      </c>
      <c r="AW171" s="13" t="s">
        <v>28</v>
      </c>
      <c r="AX171" s="13" t="s">
        <v>70</v>
      </c>
      <c r="AY171" s="149" t="s">
        <v>157</v>
      </c>
    </row>
    <row r="172" spans="2:65" s="14" customFormat="1">
      <c r="B172" s="154"/>
      <c r="D172" s="143" t="s">
        <v>163</v>
      </c>
      <c r="E172" s="155" t="s">
        <v>1</v>
      </c>
      <c r="F172" s="156" t="s">
        <v>166</v>
      </c>
      <c r="H172" s="157">
        <v>2.88</v>
      </c>
      <c r="L172" s="154"/>
      <c r="M172" s="158"/>
      <c r="T172" s="159"/>
      <c r="AT172" s="155" t="s">
        <v>163</v>
      </c>
      <c r="AU172" s="155" t="s">
        <v>79</v>
      </c>
      <c r="AV172" s="14" t="s">
        <v>85</v>
      </c>
      <c r="AW172" s="14" t="s">
        <v>28</v>
      </c>
      <c r="AX172" s="14" t="s">
        <v>75</v>
      </c>
      <c r="AY172" s="155" t="s">
        <v>157</v>
      </c>
    </row>
    <row r="173" spans="2:65" s="1" customFormat="1" ht="16.5" customHeight="1">
      <c r="B173" s="128"/>
      <c r="C173" s="129" t="s">
        <v>97</v>
      </c>
      <c r="D173" s="129" t="s">
        <v>159</v>
      </c>
      <c r="E173" s="130" t="s">
        <v>196</v>
      </c>
      <c r="F173" s="131" t="s">
        <v>197</v>
      </c>
      <c r="G173" s="132" t="s">
        <v>192</v>
      </c>
      <c r="H173" s="133">
        <v>2.88</v>
      </c>
      <c r="I173" s="134"/>
      <c r="J173" s="134">
        <f>ROUND(I173*H173,2)</f>
        <v>0</v>
      </c>
      <c r="K173" s="135"/>
      <c r="L173" s="28"/>
      <c r="M173" s="136" t="s">
        <v>1</v>
      </c>
      <c r="N173" s="137" t="s">
        <v>35</v>
      </c>
      <c r="O173" s="138">
        <v>0</v>
      </c>
      <c r="P173" s="138">
        <f>O173*H173</f>
        <v>0</v>
      </c>
      <c r="Q173" s="138">
        <v>0</v>
      </c>
      <c r="R173" s="138">
        <f>Q173*H173</f>
        <v>0</v>
      </c>
      <c r="S173" s="138">
        <v>0</v>
      </c>
      <c r="T173" s="139">
        <f>S173*H173</f>
        <v>0</v>
      </c>
      <c r="AR173" s="140" t="s">
        <v>85</v>
      </c>
      <c r="AT173" s="140" t="s">
        <v>159</v>
      </c>
      <c r="AU173" s="140" t="s">
        <v>79</v>
      </c>
      <c r="AY173" s="16" t="s">
        <v>157</v>
      </c>
      <c r="BE173" s="141">
        <f>IF(N173="základní",J173,0)</f>
        <v>0</v>
      </c>
      <c r="BF173" s="141">
        <f>IF(N173="snížená",J173,0)</f>
        <v>0</v>
      </c>
      <c r="BG173" s="141">
        <f>IF(N173="zákl. přenesená",J173,0)</f>
        <v>0</v>
      </c>
      <c r="BH173" s="141">
        <f>IF(N173="sníž. přenesená",J173,0)</f>
        <v>0</v>
      </c>
      <c r="BI173" s="141">
        <f>IF(N173="nulová",J173,0)</f>
        <v>0</v>
      </c>
      <c r="BJ173" s="16" t="s">
        <v>75</v>
      </c>
      <c r="BK173" s="141">
        <f>ROUND(I173*H173,2)</f>
        <v>0</v>
      </c>
      <c r="BL173" s="16" t="s">
        <v>85</v>
      </c>
      <c r="BM173" s="140" t="s">
        <v>198</v>
      </c>
    </row>
    <row r="174" spans="2:65" s="11" customFormat="1" ht="22.8" customHeight="1">
      <c r="B174" s="117"/>
      <c r="D174" s="118" t="s">
        <v>69</v>
      </c>
      <c r="E174" s="126" t="s">
        <v>82</v>
      </c>
      <c r="F174" s="126" t="s">
        <v>199</v>
      </c>
      <c r="J174" s="127">
        <f>BK174</f>
        <v>0</v>
      </c>
      <c r="L174" s="117"/>
      <c r="M174" s="121"/>
      <c r="P174" s="122">
        <f>SUM(P175:P178)</f>
        <v>0</v>
      </c>
      <c r="R174" s="122">
        <f>SUM(R175:R178)</f>
        <v>0</v>
      </c>
      <c r="T174" s="123">
        <f>SUM(T175:T178)</f>
        <v>0</v>
      </c>
      <c r="AR174" s="118" t="s">
        <v>75</v>
      </c>
      <c r="AT174" s="124" t="s">
        <v>69</v>
      </c>
      <c r="AU174" s="124" t="s">
        <v>75</v>
      </c>
      <c r="AY174" s="118" t="s">
        <v>157</v>
      </c>
      <c r="BK174" s="125">
        <f>SUM(BK175:BK178)</f>
        <v>0</v>
      </c>
    </row>
    <row r="175" spans="2:65" s="1" customFormat="1" ht="21.75" customHeight="1">
      <c r="B175" s="128"/>
      <c r="C175" s="129" t="s">
        <v>103</v>
      </c>
      <c r="D175" s="129" t="s">
        <v>159</v>
      </c>
      <c r="E175" s="130" t="s">
        <v>200</v>
      </c>
      <c r="F175" s="131" t="s">
        <v>201</v>
      </c>
      <c r="G175" s="132" t="s">
        <v>192</v>
      </c>
      <c r="H175" s="133">
        <v>3.8879999999999999</v>
      </c>
      <c r="I175" s="134"/>
      <c r="J175" s="134">
        <f>ROUND(I175*H175,2)</f>
        <v>0</v>
      </c>
      <c r="K175" s="135"/>
      <c r="L175" s="28"/>
      <c r="M175" s="136" t="s">
        <v>1</v>
      </c>
      <c r="N175" s="137" t="s">
        <v>35</v>
      </c>
      <c r="O175" s="138">
        <v>0</v>
      </c>
      <c r="P175" s="138">
        <f>O175*H175</f>
        <v>0</v>
      </c>
      <c r="Q175" s="138">
        <v>0</v>
      </c>
      <c r="R175" s="138">
        <f>Q175*H175</f>
        <v>0</v>
      </c>
      <c r="S175" s="138">
        <v>0</v>
      </c>
      <c r="T175" s="139">
        <f>S175*H175</f>
        <v>0</v>
      </c>
      <c r="AR175" s="140" t="s">
        <v>85</v>
      </c>
      <c r="AT175" s="140" t="s">
        <v>159</v>
      </c>
      <c r="AU175" s="140" t="s">
        <v>79</v>
      </c>
      <c r="AY175" s="16" t="s">
        <v>157</v>
      </c>
      <c r="BE175" s="141">
        <f>IF(N175="základní",J175,0)</f>
        <v>0</v>
      </c>
      <c r="BF175" s="141">
        <f>IF(N175="snížená",J175,0)</f>
        <v>0</v>
      </c>
      <c r="BG175" s="141">
        <f>IF(N175="zákl. přenesená",J175,0)</f>
        <v>0</v>
      </c>
      <c r="BH175" s="141">
        <f>IF(N175="sníž. přenesená",J175,0)</f>
        <v>0</v>
      </c>
      <c r="BI175" s="141">
        <f>IF(N175="nulová",J175,0)</f>
        <v>0</v>
      </c>
      <c r="BJ175" s="16" t="s">
        <v>75</v>
      </c>
      <c r="BK175" s="141">
        <f>ROUND(I175*H175,2)</f>
        <v>0</v>
      </c>
      <c r="BL175" s="16" t="s">
        <v>85</v>
      </c>
      <c r="BM175" s="140" t="s">
        <v>202</v>
      </c>
    </row>
    <row r="176" spans="2:65" s="12" customFormat="1">
      <c r="B176" s="142"/>
      <c r="D176" s="143" t="s">
        <v>163</v>
      </c>
      <c r="E176" s="144" t="s">
        <v>1</v>
      </c>
      <c r="F176" s="145" t="s">
        <v>203</v>
      </c>
      <c r="H176" s="144" t="s">
        <v>1</v>
      </c>
      <c r="L176" s="142"/>
      <c r="M176" s="146"/>
      <c r="T176" s="147"/>
      <c r="AT176" s="144" t="s">
        <v>163</v>
      </c>
      <c r="AU176" s="144" t="s">
        <v>79</v>
      </c>
      <c r="AV176" s="12" t="s">
        <v>75</v>
      </c>
      <c r="AW176" s="12" t="s">
        <v>28</v>
      </c>
      <c r="AX176" s="12" t="s">
        <v>70</v>
      </c>
      <c r="AY176" s="144" t="s">
        <v>157</v>
      </c>
    </row>
    <row r="177" spans="2:65" s="13" customFormat="1">
      <c r="B177" s="148"/>
      <c r="D177" s="143" t="s">
        <v>163</v>
      </c>
      <c r="E177" s="149" t="s">
        <v>1</v>
      </c>
      <c r="F177" s="150" t="s">
        <v>204</v>
      </c>
      <c r="H177" s="151">
        <v>3.8880000000000003</v>
      </c>
      <c r="L177" s="148"/>
      <c r="M177" s="152"/>
      <c r="T177" s="153"/>
      <c r="AT177" s="149" t="s">
        <v>163</v>
      </c>
      <c r="AU177" s="149" t="s">
        <v>79</v>
      </c>
      <c r="AV177" s="13" t="s">
        <v>79</v>
      </c>
      <c r="AW177" s="13" t="s">
        <v>28</v>
      </c>
      <c r="AX177" s="13" t="s">
        <v>70</v>
      </c>
      <c r="AY177" s="149" t="s">
        <v>157</v>
      </c>
    </row>
    <row r="178" spans="2:65" s="14" customFormat="1">
      <c r="B178" s="154"/>
      <c r="D178" s="143" t="s">
        <v>163</v>
      </c>
      <c r="E178" s="155" t="s">
        <v>1</v>
      </c>
      <c r="F178" s="156" t="s">
        <v>166</v>
      </c>
      <c r="H178" s="157">
        <v>3.8880000000000003</v>
      </c>
      <c r="L178" s="154"/>
      <c r="M178" s="158"/>
      <c r="T178" s="159"/>
      <c r="AT178" s="155" t="s">
        <v>163</v>
      </c>
      <c r="AU178" s="155" t="s">
        <v>79</v>
      </c>
      <c r="AV178" s="14" t="s">
        <v>85</v>
      </c>
      <c r="AW178" s="14" t="s">
        <v>28</v>
      </c>
      <c r="AX178" s="14" t="s">
        <v>75</v>
      </c>
      <c r="AY178" s="155" t="s">
        <v>157</v>
      </c>
    </row>
    <row r="179" spans="2:65" s="11" customFormat="1" ht="22.8" customHeight="1">
      <c r="B179" s="117"/>
      <c r="D179" s="118" t="s">
        <v>69</v>
      </c>
      <c r="E179" s="126" t="s">
        <v>91</v>
      </c>
      <c r="F179" s="126" t="s">
        <v>205</v>
      </c>
      <c r="J179" s="127">
        <f>BK179</f>
        <v>0</v>
      </c>
      <c r="L179" s="117"/>
      <c r="M179" s="121"/>
      <c r="P179" s="122">
        <f>SUM(P180:P208)</f>
        <v>0</v>
      </c>
      <c r="R179" s="122">
        <f>SUM(R180:R208)</f>
        <v>0</v>
      </c>
      <c r="T179" s="123">
        <f>SUM(T180:T208)</f>
        <v>0</v>
      </c>
      <c r="AR179" s="118" t="s">
        <v>75</v>
      </c>
      <c r="AT179" s="124" t="s">
        <v>69</v>
      </c>
      <c r="AU179" s="124" t="s">
        <v>75</v>
      </c>
      <c r="AY179" s="118" t="s">
        <v>157</v>
      </c>
      <c r="BK179" s="125">
        <f>SUM(BK180:BK208)</f>
        <v>0</v>
      </c>
    </row>
    <row r="180" spans="2:65" s="1" customFormat="1" ht="24.15" customHeight="1">
      <c r="B180" s="128"/>
      <c r="C180" s="129" t="s">
        <v>106</v>
      </c>
      <c r="D180" s="129" t="s">
        <v>159</v>
      </c>
      <c r="E180" s="130" t="s">
        <v>206</v>
      </c>
      <c r="F180" s="131" t="s">
        <v>207</v>
      </c>
      <c r="G180" s="132" t="s">
        <v>192</v>
      </c>
      <c r="H180" s="133">
        <v>800.8</v>
      </c>
      <c r="I180" s="134"/>
      <c r="J180" s="134">
        <f>ROUND(I180*H180,2)</f>
        <v>0</v>
      </c>
      <c r="K180" s="135"/>
      <c r="L180" s="28"/>
      <c r="M180" s="136" t="s">
        <v>1</v>
      </c>
      <c r="N180" s="137" t="s">
        <v>35</v>
      </c>
      <c r="O180" s="138">
        <v>0</v>
      </c>
      <c r="P180" s="138">
        <f>O180*H180</f>
        <v>0</v>
      </c>
      <c r="Q180" s="138">
        <v>0</v>
      </c>
      <c r="R180" s="138">
        <f>Q180*H180</f>
        <v>0</v>
      </c>
      <c r="S180" s="138">
        <v>0</v>
      </c>
      <c r="T180" s="139">
        <f>S180*H180</f>
        <v>0</v>
      </c>
      <c r="AR180" s="140" t="s">
        <v>85</v>
      </c>
      <c r="AT180" s="140" t="s">
        <v>159</v>
      </c>
      <c r="AU180" s="140" t="s">
        <v>79</v>
      </c>
      <c r="AY180" s="16" t="s">
        <v>157</v>
      </c>
      <c r="BE180" s="141">
        <f>IF(N180="základní",J180,0)</f>
        <v>0</v>
      </c>
      <c r="BF180" s="141">
        <f>IF(N180="snížená",J180,0)</f>
        <v>0</v>
      </c>
      <c r="BG180" s="141">
        <f>IF(N180="zákl. přenesená",J180,0)</f>
        <v>0</v>
      </c>
      <c r="BH180" s="141">
        <f>IF(N180="sníž. přenesená",J180,0)</f>
        <v>0</v>
      </c>
      <c r="BI180" s="141">
        <f>IF(N180="nulová",J180,0)</f>
        <v>0</v>
      </c>
      <c r="BJ180" s="16" t="s">
        <v>75</v>
      </c>
      <c r="BK180" s="141">
        <f>ROUND(I180*H180,2)</f>
        <v>0</v>
      </c>
      <c r="BL180" s="16" t="s">
        <v>85</v>
      </c>
      <c r="BM180" s="140" t="s">
        <v>208</v>
      </c>
    </row>
    <row r="181" spans="2:65" s="12" customFormat="1">
      <c r="B181" s="142"/>
      <c r="D181" s="143" t="s">
        <v>163</v>
      </c>
      <c r="E181" s="144" t="s">
        <v>1</v>
      </c>
      <c r="F181" s="145" t="s">
        <v>209</v>
      </c>
      <c r="H181" s="144" t="s">
        <v>1</v>
      </c>
      <c r="L181" s="142"/>
      <c r="M181" s="146"/>
      <c r="T181" s="147"/>
      <c r="AT181" s="144" t="s">
        <v>163</v>
      </c>
      <c r="AU181" s="144" t="s">
        <v>79</v>
      </c>
      <c r="AV181" s="12" t="s">
        <v>75</v>
      </c>
      <c r="AW181" s="12" t="s">
        <v>28</v>
      </c>
      <c r="AX181" s="12" t="s">
        <v>70</v>
      </c>
      <c r="AY181" s="144" t="s">
        <v>157</v>
      </c>
    </row>
    <row r="182" spans="2:65" s="13" customFormat="1">
      <c r="B182" s="148"/>
      <c r="D182" s="143" t="s">
        <v>163</v>
      </c>
      <c r="E182" s="149" t="s">
        <v>1</v>
      </c>
      <c r="F182" s="150" t="s">
        <v>210</v>
      </c>
      <c r="H182" s="151">
        <v>800.8</v>
      </c>
      <c r="L182" s="148"/>
      <c r="M182" s="152"/>
      <c r="T182" s="153"/>
      <c r="AT182" s="149" t="s">
        <v>163</v>
      </c>
      <c r="AU182" s="149" t="s">
        <v>79</v>
      </c>
      <c r="AV182" s="13" t="s">
        <v>79</v>
      </c>
      <c r="AW182" s="13" t="s">
        <v>28</v>
      </c>
      <c r="AX182" s="13" t="s">
        <v>70</v>
      </c>
      <c r="AY182" s="149" t="s">
        <v>157</v>
      </c>
    </row>
    <row r="183" spans="2:65" s="14" customFormat="1">
      <c r="B183" s="154"/>
      <c r="D183" s="143" t="s">
        <v>163</v>
      </c>
      <c r="E183" s="155" t="s">
        <v>1</v>
      </c>
      <c r="F183" s="156" t="s">
        <v>166</v>
      </c>
      <c r="H183" s="157">
        <v>800.8</v>
      </c>
      <c r="L183" s="154"/>
      <c r="M183" s="158"/>
      <c r="T183" s="159"/>
      <c r="AT183" s="155" t="s">
        <v>163</v>
      </c>
      <c r="AU183" s="155" t="s">
        <v>79</v>
      </c>
      <c r="AV183" s="14" t="s">
        <v>85</v>
      </c>
      <c r="AW183" s="14" t="s">
        <v>28</v>
      </c>
      <c r="AX183" s="14" t="s">
        <v>75</v>
      </c>
      <c r="AY183" s="155" t="s">
        <v>157</v>
      </c>
    </row>
    <row r="184" spans="2:65" s="1" customFormat="1" ht="24.15" customHeight="1">
      <c r="B184" s="128"/>
      <c r="C184" s="129" t="s">
        <v>8</v>
      </c>
      <c r="D184" s="129" t="s">
        <v>159</v>
      </c>
      <c r="E184" s="130" t="s">
        <v>211</v>
      </c>
      <c r="F184" s="131" t="s">
        <v>212</v>
      </c>
      <c r="G184" s="132" t="s">
        <v>192</v>
      </c>
      <c r="H184" s="133">
        <v>8.6910000000000007</v>
      </c>
      <c r="I184" s="134"/>
      <c r="J184" s="134">
        <f>ROUND(I184*H184,2)</f>
        <v>0</v>
      </c>
      <c r="K184" s="135"/>
      <c r="L184" s="28"/>
      <c r="M184" s="136" t="s">
        <v>1</v>
      </c>
      <c r="N184" s="137" t="s">
        <v>35</v>
      </c>
      <c r="O184" s="138">
        <v>0</v>
      </c>
      <c r="P184" s="138">
        <f>O184*H184</f>
        <v>0</v>
      </c>
      <c r="Q184" s="138">
        <v>0</v>
      </c>
      <c r="R184" s="138">
        <f>Q184*H184</f>
        <v>0</v>
      </c>
      <c r="S184" s="138">
        <v>0</v>
      </c>
      <c r="T184" s="139">
        <f>S184*H184</f>
        <v>0</v>
      </c>
      <c r="AR184" s="140" t="s">
        <v>85</v>
      </c>
      <c r="AT184" s="140" t="s">
        <v>159</v>
      </c>
      <c r="AU184" s="140" t="s">
        <v>79</v>
      </c>
      <c r="AY184" s="16" t="s">
        <v>157</v>
      </c>
      <c r="BE184" s="141">
        <f>IF(N184="základní",J184,0)</f>
        <v>0</v>
      </c>
      <c r="BF184" s="141">
        <f>IF(N184="snížená",J184,0)</f>
        <v>0</v>
      </c>
      <c r="BG184" s="141">
        <f>IF(N184="zákl. přenesená",J184,0)</f>
        <v>0</v>
      </c>
      <c r="BH184" s="141">
        <f>IF(N184="sníž. přenesená",J184,0)</f>
        <v>0</v>
      </c>
      <c r="BI184" s="141">
        <f>IF(N184="nulová",J184,0)</f>
        <v>0</v>
      </c>
      <c r="BJ184" s="16" t="s">
        <v>75</v>
      </c>
      <c r="BK184" s="141">
        <f>ROUND(I184*H184,2)</f>
        <v>0</v>
      </c>
      <c r="BL184" s="16" t="s">
        <v>85</v>
      </c>
      <c r="BM184" s="140" t="s">
        <v>213</v>
      </c>
    </row>
    <row r="185" spans="2:65" s="12" customFormat="1">
      <c r="B185" s="142"/>
      <c r="D185" s="143" t="s">
        <v>163</v>
      </c>
      <c r="E185" s="144" t="s">
        <v>1</v>
      </c>
      <c r="F185" s="145" t="s">
        <v>203</v>
      </c>
      <c r="H185" s="144" t="s">
        <v>1</v>
      </c>
      <c r="L185" s="142"/>
      <c r="M185" s="146"/>
      <c r="T185" s="147"/>
      <c r="AT185" s="144" t="s">
        <v>163</v>
      </c>
      <c r="AU185" s="144" t="s">
        <v>79</v>
      </c>
      <c r="AV185" s="12" t="s">
        <v>75</v>
      </c>
      <c r="AW185" s="12" t="s">
        <v>28</v>
      </c>
      <c r="AX185" s="12" t="s">
        <v>70</v>
      </c>
      <c r="AY185" s="144" t="s">
        <v>157</v>
      </c>
    </row>
    <row r="186" spans="2:65" s="13" customFormat="1">
      <c r="B186" s="148"/>
      <c r="D186" s="143" t="s">
        <v>163</v>
      </c>
      <c r="E186" s="149" t="s">
        <v>1</v>
      </c>
      <c r="F186" s="150" t="s">
        <v>214</v>
      </c>
      <c r="H186" s="151">
        <v>8.6912500000000019</v>
      </c>
      <c r="L186" s="148"/>
      <c r="M186" s="152"/>
      <c r="T186" s="153"/>
      <c r="AT186" s="149" t="s">
        <v>163</v>
      </c>
      <c r="AU186" s="149" t="s">
        <v>79</v>
      </c>
      <c r="AV186" s="13" t="s">
        <v>79</v>
      </c>
      <c r="AW186" s="13" t="s">
        <v>28</v>
      </c>
      <c r="AX186" s="13" t="s">
        <v>70</v>
      </c>
      <c r="AY186" s="149" t="s">
        <v>157</v>
      </c>
    </row>
    <row r="187" spans="2:65" s="14" customFormat="1">
      <c r="B187" s="154"/>
      <c r="D187" s="143" t="s">
        <v>163</v>
      </c>
      <c r="E187" s="155" t="s">
        <v>1</v>
      </c>
      <c r="F187" s="156" t="s">
        <v>166</v>
      </c>
      <c r="H187" s="157">
        <v>8.6912500000000019</v>
      </c>
      <c r="L187" s="154"/>
      <c r="M187" s="158"/>
      <c r="T187" s="159"/>
      <c r="AT187" s="155" t="s">
        <v>163</v>
      </c>
      <c r="AU187" s="155" t="s">
        <v>79</v>
      </c>
      <c r="AV187" s="14" t="s">
        <v>85</v>
      </c>
      <c r="AW187" s="14" t="s">
        <v>28</v>
      </c>
      <c r="AX187" s="14" t="s">
        <v>75</v>
      </c>
      <c r="AY187" s="155" t="s">
        <v>157</v>
      </c>
    </row>
    <row r="188" spans="2:65" s="1" customFormat="1" ht="24.15" customHeight="1">
      <c r="B188" s="128"/>
      <c r="C188" s="129" t="s">
        <v>215</v>
      </c>
      <c r="D188" s="129" t="s">
        <v>159</v>
      </c>
      <c r="E188" s="130" t="s">
        <v>216</v>
      </c>
      <c r="F188" s="131" t="s">
        <v>217</v>
      </c>
      <c r="G188" s="132" t="s">
        <v>192</v>
      </c>
      <c r="H188" s="133">
        <v>844.61699999999996</v>
      </c>
      <c r="I188" s="134"/>
      <c r="J188" s="134">
        <f>ROUND(I188*H188,2)</f>
        <v>0</v>
      </c>
      <c r="K188" s="135"/>
      <c r="L188" s="28"/>
      <c r="M188" s="136" t="s">
        <v>1</v>
      </c>
      <c r="N188" s="137" t="s">
        <v>35</v>
      </c>
      <c r="O188" s="138">
        <v>0</v>
      </c>
      <c r="P188" s="138">
        <f>O188*H188</f>
        <v>0</v>
      </c>
      <c r="Q188" s="138">
        <v>0</v>
      </c>
      <c r="R188" s="138">
        <f>Q188*H188</f>
        <v>0</v>
      </c>
      <c r="S188" s="138">
        <v>0</v>
      </c>
      <c r="T188" s="139">
        <f>S188*H188</f>
        <v>0</v>
      </c>
      <c r="AR188" s="140" t="s">
        <v>85</v>
      </c>
      <c r="AT188" s="140" t="s">
        <v>159</v>
      </c>
      <c r="AU188" s="140" t="s">
        <v>79</v>
      </c>
      <c r="AY188" s="16" t="s">
        <v>157</v>
      </c>
      <c r="BE188" s="141">
        <f>IF(N188="základní",J188,0)</f>
        <v>0</v>
      </c>
      <c r="BF188" s="141">
        <f>IF(N188="snížená",J188,0)</f>
        <v>0</v>
      </c>
      <c r="BG188" s="141">
        <f>IF(N188="zákl. přenesená",J188,0)</f>
        <v>0</v>
      </c>
      <c r="BH188" s="141">
        <f>IF(N188="sníž. přenesená",J188,0)</f>
        <v>0</v>
      </c>
      <c r="BI188" s="141">
        <f>IF(N188="nulová",J188,0)</f>
        <v>0</v>
      </c>
      <c r="BJ188" s="16" t="s">
        <v>75</v>
      </c>
      <c r="BK188" s="141">
        <f>ROUND(I188*H188,2)</f>
        <v>0</v>
      </c>
      <c r="BL188" s="16" t="s">
        <v>85</v>
      </c>
      <c r="BM188" s="140" t="s">
        <v>218</v>
      </c>
    </row>
    <row r="189" spans="2:65" s="13" customFormat="1">
      <c r="B189" s="148"/>
      <c r="D189" s="143" t="s">
        <v>163</v>
      </c>
      <c r="E189" s="149" t="s">
        <v>1</v>
      </c>
      <c r="F189" s="150" t="s">
        <v>219</v>
      </c>
      <c r="H189" s="151">
        <v>844.61699999999996</v>
      </c>
      <c r="L189" s="148"/>
      <c r="M189" s="152"/>
      <c r="T189" s="153"/>
      <c r="AT189" s="149" t="s">
        <v>163</v>
      </c>
      <c r="AU189" s="149" t="s">
        <v>79</v>
      </c>
      <c r="AV189" s="13" t="s">
        <v>79</v>
      </c>
      <c r="AW189" s="13" t="s">
        <v>28</v>
      </c>
      <c r="AX189" s="13" t="s">
        <v>70</v>
      </c>
      <c r="AY189" s="149" t="s">
        <v>157</v>
      </c>
    </row>
    <row r="190" spans="2:65" s="14" customFormat="1">
      <c r="B190" s="154"/>
      <c r="D190" s="143" t="s">
        <v>163</v>
      </c>
      <c r="E190" s="155" t="s">
        <v>1</v>
      </c>
      <c r="F190" s="156" t="s">
        <v>166</v>
      </c>
      <c r="H190" s="157">
        <v>844.61699999999996</v>
      </c>
      <c r="L190" s="154"/>
      <c r="M190" s="158"/>
      <c r="T190" s="159"/>
      <c r="AT190" s="155" t="s">
        <v>163</v>
      </c>
      <c r="AU190" s="155" t="s">
        <v>79</v>
      </c>
      <c r="AV190" s="14" t="s">
        <v>85</v>
      </c>
      <c r="AW190" s="14" t="s">
        <v>28</v>
      </c>
      <c r="AX190" s="14" t="s">
        <v>75</v>
      </c>
      <c r="AY190" s="155" t="s">
        <v>157</v>
      </c>
    </row>
    <row r="191" spans="2:65" s="1" customFormat="1" ht="24.15" customHeight="1">
      <c r="B191" s="128"/>
      <c r="C191" s="129" t="s">
        <v>188</v>
      </c>
      <c r="D191" s="129" t="s">
        <v>159</v>
      </c>
      <c r="E191" s="130" t="s">
        <v>220</v>
      </c>
      <c r="F191" s="131" t="s">
        <v>221</v>
      </c>
      <c r="G191" s="132" t="s">
        <v>192</v>
      </c>
      <c r="H191" s="133">
        <v>113.373</v>
      </c>
      <c r="I191" s="134"/>
      <c r="J191" s="134">
        <f>ROUND(I191*H191,2)</f>
        <v>0</v>
      </c>
      <c r="K191" s="135"/>
      <c r="L191" s="28"/>
      <c r="M191" s="136" t="s">
        <v>1</v>
      </c>
      <c r="N191" s="137" t="s">
        <v>35</v>
      </c>
      <c r="O191" s="138">
        <v>0</v>
      </c>
      <c r="P191" s="138">
        <f>O191*H191</f>
        <v>0</v>
      </c>
      <c r="Q191" s="138">
        <v>0</v>
      </c>
      <c r="R191" s="138">
        <f>Q191*H191</f>
        <v>0</v>
      </c>
      <c r="S191" s="138">
        <v>0</v>
      </c>
      <c r="T191" s="139">
        <f>S191*H191</f>
        <v>0</v>
      </c>
      <c r="AR191" s="140" t="s">
        <v>85</v>
      </c>
      <c r="AT191" s="140" t="s">
        <v>159</v>
      </c>
      <c r="AU191" s="140" t="s">
        <v>79</v>
      </c>
      <c r="AY191" s="16" t="s">
        <v>157</v>
      </c>
      <c r="BE191" s="141">
        <f>IF(N191="základní",J191,0)</f>
        <v>0</v>
      </c>
      <c r="BF191" s="141">
        <f>IF(N191="snížená",J191,0)</f>
        <v>0</v>
      </c>
      <c r="BG191" s="141">
        <f>IF(N191="zákl. přenesená",J191,0)</f>
        <v>0</v>
      </c>
      <c r="BH191" s="141">
        <f>IF(N191="sníž. přenesená",J191,0)</f>
        <v>0</v>
      </c>
      <c r="BI191" s="141">
        <f>IF(N191="nulová",J191,0)</f>
        <v>0</v>
      </c>
      <c r="BJ191" s="16" t="s">
        <v>75</v>
      </c>
      <c r="BK191" s="141">
        <f>ROUND(I191*H191,2)</f>
        <v>0</v>
      </c>
      <c r="BL191" s="16" t="s">
        <v>85</v>
      </c>
      <c r="BM191" s="140" t="s">
        <v>222</v>
      </c>
    </row>
    <row r="192" spans="2:65" s="12" customFormat="1">
      <c r="B192" s="142"/>
      <c r="D192" s="143" t="s">
        <v>163</v>
      </c>
      <c r="E192" s="144" t="s">
        <v>1</v>
      </c>
      <c r="F192" s="145" t="s">
        <v>223</v>
      </c>
      <c r="H192" s="144" t="s">
        <v>1</v>
      </c>
      <c r="L192" s="142"/>
      <c r="M192" s="146"/>
      <c r="T192" s="147"/>
      <c r="AT192" s="144" t="s">
        <v>163</v>
      </c>
      <c r="AU192" s="144" t="s">
        <v>79</v>
      </c>
      <c r="AV192" s="12" t="s">
        <v>75</v>
      </c>
      <c r="AW192" s="12" t="s">
        <v>28</v>
      </c>
      <c r="AX192" s="12" t="s">
        <v>70</v>
      </c>
      <c r="AY192" s="144" t="s">
        <v>157</v>
      </c>
    </row>
    <row r="193" spans="2:65" s="13" customFormat="1">
      <c r="B193" s="148"/>
      <c r="D193" s="143" t="s">
        <v>163</v>
      </c>
      <c r="E193" s="149" t="s">
        <v>1</v>
      </c>
      <c r="F193" s="150" t="s">
        <v>224</v>
      </c>
      <c r="H193" s="151">
        <v>33.344999999999999</v>
      </c>
      <c r="L193" s="148"/>
      <c r="M193" s="152"/>
      <c r="T193" s="153"/>
      <c r="AT193" s="149" t="s">
        <v>163</v>
      </c>
      <c r="AU193" s="149" t="s">
        <v>79</v>
      </c>
      <c r="AV193" s="13" t="s">
        <v>79</v>
      </c>
      <c r="AW193" s="13" t="s">
        <v>28</v>
      </c>
      <c r="AX193" s="13" t="s">
        <v>70</v>
      </c>
      <c r="AY193" s="149" t="s">
        <v>157</v>
      </c>
    </row>
    <row r="194" spans="2:65" s="13" customFormat="1">
      <c r="B194" s="148"/>
      <c r="D194" s="143" t="s">
        <v>163</v>
      </c>
      <c r="E194" s="149" t="s">
        <v>1</v>
      </c>
      <c r="F194" s="150" t="s">
        <v>225</v>
      </c>
      <c r="H194" s="151">
        <v>80.027999999999992</v>
      </c>
      <c r="L194" s="148"/>
      <c r="M194" s="152"/>
      <c r="T194" s="153"/>
      <c r="AT194" s="149" t="s">
        <v>163</v>
      </c>
      <c r="AU194" s="149" t="s">
        <v>79</v>
      </c>
      <c r="AV194" s="13" t="s">
        <v>79</v>
      </c>
      <c r="AW194" s="13" t="s">
        <v>28</v>
      </c>
      <c r="AX194" s="13" t="s">
        <v>70</v>
      </c>
      <c r="AY194" s="149" t="s">
        <v>157</v>
      </c>
    </row>
    <row r="195" spans="2:65" s="14" customFormat="1">
      <c r="B195" s="154"/>
      <c r="D195" s="143" t="s">
        <v>163</v>
      </c>
      <c r="E195" s="155" t="s">
        <v>1</v>
      </c>
      <c r="F195" s="156" t="s">
        <v>166</v>
      </c>
      <c r="H195" s="157">
        <v>113.37299999999999</v>
      </c>
      <c r="L195" s="154"/>
      <c r="M195" s="158"/>
      <c r="T195" s="159"/>
      <c r="AT195" s="155" t="s">
        <v>163</v>
      </c>
      <c r="AU195" s="155" t="s">
        <v>79</v>
      </c>
      <c r="AV195" s="14" t="s">
        <v>85</v>
      </c>
      <c r="AW195" s="14" t="s">
        <v>28</v>
      </c>
      <c r="AX195" s="14" t="s">
        <v>75</v>
      </c>
      <c r="AY195" s="155" t="s">
        <v>157</v>
      </c>
    </row>
    <row r="196" spans="2:65" s="1" customFormat="1" ht="24.15" customHeight="1">
      <c r="B196" s="128"/>
      <c r="C196" s="129" t="s">
        <v>226</v>
      </c>
      <c r="D196" s="129" t="s">
        <v>159</v>
      </c>
      <c r="E196" s="130" t="s">
        <v>227</v>
      </c>
      <c r="F196" s="131" t="s">
        <v>228</v>
      </c>
      <c r="G196" s="132" t="s">
        <v>192</v>
      </c>
      <c r="H196" s="133">
        <v>2.56</v>
      </c>
      <c r="I196" s="134"/>
      <c r="J196" s="134">
        <f>ROUND(I196*H196,2)</f>
        <v>0</v>
      </c>
      <c r="K196" s="135"/>
      <c r="L196" s="28"/>
      <c r="M196" s="136" t="s">
        <v>1</v>
      </c>
      <c r="N196" s="137" t="s">
        <v>35</v>
      </c>
      <c r="O196" s="138">
        <v>0</v>
      </c>
      <c r="P196" s="138">
        <f>O196*H196</f>
        <v>0</v>
      </c>
      <c r="Q196" s="138">
        <v>0</v>
      </c>
      <c r="R196" s="138">
        <f>Q196*H196</f>
        <v>0</v>
      </c>
      <c r="S196" s="138">
        <v>0</v>
      </c>
      <c r="T196" s="139">
        <f>S196*H196</f>
        <v>0</v>
      </c>
      <c r="AR196" s="140" t="s">
        <v>85</v>
      </c>
      <c r="AT196" s="140" t="s">
        <v>159</v>
      </c>
      <c r="AU196" s="140" t="s">
        <v>79</v>
      </c>
      <c r="AY196" s="16" t="s">
        <v>157</v>
      </c>
      <c r="BE196" s="141">
        <f>IF(N196="základní",J196,0)</f>
        <v>0</v>
      </c>
      <c r="BF196" s="141">
        <f>IF(N196="snížená",J196,0)</f>
        <v>0</v>
      </c>
      <c r="BG196" s="141">
        <f>IF(N196="zákl. přenesená",J196,0)</f>
        <v>0</v>
      </c>
      <c r="BH196" s="141">
        <f>IF(N196="sníž. přenesená",J196,0)</f>
        <v>0</v>
      </c>
      <c r="BI196" s="141">
        <f>IF(N196="nulová",J196,0)</f>
        <v>0</v>
      </c>
      <c r="BJ196" s="16" t="s">
        <v>75</v>
      </c>
      <c r="BK196" s="141">
        <f>ROUND(I196*H196,2)</f>
        <v>0</v>
      </c>
      <c r="BL196" s="16" t="s">
        <v>85</v>
      </c>
      <c r="BM196" s="140" t="s">
        <v>229</v>
      </c>
    </row>
    <row r="197" spans="2:65" s="12" customFormat="1">
      <c r="B197" s="142"/>
      <c r="D197" s="143" t="s">
        <v>163</v>
      </c>
      <c r="E197" s="144" t="s">
        <v>1</v>
      </c>
      <c r="F197" s="145" t="s">
        <v>230</v>
      </c>
      <c r="H197" s="144" t="s">
        <v>1</v>
      </c>
      <c r="L197" s="142"/>
      <c r="M197" s="146"/>
      <c r="T197" s="147"/>
      <c r="AT197" s="144" t="s">
        <v>163</v>
      </c>
      <c r="AU197" s="144" t="s">
        <v>79</v>
      </c>
      <c r="AV197" s="12" t="s">
        <v>75</v>
      </c>
      <c r="AW197" s="12" t="s">
        <v>28</v>
      </c>
      <c r="AX197" s="12" t="s">
        <v>70</v>
      </c>
      <c r="AY197" s="144" t="s">
        <v>157</v>
      </c>
    </row>
    <row r="198" spans="2:65" s="13" customFormat="1">
      <c r="B198" s="148"/>
      <c r="D198" s="143" t="s">
        <v>163</v>
      </c>
      <c r="E198" s="149" t="s">
        <v>1</v>
      </c>
      <c r="F198" s="150" t="s">
        <v>231</v>
      </c>
      <c r="H198" s="151">
        <v>2.56</v>
      </c>
      <c r="L198" s="148"/>
      <c r="M198" s="152"/>
      <c r="T198" s="153"/>
      <c r="AT198" s="149" t="s">
        <v>163</v>
      </c>
      <c r="AU198" s="149" t="s">
        <v>79</v>
      </c>
      <c r="AV198" s="13" t="s">
        <v>79</v>
      </c>
      <c r="AW198" s="13" t="s">
        <v>28</v>
      </c>
      <c r="AX198" s="13" t="s">
        <v>70</v>
      </c>
      <c r="AY198" s="149" t="s">
        <v>157</v>
      </c>
    </row>
    <row r="199" spans="2:65" s="14" customFormat="1">
      <c r="B199" s="154"/>
      <c r="D199" s="143" t="s">
        <v>163</v>
      </c>
      <c r="E199" s="155" t="s">
        <v>1</v>
      </c>
      <c r="F199" s="156" t="s">
        <v>166</v>
      </c>
      <c r="H199" s="157">
        <v>2.56</v>
      </c>
      <c r="L199" s="154"/>
      <c r="M199" s="158"/>
      <c r="T199" s="159"/>
      <c r="AT199" s="155" t="s">
        <v>163</v>
      </c>
      <c r="AU199" s="155" t="s">
        <v>79</v>
      </c>
      <c r="AV199" s="14" t="s">
        <v>85</v>
      </c>
      <c r="AW199" s="14" t="s">
        <v>28</v>
      </c>
      <c r="AX199" s="14" t="s">
        <v>75</v>
      </c>
      <c r="AY199" s="155" t="s">
        <v>157</v>
      </c>
    </row>
    <row r="200" spans="2:65" s="1" customFormat="1" ht="37.799999999999997" customHeight="1">
      <c r="B200" s="128"/>
      <c r="C200" s="129" t="s">
        <v>193</v>
      </c>
      <c r="D200" s="129" t="s">
        <v>159</v>
      </c>
      <c r="E200" s="130" t="s">
        <v>232</v>
      </c>
      <c r="F200" s="131" t="s">
        <v>233</v>
      </c>
      <c r="G200" s="132" t="s">
        <v>234</v>
      </c>
      <c r="H200" s="133">
        <v>10.24</v>
      </c>
      <c r="I200" s="134"/>
      <c r="J200" s="134">
        <f>ROUND(I200*H200,2)</f>
        <v>0</v>
      </c>
      <c r="K200" s="135"/>
      <c r="L200" s="28"/>
      <c r="M200" s="136" t="s">
        <v>1</v>
      </c>
      <c r="N200" s="137" t="s">
        <v>35</v>
      </c>
      <c r="O200" s="138">
        <v>0</v>
      </c>
      <c r="P200" s="138">
        <f>O200*H200</f>
        <v>0</v>
      </c>
      <c r="Q200" s="138">
        <v>0</v>
      </c>
      <c r="R200" s="138">
        <f>Q200*H200</f>
        <v>0</v>
      </c>
      <c r="S200" s="138">
        <v>0</v>
      </c>
      <c r="T200" s="139">
        <f>S200*H200</f>
        <v>0</v>
      </c>
      <c r="AR200" s="140" t="s">
        <v>85</v>
      </c>
      <c r="AT200" s="140" t="s">
        <v>159</v>
      </c>
      <c r="AU200" s="140" t="s">
        <v>79</v>
      </c>
      <c r="AY200" s="16" t="s">
        <v>157</v>
      </c>
      <c r="BE200" s="141">
        <f>IF(N200="základní",J200,0)</f>
        <v>0</v>
      </c>
      <c r="BF200" s="141">
        <f>IF(N200="snížená",J200,0)</f>
        <v>0</v>
      </c>
      <c r="BG200" s="141">
        <f>IF(N200="zákl. přenesená",J200,0)</f>
        <v>0</v>
      </c>
      <c r="BH200" s="141">
        <f>IF(N200="sníž. přenesená",J200,0)</f>
        <v>0</v>
      </c>
      <c r="BI200" s="141">
        <f>IF(N200="nulová",J200,0)</f>
        <v>0</v>
      </c>
      <c r="BJ200" s="16" t="s">
        <v>75</v>
      </c>
      <c r="BK200" s="141">
        <f>ROUND(I200*H200,2)</f>
        <v>0</v>
      </c>
      <c r="BL200" s="16" t="s">
        <v>85</v>
      </c>
      <c r="BM200" s="140" t="s">
        <v>235</v>
      </c>
    </row>
    <row r="201" spans="2:65" s="12" customFormat="1">
      <c r="B201" s="142"/>
      <c r="D201" s="143" t="s">
        <v>163</v>
      </c>
      <c r="E201" s="144" t="s">
        <v>1</v>
      </c>
      <c r="F201" s="145" t="s">
        <v>236</v>
      </c>
      <c r="H201" s="144" t="s">
        <v>1</v>
      </c>
      <c r="L201" s="142"/>
      <c r="M201" s="146"/>
      <c r="T201" s="147"/>
      <c r="AT201" s="144" t="s">
        <v>163</v>
      </c>
      <c r="AU201" s="144" t="s">
        <v>79</v>
      </c>
      <c r="AV201" s="12" t="s">
        <v>75</v>
      </c>
      <c r="AW201" s="12" t="s">
        <v>28</v>
      </c>
      <c r="AX201" s="12" t="s">
        <v>70</v>
      </c>
      <c r="AY201" s="144" t="s">
        <v>157</v>
      </c>
    </row>
    <row r="202" spans="2:65" s="13" customFormat="1">
      <c r="B202" s="148"/>
      <c r="D202" s="143" t="s">
        <v>163</v>
      </c>
      <c r="E202" s="149" t="s">
        <v>1</v>
      </c>
      <c r="F202" s="150" t="s">
        <v>237</v>
      </c>
      <c r="H202" s="151">
        <v>10.24</v>
      </c>
      <c r="L202" s="148"/>
      <c r="M202" s="152"/>
      <c r="T202" s="153"/>
      <c r="AT202" s="149" t="s">
        <v>163</v>
      </c>
      <c r="AU202" s="149" t="s">
        <v>79</v>
      </c>
      <c r="AV202" s="13" t="s">
        <v>79</v>
      </c>
      <c r="AW202" s="13" t="s">
        <v>28</v>
      </c>
      <c r="AX202" s="13" t="s">
        <v>70</v>
      </c>
      <c r="AY202" s="149" t="s">
        <v>157</v>
      </c>
    </row>
    <row r="203" spans="2:65" s="14" customFormat="1">
      <c r="B203" s="154"/>
      <c r="D203" s="143" t="s">
        <v>163</v>
      </c>
      <c r="E203" s="155" t="s">
        <v>1</v>
      </c>
      <c r="F203" s="156" t="s">
        <v>166</v>
      </c>
      <c r="H203" s="157">
        <v>10.24</v>
      </c>
      <c r="L203" s="154"/>
      <c r="M203" s="158"/>
      <c r="T203" s="159"/>
      <c r="AT203" s="155" t="s">
        <v>163</v>
      </c>
      <c r="AU203" s="155" t="s">
        <v>79</v>
      </c>
      <c r="AV203" s="14" t="s">
        <v>85</v>
      </c>
      <c r="AW203" s="14" t="s">
        <v>28</v>
      </c>
      <c r="AX203" s="14" t="s">
        <v>75</v>
      </c>
      <c r="AY203" s="155" t="s">
        <v>157</v>
      </c>
    </row>
    <row r="204" spans="2:65" s="1" customFormat="1" ht="24.15" customHeight="1">
      <c r="B204" s="128"/>
      <c r="C204" s="160" t="s">
        <v>238</v>
      </c>
      <c r="D204" s="160" t="s">
        <v>239</v>
      </c>
      <c r="E204" s="161" t="s">
        <v>240</v>
      </c>
      <c r="F204" s="162" t="s">
        <v>241</v>
      </c>
      <c r="G204" s="163" t="s">
        <v>192</v>
      </c>
      <c r="H204" s="164">
        <v>2.8159999999999998</v>
      </c>
      <c r="I204" s="165"/>
      <c r="J204" s="165">
        <f>ROUND(I204*H204,2)</f>
        <v>0</v>
      </c>
      <c r="K204" s="166"/>
      <c r="L204" s="167"/>
      <c r="M204" s="168" t="s">
        <v>1</v>
      </c>
      <c r="N204" s="169" t="s">
        <v>35</v>
      </c>
      <c r="O204" s="138">
        <v>0</v>
      </c>
      <c r="P204" s="138">
        <f>O204*H204</f>
        <v>0</v>
      </c>
      <c r="Q204" s="138">
        <v>0</v>
      </c>
      <c r="R204" s="138">
        <f>Q204*H204</f>
        <v>0</v>
      </c>
      <c r="S204" s="138">
        <v>0</v>
      </c>
      <c r="T204" s="139">
        <f>S204*H204</f>
        <v>0</v>
      </c>
      <c r="AR204" s="140" t="s">
        <v>177</v>
      </c>
      <c r="AT204" s="140" t="s">
        <v>239</v>
      </c>
      <c r="AU204" s="140" t="s">
        <v>79</v>
      </c>
      <c r="AY204" s="16" t="s">
        <v>157</v>
      </c>
      <c r="BE204" s="141">
        <f>IF(N204="základní",J204,0)</f>
        <v>0</v>
      </c>
      <c r="BF204" s="141">
        <f>IF(N204="snížená",J204,0)</f>
        <v>0</v>
      </c>
      <c r="BG204" s="141">
        <f>IF(N204="zákl. přenesená",J204,0)</f>
        <v>0</v>
      </c>
      <c r="BH204" s="141">
        <f>IF(N204="sníž. přenesená",J204,0)</f>
        <v>0</v>
      </c>
      <c r="BI204" s="141">
        <f>IF(N204="nulová",J204,0)</f>
        <v>0</v>
      </c>
      <c r="BJ204" s="16" t="s">
        <v>75</v>
      </c>
      <c r="BK204" s="141">
        <f>ROUND(I204*H204,2)</f>
        <v>0</v>
      </c>
      <c r="BL204" s="16" t="s">
        <v>85</v>
      </c>
      <c r="BM204" s="140" t="s">
        <v>242</v>
      </c>
    </row>
    <row r="205" spans="2:65" s="12" customFormat="1">
      <c r="B205" s="142"/>
      <c r="D205" s="143" t="s">
        <v>163</v>
      </c>
      <c r="E205" s="144" t="s">
        <v>1</v>
      </c>
      <c r="F205" s="145" t="s">
        <v>243</v>
      </c>
      <c r="H205" s="144" t="s">
        <v>1</v>
      </c>
      <c r="L205" s="142"/>
      <c r="M205" s="146"/>
      <c r="T205" s="147"/>
      <c r="AT205" s="144" t="s">
        <v>163</v>
      </c>
      <c r="AU205" s="144" t="s">
        <v>79</v>
      </c>
      <c r="AV205" s="12" t="s">
        <v>75</v>
      </c>
      <c r="AW205" s="12" t="s">
        <v>28</v>
      </c>
      <c r="AX205" s="12" t="s">
        <v>70</v>
      </c>
      <c r="AY205" s="144" t="s">
        <v>157</v>
      </c>
    </row>
    <row r="206" spans="2:65" s="13" customFormat="1">
      <c r="B206" s="148"/>
      <c r="D206" s="143" t="s">
        <v>163</v>
      </c>
      <c r="E206" s="149" t="s">
        <v>1</v>
      </c>
      <c r="F206" s="150" t="s">
        <v>244</v>
      </c>
      <c r="H206" s="151">
        <v>2.8160000000000003</v>
      </c>
      <c r="L206" s="148"/>
      <c r="M206" s="152"/>
      <c r="T206" s="153"/>
      <c r="AT206" s="149" t="s">
        <v>163</v>
      </c>
      <c r="AU206" s="149" t="s">
        <v>79</v>
      </c>
      <c r="AV206" s="13" t="s">
        <v>79</v>
      </c>
      <c r="AW206" s="13" t="s">
        <v>28</v>
      </c>
      <c r="AX206" s="13" t="s">
        <v>70</v>
      </c>
      <c r="AY206" s="149" t="s">
        <v>157</v>
      </c>
    </row>
    <row r="207" spans="2:65" s="14" customFormat="1">
      <c r="B207" s="154"/>
      <c r="D207" s="143" t="s">
        <v>163</v>
      </c>
      <c r="E207" s="155" t="s">
        <v>1</v>
      </c>
      <c r="F207" s="156" t="s">
        <v>166</v>
      </c>
      <c r="H207" s="157">
        <v>2.8160000000000003</v>
      </c>
      <c r="L207" s="154"/>
      <c r="M207" s="158"/>
      <c r="T207" s="159"/>
      <c r="AT207" s="155" t="s">
        <v>163</v>
      </c>
      <c r="AU207" s="155" t="s">
        <v>79</v>
      </c>
      <c r="AV207" s="14" t="s">
        <v>85</v>
      </c>
      <c r="AW207" s="14" t="s">
        <v>28</v>
      </c>
      <c r="AX207" s="14" t="s">
        <v>75</v>
      </c>
      <c r="AY207" s="155" t="s">
        <v>157</v>
      </c>
    </row>
    <row r="208" spans="2:65" s="1" customFormat="1" ht="24.15" customHeight="1">
      <c r="B208" s="128"/>
      <c r="C208" s="129" t="s">
        <v>198</v>
      </c>
      <c r="D208" s="129" t="s">
        <v>159</v>
      </c>
      <c r="E208" s="130" t="s">
        <v>245</v>
      </c>
      <c r="F208" s="131" t="s">
        <v>246</v>
      </c>
      <c r="G208" s="132" t="s">
        <v>192</v>
      </c>
      <c r="H208" s="133">
        <v>2.56</v>
      </c>
      <c r="I208" s="134"/>
      <c r="J208" s="134">
        <f>ROUND(I208*H208,2)</f>
        <v>0</v>
      </c>
      <c r="K208" s="135"/>
      <c r="L208" s="28"/>
      <c r="M208" s="136" t="s">
        <v>1</v>
      </c>
      <c r="N208" s="137" t="s">
        <v>35</v>
      </c>
      <c r="O208" s="138">
        <v>0</v>
      </c>
      <c r="P208" s="138">
        <f>O208*H208</f>
        <v>0</v>
      </c>
      <c r="Q208" s="138">
        <v>0</v>
      </c>
      <c r="R208" s="138">
        <f>Q208*H208</f>
        <v>0</v>
      </c>
      <c r="S208" s="138">
        <v>0</v>
      </c>
      <c r="T208" s="139">
        <f>S208*H208</f>
        <v>0</v>
      </c>
      <c r="AR208" s="140" t="s">
        <v>85</v>
      </c>
      <c r="AT208" s="140" t="s">
        <v>159</v>
      </c>
      <c r="AU208" s="140" t="s">
        <v>79</v>
      </c>
      <c r="AY208" s="16" t="s">
        <v>157</v>
      </c>
      <c r="BE208" s="141">
        <f>IF(N208="základní",J208,0)</f>
        <v>0</v>
      </c>
      <c r="BF208" s="141">
        <f>IF(N208="snížená",J208,0)</f>
        <v>0</v>
      </c>
      <c r="BG208" s="141">
        <f>IF(N208="zákl. přenesená",J208,0)</f>
        <v>0</v>
      </c>
      <c r="BH208" s="141">
        <f>IF(N208="sníž. přenesená",J208,0)</f>
        <v>0</v>
      </c>
      <c r="BI208" s="141">
        <f>IF(N208="nulová",J208,0)</f>
        <v>0</v>
      </c>
      <c r="BJ208" s="16" t="s">
        <v>75</v>
      </c>
      <c r="BK208" s="141">
        <f>ROUND(I208*H208,2)</f>
        <v>0</v>
      </c>
      <c r="BL208" s="16" t="s">
        <v>85</v>
      </c>
      <c r="BM208" s="140" t="s">
        <v>247</v>
      </c>
    </row>
    <row r="209" spans="2:65" s="11" customFormat="1" ht="22.8" customHeight="1">
      <c r="B209" s="117"/>
      <c r="D209" s="118" t="s">
        <v>69</v>
      </c>
      <c r="E209" s="126" t="s">
        <v>97</v>
      </c>
      <c r="F209" s="126" t="s">
        <v>248</v>
      </c>
      <c r="J209" s="127">
        <f>BK209</f>
        <v>0</v>
      </c>
      <c r="L209" s="117"/>
      <c r="M209" s="121"/>
      <c r="P209" s="122">
        <f>SUM(P210:P238)</f>
        <v>0</v>
      </c>
      <c r="R209" s="122">
        <f>SUM(R210:R238)</f>
        <v>0</v>
      </c>
      <c r="T209" s="123">
        <f>SUM(T210:T238)</f>
        <v>0</v>
      </c>
      <c r="AR209" s="118" t="s">
        <v>75</v>
      </c>
      <c r="AT209" s="124" t="s">
        <v>69</v>
      </c>
      <c r="AU209" s="124" t="s">
        <v>75</v>
      </c>
      <c r="AY209" s="118" t="s">
        <v>157</v>
      </c>
      <c r="BK209" s="125">
        <f>SUM(BK210:BK238)</f>
        <v>0</v>
      </c>
    </row>
    <row r="210" spans="2:65" s="1" customFormat="1" ht="24.15" customHeight="1">
      <c r="B210" s="128"/>
      <c r="C210" s="129" t="s">
        <v>249</v>
      </c>
      <c r="D210" s="129" t="s">
        <v>159</v>
      </c>
      <c r="E210" s="130" t="s">
        <v>250</v>
      </c>
      <c r="F210" s="131" t="s">
        <v>251</v>
      </c>
      <c r="G210" s="132" t="s">
        <v>162</v>
      </c>
      <c r="H210" s="133">
        <v>4004</v>
      </c>
      <c r="I210" s="134"/>
      <c r="J210" s="134">
        <f>ROUND(I210*H210,2)</f>
        <v>0</v>
      </c>
      <c r="K210" s="135"/>
      <c r="L210" s="28"/>
      <c r="M210" s="136" t="s">
        <v>1</v>
      </c>
      <c r="N210" s="137" t="s">
        <v>35</v>
      </c>
      <c r="O210" s="138">
        <v>0</v>
      </c>
      <c r="P210" s="138">
        <f>O210*H210</f>
        <v>0</v>
      </c>
      <c r="Q210" s="138">
        <v>0</v>
      </c>
      <c r="R210" s="138">
        <f>Q210*H210</f>
        <v>0</v>
      </c>
      <c r="S210" s="138">
        <v>0</v>
      </c>
      <c r="T210" s="139">
        <f>S210*H210</f>
        <v>0</v>
      </c>
      <c r="AR210" s="140" t="s">
        <v>85</v>
      </c>
      <c r="AT210" s="140" t="s">
        <v>159</v>
      </c>
      <c r="AU210" s="140" t="s">
        <v>79</v>
      </c>
      <c r="AY210" s="16" t="s">
        <v>157</v>
      </c>
      <c r="BE210" s="141">
        <f>IF(N210="základní",J210,0)</f>
        <v>0</v>
      </c>
      <c r="BF210" s="141">
        <f>IF(N210="snížená",J210,0)</f>
        <v>0</v>
      </c>
      <c r="BG210" s="141">
        <f>IF(N210="zákl. přenesená",J210,0)</f>
        <v>0</v>
      </c>
      <c r="BH210" s="141">
        <f>IF(N210="sníž. přenesená",J210,0)</f>
        <v>0</v>
      </c>
      <c r="BI210" s="141">
        <f>IF(N210="nulová",J210,0)</f>
        <v>0</v>
      </c>
      <c r="BJ210" s="16" t="s">
        <v>75</v>
      </c>
      <c r="BK210" s="141">
        <f>ROUND(I210*H210,2)</f>
        <v>0</v>
      </c>
      <c r="BL210" s="16" t="s">
        <v>85</v>
      </c>
      <c r="BM210" s="140" t="s">
        <v>252</v>
      </c>
    </row>
    <row r="211" spans="2:65" s="12" customFormat="1">
      <c r="B211" s="142"/>
      <c r="D211" s="143" t="s">
        <v>163</v>
      </c>
      <c r="E211" s="144" t="s">
        <v>1</v>
      </c>
      <c r="F211" s="145" t="s">
        <v>253</v>
      </c>
      <c r="H211" s="144" t="s">
        <v>1</v>
      </c>
      <c r="L211" s="142"/>
      <c r="M211" s="146"/>
      <c r="T211" s="147"/>
      <c r="AT211" s="144" t="s">
        <v>163</v>
      </c>
      <c r="AU211" s="144" t="s">
        <v>79</v>
      </c>
      <c r="AV211" s="12" t="s">
        <v>75</v>
      </c>
      <c r="AW211" s="12" t="s">
        <v>28</v>
      </c>
      <c r="AX211" s="12" t="s">
        <v>70</v>
      </c>
      <c r="AY211" s="144" t="s">
        <v>157</v>
      </c>
    </row>
    <row r="212" spans="2:65" s="13" customFormat="1">
      <c r="B212" s="148"/>
      <c r="D212" s="143" t="s">
        <v>163</v>
      </c>
      <c r="E212" s="149" t="s">
        <v>1</v>
      </c>
      <c r="F212" s="150" t="s">
        <v>254</v>
      </c>
      <c r="H212" s="151">
        <v>4004</v>
      </c>
      <c r="L212" s="148"/>
      <c r="M212" s="152"/>
      <c r="T212" s="153"/>
      <c r="AT212" s="149" t="s">
        <v>163</v>
      </c>
      <c r="AU212" s="149" t="s">
        <v>79</v>
      </c>
      <c r="AV212" s="13" t="s">
        <v>79</v>
      </c>
      <c r="AW212" s="13" t="s">
        <v>28</v>
      </c>
      <c r="AX212" s="13" t="s">
        <v>70</v>
      </c>
      <c r="AY212" s="149" t="s">
        <v>157</v>
      </c>
    </row>
    <row r="213" spans="2:65" s="14" customFormat="1">
      <c r="B213" s="154"/>
      <c r="D213" s="143" t="s">
        <v>163</v>
      </c>
      <c r="E213" s="155" t="s">
        <v>1</v>
      </c>
      <c r="F213" s="156" t="s">
        <v>166</v>
      </c>
      <c r="H213" s="157">
        <v>4004</v>
      </c>
      <c r="L213" s="154"/>
      <c r="M213" s="158"/>
      <c r="T213" s="159"/>
      <c r="AT213" s="155" t="s">
        <v>163</v>
      </c>
      <c r="AU213" s="155" t="s">
        <v>79</v>
      </c>
      <c r="AV213" s="14" t="s">
        <v>85</v>
      </c>
      <c r="AW213" s="14" t="s">
        <v>28</v>
      </c>
      <c r="AX213" s="14" t="s">
        <v>75</v>
      </c>
      <c r="AY213" s="155" t="s">
        <v>157</v>
      </c>
    </row>
    <row r="214" spans="2:65" s="1" customFormat="1" ht="33" customHeight="1">
      <c r="B214" s="128"/>
      <c r="C214" s="129" t="s">
        <v>202</v>
      </c>
      <c r="D214" s="129" t="s">
        <v>159</v>
      </c>
      <c r="E214" s="130" t="s">
        <v>255</v>
      </c>
      <c r="F214" s="131" t="s">
        <v>256</v>
      </c>
      <c r="G214" s="132" t="s">
        <v>162</v>
      </c>
      <c r="H214" s="133">
        <v>120120</v>
      </c>
      <c r="I214" s="134"/>
      <c r="J214" s="134">
        <f>ROUND(I214*H214,2)</f>
        <v>0</v>
      </c>
      <c r="K214" s="135"/>
      <c r="L214" s="28"/>
      <c r="M214" s="136" t="s">
        <v>1</v>
      </c>
      <c r="N214" s="137" t="s">
        <v>35</v>
      </c>
      <c r="O214" s="138">
        <v>0</v>
      </c>
      <c r="P214" s="138">
        <f>O214*H214</f>
        <v>0</v>
      </c>
      <c r="Q214" s="138">
        <v>0</v>
      </c>
      <c r="R214" s="138">
        <f>Q214*H214</f>
        <v>0</v>
      </c>
      <c r="S214" s="138">
        <v>0</v>
      </c>
      <c r="T214" s="139">
        <f>S214*H214</f>
        <v>0</v>
      </c>
      <c r="AR214" s="140" t="s">
        <v>85</v>
      </c>
      <c r="AT214" s="140" t="s">
        <v>159</v>
      </c>
      <c r="AU214" s="140" t="s">
        <v>79</v>
      </c>
      <c r="AY214" s="16" t="s">
        <v>157</v>
      </c>
      <c r="BE214" s="141">
        <f>IF(N214="základní",J214,0)</f>
        <v>0</v>
      </c>
      <c r="BF214" s="141">
        <f>IF(N214="snížená",J214,0)</f>
        <v>0</v>
      </c>
      <c r="BG214" s="141">
        <f>IF(N214="zákl. přenesená",J214,0)</f>
        <v>0</v>
      </c>
      <c r="BH214" s="141">
        <f>IF(N214="sníž. přenesená",J214,0)</f>
        <v>0</v>
      </c>
      <c r="BI214" s="141">
        <f>IF(N214="nulová",J214,0)</f>
        <v>0</v>
      </c>
      <c r="BJ214" s="16" t="s">
        <v>75</v>
      </c>
      <c r="BK214" s="141">
        <f>ROUND(I214*H214,2)</f>
        <v>0</v>
      </c>
      <c r="BL214" s="16" t="s">
        <v>85</v>
      </c>
      <c r="BM214" s="140" t="s">
        <v>257</v>
      </c>
    </row>
    <row r="215" spans="2:65" s="13" customFormat="1">
      <c r="B215" s="148"/>
      <c r="D215" s="143" t="s">
        <v>163</v>
      </c>
      <c r="E215" s="149" t="s">
        <v>1</v>
      </c>
      <c r="F215" s="150" t="s">
        <v>258</v>
      </c>
      <c r="H215" s="151">
        <v>120120</v>
      </c>
      <c r="L215" s="148"/>
      <c r="M215" s="152"/>
      <c r="T215" s="153"/>
      <c r="AT215" s="149" t="s">
        <v>163</v>
      </c>
      <c r="AU215" s="149" t="s">
        <v>79</v>
      </c>
      <c r="AV215" s="13" t="s">
        <v>79</v>
      </c>
      <c r="AW215" s="13" t="s">
        <v>28</v>
      </c>
      <c r="AX215" s="13" t="s">
        <v>70</v>
      </c>
      <c r="AY215" s="149" t="s">
        <v>157</v>
      </c>
    </row>
    <row r="216" spans="2:65" s="14" customFormat="1">
      <c r="B216" s="154"/>
      <c r="D216" s="143" t="s">
        <v>163</v>
      </c>
      <c r="E216" s="155" t="s">
        <v>1</v>
      </c>
      <c r="F216" s="156" t="s">
        <v>166</v>
      </c>
      <c r="H216" s="157">
        <v>120120</v>
      </c>
      <c r="L216" s="154"/>
      <c r="M216" s="158"/>
      <c r="T216" s="159"/>
      <c r="AT216" s="155" t="s">
        <v>163</v>
      </c>
      <c r="AU216" s="155" t="s">
        <v>79</v>
      </c>
      <c r="AV216" s="14" t="s">
        <v>85</v>
      </c>
      <c r="AW216" s="14" t="s">
        <v>28</v>
      </c>
      <c r="AX216" s="14" t="s">
        <v>75</v>
      </c>
      <c r="AY216" s="155" t="s">
        <v>157</v>
      </c>
    </row>
    <row r="217" spans="2:65" s="1" customFormat="1" ht="33" customHeight="1">
      <c r="B217" s="128"/>
      <c r="C217" s="129" t="s">
        <v>7</v>
      </c>
      <c r="D217" s="129" t="s">
        <v>159</v>
      </c>
      <c r="E217" s="130" t="s">
        <v>259</v>
      </c>
      <c r="F217" s="131" t="s">
        <v>260</v>
      </c>
      <c r="G217" s="132" t="s">
        <v>162</v>
      </c>
      <c r="H217" s="133">
        <v>4004</v>
      </c>
      <c r="I217" s="134"/>
      <c r="J217" s="134">
        <f>ROUND(I217*H217,2)</f>
        <v>0</v>
      </c>
      <c r="K217" s="135"/>
      <c r="L217" s="28"/>
      <c r="M217" s="136" t="s">
        <v>1</v>
      </c>
      <c r="N217" s="137" t="s">
        <v>35</v>
      </c>
      <c r="O217" s="138">
        <v>0</v>
      </c>
      <c r="P217" s="138">
        <f>O217*H217</f>
        <v>0</v>
      </c>
      <c r="Q217" s="138">
        <v>0</v>
      </c>
      <c r="R217" s="138">
        <f>Q217*H217</f>
        <v>0</v>
      </c>
      <c r="S217" s="138">
        <v>0</v>
      </c>
      <c r="T217" s="139">
        <f>S217*H217</f>
        <v>0</v>
      </c>
      <c r="AR217" s="140" t="s">
        <v>85</v>
      </c>
      <c r="AT217" s="140" t="s">
        <v>159</v>
      </c>
      <c r="AU217" s="140" t="s">
        <v>79</v>
      </c>
      <c r="AY217" s="16" t="s">
        <v>157</v>
      </c>
      <c r="BE217" s="141">
        <f>IF(N217="základní",J217,0)</f>
        <v>0</v>
      </c>
      <c r="BF217" s="141">
        <f>IF(N217="snížená",J217,0)</f>
        <v>0</v>
      </c>
      <c r="BG217" s="141">
        <f>IF(N217="zákl. přenesená",J217,0)</f>
        <v>0</v>
      </c>
      <c r="BH217" s="141">
        <f>IF(N217="sníž. přenesená",J217,0)</f>
        <v>0</v>
      </c>
      <c r="BI217" s="141">
        <f>IF(N217="nulová",J217,0)</f>
        <v>0</v>
      </c>
      <c r="BJ217" s="16" t="s">
        <v>75</v>
      </c>
      <c r="BK217" s="141">
        <f>ROUND(I217*H217,2)</f>
        <v>0</v>
      </c>
      <c r="BL217" s="16" t="s">
        <v>85</v>
      </c>
      <c r="BM217" s="140" t="s">
        <v>261</v>
      </c>
    </row>
    <row r="218" spans="2:65" s="1" customFormat="1" ht="24.15" customHeight="1">
      <c r="B218" s="128"/>
      <c r="C218" s="129" t="s">
        <v>208</v>
      </c>
      <c r="D218" s="129" t="s">
        <v>159</v>
      </c>
      <c r="E218" s="130" t="s">
        <v>262</v>
      </c>
      <c r="F218" s="131" t="s">
        <v>263</v>
      </c>
      <c r="G218" s="132" t="s">
        <v>192</v>
      </c>
      <c r="H218" s="133">
        <v>800.8</v>
      </c>
      <c r="I218" s="134"/>
      <c r="J218" s="134">
        <f>ROUND(I218*H218,2)</f>
        <v>0</v>
      </c>
      <c r="K218" s="135"/>
      <c r="L218" s="28"/>
      <c r="M218" s="136" t="s">
        <v>1</v>
      </c>
      <c r="N218" s="137" t="s">
        <v>35</v>
      </c>
      <c r="O218" s="138">
        <v>0</v>
      </c>
      <c r="P218" s="138">
        <f>O218*H218</f>
        <v>0</v>
      </c>
      <c r="Q218" s="138">
        <v>0</v>
      </c>
      <c r="R218" s="138">
        <f>Q218*H218</f>
        <v>0</v>
      </c>
      <c r="S218" s="138">
        <v>0</v>
      </c>
      <c r="T218" s="139">
        <f>S218*H218</f>
        <v>0</v>
      </c>
      <c r="AR218" s="140" t="s">
        <v>85</v>
      </c>
      <c r="AT218" s="140" t="s">
        <v>159</v>
      </c>
      <c r="AU218" s="140" t="s">
        <v>79</v>
      </c>
      <c r="AY218" s="16" t="s">
        <v>157</v>
      </c>
      <c r="BE218" s="141">
        <f>IF(N218="základní",J218,0)</f>
        <v>0</v>
      </c>
      <c r="BF218" s="141">
        <f>IF(N218="snížená",J218,0)</f>
        <v>0</v>
      </c>
      <c r="BG218" s="141">
        <f>IF(N218="zákl. přenesená",J218,0)</f>
        <v>0</v>
      </c>
      <c r="BH218" s="141">
        <f>IF(N218="sníž. přenesená",J218,0)</f>
        <v>0</v>
      </c>
      <c r="BI218" s="141">
        <f>IF(N218="nulová",J218,0)</f>
        <v>0</v>
      </c>
      <c r="BJ218" s="16" t="s">
        <v>75</v>
      </c>
      <c r="BK218" s="141">
        <f>ROUND(I218*H218,2)</f>
        <v>0</v>
      </c>
      <c r="BL218" s="16" t="s">
        <v>85</v>
      </c>
      <c r="BM218" s="140" t="s">
        <v>264</v>
      </c>
    </row>
    <row r="219" spans="2:65" s="1" customFormat="1" ht="24.15" customHeight="1">
      <c r="B219" s="128"/>
      <c r="C219" s="129" t="s">
        <v>265</v>
      </c>
      <c r="D219" s="129" t="s">
        <v>159</v>
      </c>
      <c r="E219" s="130" t="s">
        <v>266</v>
      </c>
      <c r="F219" s="131" t="s">
        <v>267</v>
      </c>
      <c r="G219" s="132" t="s">
        <v>268</v>
      </c>
      <c r="H219" s="133">
        <v>44</v>
      </c>
      <c r="I219" s="134"/>
      <c r="J219" s="134">
        <f>ROUND(I219*H219,2)</f>
        <v>0</v>
      </c>
      <c r="K219" s="135"/>
      <c r="L219" s="28"/>
      <c r="M219" s="136" t="s">
        <v>1</v>
      </c>
      <c r="N219" s="137" t="s">
        <v>35</v>
      </c>
      <c r="O219" s="138">
        <v>0</v>
      </c>
      <c r="P219" s="138">
        <f>O219*H219</f>
        <v>0</v>
      </c>
      <c r="Q219" s="138">
        <v>0</v>
      </c>
      <c r="R219" s="138">
        <f>Q219*H219</f>
        <v>0</v>
      </c>
      <c r="S219" s="138">
        <v>0</v>
      </c>
      <c r="T219" s="139">
        <f>S219*H219</f>
        <v>0</v>
      </c>
      <c r="AR219" s="140" t="s">
        <v>85</v>
      </c>
      <c r="AT219" s="140" t="s">
        <v>159</v>
      </c>
      <c r="AU219" s="140" t="s">
        <v>79</v>
      </c>
      <c r="AY219" s="16" t="s">
        <v>157</v>
      </c>
      <c r="BE219" s="141">
        <f>IF(N219="základní",J219,0)</f>
        <v>0</v>
      </c>
      <c r="BF219" s="141">
        <f>IF(N219="snížená",J219,0)</f>
        <v>0</v>
      </c>
      <c r="BG219" s="141">
        <f>IF(N219="zákl. přenesená",J219,0)</f>
        <v>0</v>
      </c>
      <c r="BH219" s="141">
        <f>IF(N219="sníž. přenesená",J219,0)</f>
        <v>0</v>
      </c>
      <c r="BI219" s="141">
        <f>IF(N219="nulová",J219,0)</f>
        <v>0</v>
      </c>
      <c r="BJ219" s="16" t="s">
        <v>75</v>
      </c>
      <c r="BK219" s="141">
        <f>ROUND(I219*H219,2)</f>
        <v>0</v>
      </c>
      <c r="BL219" s="16" t="s">
        <v>85</v>
      </c>
      <c r="BM219" s="140" t="s">
        <v>269</v>
      </c>
    </row>
    <row r="220" spans="2:65" s="12" customFormat="1">
      <c r="B220" s="142"/>
      <c r="D220" s="143" t="s">
        <v>163</v>
      </c>
      <c r="E220" s="144" t="s">
        <v>1</v>
      </c>
      <c r="F220" s="145" t="s">
        <v>270</v>
      </c>
      <c r="H220" s="144" t="s">
        <v>1</v>
      </c>
      <c r="L220" s="142"/>
      <c r="M220" s="146"/>
      <c r="T220" s="147"/>
      <c r="AT220" s="144" t="s">
        <v>163</v>
      </c>
      <c r="AU220" s="144" t="s">
        <v>79</v>
      </c>
      <c r="AV220" s="12" t="s">
        <v>75</v>
      </c>
      <c r="AW220" s="12" t="s">
        <v>28</v>
      </c>
      <c r="AX220" s="12" t="s">
        <v>70</v>
      </c>
      <c r="AY220" s="144" t="s">
        <v>157</v>
      </c>
    </row>
    <row r="221" spans="2:65" s="13" customFormat="1">
      <c r="B221" s="148"/>
      <c r="D221" s="143" t="s">
        <v>163</v>
      </c>
      <c r="E221" s="149" t="s">
        <v>1</v>
      </c>
      <c r="F221" s="150" t="s">
        <v>271</v>
      </c>
      <c r="H221" s="151">
        <v>32</v>
      </c>
      <c r="L221" s="148"/>
      <c r="M221" s="152"/>
      <c r="T221" s="153"/>
      <c r="AT221" s="149" t="s">
        <v>163</v>
      </c>
      <c r="AU221" s="149" t="s">
        <v>79</v>
      </c>
      <c r="AV221" s="13" t="s">
        <v>79</v>
      </c>
      <c r="AW221" s="13" t="s">
        <v>28</v>
      </c>
      <c r="AX221" s="13" t="s">
        <v>70</v>
      </c>
      <c r="AY221" s="149" t="s">
        <v>157</v>
      </c>
    </row>
    <row r="222" spans="2:65" s="12" customFormat="1">
      <c r="B222" s="142"/>
      <c r="D222" s="143" t="s">
        <v>163</v>
      </c>
      <c r="E222" s="144" t="s">
        <v>1</v>
      </c>
      <c r="F222" s="145" t="s">
        <v>272</v>
      </c>
      <c r="H222" s="144" t="s">
        <v>1</v>
      </c>
      <c r="L222" s="142"/>
      <c r="M222" s="146"/>
      <c r="T222" s="147"/>
      <c r="AT222" s="144" t="s">
        <v>163</v>
      </c>
      <c r="AU222" s="144" t="s">
        <v>79</v>
      </c>
      <c r="AV222" s="12" t="s">
        <v>75</v>
      </c>
      <c r="AW222" s="12" t="s">
        <v>28</v>
      </c>
      <c r="AX222" s="12" t="s">
        <v>70</v>
      </c>
      <c r="AY222" s="144" t="s">
        <v>157</v>
      </c>
    </row>
    <row r="223" spans="2:65" s="13" customFormat="1">
      <c r="B223" s="148"/>
      <c r="D223" s="143" t="s">
        <v>163</v>
      </c>
      <c r="E223" s="149" t="s">
        <v>1</v>
      </c>
      <c r="F223" s="150" t="s">
        <v>273</v>
      </c>
      <c r="H223" s="151">
        <v>12</v>
      </c>
      <c r="L223" s="148"/>
      <c r="M223" s="152"/>
      <c r="T223" s="153"/>
      <c r="AT223" s="149" t="s">
        <v>163</v>
      </c>
      <c r="AU223" s="149" t="s">
        <v>79</v>
      </c>
      <c r="AV223" s="13" t="s">
        <v>79</v>
      </c>
      <c r="AW223" s="13" t="s">
        <v>28</v>
      </c>
      <c r="AX223" s="13" t="s">
        <v>70</v>
      </c>
      <c r="AY223" s="149" t="s">
        <v>157</v>
      </c>
    </row>
    <row r="224" spans="2:65" s="14" customFormat="1">
      <c r="B224" s="154"/>
      <c r="D224" s="143" t="s">
        <v>163</v>
      </c>
      <c r="E224" s="155" t="s">
        <v>1</v>
      </c>
      <c r="F224" s="156" t="s">
        <v>166</v>
      </c>
      <c r="H224" s="157">
        <v>44</v>
      </c>
      <c r="L224" s="154"/>
      <c r="M224" s="158"/>
      <c r="T224" s="159"/>
      <c r="AT224" s="155" t="s">
        <v>163</v>
      </c>
      <c r="AU224" s="155" t="s">
        <v>79</v>
      </c>
      <c r="AV224" s="14" t="s">
        <v>85</v>
      </c>
      <c r="AW224" s="14" t="s">
        <v>28</v>
      </c>
      <c r="AX224" s="14" t="s">
        <v>75</v>
      </c>
      <c r="AY224" s="155" t="s">
        <v>157</v>
      </c>
    </row>
    <row r="225" spans="2:65" s="1" customFormat="1" ht="21.75" customHeight="1">
      <c r="B225" s="128"/>
      <c r="C225" s="129" t="s">
        <v>213</v>
      </c>
      <c r="D225" s="129" t="s">
        <v>159</v>
      </c>
      <c r="E225" s="130" t="s">
        <v>274</v>
      </c>
      <c r="F225" s="131" t="s">
        <v>275</v>
      </c>
      <c r="G225" s="132" t="s">
        <v>268</v>
      </c>
      <c r="H225" s="133">
        <v>44</v>
      </c>
      <c r="I225" s="134"/>
      <c r="J225" s="134">
        <f>ROUND(I225*H225,2)</f>
        <v>0</v>
      </c>
      <c r="K225" s="135"/>
      <c r="L225" s="28"/>
      <c r="M225" s="136" t="s">
        <v>1</v>
      </c>
      <c r="N225" s="137" t="s">
        <v>35</v>
      </c>
      <c r="O225" s="138">
        <v>0</v>
      </c>
      <c r="P225" s="138">
        <f>O225*H225</f>
        <v>0</v>
      </c>
      <c r="Q225" s="138">
        <v>0</v>
      </c>
      <c r="R225" s="138">
        <f>Q225*H225</f>
        <v>0</v>
      </c>
      <c r="S225" s="138">
        <v>0</v>
      </c>
      <c r="T225" s="139">
        <f>S225*H225</f>
        <v>0</v>
      </c>
      <c r="AR225" s="140" t="s">
        <v>85</v>
      </c>
      <c r="AT225" s="140" t="s">
        <v>159</v>
      </c>
      <c r="AU225" s="140" t="s">
        <v>79</v>
      </c>
      <c r="AY225" s="16" t="s">
        <v>157</v>
      </c>
      <c r="BE225" s="141">
        <f>IF(N225="základní",J225,0)</f>
        <v>0</v>
      </c>
      <c r="BF225" s="141">
        <f>IF(N225="snížená",J225,0)</f>
        <v>0</v>
      </c>
      <c r="BG225" s="141">
        <f>IF(N225="zákl. přenesená",J225,0)</f>
        <v>0</v>
      </c>
      <c r="BH225" s="141">
        <f>IF(N225="sníž. přenesená",J225,0)</f>
        <v>0</v>
      </c>
      <c r="BI225" s="141">
        <f>IF(N225="nulová",J225,0)</f>
        <v>0</v>
      </c>
      <c r="BJ225" s="16" t="s">
        <v>75</v>
      </c>
      <c r="BK225" s="141">
        <f>ROUND(I225*H225,2)</f>
        <v>0</v>
      </c>
      <c r="BL225" s="16" t="s">
        <v>85</v>
      </c>
      <c r="BM225" s="140" t="s">
        <v>276</v>
      </c>
    </row>
    <row r="226" spans="2:65" s="1" customFormat="1" ht="24.15" customHeight="1">
      <c r="B226" s="128"/>
      <c r="C226" s="129" t="s">
        <v>277</v>
      </c>
      <c r="D226" s="129" t="s">
        <v>159</v>
      </c>
      <c r="E226" s="130" t="s">
        <v>278</v>
      </c>
      <c r="F226" s="131" t="s">
        <v>279</v>
      </c>
      <c r="G226" s="132" t="s">
        <v>268</v>
      </c>
      <c r="H226" s="133">
        <v>1.752</v>
      </c>
      <c r="I226" s="134"/>
      <c r="J226" s="134">
        <f>ROUND(I226*H226,2)</f>
        <v>0</v>
      </c>
      <c r="K226" s="135"/>
      <c r="L226" s="28"/>
      <c r="M226" s="136" t="s">
        <v>1</v>
      </c>
      <c r="N226" s="137" t="s">
        <v>35</v>
      </c>
      <c r="O226" s="138">
        <v>0</v>
      </c>
      <c r="P226" s="138">
        <f>O226*H226</f>
        <v>0</v>
      </c>
      <c r="Q226" s="138">
        <v>0</v>
      </c>
      <c r="R226" s="138">
        <f>Q226*H226</f>
        <v>0</v>
      </c>
      <c r="S226" s="138">
        <v>0</v>
      </c>
      <c r="T226" s="139">
        <f>S226*H226</f>
        <v>0</v>
      </c>
      <c r="AR226" s="140" t="s">
        <v>85</v>
      </c>
      <c r="AT226" s="140" t="s">
        <v>159</v>
      </c>
      <c r="AU226" s="140" t="s">
        <v>79</v>
      </c>
      <c r="AY226" s="16" t="s">
        <v>157</v>
      </c>
      <c r="BE226" s="141">
        <f>IF(N226="základní",J226,0)</f>
        <v>0</v>
      </c>
      <c r="BF226" s="141">
        <f>IF(N226="snížená",J226,0)</f>
        <v>0</v>
      </c>
      <c r="BG226" s="141">
        <f>IF(N226="zákl. přenesená",J226,0)</f>
        <v>0</v>
      </c>
      <c r="BH226" s="141">
        <f>IF(N226="sníž. přenesená",J226,0)</f>
        <v>0</v>
      </c>
      <c r="BI226" s="141">
        <f>IF(N226="nulová",J226,0)</f>
        <v>0</v>
      </c>
      <c r="BJ226" s="16" t="s">
        <v>75</v>
      </c>
      <c r="BK226" s="141">
        <f>ROUND(I226*H226,2)</f>
        <v>0</v>
      </c>
      <c r="BL226" s="16" t="s">
        <v>85</v>
      </c>
      <c r="BM226" s="140" t="s">
        <v>280</v>
      </c>
    </row>
    <row r="227" spans="2:65" s="12" customFormat="1">
      <c r="B227" s="142"/>
      <c r="D227" s="143" t="s">
        <v>163</v>
      </c>
      <c r="E227" s="144" t="s">
        <v>1</v>
      </c>
      <c r="F227" s="145" t="s">
        <v>281</v>
      </c>
      <c r="H227" s="144" t="s">
        <v>1</v>
      </c>
      <c r="L227" s="142"/>
      <c r="M227" s="146"/>
      <c r="T227" s="147"/>
      <c r="AT227" s="144" t="s">
        <v>163</v>
      </c>
      <c r="AU227" s="144" t="s">
        <v>79</v>
      </c>
      <c r="AV227" s="12" t="s">
        <v>75</v>
      </c>
      <c r="AW227" s="12" t="s">
        <v>28</v>
      </c>
      <c r="AX227" s="12" t="s">
        <v>70</v>
      </c>
      <c r="AY227" s="144" t="s">
        <v>157</v>
      </c>
    </row>
    <row r="228" spans="2:65" s="13" customFormat="1">
      <c r="B228" s="148"/>
      <c r="D228" s="143" t="s">
        <v>163</v>
      </c>
      <c r="E228" s="149" t="s">
        <v>1</v>
      </c>
      <c r="F228" s="150" t="s">
        <v>282</v>
      </c>
      <c r="H228" s="151">
        <v>1.7514999999999998</v>
      </c>
      <c r="L228" s="148"/>
      <c r="M228" s="152"/>
      <c r="T228" s="153"/>
      <c r="AT228" s="149" t="s">
        <v>163</v>
      </c>
      <c r="AU228" s="149" t="s">
        <v>79</v>
      </c>
      <c r="AV228" s="13" t="s">
        <v>79</v>
      </c>
      <c r="AW228" s="13" t="s">
        <v>28</v>
      </c>
      <c r="AX228" s="13" t="s">
        <v>70</v>
      </c>
      <c r="AY228" s="149" t="s">
        <v>157</v>
      </c>
    </row>
    <row r="229" spans="2:65" s="14" customFormat="1">
      <c r="B229" s="154"/>
      <c r="D229" s="143" t="s">
        <v>163</v>
      </c>
      <c r="E229" s="155" t="s">
        <v>1</v>
      </c>
      <c r="F229" s="156" t="s">
        <v>166</v>
      </c>
      <c r="H229" s="157">
        <v>1.7514999999999998</v>
      </c>
      <c r="L229" s="154"/>
      <c r="M229" s="158"/>
      <c r="T229" s="159"/>
      <c r="AT229" s="155" t="s">
        <v>163</v>
      </c>
      <c r="AU229" s="155" t="s">
        <v>79</v>
      </c>
      <c r="AV229" s="14" t="s">
        <v>85</v>
      </c>
      <c r="AW229" s="14" t="s">
        <v>28</v>
      </c>
      <c r="AX229" s="14" t="s">
        <v>75</v>
      </c>
      <c r="AY229" s="155" t="s">
        <v>157</v>
      </c>
    </row>
    <row r="230" spans="2:65" s="1" customFormat="1" ht="24.15" customHeight="1">
      <c r="B230" s="128"/>
      <c r="C230" s="129" t="s">
        <v>218</v>
      </c>
      <c r="D230" s="129" t="s">
        <v>159</v>
      </c>
      <c r="E230" s="130" t="s">
        <v>283</v>
      </c>
      <c r="F230" s="131" t="s">
        <v>284</v>
      </c>
      <c r="G230" s="132" t="s">
        <v>192</v>
      </c>
      <c r="H230" s="133">
        <v>6.5209999999999999</v>
      </c>
      <c r="I230" s="134"/>
      <c r="J230" s="134">
        <f>ROUND(I230*H230,2)</f>
        <v>0</v>
      </c>
      <c r="K230" s="135"/>
      <c r="L230" s="28"/>
      <c r="M230" s="136" t="s">
        <v>1</v>
      </c>
      <c r="N230" s="137" t="s">
        <v>35</v>
      </c>
      <c r="O230" s="138">
        <v>0</v>
      </c>
      <c r="P230" s="138">
        <f>O230*H230</f>
        <v>0</v>
      </c>
      <c r="Q230" s="138">
        <v>0</v>
      </c>
      <c r="R230" s="138">
        <f>Q230*H230</f>
        <v>0</v>
      </c>
      <c r="S230" s="138">
        <v>0</v>
      </c>
      <c r="T230" s="139">
        <f>S230*H230</f>
        <v>0</v>
      </c>
      <c r="AR230" s="140" t="s">
        <v>85</v>
      </c>
      <c r="AT230" s="140" t="s">
        <v>159</v>
      </c>
      <c r="AU230" s="140" t="s">
        <v>79</v>
      </c>
      <c r="AY230" s="16" t="s">
        <v>157</v>
      </c>
      <c r="BE230" s="141">
        <f>IF(N230="základní",J230,0)</f>
        <v>0</v>
      </c>
      <c r="BF230" s="141">
        <f>IF(N230="snížená",J230,0)</f>
        <v>0</v>
      </c>
      <c r="BG230" s="141">
        <f>IF(N230="zákl. přenesená",J230,0)</f>
        <v>0</v>
      </c>
      <c r="BH230" s="141">
        <f>IF(N230="sníž. přenesená",J230,0)</f>
        <v>0</v>
      </c>
      <c r="BI230" s="141">
        <f>IF(N230="nulová",J230,0)</f>
        <v>0</v>
      </c>
      <c r="BJ230" s="16" t="s">
        <v>75</v>
      </c>
      <c r="BK230" s="141">
        <f>ROUND(I230*H230,2)</f>
        <v>0</v>
      </c>
      <c r="BL230" s="16" t="s">
        <v>85</v>
      </c>
      <c r="BM230" s="140" t="s">
        <v>285</v>
      </c>
    </row>
    <row r="231" spans="2:65" s="12" customFormat="1">
      <c r="B231" s="142"/>
      <c r="D231" s="143" t="s">
        <v>163</v>
      </c>
      <c r="E231" s="144" t="s">
        <v>1</v>
      </c>
      <c r="F231" s="145" t="s">
        <v>286</v>
      </c>
      <c r="H231" s="144" t="s">
        <v>1</v>
      </c>
      <c r="L231" s="142"/>
      <c r="M231" s="146"/>
      <c r="T231" s="147"/>
      <c r="AT231" s="144" t="s">
        <v>163</v>
      </c>
      <c r="AU231" s="144" t="s">
        <v>79</v>
      </c>
      <c r="AV231" s="12" t="s">
        <v>75</v>
      </c>
      <c r="AW231" s="12" t="s">
        <v>28</v>
      </c>
      <c r="AX231" s="12" t="s">
        <v>70</v>
      </c>
      <c r="AY231" s="144" t="s">
        <v>157</v>
      </c>
    </row>
    <row r="232" spans="2:65" s="13" customFormat="1">
      <c r="B232" s="148"/>
      <c r="D232" s="143" t="s">
        <v>163</v>
      </c>
      <c r="E232" s="149" t="s">
        <v>1</v>
      </c>
      <c r="F232" s="150" t="s">
        <v>287</v>
      </c>
      <c r="H232" s="151">
        <v>6.52095</v>
      </c>
      <c r="L232" s="148"/>
      <c r="M232" s="152"/>
      <c r="T232" s="153"/>
      <c r="AT232" s="149" t="s">
        <v>163</v>
      </c>
      <c r="AU232" s="149" t="s">
        <v>79</v>
      </c>
      <c r="AV232" s="13" t="s">
        <v>79</v>
      </c>
      <c r="AW232" s="13" t="s">
        <v>28</v>
      </c>
      <c r="AX232" s="13" t="s">
        <v>70</v>
      </c>
      <c r="AY232" s="149" t="s">
        <v>157</v>
      </c>
    </row>
    <row r="233" spans="2:65" s="14" customFormat="1">
      <c r="B233" s="154"/>
      <c r="D233" s="143" t="s">
        <v>163</v>
      </c>
      <c r="E233" s="155" t="s">
        <v>1</v>
      </c>
      <c r="F233" s="156" t="s">
        <v>166</v>
      </c>
      <c r="H233" s="157">
        <v>6.52095</v>
      </c>
      <c r="L233" s="154"/>
      <c r="M233" s="158"/>
      <c r="T233" s="159"/>
      <c r="AT233" s="155" t="s">
        <v>163</v>
      </c>
      <c r="AU233" s="155" t="s">
        <v>79</v>
      </c>
      <c r="AV233" s="14" t="s">
        <v>85</v>
      </c>
      <c r="AW233" s="14" t="s">
        <v>28</v>
      </c>
      <c r="AX233" s="14" t="s">
        <v>75</v>
      </c>
      <c r="AY233" s="155" t="s">
        <v>157</v>
      </c>
    </row>
    <row r="234" spans="2:65" s="1" customFormat="1" ht="33" customHeight="1">
      <c r="B234" s="128"/>
      <c r="C234" s="129" t="s">
        <v>288</v>
      </c>
      <c r="D234" s="129" t="s">
        <v>159</v>
      </c>
      <c r="E234" s="130" t="s">
        <v>289</v>
      </c>
      <c r="F234" s="131" t="s">
        <v>290</v>
      </c>
      <c r="G234" s="132" t="s">
        <v>192</v>
      </c>
      <c r="H234" s="133">
        <v>800.8</v>
      </c>
      <c r="I234" s="134"/>
      <c r="J234" s="134">
        <f>ROUND(I234*H234,2)</f>
        <v>0</v>
      </c>
      <c r="K234" s="135"/>
      <c r="L234" s="28"/>
      <c r="M234" s="136" t="s">
        <v>1</v>
      </c>
      <c r="N234" s="137" t="s">
        <v>35</v>
      </c>
      <c r="O234" s="138">
        <v>0</v>
      </c>
      <c r="P234" s="138">
        <f>O234*H234</f>
        <v>0</v>
      </c>
      <c r="Q234" s="138">
        <v>0</v>
      </c>
      <c r="R234" s="138">
        <f>Q234*H234</f>
        <v>0</v>
      </c>
      <c r="S234" s="138">
        <v>0</v>
      </c>
      <c r="T234" s="139">
        <f>S234*H234</f>
        <v>0</v>
      </c>
      <c r="AR234" s="140" t="s">
        <v>85</v>
      </c>
      <c r="AT234" s="140" t="s">
        <v>159</v>
      </c>
      <c r="AU234" s="140" t="s">
        <v>79</v>
      </c>
      <c r="AY234" s="16" t="s">
        <v>157</v>
      </c>
      <c r="BE234" s="141">
        <f>IF(N234="základní",J234,0)</f>
        <v>0</v>
      </c>
      <c r="BF234" s="141">
        <f>IF(N234="snížená",J234,0)</f>
        <v>0</v>
      </c>
      <c r="BG234" s="141">
        <f>IF(N234="zákl. přenesená",J234,0)</f>
        <v>0</v>
      </c>
      <c r="BH234" s="141">
        <f>IF(N234="sníž. přenesená",J234,0)</f>
        <v>0</v>
      </c>
      <c r="BI234" s="141">
        <f>IF(N234="nulová",J234,0)</f>
        <v>0</v>
      </c>
      <c r="BJ234" s="16" t="s">
        <v>75</v>
      </c>
      <c r="BK234" s="141">
        <f>ROUND(I234*H234,2)</f>
        <v>0</v>
      </c>
      <c r="BL234" s="16" t="s">
        <v>85</v>
      </c>
      <c r="BM234" s="140" t="s">
        <v>291</v>
      </c>
    </row>
    <row r="235" spans="2:65" s="12" customFormat="1">
      <c r="B235" s="142"/>
      <c r="D235" s="143" t="s">
        <v>163</v>
      </c>
      <c r="E235" s="144" t="s">
        <v>1</v>
      </c>
      <c r="F235" s="145" t="s">
        <v>209</v>
      </c>
      <c r="H235" s="144" t="s">
        <v>1</v>
      </c>
      <c r="L235" s="142"/>
      <c r="M235" s="146"/>
      <c r="T235" s="147"/>
      <c r="AT235" s="144" t="s">
        <v>163</v>
      </c>
      <c r="AU235" s="144" t="s">
        <v>79</v>
      </c>
      <c r="AV235" s="12" t="s">
        <v>75</v>
      </c>
      <c r="AW235" s="12" t="s">
        <v>28</v>
      </c>
      <c r="AX235" s="12" t="s">
        <v>70</v>
      </c>
      <c r="AY235" s="144" t="s">
        <v>157</v>
      </c>
    </row>
    <row r="236" spans="2:65" s="13" customFormat="1">
      <c r="B236" s="148"/>
      <c r="D236" s="143" t="s">
        <v>163</v>
      </c>
      <c r="E236" s="149" t="s">
        <v>1</v>
      </c>
      <c r="F236" s="150" t="s">
        <v>210</v>
      </c>
      <c r="H236" s="151">
        <v>800.8</v>
      </c>
      <c r="L236" s="148"/>
      <c r="M236" s="152"/>
      <c r="T236" s="153"/>
      <c r="AT236" s="149" t="s">
        <v>163</v>
      </c>
      <c r="AU236" s="149" t="s">
        <v>79</v>
      </c>
      <c r="AV236" s="13" t="s">
        <v>79</v>
      </c>
      <c r="AW236" s="13" t="s">
        <v>28</v>
      </c>
      <c r="AX236" s="13" t="s">
        <v>70</v>
      </c>
      <c r="AY236" s="149" t="s">
        <v>157</v>
      </c>
    </row>
    <row r="237" spans="2:65" s="14" customFormat="1">
      <c r="B237" s="154"/>
      <c r="D237" s="143" t="s">
        <v>163</v>
      </c>
      <c r="E237" s="155" t="s">
        <v>1</v>
      </c>
      <c r="F237" s="156" t="s">
        <v>166</v>
      </c>
      <c r="H237" s="157">
        <v>800.8</v>
      </c>
      <c r="L237" s="154"/>
      <c r="M237" s="158"/>
      <c r="T237" s="159"/>
      <c r="AT237" s="155" t="s">
        <v>163</v>
      </c>
      <c r="AU237" s="155" t="s">
        <v>79</v>
      </c>
      <c r="AV237" s="14" t="s">
        <v>85</v>
      </c>
      <c r="AW237" s="14" t="s">
        <v>28</v>
      </c>
      <c r="AX237" s="14" t="s">
        <v>75</v>
      </c>
      <c r="AY237" s="155" t="s">
        <v>157</v>
      </c>
    </row>
    <row r="238" spans="2:65" s="1" customFormat="1" ht="33" customHeight="1">
      <c r="B238" s="128"/>
      <c r="C238" s="129" t="s">
        <v>222</v>
      </c>
      <c r="D238" s="129" t="s">
        <v>159</v>
      </c>
      <c r="E238" s="130" t="s">
        <v>292</v>
      </c>
      <c r="F238" s="131" t="s">
        <v>293</v>
      </c>
      <c r="G238" s="132" t="s">
        <v>192</v>
      </c>
      <c r="H238" s="133">
        <v>844.61699999999996</v>
      </c>
      <c r="I238" s="134"/>
      <c r="J238" s="134">
        <f>ROUND(I238*H238,2)</f>
        <v>0</v>
      </c>
      <c r="K238" s="135"/>
      <c r="L238" s="28"/>
      <c r="M238" s="136" t="s">
        <v>1</v>
      </c>
      <c r="N238" s="137" t="s">
        <v>35</v>
      </c>
      <c r="O238" s="138">
        <v>0</v>
      </c>
      <c r="P238" s="138">
        <f>O238*H238</f>
        <v>0</v>
      </c>
      <c r="Q238" s="138">
        <v>0</v>
      </c>
      <c r="R238" s="138">
        <f>Q238*H238</f>
        <v>0</v>
      </c>
      <c r="S238" s="138">
        <v>0</v>
      </c>
      <c r="T238" s="139">
        <f>S238*H238</f>
        <v>0</v>
      </c>
      <c r="AR238" s="140" t="s">
        <v>85</v>
      </c>
      <c r="AT238" s="140" t="s">
        <v>159</v>
      </c>
      <c r="AU238" s="140" t="s">
        <v>79</v>
      </c>
      <c r="AY238" s="16" t="s">
        <v>157</v>
      </c>
      <c r="BE238" s="141">
        <f>IF(N238="základní",J238,0)</f>
        <v>0</v>
      </c>
      <c r="BF238" s="141">
        <f>IF(N238="snížená",J238,0)</f>
        <v>0</v>
      </c>
      <c r="BG238" s="141">
        <f>IF(N238="zákl. přenesená",J238,0)</f>
        <v>0</v>
      </c>
      <c r="BH238" s="141">
        <f>IF(N238="sníž. přenesená",J238,0)</f>
        <v>0</v>
      </c>
      <c r="BI238" s="141">
        <f>IF(N238="nulová",J238,0)</f>
        <v>0</v>
      </c>
      <c r="BJ238" s="16" t="s">
        <v>75</v>
      </c>
      <c r="BK238" s="141">
        <f>ROUND(I238*H238,2)</f>
        <v>0</v>
      </c>
      <c r="BL238" s="16" t="s">
        <v>85</v>
      </c>
      <c r="BM238" s="140" t="s">
        <v>294</v>
      </c>
    </row>
    <row r="239" spans="2:65" s="11" customFormat="1" ht="22.8" customHeight="1">
      <c r="B239" s="117"/>
      <c r="D239" s="118" t="s">
        <v>69</v>
      </c>
      <c r="E239" s="126" t="s">
        <v>295</v>
      </c>
      <c r="F239" s="126" t="s">
        <v>296</v>
      </c>
      <c r="J239" s="127">
        <f>BK239</f>
        <v>0</v>
      </c>
      <c r="L239" s="117"/>
      <c r="M239" s="121"/>
      <c r="P239" s="122">
        <f>SUM(P240:P246)</f>
        <v>0</v>
      </c>
      <c r="R239" s="122">
        <f>SUM(R240:R246)</f>
        <v>0</v>
      </c>
      <c r="T239" s="123">
        <f>SUM(T240:T246)</f>
        <v>0</v>
      </c>
      <c r="AR239" s="118" t="s">
        <v>75</v>
      </c>
      <c r="AT239" s="124" t="s">
        <v>69</v>
      </c>
      <c r="AU239" s="124" t="s">
        <v>75</v>
      </c>
      <c r="AY239" s="118" t="s">
        <v>157</v>
      </c>
      <c r="BK239" s="125">
        <f>SUM(BK240:BK246)</f>
        <v>0</v>
      </c>
    </row>
    <row r="240" spans="2:65" s="1" customFormat="1" ht="24.15" customHeight="1">
      <c r="B240" s="128"/>
      <c r="C240" s="129" t="s">
        <v>297</v>
      </c>
      <c r="D240" s="129" t="s">
        <v>159</v>
      </c>
      <c r="E240" s="130" t="s">
        <v>298</v>
      </c>
      <c r="F240" s="131" t="s">
        <v>299</v>
      </c>
      <c r="G240" s="132" t="s">
        <v>176</v>
      </c>
      <c r="H240" s="133">
        <v>3.6360000000000001</v>
      </c>
      <c r="I240" s="134"/>
      <c r="J240" s="134">
        <f>ROUND(I240*H240,2)</f>
        <v>0</v>
      </c>
      <c r="K240" s="135"/>
      <c r="L240" s="28"/>
      <c r="M240" s="136" t="s">
        <v>1</v>
      </c>
      <c r="N240" s="137" t="s">
        <v>35</v>
      </c>
      <c r="O240" s="138">
        <v>0</v>
      </c>
      <c r="P240" s="138">
        <f>O240*H240</f>
        <v>0</v>
      </c>
      <c r="Q240" s="138">
        <v>0</v>
      </c>
      <c r="R240" s="138">
        <f>Q240*H240</f>
        <v>0</v>
      </c>
      <c r="S240" s="138">
        <v>0</v>
      </c>
      <c r="T240" s="139">
        <f>S240*H240</f>
        <v>0</v>
      </c>
      <c r="AR240" s="140" t="s">
        <v>85</v>
      </c>
      <c r="AT240" s="140" t="s">
        <v>159</v>
      </c>
      <c r="AU240" s="140" t="s">
        <v>79</v>
      </c>
      <c r="AY240" s="16" t="s">
        <v>157</v>
      </c>
      <c r="BE240" s="141">
        <f>IF(N240="základní",J240,0)</f>
        <v>0</v>
      </c>
      <c r="BF240" s="141">
        <f>IF(N240="snížená",J240,0)</f>
        <v>0</v>
      </c>
      <c r="BG240" s="141">
        <f>IF(N240="zákl. přenesená",J240,0)</f>
        <v>0</v>
      </c>
      <c r="BH240" s="141">
        <f>IF(N240="sníž. přenesená",J240,0)</f>
        <v>0</v>
      </c>
      <c r="BI240" s="141">
        <f>IF(N240="nulová",J240,0)</f>
        <v>0</v>
      </c>
      <c r="BJ240" s="16" t="s">
        <v>75</v>
      </c>
      <c r="BK240" s="141">
        <f>ROUND(I240*H240,2)</f>
        <v>0</v>
      </c>
      <c r="BL240" s="16" t="s">
        <v>85</v>
      </c>
      <c r="BM240" s="140" t="s">
        <v>300</v>
      </c>
    </row>
    <row r="241" spans="2:65" s="1" customFormat="1" ht="33" customHeight="1">
      <c r="B241" s="128"/>
      <c r="C241" s="129" t="s">
        <v>229</v>
      </c>
      <c r="D241" s="129" t="s">
        <v>159</v>
      </c>
      <c r="E241" s="130" t="s">
        <v>301</v>
      </c>
      <c r="F241" s="131" t="s">
        <v>302</v>
      </c>
      <c r="G241" s="132" t="s">
        <v>176</v>
      </c>
      <c r="H241" s="133">
        <v>3.6360000000000001</v>
      </c>
      <c r="I241" s="134"/>
      <c r="J241" s="134">
        <f>ROUND(I241*H241,2)</f>
        <v>0</v>
      </c>
      <c r="K241" s="135"/>
      <c r="L241" s="28"/>
      <c r="M241" s="136" t="s">
        <v>1</v>
      </c>
      <c r="N241" s="137" t="s">
        <v>35</v>
      </c>
      <c r="O241" s="138">
        <v>0</v>
      </c>
      <c r="P241" s="138">
        <f>O241*H241</f>
        <v>0</v>
      </c>
      <c r="Q241" s="138">
        <v>0</v>
      </c>
      <c r="R241" s="138">
        <f>Q241*H241</f>
        <v>0</v>
      </c>
      <c r="S241" s="138">
        <v>0</v>
      </c>
      <c r="T241" s="139">
        <f>S241*H241</f>
        <v>0</v>
      </c>
      <c r="AR241" s="140" t="s">
        <v>85</v>
      </c>
      <c r="AT241" s="140" t="s">
        <v>159</v>
      </c>
      <c r="AU241" s="140" t="s">
        <v>79</v>
      </c>
      <c r="AY241" s="16" t="s">
        <v>157</v>
      </c>
      <c r="BE241" s="141">
        <f>IF(N241="základní",J241,0)</f>
        <v>0</v>
      </c>
      <c r="BF241" s="141">
        <f>IF(N241="snížená",J241,0)</f>
        <v>0</v>
      </c>
      <c r="BG241" s="141">
        <f>IF(N241="zákl. přenesená",J241,0)</f>
        <v>0</v>
      </c>
      <c r="BH241" s="141">
        <f>IF(N241="sníž. přenesená",J241,0)</f>
        <v>0</v>
      </c>
      <c r="BI241" s="141">
        <f>IF(N241="nulová",J241,0)</f>
        <v>0</v>
      </c>
      <c r="BJ241" s="16" t="s">
        <v>75</v>
      </c>
      <c r="BK241" s="141">
        <f>ROUND(I241*H241,2)</f>
        <v>0</v>
      </c>
      <c r="BL241" s="16" t="s">
        <v>85</v>
      </c>
      <c r="BM241" s="140" t="s">
        <v>303</v>
      </c>
    </row>
    <row r="242" spans="2:65" s="1" customFormat="1" ht="24.15" customHeight="1">
      <c r="B242" s="128"/>
      <c r="C242" s="129" t="s">
        <v>304</v>
      </c>
      <c r="D242" s="129" t="s">
        <v>159</v>
      </c>
      <c r="E242" s="130" t="s">
        <v>305</v>
      </c>
      <c r="F242" s="131" t="s">
        <v>306</v>
      </c>
      <c r="G242" s="132" t="s">
        <v>176</v>
      </c>
      <c r="H242" s="133">
        <v>3.6360000000000001</v>
      </c>
      <c r="I242" s="134"/>
      <c r="J242" s="134">
        <f>ROUND(I242*H242,2)</f>
        <v>0</v>
      </c>
      <c r="K242" s="135"/>
      <c r="L242" s="28"/>
      <c r="M242" s="136" t="s">
        <v>1</v>
      </c>
      <c r="N242" s="137" t="s">
        <v>35</v>
      </c>
      <c r="O242" s="138">
        <v>0</v>
      </c>
      <c r="P242" s="138">
        <f>O242*H242</f>
        <v>0</v>
      </c>
      <c r="Q242" s="138">
        <v>0</v>
      </c>
      <c r="R242" s="138">
        <f>Q242*H242</f>
        <v>0</v>
      </c>
      <c r="S242" s="138">
        <v>0</v>
      </c>
      <c r="T242" s="139">
        <f>S242*H242</f>
        <v>0</v>
      </c>
      <c r="AR242" s="140" t="s">
        <v>85</v>
      </c>
      <c r="AT242" s="140" t="s">
        <v>159</v>
      </c>
      <c r="AU242" s="140" t="s">
        <v>79</v>
      </c>
      <c r="AY242" s="16" t="s">
        <v>157</v>
      </c>
      <c r="BE242" s="141">
        <f>IF(N242="základní",J242,0)</f>
        <v>0</v>
      </c>
      <c r="BF242" s="141">
        <f>IF(N242="snížená",J242,0)</f>
        <v>0</v>
      </c>
      <c r="BG242" s="141">
        <f>IF(N242="zákl. přenesená",J242,0)</f>
        <v>0</v>
      </c>
      <c r="BH242" s="141">
        <f>IF(N242="sníž. přenesená",J242,0)</f>
        <v>0</v>
      </c>
      <c r="BI242" s="141">
        <f>IF(N242="nulová",J242,0)</f>
        <v>0</v>
      </c>
      <c r="BJ242" s="16" t="s">
        <v>75</v>
      </c>
      <c r="BK242" s="141">
        <f>ROUND(I242*H242,2)</f>
        <v>0</v>
      </c>
      <c r="BL242" s="16" t="s">
        <v>85</v>
      </c>
      <c r="BM242" s="140" t="s">
        <v>307</v>
      </c>
    </row>
    <row r="243" spans="2:65" s="1" customFormat="1" ht="24.15" customHeight="1">
      <c r="B243" s="128"/>
      <c r="C243" s="129" t="s">
        <v>235</v>
      </c>
      <c r="D243" s="129" t="s">
        <v>159</v>
      </c>
      <c r="E243" s="130" t="s">
        <v>308</v>
      </c>
      <c r="F243" s="131" t="s">
        <v>309</v>
      </c>
      <c r="G243" s="132" t="s">
        <v>176</v>
      </c>
      <c r="H243" s="133">
        <v>54.54</v>
      </c>
      <c r="I243" s="134"/>
      <c r="J243" s="134">
        <f>ROUND(I243*H243,2)</f>
        <v>0</v>
      </c>
      <c r="K243" s="135"/>
      <c r="L243" s="28"/>
      <c r="M243" s="136" t="s">
        <v>1</v>
      </c>
      <c r="N243" s="137" t="s">
        <v>35</v>
      </c>
      <c r="O243" s="138">
        <v>0</v>
      </c>
      <c r="P243" s="138">
        <f>O243*H243</f>
        <v>0</v>
      </c>
      <c r="Q243" s="138">
        <v>0</v>
      </c>
      <c r="R243" s="138">
        <f>Q243*H243</f>
        <v>0</v>
      </c>
      <c r="S243" s="138">
        <v>0</v>
      </c>
      <c r="T243" s="139">
        <f>S243*H243</f>
        <v>0</v>
      </c>
      <c r="AR243" s="140" t="s">
        <v>85</v>
      </c>
      <c r="AT243" s="140" t="s">
        <v>159</v>
      </c>
      <c r="AU243" s="140" t="s">
        <v>79</v>
      </c>
      <c r="AY243" s="16" t="s">
        <v>157</v>
      </c>
      <c r="BE243" s="141">
        <f>IF(N243="základní",J243,0)</f>
        <v>0</v>
      </c>
      <c r="BF243" s="141">
        <f>IF(N243="snížená",J243,0)</f>
        <v>0</v>
      </c>
      <c r="BG243" s="141">
        <f>IF(N243="zákl. přenesená",J243,0)</f>
        <v>0</v>
      </c>
      <c r="BH243" s="141">
        <f>IF(N243="sníž. přenesená",J243,0)</f>
        <v>0</v>
      </c>
      <c r="BI243" s="141">
        <f>IF(N243="nulová",J243,0)</f>
        <v>0</v>
      </c>
      <c r="BJ243" s="16" t="s">
        <v>75</v>
      </c>
      <c r="BK243" s="141">
        <f>ROUND(I243*H243,2)</f>
        <v>0</v>
      </c>
      <c r="BL243" s="16" t="s">
        <v>85</v>
      </c>
      <c r="BM243" s="140" t="s">
        <v>310</v>
      </c>
    </row>
    <row r="244" spans="2:65" s="13" customFormat="1">
      <c r="B244" s="148"/>
      <c r="D244" s="143" t="s">
        <v>163</v>
      </c>
      <c r="E244" s="149" t="s">
        <v>1</v>
      </c>
      <c r="F244" s="150" t="s">
        <v>311</v>
      </c>
      <c r="H244" s="151">
        <v>54.54</v>
      </c>
      <c r="L244" s="148"/>
      <c r="M244" s="152"/>
      <c r="T244" s="153"/>
      <c r="AT244" s="149" t="s">
        <v>163</v>
      </c>
      <c r="AU244" s="149" t="s">
        <v>79</v>
      </c>
      <c r="AV244" s="13" t="s">
        <v>79</v>
      </c>
      <c r="AW244" s="13" t="s">
        <v>28</v>
      </c>
      <c r="AX244" s="13" t="s">
        <v>70</v>
      </c>
      <c r="AY244" s="149" t="s">
        <v>157</v>
      </c>
    </row>
    <row r="245" spans="2:65" s="14" customFormat="1">
      <c r="B245" s="154"/>
      <c r="D245" s="143" t="s">
        <v>163</v>
      </c>
      <c r="E245" s="155" t="s">
        <v>1</v>
      </c>
      <c r="F245" s="156" t="s">
        <v>166</v>
      </c>
      <c r="H245" s="157">
        <v>54.54</v>
      </c>
      <c r="L245" s="154"/>
      <c r="M245" s="158"/>
      <c r="T245" s="159"/>
      <c r="AT245" s="155" t="s">
        <v>163</v>
      </c>
      <c r="AU245" s="155" t="s">
        <v>79</v>
      </c>
      <c r="AV245" s="14" t="s">
        <v>85</v>
      </c>
      <c r="AW245" s="14" t="s">
        <v>28</v>
      </c>
      <c r="AX245" s="14" t="s">
        <v>75</v>
      </c>
      <c r="AY245" s="155" t="s">
        <v>157</v>
      </c>
    </row>
    <row r="246" spans="2:65" s="1" customFormat="1" ht="33" customHeight="1">
      <c r="B246" s="128"/>
      <c r="C246" s="129" t="s">
        <v>312</v>
      </c>
      <c r="D246" s="129" t="s">
        <v>159</v>
      </c>
      <c r="E246" s="130" t="s">
        <v>313</v>
      </c>
      <c r="F246" s="131" t="s">
        <v>314</v>
      </c>
      <c r="G246" s="132" t="s">
        <v>176</v>
      </c>
      <c r="H246" s="133">
        <v>3.6360000000000001</v>
      </c>
      <c r="I246" s="134"/>
      <c r="J246" s="134">
        <f>ROUND(I246*H246,2)</f>
        <v>0</v>
      </c>
      <c r="K246" s="135"/>
      <c r="L246" s="28"/>
      <c r="M246" s="136" t="s">
        <v>1</v>
      </c>
      <c r="N246" s="137" t="s">
        <v>35</v>
      </c>
      <c r="O246" s="138">
        <v>0</v>
      </c>
      <c r="P246" s="138">
        <f>O246*H246</f>
        <v>0</v>
      </c>
      <c r="Q246" s="138">
        <v>0</v>
      </c>
      <c r="R246" s="138">
        <f>Q246*H246</f>
        <v>0</v>
      </c>
      <c r="S246" s="138">
        <v>0</v>
      </c>
      <c r="T246" s="139">
        <f>S246*H246</f>
        <v>0</v>
      </c>
      <c r="AR246" s="140" t="s">
        <v>85</v>
      </c>
      <c r="AT246" s="140" t="s">
        <v>159</v>
      </c>
      <c r="AU246" s="140" t="s">
        <v>79</v>
      </c>
      <c r="AY246" s="16" t="s">
        <v>157</v>
      </c>
      <c r="BE246" s="141">
        <f>IF(N246="základní",J246,0)</f>
        <v>0</v>
      </c>
      <c r="BF246" s="141">
        <f>IF(N246="snížená",J246,0)</f>
        <v>0</v>
      </c>
      <c r="BG246" s="141">
        <f>IF(N246="zákl. přenesená",J246,0)</f>
        <v>0</v>
      </c>
      <c r="BH246" s="141">
        <f>IF(N246="sníž. přenesená",J246,0)</f>
        <v>0</v>
      </c>
      <c r="BI246" s="141">
        <f>IF(N246="nulová",J246,0)</f>
        <v>0</v>
      </c>
      <c r="BJ246" s="16" t="s">
        <v>75</v>
      </c>
      <c r="BK246" s="141">
        <f>ROUND(I246*H246,2)</f>
        <v>0</v>
      </c>
      <c r="BL246" s="16" t="s">
        <v>85</v>
      </c>
      <c r="BM246" s="140" t="s">
        <v>315</v>
      </c>
    </row>
    <row r="247" spans="2:65" s="11" customFormat="1" ht="22.8" customHeight="1">
      <c r="B247" s="117"/>
      <c r="D247" s="118" t="s">
        <v>69</v>
      </c>
      <c r="E247" s="126" t="s">
        <v>316</v>
      </c>
      <c r="F247" s="126" t="s">
        <v>317</v>
      </c>
      <c r="J247" s="127">
        <f>BK247</f>
        <v>0</v>
      </c>
      <c r="L247" s="117"/>
      <c r="M247" s="121"/>
      <c r="P247" s="122">
        <f>P248</f>
        <v>0</v>
      </c>
      <c r="R247" s="122">
        <f>R248</f>
        <v>0</v>
      </c>
      <c r="T247" s="123">
        <f>T248</f>
        <v>0</v>
      </c>
      <c r="AR247" s="118" t="s">
        <v>75</v>
      </c>
      <c r="AT247" s="124" t="s">
        <v>69</v>
      </c>
      <c r="AU247" s="124" t="s">
        <v>75</v>
      </c>
      <c r="AY247" s="118" t="s">
        <v>157</v>
      </c>
      <c r="BK247" s="125">
        <f>BK248</f>
        <v>0</v>
      </c>
    </row>
    <row r="248" spans="2:65" s="1" customFormat="1" ht="21.75" customHeight="1">
      <c r="B248" s="128"/>
      <c r="C248" s="129" t="s">
        <v>242</v>
      </c>
      <c r="D248" s="129" t="s">
        <v>159</v>
      </c>
      <c r="E248" s="130" t="s">
        <v>318</v>
      </c>
      <c r="F248" s="131" t="s">
        <v>319</v>
      </c>
      <c r="G248" s="132" t="s">
        <v>176</v>
      </c>
      <c r="H248" s="133">
        <v>21.053999999999998</v>
      </c>
      <c r="I248" s="134"/>
      <c r="J248" s="134">
        <f>ROUND(I248*H248,2)</f>
        <v>0</v>
      </c>
      <c r="K248" s="135"/>
      <c r="L248" s="28"/>
      <c r="M248" s="136" t="s">
        <v>1</v>
      </c>
      <c r="N248" s="137" t="s">
        <v>35</v>
      </c>
      <c r="O248" s="138">
        <v>0</v>
      </c>
      <c r="P248" s="138">
        <f>O248*H248</f>
        <v>0</v>
      </c>
      <c r="Q248" s="138">
        <v>0</v>
      </c>
      <c r="R248" s="138">
        <f>Q248*H248</f>
        <v>0</v>
      </c>
      <c r="S248" s="138">
        <v>0</v>
      </c>
      <c r="T248" s="139">
        <f>S248*H248</f>
        <v>0</v>
      </c>
      <c r="AR248" s="140" t="s">
        <v>85</v>
      </c>
      <c r="AT248" s="140" t="s">
        <v>159</v>
      </c>
      <c r="AU248" s="140" t="s">
        <v>79</v>
      </c>
      <c r="AY248" s="16" t="s">
        <v>157</v>
      </c>
      <c r="BE248" s="141">
        <f>IF(N248="základní",J248,0)</f>
        <v>0</v>
      </c>
      <c r="BF248" s="141">
        <f>IF(N248="snížená",J248,0)</f>
        <v>0</v>
      </c>
      <c r="BG248" s="141">
        <f>IF(N248="zákl. přenesená",J248,0)</f>
        <v>0</v>
      </c>
      <c r="BH248" s="141">
        <f>IF(N248="sníž. přenesená",J248,0)</f>
        <v>0</v>
      </c>
      <c r="BI248" s="141">
        <f>IF(N248="nulová",J248,0)</f>
        <v>0</v>
      </c>
      <c r="BJ248" s="16" t="s">
        <v>75</v>
      </c>
      <c r="BK248" s="141">
        <f>ROUND(I248*H248,2)</f>
        <v>0</v>
      </c>
      <c r="BL248" s="16" t="s">
        <v>85</v>
      </c>
      <c r="BM248" s="140" t="s">
        <v>320</v>
      </c>
    </row>
    <row r="249" spans="2:65" s="11" customFormat="1" ht="25.95" customHeight="1">
      <c r="B249" s="117"/>
      <c r="D249" s="118" t="s">
        <v>69</v>
      </c>
      <c r="E249" s="119" t="s">
        <v>321</v>
      </c>
      <c r="F249" s="119" t="s">
        <v>322</v>
      </c>
      <c r="J249" s="120">
        <f>BK249</f>
        <v>0</v>
      </c>
      <c r="L249" s="117"/>
      <c r="M249" s="121"/>
      <c r="P249" s="122">
        <f>P250+P275+P277+P279+P281+P350+P385+P418+P470+P504+P534+P582</f>
        <v>0</v>
      </c>
      <c r="R249" s="122">
        <f>R250+R275+R277+R279+R281+R350+R385+R418+R470+R504+R534+R582</f>
        <v>0</v>
      </c>
      <c r="T249" s="123">
        <f>T250+T275+T277+T279+T281+T350+T385+T418+T470+T504+T534+T582</f>
        <v>0</v>
      </c>
      <c r="AR249" s="118" t="s">
        <v>79</v>
      </c>
      <c r="AT249" s="124" t="s">
        <v>69</v>
      </c>
      <c r="AU249" s="124" t="s">
        <v>70</v>
      </c>
      <c r="AY249" s="118" t="s">
        <v>157</v>
      </c>
      <c r="BK249" s="125">
        <f>BK250+BK275+BK277+BK279+BK281+BK350+BK385+BK418+BK470+BK504+BK534+BK582</f>
        <v>0</v>
      </c>
    </row>
    <row r="250" spans="2:65" s="11" customFormat="1" ht="22.8" customHeight="1">
      <c r="B250" s="117"/>
      <c r="D250" s="118" t="s">
        <v>69</v>
      </c>
      <c r="E250" s="126" t="s">
        <v>323</v>
      </c>
      <c r="F250" s="126" t="s">
        <v>324</v>
      </c>
      <c r="J250" s="127">
        <f>BK250</f>
        <v>0</v>
      </c>
      <c r="L250" s="117"/>
      <c r="M250" s="121"/>
      <c r="P250" s="122">
        <f>SUM(P251:P274)</f>
        <v>0</v>
      </c>
      <c r="R250" s="122">
        <f>SUM(R251:R274)</f>
        <v>0</v>
      </c>
      <c r="T250" s="123">
        <f>SUM(T251:T274)</f>
        <v>0</v>
      </c>
      <c r="AR250" s="118" t="s">
        <v>79</v>
      </c>
      <c r="AT250" s="124" t="s">
        <v>69</v>
      </c>
      <c r="AU250" s="124" t="s">
        <v>75</v>
      </c>
      <c r="AY250" s="118" t="s">
        <v>157</v>
      </c>
      <c r="BK250" s="125">
        <f>SUM(BK251:BK274)</f>
        <v>0</v>
      </c>
    </row>
    <row r="251" spans="2:65" s="1" customFormat="1" ht="16.5" customHeight="1">
      <c r="B251" s="128"/>
      <c r="C251" s="129" t="s">
        <v>325</v>
      </c>
      <c r="D251" s="129" t="s">
        <v>159</v>
      </c>
      <c r="E251" s="130" t="s">
        <v>326</v>
      </c>
      <c r="F251" s="131" t="s">
        <v>327</v>
      </c>
      <c r="G251" s="132" t="s">
        <v>192</v>
      </c>
      <c r="H251" s="133">
        <v>800.8</v>
      </c>
      <c r="I251" s="134"/>
      <c r="J251" s="134">
        <f>ROUND(I251*H251,2)</f>
        <v>0</v>
      </c>
      <c r="K251" s="135"/>
      <c r="L251" s="28"/>
      <c r="M251" s="136" t="s">
        <v>1</v>
      </c>
      <c r="N251" s="137" t="s">
        <v>35</v>
      </c>
      <c r="O251" s="138">
        <v>0</v>
      </c>
      <c r="P251" s="138">
        <f>O251*H251</f>
        <v>0</v>
      </c>
      <c r="Q251" s="138">
        <v>0</v>
      </c>
      <c r="R251" s="138">
        <f>Q251*H251</f>
        <v>0</v>
      </c>
      <c r="S251" s="138">
        <v>0</v>
      </c>
      <c r="T251" s="139">
        <f>S251*H251</f>
        <v>0</v>
      </c>
      <c r="AR251" s="140" t="s">
        <v>193</v>
      </c>
      <c r="AT251" s="140" t="s">
        <v>159</v>
      </c>
      <c r="AU251" s="140" t="s">
        <v>79</v>
      </c>
      <c r="AY251" s="16" t="s">
        <v>157</v>
      </c>
      <c r="BE251" s="141">
        <f>IF(N251="základní",J251,0)</f>
        <v>0</v>
      </c>
      <c r="BF251" s="141">
        <f>IF(N251="snížená",J251,0)</f>
        <v>0</v>
      </c>
      <c r="BG251" s="141">
        <f>IF(N251="zákl. přenesená",J251,0)</f>
        <v>0</v>
      </c>
      <c r="BH251" s="141">
        <f>IF(N251="sníž. přenesená",J251,0)</f>
        <v>0</v>
      </c>
      <c r="BI251" s="141">
        <f>IF(N251="nulová",J251,0)</f>
        <v>0</v>
      </c>
      <c r="BJ251" s="16" t="s">
        <v>75</v>
      </c>
      <c r="BK251" s="141">
        <f>ROUND(I251*H251,2)</f>
        <v>0</v>
      </c>
      <c r="BL251" s="16" t="s">
        <v>193</v>
      </c>
      <c r="BM251" s="140" t="s">
        <v>328</v>
      </c>
    </row>
    <row r="252" spans="2:65" s="12" customFormat="1">
      <c r="B252" s="142"/>
      <c r="D252" s="143" t="s">
        <v>163</v>
      </c>
      <c r="E252" s="144" t="s">
        <v>1</v>
      </c>
      <c r="F252" s="145" t="s">
        <v>329</v>
      </c>
      <c r="H252" s="144" t="s">
        <v>1</v>
      </c>
      <c r="L252" s="142"/>
      <c r="M252" s="146"/>
      <c r="T252" s="147"/>
      <c r="AT252" s="144" t="s">
        <v>163</v>
      </c>
      <c r="AU252" s="144" t="s">
        <v>79</v>
      </c>
      <c r="AV252" s="12" t="s">
        <v>75</v>
      </c>
      <c r="AW252" s="12" t="s">
        <v>28</v>
      </c>
      <c r="AX252" s="12" t="s">
        <v>70</v>
      </c>
      <c r="AY252" s="144" t="s">
        <v>157</v>
      </c>
    </row>
    <row r="253" spans="2:65" s="13" customFormat="1">
      <c r="B253" s="148"/>
      <c r="D253" s="143" t="s">
        <v>163</v>
      </c>
      <c r="E253" s="149" t="s">
        <v>1</v>
      </c>
      <c r="F253" s="150" t="s">
        <v>330</v>
      </c>
      <c r="H253" s="151">
        <v>46.9</v>
      </c>
      <c r="L253" s="148"/>
      <c r="M253" s="152"/>
      <c r="T253" s="153"/>
      <c r="AT253" s="149" t="s">
        <v>163</v>
      </c>
      <c r="AU253" s="149" t="s">
        <v>79</v>
      </c>
      <c r="AV253" s="13" t="s">
        <v>79</v>
      </c>
      <c r="AW253" s="13" t="s">
        <v>28</v>
      </c>
      <c r="AX253" s="13" t="s">
        <v>70</v>
      </c>
      <c r="AY253" s="149" t="s">
        <v>157</v>
      </c>
    </row>
    <row r="254" spans="2:65" s="12" customFormat="1">
      <c r="B254" s="142"/>
      <c r="D254" s="143" t="s">
        <v>163</v>
      </c>
      <c r="E254" s="144" t="s">
        <v>1</v>
      </c>
      <c r="F254" s="145" t="s">
        <v>331</v>
      </c>
      <c r="H254" s="144" t="s">
        <v>1</v>
      </c>
      <c r="L254" s="142"/>
      <c r="M254" s="146"/>
      <c r="T254" s="147"/>
      <c r="AT254" s="144" t="s">
        <v>163</v>
      </c>
      <c r="AU254" s="144" t="s">
        <v>79</v>
      </c>
      <c r="AV254" s="12" t="s">
        <v>75</v>
      </c>
      <c r="AW254" s="12" t="s">
        <v>28</v>
      </c>
      <c r="AX254" s="12" t="s">
        <v>70</v>
      </c>
      <c r="AY254" s="144" t="s">
        <v>157</v>
      </c>
    </row>
    <row r="255" spans="2:65" s="13" customFormat="1">
      <c r="B255" s="148"/>
      <c r="D255" s="143" t="s">
        <v>163</v>
      </c>
      <c r="E255" s="149" t="s">
        <v>1</v>
      </c>
      <c r="F255" s="150" t="s">
        <v>332</v>
      </c>
      <c r="H255" s="151">
        <v>11.4</v>
      </c>
      <c r="L255" s="148"/>
      <c r="M255" s="152"/>
      <c r="T255" s="153"/>
      <c r="AT255" s="149" t="s">
        <v>163</v>
      </c>
      <c r="AU255" s="149" t="s">
        <v>79</v>
      </c>
      <c r="AV255" s="13" t="s">
        <v>79</v>
      </c>
      <c r="AW255" s="13" t="s">
        <v>28</v>
      </c>
      <c r="AX255" s="13" t="s">
        <v>70</v>
      </c>
      <c r="AY255" s="149" t="s">
        <v>157</v>
      </c>
    </row>
    <row r="256" spans="2:65" s="12" customFormat="1">
      <c r="B256" s="142"/>
      <c r="D256" s="143" t="s">
        <v>163</v>
      </c>
      <c r="E256" s="144" t="s">
        <v>1</v>
      </c>
      <c r="F256" s="145" t="s">
        <v>333</v>
      </c>
      <c r="H256" s="144" t="s">
        <v>1</v>
      </c>
      <c r="L256" s="142"/>
      <c r="M256" s="146"/>
      <c r="T256" s="147"/>
      <c r="AT256" s="144" t="s">
        <v>163</v>
      </c>
      <c r="AU256" s="144" t="s">
        <v>79</v>
      </c>
      <c r="AV256" s="12" t="s">
        <v>75</v>
      </c>
      <c r="AW256" s="12" t="s">
        <v>28</v>
      </c>
      <c r="AX256" s="12" t="s">
        <v>70</v>
      </c>
      <c r="AY256" s="144" t="s">
        <v>157</v>
      </c>
    </row>
    <row r="257" spans="2:65" s="13" customFormat="1">
      <c r="B257" s="148"/>
      <c r="D257" s="143" t="s">
        <v>163</v>
      </c>
      <c r="E257" s="149" t="s">
        <v>1</v>
      </c>
      <c r="F257" s="150" t="s">
        <v>334</v>
      </c>
      <c r="H257" s="151">
        <v>230.49999999999997</v>
      </c>
      <c r="L257" s="148"/>
      <c r="M257" s="152"/>
      <c r="T257" s="153"/>
      <c r="AT257" s="149" t="s">
        <v>163</v>
      </c>
      <c r="AU257" s="149" t="s">
        <v>79</v>
      </c>
      <c r="AV257" s="13" t="s">
        <v>79</v>
      </c>
      <c r="AW257" s="13" t="s">
        <v>28</v>
      </c>
      <c r="AX257" s="13" t="s">
        <v>70</v>
      </c>
      <c r="AY257" s="149" t="s">
        <v>157</v>
      </c>
    </row>
    <row r="258" spans="2:65" s="12" customFormat="1">
      <c r="B258" s="142"/>
      <c r="D258" s="143" t="s">
        <v>163</v>
      </c>
      <c r="E258" s="144" t="s">
        <v>1</v>
      </c>
      <c r="F258" s="145" t="s">
        <v>335</v>
      </c>
      <c r="H258" s="144" t="s">
        <v>1</v>
      </c>
      <c r="L258" s="142"/>
      <c r="M258" s="146"/>
      <c r="T258" s="147"/>
      <c r="AT258" s="144" t="s">
        <v>163</v>
      </c>
      <c r="AU258" s="144" t="s">
        <v>79</v>
      </c>
      <c r="AV258" s="12" t="s">
        <v>75</v>
      </c>
      <c r="AW258" s="12" t="s">
        <v>28</v>
      </c>
      <c r="AX258" s="12" t="s">
        <v>70</v>
      </c>
      <c r="AY258" s="144" t="s">
        <v>157</v>
      </c>
    </row>
    <row r="259" spans="2:65" s="13" customFormat="1">
      <c r="B259" s="148"/>
      <c r="D259" s="143" t="s">
        <v>163</v>
      </c>
      <c r="E259" s="149" t="s">
        <v>1</v>
      </c>
      <c r="F259" s="150" t="s">
        <v>336</v>
      </c>
      <c r="H259" s="151">
        <v>225.4</v>
      </c>
      <c r="L259" s="148"/>
      <c r="M259" s="152"/>
      <c r="T259" s="153"/>
      <c r="AT259" s="149" t="s">
        <v>163</v>
      </c>
      <c r="AU259" s="149" t="s">
        <v>79</v>
      </c>
      <c r="AV259" s="13" t="s">
        <v>79</v>
      </c>
      <c r="AW259" s="13" t="s">
        <v>28</v>
      </c>
      <c r="AX259" s="13" t="s">
        <v>70</v>
      </c>
      <c r="AY259" s="149" t="s">
        <v>157</v>
      </c>
    </row>
    <row r="260" spans="2:65" s="12" customFormat="1">
      <c r="B260" s="142"/>
      <c r="D260" s="143" t="s">
        <v>163</v>
      </c>
      <c r="E260" s="144" t="s">
        <v>1</v>
      </c>
      <c r="F260" s="145" t="s">
        <v>337</v>
      </c>
      <c r="H260" s="144" t="s">
        <v>1</v>
      </c>
      <c r="L260" s="142"/>
      <c r="M260" s="146"/>
      <c r="T260" s="147"/>
      <c r="AT260" s="144" t="s">
        <v>163</v>
      </c>
      <c r="AU260" s="144" t="s">
        <v>79</v>
      </c>
      <c r="AV260" s="12" t="s">
        <v>75</v>
      </c>
      <c r="AW260" s="12" t="s">
        <v>28</v>
      </c>
      <c r="AX260" s="12" t="s">
        <v>70</v>
      </c>
      <c r="AY260" s="144" t="s">
        <v>157</v>
      </c>
    </row>
    <row r="261" spans="2:65" s="13" customFormat="1">
      <c r="B261" s="148"/>
      <c r="D261" s="143" t="s">
        <v>163</v>
      </c>
      <c r="E261" s="149" t="s">
        <v>1</v>
      </c>
      <c r="F261" s="150" t="s">
        <v>338</v>
      </c>
      <c r="H261" s="151">
        <v>286.60000000000002</v>
      </c>
      <c r="L261" s="148"/>
      <c r="M261" s="152"/>
      <c r="T261" s="153"/>
      <c r="AT261" s="149" t="s">
        <v>163</v>
      </c>
      <c r="AU261" s="149" t="s">
        <v>79</v>
      </c>
      <c r="AV261" s="13" t="s">
        <v>79</v>
      </c>
      <c r="AW261" s="13" t="s">
        <v>28</v>
      </c>
      <c r="AX261" s="13" t="s">
        <v>70</v>
      </c>
      <c r="AY261" s="149" t="s">
        <v>157</v>
      </c>
    </row>
    <row r="262" spans="2:65" s="14" customFormat="1">
      <c r="B262" s="154"/>
      <c r="D262" s="143" t="s">
        <v>163</v>
      </c>
      <c r="E262" s="155" t="s">
        <v>1</v>
      </c>
      <c r="F262" s="156" t="s">
        <v>166</v>
      </c>
      <c r="H262" s="157">
        <v>800.8</v>
      </c>
      <c r="L262" s="154"/>
      <c r="M262" s="158"/>
      <c r="T262" s="159"/>
      <c r="AT262" s="155" t="s">
        <v>163</v>
      </c>
      <c r="AU262" s="155" t="s">
        <v>79</v>
      </c>
      <c r="AV262" s="14" t="s">
        <v>85</v>
      </c>
      <c r="AW262" s="14" t="s">
        <v>28</v>
      </c>
      <c r="AX262" s="14" t="s">
        <v>75</v>
      </c>
      <c r="AY262" s="155" t="s">
        <v>157</v>
      </c>
    </row>
    <row r="263" spans="2:65" s="1" customFormat="1" ht="21.75" customHeight="1">
      <c r="B263" s="128"/>
      <c r="C263" s="160" t="s">
        <v>247</v>
      </c>
      <c r="D263" s="160" t="s">
        <v>239</v>
      </c>
      <c r="E263" s="161" t="s">
        <v>339</v>
      </c>
      <c r="F263" s="162" t="s">
        <v>340</v>
      </c>
      <c r="G263" s="163" t="s">
        <v>341</v>
      </c>
      <c r="H263" s="164">
        <v>96.697000000000003</v>
      </c>
      <c r="I263" s="165"/>
      <c r="J263" s="165">
        <f>ROUND(I263*H263,2)</f>
        <v>0</v>
      </c>
      <c r="K263" s="166"/>
      <c r="L263" s="167"/>
      <c r="M263" s="168" t="s">
        <v>1</v>
      </c>
      <c r="N263" s="169" t="s">
        <v>35</v>
      </c>
      <c r="O263" s="138">
        <v>0</v>
      </c>
      <c r="P263" s="138">
        <f>O263*H263</f>
        <v>0</v>
      </c>
      <c r="Q263" s="138">
        <v>0</v>
      </c>
      <c r="R263" s="138">
        <f>Q263*H263</f>
        <v>0</v>
      </c>
      <c r="S263" s="138">
        <v>0</v>
      </c>
      <c r="T263" s="139">
        <f>S263*H263</f>
        <v>0</v>
      </c>
      <c r="AR263" s="140" t="s">
        <v>235</v>
      </c>
      <c r="AT263" s="140" t="s">
        <v>239</v>
      </c>
      <c r="AU263" s="140" t="s">
        <v>79</v>
      </c>
      <c r="AY263" s="16" t="s">
        <v>157</v>
      </c>
      <c r="BE263" s="141">
        <f>IF(N263="základní",J263,0)</f>
        <v>0</v>
      </c>
      <c r="BF263" s="141">
        <f>IF(N263="snížená",J263,0)</f>
        <v>0</v>
      </c>
      <c r="BG263" s="141">
        <f>IF(N263="zákl. přenesená",J263,0)</f>
        <v>0</v>
      </c>
      <c r="BH263" s="141">
        <f>IF(N263="sníž. přenesená",J263,0)</f>
        <v>0</v>
      </c>
      <c r="BI263" s="141">
        <f>IF(N263="nulová",J263,0)</f>
        <v>0</v>
      </c>
      <c r="BJ263" s="16" t="s">
        <v>75</v>
      </c>
      <c r="BK263" s="141">
        <f>ROUND(I263*H263,2)</f>
        <v>0</v>
      </c>
      <c r="BL263" s="16" t="s">
        <v>193</v>
      </c>
      <c r="BM263" s="140" t="s">
        <v>342</v>
      </c>
    </row>
    <row r="264" spans="2:65" s="13" customFormat="1">
      <c r="B264" s="148"/>
      <c r="D264" s="143" t="s">
        <v>163</v>
      </c>
      <c r="E264" s="149" t="s">
        <v>1</v>
      </c>
      <c r="F264" s="150" t="s">
        <v>343</v>
      </c>
      <c r="H264" s="151">
        <v>96.696599999999989</v>
      </c>
      <c r="L264" s="148"/>
      <c r="M264" s="152"/>
      <c r="T264" s="153"/>
      <c r="AT264" s="149" t="s">
        <v>163</v>
      </c>
      <c r="AU264" s="149" t="s">
        <v>79</v>
      </c>
      <c r="AV264" s="13" t="s">
        <v>79</v>
      </c>
      <c r="AW264" s="13" t="s">
        <v>28</v>
      </c>
      <c r="AX264" s="13" t="s">
        <v>70</v>
      </c>
      <c r="AY264" s="149" t="s">
        <v>157</v>
      </c>
    </row>
    <row r="265" spans="2:65" s="14" customFormat="1">
      <c r="B265" s="154"/>
      <c r="D265" s="143" t="s">
        <v>163</v>
      </c>
      <c r="E265" s="155" t="s">
        <v>1</v>
      </c>
      <c r="F265" s="156" t="s">
        <v>166</v>
      </c>
      <c r="H265" s="157">
        <v>96.696599999999989</v>
      </c>
      <c r="L265" s="154"/>
      <c r="M265" s="158"/>
      <c r="T265" s="159"/>
      <c r="AT265" s="155" t="s">
        <v>163</v>
      </c>
      <c r="AU265" s="155" t="s">
        <v>79</v>
      </c>
      <c r="AV265" s="14" t="s">
        <v>85</v>
      </c>
      <c r="AW265" s="14" t="s">
        <v>28</v>
      </c>
      <c r="AX265" s="14" t="s">
        <v>75</v>
      </c>
      <c r="AY265" s="155" t="s">
        <v>157</v>
      </c>
    </row>
    <row r="266" spans="2:65" s="1" customFormat="1" ht="33" customHeight="1">
      <c r="B266" s="128"/>
      <c r="C266" s="129" t="s">
        <v>344</v>
      </c>
      <c r="D266" s="129" t="s">
        <v>159</v>
      </c>
      <c r="E266" s="130" t="s">
        <v>345</v>
      </c>
      <c r="F266" s="131" t="s">
        <v>346</v>
      </c>
      <c r="G266" s="132" t="s">
        <v>192</v>
      </c>
      <c r="H266" s="133">
        <v>46.9</v>
      </c>
      <c r="I266" s="134"/>
      <c r="J266" s="134">
        <f>ROUND(I266*H266,2)</f>
        <v>0</v>
      </c>
      <c r="K266" s="135"/>
      <c r="L266" s="28"/>
      <c r="M266" s="136" t="s">
        <v>1</v>
      </c>
      <c r="N266" s="137" t="s">
        <v>35</v>
      </c>
      <c r="O266" s="138">
        <v>0</v>
      </c>
      <c r="P266" s="138">
        <f>O266*H266</f>
        <v>0</v>
      </c>
      <c r="Q266" s="138">
        <v>0</v>
      </c>
      <c r="R266" s="138">
        <f>Q266*H266</f>
        <v>0</v>
      </c>
      <c r="S266" s="138">
        <v>0</v>
      </c>
      <c r="T266" s="139">
        <f>S266*H266</f>
        <v>0</v>
      </c>
      <c r="AR266" s="140" t="s">
        <v>193</v>
      </c>
      <c r="AT266" s="140" t="s">
        <v>159</v>
      </c>
      <c r="AU266" s="140" t="s">
        <v>79</v>
      </c>
      <c r="AY266" s="16" t="s">
        <v>157</v>
      </c>
      <c r="BE266" s="141">
        <f>IF(N266="základní",J266,0)</f>
        <v>0</v>
      </c>
      <c r="BF266" s="141">
        <f>IF(N266="snížená",J266,0)</f>
        <v>0</v>
      </c>
      <c r="BG266" s="141">
        <f>IF(N266="zákl. přenesená",J266,0)</f>
        <v>0</v>
      </c>
      <c r="BH266" s="141">
        <f>IF(N266="sníž. přenesená",J266,0)</f>
        <v>0</v>
      </c>
      <c r="BI266" s="141">
        <f>IF(N266="nulová",J266,0)</f>
        <v>0</v>
      </c>
      <c r="BJ266" s="16" t="s">
        <v>75</v>
      </c>
      <c r="BK266" s="141">
        <f>ROUND(I266*H266,2)</f>
        <v>0</v>
      </c>
      <c r="BL266" s="16" t="s">
        <v>193</v>
      </c>
      <c r="BM266" s="140" t="s">
        <v>347</v>
      </c>
    </row>
    <row r="267" spans="2:65" s="12" customFormat="1">
      <c r="B267" s="142"/>
      <c r="D267" s="143" t="s">
        <v>163</v>
      </c>
      <c r="E267" s="144" t="s">
        <v>1</v>
      </c>
      <c r="F267" s="145" t="s">
        <v>329</v>
      </c>
      <c r="H267" s="144" t="s">
        <v>1</v>
      </c>
      <c r="L267" s="142"/>
      <c r="M267" s="146"/>
      <c r="T267" s="147"/>
      <c r="AT267" s="144" t="s">
        <v>163</v>
      </c>
      <c r="AU267" s="144" t="s">
        <v>79</v>
      </c>
      <c r="AV267" s="12" t="s">
        <v>75</v>
      </c>
      <c r="AW267" s="12" t="s">
        <v>28</v>
      </c>
      <c r="AX267" s="12" t="s">
        <v>70</v>
      </c>
      <c r="AY267" s="144" t="s">
        <v>157</v>
      </c>
    </row>
    <row r="268" spans="2:65" s="13" customFormat="1">
      <c r="B268" s="148"/>
      <c r="D268" s="143" t="s">
        <v>163</v>
      </c>
      <c r="E268" s="149" t="s">
        <v>1</v>
      </c>
      <c r="F268" s="150" t="s">
        <v>330</v>
      </c>
      <c r="H268" s="151">
        <v>46.9</v>
      </c>
      <c r="L268" s="148"/>
      <c r="M268" s="152"/>
      <c r="T268" s="153"/>
      <c r="AT268" s="149" t="s">
        <v>163</v>
      </c>
      <c r="AU268" s="149" t="s">
        <v>79</v>
      </c>
      <c r="AV268" s="13" t="s">
        <v>79</v>
      </c>
      <c r="AW268" s="13" t="s">
        <v>28</v>
      </c>
      <c r="AX268" s="13" t="s">
        <v>70</v>
      </c>
      <c r="AY268" s="149" t="s">
        <v>157</v>
      </c>
    </row>
    <row r="269" spans="2:65" s="14" customFormat="1">
      <c r="B269" s="154"/>
      <c r="D269" s="143" t="s">
        <v>163</v>
      </c>
      <c r="E269" s="155" t="s">
        <v>1</v>
      </c>
      <c r="F269" s="156" t="s">
        <v>166</v>
      </c>
      <c r="H269" s="157">
        <v>46.9</v>
      </c>
      <c r="L269" s="154"/>
      <c r="M269" s="158"/>
      <c r="T269" s="159"/>
      <c r="AT269" s="155" t="s">
        <v>163</v>
      </c>
      <c r="AU269" s="155" t="s">
        <v>79</v>
      </c>
      <c r="AV269" s="14" t="s">
        <v>85</v>
      </c>
      <c r="AW269" s="14" t="s">
        <v>28</v>
      </c>
      <c r="AX269" s="14" t="s">
        <v>75</v>
      </c>
      <c r="AY269" s="155" t="s">
        <v>157</v>
      </c>
    </row>
    <row r="270" spans="2:65" s="1" customFormat="1" ht="24.15" customHeight="1">
      <c r="B270" s="128"/>
      <c r="C270" s="129" t="s">
        <v>252</v>
      </c>
      <c r="D270" s="129" t="s">
        <v>159</v>
      </c>
      <c r="E270" s="130" t="s">
        <v>348</v>
      </c>
      <c r="F270" s="131" t="s">
        <v>349</v>
      </c>
      <c r="G270" s="132" t="s">
        <v>192</v>
      </c>
      <c r="H270" s="133">
        <v>30</v>
      </c>
      <c r="I270" s="134"/>
      <c r="J270" s="134">
        <f>ROUND(I270*H270,2)</f>
        <v>0</v>
      </c>
      <c r="K270" s="135"/>
      <c r="L270" s="28"/>
      <c r="M270" s="136" t="s">
        <v>1</v>
      </c>
      <c r="N270" s="137" t="s">
        <v>35</v>
      </c>
      <c r="O270" s="138">
        <v>0</v>
      </c>
      <c r="P270" s="138">
        <f>O270*H270</f>
        <v>0</v>
      </c>
      <c r="Q270" s="138">
        <v>0</v>
      </c>
      <c r="R270" s="138">
        <f>Q270*H270</f>
        <v>0</v>
      </c>
      <c r="S270" s="138">
        <v>0</v>
      </c>
      <c r="T270" s="139">
        <f>S270*H270</f>
        <v>0</v>
      </c>
      <c r="AR270" s="140" t="s">
        <v>193</v>
      </c>
      <c r="AT270" s="140" t="s">
        <v>159</v>
      </c>
      <c r="AU270" s="140" t="s">
        <v>79</v>
      </c>
      <c r="AY270" s="16" t="s">
        <v>157</v>
      </c>
      <c r="BE270" s="141">
        <f>IF(N270="základní",J270,0)</f>
        <v>0</v>
      </c>
      <c r="BF270" s="141">
        <f>IF(N270="snížená",J270,0)</f>
        <v>0</v>
      </c>
      <c r="BG270" s="141">
        <f>IF(N270="zákl. přenesená",J270,0)</f>
        <v>0</v>
      </c>
      <c r="BH270" s="141">
        <f>IF(N270="sníž. přenesená",J270,0)</f>
        <v>0</v>
      </c>
      <c r="BI270" s="141">
        <f>IF(N270="nulová",J270,0)</f>
        <v>0</v>
      </c>
      <c r="BJ270" s="16" t="s">
        <v>75</v>
      </c>
      <c r="BK270" s="141">
        <f>ROUND(I270*H270,2)</f>
        <v>0</v>
      </c>
      <c r="BL270" s="16" t="s">
        <v>193</v>
      </c>
      <c r="BM270" s="140" t="s">
        <v>350</v>
      </c>
    </row>
    <row r="271" spans="2:65" s="12" customFormat="1">
      <c r="B271" s="142"/>
      <c r="D271" s="143" t="s">
        <v>163</v>
      </c>
      <c r="E271" s="144" t="s">
        <v>1</v>
      </c>
      <c r="F271" s="145" t="s">
        <v>351</v>
      </c>
      <c r="H271" s="144" t="s">
        <v>1</v>
      </c>
      <c r="L271" s="142"/>
      <c r="M271" s="146"/>
      <c r="T271" s="147"/>
      <c r="AT271" s="144" t="s">
        <v>163</v>
      </c>
      <c r="AU271" s="144" t="s">
        <v>79</v>
      </c>
      <c r="AV271" s="12" t="s">
        <v>75</v>
      </c>
      <c r="AW271" s="12" t="s">
        <v>28</v>
      </c>
      <c r="AX271" s="12" t="s">
        <v>70</v>
      </c>
      <c r="AY271" s="144" t="s">
        <v>157</v>
      </c>
    </row>
    <row r="272" spans="2:65" s="13" customFormat="1">
      <c r="B272" s="148"/>
      <c r="D272" s="143" t="s">
        <v>163</v>
      </c>
      <c r="E272" s="149" t="s">
        <v>1</v>
      </c>
      <c r="F272" s="150" t="s">
        <v>352</v>
      </c>
      <c r="H272" s="151">
        <v>30</v>
      </c>
      <c r="L272" s="148"/>
      <c r="M272" s="152"/>
      <c r="T272" s="153"/>
      <c r="AT272" s="149" t="s">
        <v>163</v>
      </c>
      <c r="AU272" s="149" t="s">
        <v>79</v>
      </c>
      <c r="AV272" s="13" t="s">
        <v>79</v>
      </c>
      <c r="AW272" s="13" t="s">
        <v>28</v>
      </c>
      <c r="AX272" s="13" t="s">
        <v>70</v>
      </c>
      <c r="AY272" s="149" t="s">
        <v>157</v>
      </c>
    </row>
    <row r="273" spans="2:65" s="14" customFormat="1">
      <c r="B273" s="154"/>
      <c r="D273" s="143" t="s">
        <v>163</v>
      </c>
      <c r="E273" s="155" t="s">
        <v>1</v>
      </c>
      <c r="F273" s="156" t="s">
        <v>166</v>
      </c>
      <c r="H273" s="157">
        <v>30</v>
      </c>
      <c r="L273" s="154"/>
      <c r="M273" s="158"/>
      <c r="T273" s="159"/>
      <c r="AT273" s="155" t="s">
        <v>163</v>
      </c>
      <c r="AU273" s="155" t="s">
        <v>79</v>
      </c>
      <c r="AV273" s="14" t="s">
        <v>85</v>
      </c>
      <c r="AW273" s="14" t="s">
        <v>28</v>
      </c>
      <c r="AX273" s="14" t="s">
        <v>75</v>
      </c>
      <c r="AY273" s="155" t="s">
        <v>157</v>
      </c>
    </row>
    <row r="274" spans="2:65" s="1" customFormat="1" ht="33" customHeight="1">
      <c r="B274" s="128"/>
      <c r="C274" s="129" t="s">
        <v>353</v>
      </c>
      <c r="D274" s="129" t="s">
        <v>159</v>
      </c>
      <c r="E274" s="130" t="s">
        <v>354</v>
      </c>
      <c r="F274" s="131" t="s">
        <v>355</v>
      </c>
      <c r="G274" s="132" t="s">
        <v>356</v>
      </c>
      <c r="H274" s="133">
        <v>686.23</v>
      </c>
      <c r="I274" s="134"/>
      <c r="J274" s="134">
        <f>ROUND(I274*H274,2)</f>
        <v>0</v>
      </c>
      <c r="K274" s="135"/>
      <c r="L274" s="28"/>
      <c r="M274" s="136" t="s">
        <v>1</v>
      </c>
      <c r="N274" s="137" t="s">
        <v>35</v>
      </c>
      <c r="O274" s="138">
        <v>0</v>
      </c>
      <c r="P274" s="138">
        <f>O274*H274</f>
        <v>0</v>
      </c>
      <c r="Q274" s="138">
        <v>0</v>
      </c>
      <c r="R274" s="138">
        <f>Q274*H274</f>
        <v>0</v>
      </c>
      <c r="S274" s="138">
        <v>0</v>
      </c>
      <c r="T274" s="139">
        <f>S274*H274</f>
        <v>0</v>
      </c>
      <c r="AR274" s="140" t="s">
        <v>193</v>
      </c>
      <c r="AT274" s="140" t="s">
        <v>159</v>
      </c>
      <c r="AU274" s="140" t="s">
        <v>79</v>
      </c>
      <c r="AY274" s="16" t="s">
        <v>157</v>
      </c>
      <c r="BE274" s="141">
        <f>IF(N274="základní",J274,0)</f>
        <v>0</v>
      </c>
      <c r="BF274" s="141">
        <f>IF(N274="snížená",J274,0)</f>
        <v>0</v>
      </c>
      <c r="BG274" s="141">
        <f>IF(N274="zákl. přenesená",J274,0)</f>
        <v>0</v>
      </c>
      <c r="BH274" s="141">
        <f>IF(N274="sníž. přenesená",J274,0)</f>
        <v>0</v>
      </c>
      <c r="BI274" s="141">
        <f>IF(N274="nulová",J274,0)</f>
        <v>0</v>
      </c>
      <c r="BJ274" s="16" t="s">
        <v>75</v>
      </c>
      <c r="BK274" s="141">
        <f>ROUND(I274*H274,2)</f>
        <v>0</v>
      </c>
      <c r="BL274" s="16" t="s">
        <v>193</v>
      </c>
      <c r="BM274" s="140" t="s">
        <v>357</v>
      </c>
    </row>
    <row r="275" spans="2:65" s="11" customFormat="1" ht="22.8" customHeight="1">
      <c r="B275" s="117"/>
      <c r="D275" s="118" t="s">
        <v>69</v>
      </c>
      <c r="E275" s="126" t="s">
        <v>358</v>
      </c>
      <c r="F275" s="126" t="s">
        <v>359</v>
      </c>
      <c r="J275" s="127">
        <f>BK275</f>
        <v>0</v>
      </c>
      <c r="L275" s="117"/>
      <c r="M275" s="121"/>
      <c r="P275" s="122">
        <f>P276</f>
        <v>0</v>
      </c>
      <c r="R275" s="122">
        <f>R276</f>
        <v>0</v>
      </c>
      <c r="T275" s="123">
        <f>T276</f>
        <v>0</v>
      </c>
      <c r="AR275" s="118" t="s">
        <v>75</v>
      </c>
      <c r="AT275" s="124" t="s">
        <v>69</v>
      </c>
      <c r="AU275" s="124" t="s">
        <v>75</v>
      </c>
      <c r="AY275" s="118" t="s">
        <v>157</v>
      </c>
      <c r="BK275" s="125">
        <f>BK276</f>
        <v>0</v>
      </c>
    </row>
    <row r="276" spans="2:65" s="1" customFormat="1" ht="16.5" customHeight="1">
      <c r="B276" s="128"/>
      <c r="C276" s="129" t="s">
        <v>257</v>
      </c>
      <c r="D276" s="129" t="s">
        <v>159</v>
      </c>
      <c r="E276" s="130" t="s">
        <v>360</v>
      </c>
      <c r="F276" s="131" t="s">
        <v>95</v>
      </c>
      <c r="G276" s="132" t="s">
        <v>361</v>
      </c>
      <c r="H276" s="133">
        <v>1</v>
      </c>
      <c r="I276" s="134"/>
      <c r="J276" s="134">
        <f>ROUND(I276*H276,2)</f>
        <v>0</v>
      </c>
      <c r="K276" s="135"/>
      <c r="L276" s="28"/>
      <c r="M276" s="136" t="s">
        <v>1</v>
      </c>
      <c r="N276" s="137" t="s">
        <v>35</v>
      </c>
      <c r="O276" s="138">
        <v>0</v>
      </c>
      <c r="P276" s="138">
        <f>O276*H276</f>
        <v>0</v>
      </c>
      <c r="Q276" s="138">
        <v>0</v>
      </c>
      <c r="R276" s="138">
        <f>Q276*H276</f>
        <v>0</v>
      </c>
      <c r="S276" s="138">
        <v>0</v>
      </c>
      <c r="T276" s="139">
        <f>S276*H276</f>
        <v>0</v>
      </c>
      <c r="AR276" s="140" t="s">
        <v>85</v>
      </c>
      <c r="AT276" s="140" t="s">
        <v>159</v>
      </c>
      <c r="AU276" s="140" t="s">
        <v>79</v>
      </c>
      <c r="AY276" s="16" t="s">
        <v>157</v>
      </c>
      <c r="BE276" s="141">
        <f>IF(N276="základní",J276,0)</f>
        <v>0</v>
      </c>
      <c r="BF276" s="141">
        <f>IF(N276="snížená",J276,0)</f>
        <v>0</v>
      </c>
      <c r="BG276" s="141">
        <f>IF(N276="zákl. přenesená",J276,0)</f>
        <v>0</v>
      </c>
      <c r="BH276" s="141">
        <f>IF(N276="sníž. přenesená",J276,0)</f>
        <v>0</v>
      </c>
      <c r="BI276" s="141">
        <f>IF(N276="nulová",J276,0)</f>
        <v>0</v>
      </c>
      <c r="BJ276" s="16" t="s">
        <v>75</v>
      </c>
      <c r="BK276" s="141">
        <f>ROUND(I276*H276,2)</f>
        <v>0</v>
      </c>
      <c r="BL276" s="16" t="s">
        <v>85</v>
      </c>
      <c r="BM276" s="140" t="s">
        <v>362</v>
      </c>
    </row>
    <row r="277" spans="2:65" s="11" customFormat="1" ht="22.8" customHeight="1">
      <c r="B277" s="117"/>
      <c r="D277" s="118" t="s">
        <v>69</v>
      </c>
      <c r="E277" s="126" t="s">
        <v>363</v>
      </c>
      <c r="F277" s="126" t="s">
        <v>364</v>
      </c>
      <c r="J277" s="127">
        <f>BK277</f>
        <v>0</v>
      </c>
      <c r="L277" s="117"/>
      <c r="M277" s="121"/>
      <c r="P277" s="122">
        <f>P278</f>
        <v>0</v>
      </c>
      <c r="R277" s="122">
        <f>R278</f>
        <v>0</v>
      </c>
      <c r="T277" s="123">
        <f>T278</f>
        <v>0</v>
      </c>
      <c r="AR277" s="118" t="s">
        <v>79</v>
      </c>
      <c r="AT277" s="124" t="s">
        <v>69</v>
      </c>
      <c r="AU277" s="124" t="s">
        <v>75</v>
      </c>
      <c r="AY277" s="118" t="s">
        <v>157</v>
      </c>
      <c r="BK277" s="125">
        <f>BK278</f>
        <v>0</v>
      </c>
    </row>
    <row r="278" spans="2:65" s="1" customFormat="1" ht="16.5" customHeight="1">
      <c r="B278" s="128"/>
      <c r="C278" s="129" t="s">
        <v>365</v>
      </c>
      <c r="D278" s="129" t="s">
        <v>159</v>
      </c>
      <c r="E278" s="130" t="s">
        <v>366</v>
      </c>
      <c r="F278" s="131" t="s">
        <v>367</v>
      </c>
      <c r="G278" s="132" t="s">
        <v>361</v>
      </c>
      <c r="H278" s="133">
        <v>1</v>
      </c>
      <c r="I278" s="134"/>
      <c r="J278" s="134">
        <f>ROUND(I278*H278,2)</f>
        <v>0</v>
      </c>
      <c r="K278" s="135"/>
      <c r="L278" s="28"/>
      <c r="M278" s="136" t="s">
        <v>1</v>
      </c>
      <c r="N278" s="137" t="s">
        <v>35</v>
      </c>
      <c r="O278" s="138">
        <v>0</v>
      </c>
      <c r="P278" s="138">
        <f>O278*H278</f>
        <v>0</v>
      </c>
      <c r="Q278" s="138">
        <v>0</v>
      </c>
      <c r="R278" s="138">
        <f>Q278*H278</f>
        <v>0</v>
      </c>
      <c r="S278" s="138">
        <v>0</v>
      </c>
      <c r="T278" s="139">
        <f>S278*H278</f>
        <v>0</v>
      </c>
      <c r="AR278" s="140" t="s">
        <v>193</v>
      </c>
      <c r="AT278" s="140" t="s">
        <v>159</v>
      </c>
      <c r="AU278" s="140" t="s">
        <v>79</v>
      </c>
      <c r="AY278" s="16" t="s">
        <v>157</v>
      </c>
      <c r="BE278" s="141">
        <f>IF(N278="základní",J278,0)</f>
        <v>0</v>
      </c>
      <c r="BF278" s="141">
        <f>IF(N278="snížená",J278,0)</f>
        <v>0</v>
      </c>
      <c r="BG278" s="141">
        <f>IF(N278="zákl. přenesená",J278,0)</f>
        <v>0</v>
      </c>
      <c r="BH278" s="141">
        <f>IF(N278="sníž. přenesená",J278,0)</f>
        <v>0</v>
      </c>
      <c r="BI278" s="141">
        <f>IF(N278="nulová",J278,0)</f>
        <v>0</v>
      </c>
      <c r="BJ278" s="16" t="s">
        <v>75</v>
      </c>
      <c r="BK278" s="141">
        <f>ROUND(I278*H278,2)</f>
        <v>0</v>
      </c>
      <c r="BL278" s="16" t="s">
        <v>193</v>
      </c>
      <c r="BM278" s="140" t="s">
        <v>368</v>
      </c>
    </row>
    <row r="279" spans="2:65" s="11" customFormat="1" ht="22.8" customHeight="1">
      <c r="B279" s="117"/>
      <c r="D279" s="118" t="s">
        <v>69</v>
      </c>
      <c r="E279" s="126" t="s">
        <v>369</v>
      </c>
      <c r="F279" s="126" t="s">
        <v>370</v>
      </c>
      <c r="J279" s="127">
        <f>BK279</f>
        <v>0</v>
      </c>
      <c r="L279" s="117"/>
      <c r="M279" s="121"/>
      <c r="P279" s="122">
        <f>P280</f>
        <v>0</v>
      </c>
      <c r="R279" s="122">
        <f>R280</f>
        <v>0</v>
      </c>
      <c r="T279" s="123">
        <f>T280</f>
        <v>0</v>
      </c>
      <c r="AR279" s="118" t="s">
        <v>79</v>
      </c>
      <c r="AT279" s="124" t="s">
        <v>69</v>
      </c>
      <c r="AU279" s="124" t="s">
        <v>75</v>
      </c>
      <c r="AY279" s="118" t="s">
        <v>157</v>
      </c>
      <c r="BK279" s="125">
        <f>BK280</f>
        <v>0</v>
      </c>
    </row>
    <row r="280" spans="2:65" s="1" customFormat="1" ht="16.5" customHeight="1">
      <c r="B280" s="128"/>
      <c r="C280" s="129" t="s">
        <v>261</v>
      </c>
      <c r="D280" s="129" t="s">
        <v>159</v>
      </c>
      <c r="E280" s="130" t="s">
        <v>371</v>
      </c>
      <c r="F280" s="131" t="s">
        <v>372</v>
      </c>
      <c r="G280" s="132" t="s">
        <v>361</v>
      </c>
      <c r="H280" s="133">
        <v>1</v>
      </c>
      <c r="I280" s="134"/>
      <c r="J280" s="134">
        <f>ROUND(I280*H280,2)</f>
        <v>0</v>
      </c>
      <c r="K280" s="135"/>
      <c r="L280" s="28"/>
      <c r="M280" s="136" t="s">
        <v>1</v>
      </c>
      <c r="N280" s="137" t="s">
        <v>35</v>
      </c>
      <c r="O280" s="138">
        <v>0</v>
      </c>
      <c r="P280" s="138">
        <f>O280*H280</f>
        <v>0</v>
      </c>
      <c r="Q280" s="138">
        <v>0</v>
      </c>
      <c r="R280" s="138">
        <f>Q280*H280</f>
        <v>0</v>
      </c>
      <c r="S280" s="138">
        <v>0</v>
      </c>
      <c r="T280" s="139">
        <f>S280*H280</f>
        <v>0</v>
      </c>
      <c r="AR280" s="140" t="s">
        <v>193</v>
      </c>
      <c r="AT280" s="140" t="s">
        <v>159</v>
      </c>
      <c r="AU280" s="140" t="s">
        <v>79</v>
      </c>
      <c r="AY280" s="16" t="s">
        <v>157</v>
      </c>
      <c r="BE280" s="141">
        <f>IF(N280="základní",J280,0)</f>
        <v>0</v>
      </c>
      <c r="BF280" s="141">
        <f>IF(N280="snížená",J280,0)</f>
        <v>0</v>
      </c>
      <c r="BG280" s="141">
        <f>IF(N280="zákl. přenesená",J280,0)</f>
        <v>0</v>
      </c>
      <c r="BH280" s="141">
        <f>IF(N280="sníž. přenesená",J280,0)</f>
        <v>0</v>
      </c>
      <c r="BI280" s="141">
        <f>IF(N280="nulová",J280,0)</f>
        <v>0</v>
      </c>
      <c r="BJ280" s="16" t="s">
        <v>75</v>
      </c>
      <c r="BK280" s="141">
        <f>ROUND(I280*H280,2)</f>
        <v>0</v>
      </c>
      <c r="BL280" s="16" t="s">
        <v>193</v>
      </c>
      <c r="BM280" s="140" t="s">
        <v>373</v>
      </c>
    </row>
    <row r="281" spans="2:65" s="11" customFormat="1" ht="22.8" customHeight="1">
      <c r="B281" s="117"/>
      <c r="D281" s="118" t="s">
        <v>69</v>
      </c>
      <c r="E281" s="126" t="s">
        <v>374</v>
      </c>
      <c r="F281" s="126" t="s">
        <v>375</v>
      </c>
      <c r="J281" s="127">
        <f>BK281</f>
        <v>0</v>
      </c>
      <c r="L281" s="117"/>
      <c r="M281" s="121"/>
      <c r="P281" s="122">
        <f>SUM(P282:P349)</f>
        <v>0</v>
      </c>
      <c r="R281" s="122">
        <f>SUM(R282:R349)</f>
        <v>0</v>
      </c>
      <c r="T281" s="123">
        <f>SUM(T282:T349)</f>
        <v>0</v>
      </c>
      <c r="AR281" s="118" t="s">
        <v>79</v>
      </c>
      <c r="AT281" s="124" t="s">
        <v>69</v>
      </c>
      <c r="AU281" s="124" t="s">
        <v>75</v>
      </c>
      <c r="AY281" s="118" t="s">
        <v>157</v>
      </c>
      <c r="BK281" s="125">
        <f>SUM(BK282:BK349)</f>
        <v>0</v>
      </c>
    </row>
    <row r="282" spans="2:65" s="1" customFormat="1" ht="24.15" customHeight="1">
      <c r="B282" s="128"/>
      <c r="C282" s="129" t="s">
        <v>376</v>
      </c>
      <c r="D282" s="129" t="s">
        <v>159</v>
      </c>
      <c r="E282" s="130" t="s">
        <v>377</v>
      </c>
      <c r="F282" s="131" t="s">
        <v>378</v>
      </c>
      <c r="G282" s="132" t="s">
        <v>192</v>
      </c>
      <c r="H282" s="133">
        <v>210.548</v>
      </c>
      <c r="I282" s="134"/>
      <c r="J282" s="134">
        <f>ROUND(I282*H282,2)</f>
        <v>0</v>
      </c>
      <c r="K282" s="135"/>
      <c r="L282" s="28"/>
      <c r="M282" s="136" t="s">
        <v>1</v>
      </c>
      <c r="N282" s="137" t="s">
        <v>35</v>
      </c>
      <c r="O282" s="138">
        <v>0</v>
      </c>
      <c r="P282" s="138">
        <f>O282*H282</f>
        <v>0</v>
      </c>
      <c r="Q282" s="138">
        <v>0</v>
      </c>
      <c r="R282" s="138">
        <f>Q282*H282</f>
        <v>0</v>
      </c>
      <c r="S282" s="138">
        <v>0</v>
      </c>
      <c r="T282" s="139">
        <f>S282*H282</f>
        <v>0</v>
      </c>
      <c r="AR282" s="140" t="s">
        <v>193</v>
      </c>
      <c r="AT282" s="140" t="s">
        <v>159</v>
      </c>
      <c r="AU282" s="140" t="s">
        <v>79</v>
      </c>
      <c r="AY282" s="16" t="s">
        <v>157</v>
      </c>
      <c r="BE282" s="141">
        <f>IF(N282="základní",J282,0)</f>
        <v>0</v>
      </c>
      <c r="BF282" s="141">
        <f>IF(N282="snížená",J282,0)</f>
        <v>0</v>
      </c>
      <c r="BG282" s="141">
        <f>IF(N282="zákl. přenesená",J282,0)</f>
        <v>0</v>
      </c>
      <c r="BH282" s="141">
        <f>IF(N282="sníž. přenesená",J282,0)</f>
        <v>0</v>
      </c>
      <c r="BI282" s="141">
        <f>IF(N282="nulová",J282,0)</f>
        <v>0</v>
      </c>
      <c r="BJ282" s="16" t="s">
        <v>75</v>
      </c>
      <c r="BK282" s="141">
        <f>ROUND(I282*H282,2)</f>
        <v>0</v>
      </c>
      <c r="BL282" s="16" t="s">
        <v>193</v>
      </c>
      <c r="BM282" s="140" t="s">
        <v>379</v>
      </c>
    </row>
    <row r="283" spans="2:65" s="1" customFormat="1" ht="24.15" customHeight="1">
      <c r="B283" s="128"/>
      <c r="C283" s="129" t="s">
        <v>264</v>
      </c>
      <c r="D283" s="129" t="s">
        <v>159</v>
      </c>
      <c r="E283" s="130" t="s">
        <v>380</v>
      </c>
      <c r="F283" s="131" t="s">
        <v>381</v>
      </c>
      <c r="G283" s="132" t="s">
        <v>192</v>
      </c>
      <c r="H283" s="133">
        <v>86.411000000000001</v>
      </c>
      <c r="I283" s="134"/>
      <c r="J283" s="134">
        <f>ROUND(I283*H283,2)</f>
        <v>0</v>
      </c>
      <c r="K283" s="135"/>
      <c r="L283" s="28"/>
      <c r="M283" s="136" t="s">
        <v>1</v>
      </c>
      <c r="N283" s="137" t="s">
        <v>35</v>
      </c>
      <c r="O283" s="138">
        <v>0</v>
      </c>
      <c r="P283" s="138">
        <f>O283*H283</f>
        <v>0</v>
      </c>
      <c r="Q283" s="138">
        <v>0</v>
      </c>
      <c r="R283" s="138">
        <f>Q283*H283</f>
        <v>0</v>
      </c>
      <c r="S283" s="138">
        <v>0</v>
      </c>
      <c r="T283" s="139">
        <f>S283*H283</f>
        <v>0</v>
      </c>
      <c r="AR283" s="140" t="s">
        <v>193</v>
      </c>
      <c r="AT283" s="140" t="s">
        <v>159</v>
      </c>
      <c r="AU283" s="140" t="s">
        <v>79</v>
      </c>
      <c r="AY283" s="16" t="s">
        <v>157</v>
      </c>
      <c r="BE283" s="141">
        <f>IF(N283="základní",J283,0)</f>
        <v>0</v>
      </c>
      <c r="BF283" s="141">
        <f>IF(N283="snížená",J283,0)</f>
        <v>0</v>
      </c>
      <c r="BG283" s="141">
        <f>IF(N283="zákl. přenesená",J283,0)</f>
        <v>0</v>
      </c>
      <c r="BH283" s="141">
        <f>IF(N283="sníž. přenesená",J283,0)</f>
        <v>0</v>
      </c>
      <c r="BI283" s="141">
        <f>IF(N283="nulová",J283,0)</f>
        <v>0</v>
      </c>
      <c r="BJ283" s="16" t="s">
        <v>75</v>
      </c>
      <c r="BK283" s="141">
        <f>ROUND(I283*H283,2)</f>
        <v>0</v>
      </c>
      <c r="BL283" s="16" t="s">
        <v>193</v>
      </c>
      <c r="BM283" s="140" t="s">
        <v>382</v>
      </c>
    </row>
    <row r="284" spans="2:65" s="1" customFormat="1" ht="24.15" customHeight="1">
      <c r="B284" s="128"/>
      <c r="C284" s="129" t="s">
        <v>383</v>
      </c>
      <c r="D284" s="129" t="s">
        <v>159</v>
      </c>
      <c r="E284" s="130" t="s">
        <v>384</v>
      </c>
      <c r="F284" s="131" t="s">
        <v>385</v>
      </c>
      <c r="G284" s="132" t="s">
        <v>192</v>
      </c>
      <c r="H284" s="133">
        <v>91.777000000000001</v>
      </c>
      <c r="I284" s="134"/>
      <c r="J284" s="134">
        <f>ROUND(I284*H284,2)</f>
        <v>0</v>
      </c>
      <c r="K284" s="135"/>
      <c r="L284" s="28"/>
      <c r="M284" s="136" t="s">
        <v>1</v>
      </c>
      <c r="N284" s="137" t="s">
        <v>35</v>
      </c>
      <c r="O284" s="138">
        <v>0</v>
      </c>
      <c r="P284" s="138">
        <f>O284*H284</f>
        <v>0</v>
      </c>
      <c r="Q284" s="138">
        <v>0</v>
      </c>
      <c r="R284" s="138">
        <f>Q284*H284</f>
        <v>0</v>
      </c>
      <c r="S284" s="138">
        <v>0</v>
      </c>
      <c r="T284" s="139">
        <f>S284*H284</f>
        <v>0</v>
      </c>
      <c r="AR284" s="140" t="s">
        <v>193</v>
      </c>
      <c r="AT284" s="140" t="s">
        <v>159</v>
      </c>
      <c r="AU284" s="140" t="s">
        <v>79</v>
      </c>
      <c r="AY284" s="16" t="s">
        <v>157</v>
      </c>
      <c r="BE284" s="141">
        <f>IF(N284="základní",J284,0)</f>
        <v>0</v>
      </c>
      <c r="BF284" s="141">
        <f>IF(N284="snížená",J284,0)</f>
        <v>0</v>
      </c>
      <c r="BG284" s="141">
        <f>IF(N284="zákl. přenesená",J284,0)</f>
        <v>0</v>
      </c>
      <c r="BH284" s="141">
        <f>IF(N284="sníž. přenesená",J284,0)</f>
        <v>0</v>
      </c>
      <c r="BI284" s="141">
        <f>IF(N284="nulová",J284,0)</f>
        <v>0</v>
      </c>
      <c r="BJ284" s="16" t="s">
        <v>75</v>
      </c>
      <c r="BK284" s="141">
        <f>ROUND(I284*H284,2)</f>
        <v>0</v>
      </c>
      <c r="BL284" s="16" t="s">
        <v>193</v>
      </c>
      <c r="BM284" s="140" t="s">
        <v>386</v>
      </c>
    </row>
    <row r="285" spans="2:65" s="1" customFormat="1" ht="16.5" customHeight="1">
      <c r="B285" s="128"/>
      <c r="C285" s="129" t="s">
        <v>269</v>
      </c>
      <c r="D285" s="129" t="s">
        <v>159</v>
      </c>
      <c r="E285" s="130" t="s">
        <v>387</v>
      </c>
      <c r="F285" s="131" t="s">
        <v>388</v>
      </c>
      <c r="G285" s="132" t="s">
        <v>234</v>
      </c>
      <c r="H285" s="133">
        <v>1165.6079999999999</v>
      </c>
      <c r="I285" s="134"/>
      <c r="J285" s="134">
        <f>ROUND(I285*H285,2)</f>
        <v>0</v>
      </c>
      <c r="K285" s="135"/>
      <c r="L285" s="28"/>
      <c r="M285" s="136" t="s">
        <v>1</v>
      </c>
      <c r="N285" s="137" t="s">
        <v>35</v>
      </c>
      <c r="O285" s="138">
        <v>0</v>
      </c>
      <c r="P285" s="138">
        <f>O285*H285</f>
        <v>0</v>
      </c>
      <c r="Q285" s="138">
        <v>0</v>
      </c>
      <c r="R285" s="138">
        <f>Q285*H285</f>
        <v>0</v>
      </c>
      <c r="S285" s="138">
        <v>0</v>
      </c>
      <c r="T285" s="139">
        <f>S285*H285</f>
        <v>0</v>
      </c>
      <c r="AR285" s="140" t="s">
        <v>193</v>
      </c>
      <c r="AT285" s="140" t="s">
        <v>159</v>
      </c>
      <c r="AU285" s="140" t="s">
        <v>79</v>
      </c>
      <c r="AY285" s="16" t="s">
        <v>157</v>
      </c>
      <c r="BE285" s="141">
        <f>IF(N285="základní",J285,0)</f>
        <v>0</v>
      </c>
      <c r="BF285" s="141">
        <f>IF(N285="snížená",J285,0)</f>
        <v>0</v>
      </c>
      <c r="BG285" s="141">
        <f>IF(N285="zákl. přenesená",J285,0)</f>
        <v>0</v>
      </c>
      <c r="BH285" s="141">
        <f>IF(N285="sníž. přenesená",J285,0)</f>
        <v>0</v>
      </c>
      <c r="BI285" s="141">
        <f>IF(N285="nulová",J285,0)</f>
        <v>0</v>
      </c>
      <c r="BJ285" s="16" t="s">
        <v>75</v>
      </c>
      <c r="BK285" s="141">
        <f>ROUND(I285*H285,2)</f>
        <v>0</v>
      </c>
      <c r="BL285" s="16" t="s">
        <v>193</v>
      </c>
      <c r="BM285" s="140" t="s">
        <v>389</v>
      </c>
    </row>
    <row r="286" spans="2:65" s="13" customFormat="1">
      <c r="B286" s="148"/>
      <c r="D286" s="143" t="s">
        <v>163</v>
      </c>
      <c r="E286" s="149" t="s">
        <v>1</v>
      </c>
      <c r="F286" s="150" t="s">
        <v>390</v>
      </c>
      <c r="H286" s="151">
        <v>1165.6079999999999</v>
      </c>
      <c r="L286" s="148"/>
      <c r="M286" s="152"/>
      <c r="T286" s="153"/>
      <c r="AT286" s="149" t="s">
        <v>163</v>
      </c>
      <c r="AU286" s="149" t="s">
        <v>79</v>
      </c>
      <c r="AV286" s="13" t="s">
        <v>79</v>
      </c>
      <c r="AW286" s="13" t="s">
        <v>28</v>
      </c>
      <c r="AX286" s="13" t="s">
        <v>70</v>
      </c>
      <c r="AY286" s="149" t="s">
        <v>157</v>
      </c>
    </row>
    <row r="287" spans="2:65" s="14" customFormat="1">
      <c r="B287" s="154"/>
      <c r="D287" s="143" t="s">
        <v>163</v>
      </c>
      <c r="E287" s="155" t="s">
        <v>1</v>
      </c>
      <c r="F287" s="156" t="s">
        <v>166</v>
      </c>
      <c r="H287" s="157">
        <v>1165.6079999999999</v>
      </c>
      <c r="L287" s="154"/>
      <c r="M287" s="158"/>
      <c r="T287" s="159"/>
      <c r="AT287" s="155" t="s">
        <v>163</v>
      </c>
      <c r="AU287" s="155" t="s">
        <v>79</v>
      </c>
      <c r="AV287" s="14" t="s">
        <v>85</v>
      </c>
      <c r="AW287" s="14" t="s">
        <v>28</v>
      </c>
      <c r="AX287" s="14" t="s">
        <v>75</v>
      </c>
      <c r="AY287" s="155" t="s">
        <v>157</v>
      </c>
    </row>
    <row r="288" spans="2:65" s="1" customFormat="1" ht="21.75" customHeight="1">
      <c r="B288" s="128"/>
      <c r="C288" s="129" t="s">
        <v>391</v>
      </c>
      <c r="D288" s="129" t="s">
        <v>159</v>
      </c>
      <c r="E288" s="130" t="s">
        <v>392</v>
      </c>
      <c r="F288" s="131" t="s">
        <v>393</v>
      </c>
      <c r="G288" s="132" t="s">
        <v>192</v>
      </c>
      <c r="H288" s="133">
        <v>388.536</v>
      </c>
      <c r="I288" s="134"/>
      <c r="J288" s="134">
        <f>ROUND(I288*H288,2)</f>
        <v>0</v>
      </c>
      <c r="K288" s="135"/>
      <c r="L288" s="28"/>
      <c r="M288" s="136" t="s">
        <v>1</v>
      </c>
      <c r="N288" s="137" t="s">
        <v>35</v>
      </c>
      <c r="O288" s="138">
        <v>0</v>
      </c>
      <c r="P288" s="138">
        <f>O288*H288</f>
        <v>0</v>
      </c>
      <c r="Q288" s="138">
        <v>0</v>
      </c>
      <c r="R288" s="138">
        <f>Q288*H288</f>
        <v>0</v>
      </c>
      <c r="S288" s="138">
        <v>0</v>
      </c>
      <c r="T288" s="139">
        <f>S288*H288</f>
        <v>0</v>
      </c>
      <c r="AR288" s="140" t="s">
        <v>193</v>
      </c>
      <c r="AT288" s="140" t="s">
        <v>159</v>
      </c>
      <c r="AU288" s="140" t="s">
        <v>79</v>
      </c>
      <c r="AY288" s="16" t="s">
        <v>157</v>
      </c>
      <c r="BE288" s="141">
        <f>IF(N288="základní",J288,0)</f>
        <v>0</v>
      </c>
      <c r="BF288" s="141">
        <f>IF(N288="snížená",J288,0)</f>
        <v>0</v>
      </c>
      <c r="BG288" s="141">
        <f>IF(N288="zákl. přenesená",J288,0)</f>
        <v>0</v>
      </c>
      <c r="BH288" s="141">
        <f>IF(N288="sníž. přenesená",J288,0)</f>
        <v>0</v>
      </c>
      <c r="BI288" s="141">
        <f>IF(N288="nulová",J288,0)</f>
        <v>0</v>
      </c>
      <c r="BJ288" s="16" t="s">
        <v>75</v>
      </c>
      <c r="BK288" s="141">
        <f>ROUND(I288*H288,2)</f>
        <v>0</v>
      </c>
      <c r="BL288" s="16" t="s">
        <v>193</v>
      </c>
      <c r="BM288" s="140" t="s">
        <v>394</v>
      </c>
    </row>
    <row r="289" spans="2:65" s="13" customFormat="1">
      <c r="B289" s="148"/>
      <c r="D289" s="143" t="s">
        <v>163</v>
      </c>
      <c r="E289" s="149" t="s">
        <v>1</v>
      </c>
      <c r="F289" s="150" t="s">
        <v>395</v>
      </c>
      <c r="H289" s="151">
        <v>388.536</v>
      </c>
      <c r="L289" s="148"/>
      <c r="M289" s="152"/>
      <c r="T289" s="153"/>
      <c r="AT289" s="149" t="s">
        <v>163</v>
      </c>
      <c r="AU289" s="149" t="s">
        <v>79</v>
      </c>
      <c r="AV289" s="13" t="s">
        <v>79</v>
      </c>
      <c r="AW289" s="13" t="s">
        <v>28</v>
      </c>
      <c r="AX289" s="13" t="s">
        <v>70</v>
      </c>
      <c r="AY289" s="149" t="s">
        <v>157</v>
      </c>
    </row>
    <row r="290" spans="2:65" s="14" customFormat="1">
      <c r="B290" s="154"/>
      <c r="D290" s="143" t="s">
        <v>163</v>
      </c>
      <c r="E290" s="155" t="s">
        <v>1</v>
      </c>
      <c r="F290" s="156" t="s">
        <v>166</v>
      </c>
      <c r="H290" s="157">
        <v>388.536</v>
      </c>
      <c r="L290" s="154"/>
      <c r="M290" s="158"/>
      <c r="T290" s="159"/>
      <c r="AT290" s="155" t="s">
        <v>163</v>
      </c>
      <c r="AU290" s="155" t="s">
        <v>79</v>
      </c>
      <c r="AV290" s="14" t="s">
        <v>85</v>
      </c>
      <c r="AW290" s="14" t="s">
        <v>28</v>
      </c>
      <c r="AX290" s="14" t="s">
        <v>75</v>
      </c>
      <c r="AY290" s="155" t="s">
        <v>157</v>
      </c>
    </row>
    <row r="291" spans="2:65" s="1" customFormat="1" ht="16.5" customHeight="1">
      <c r="B291" s="128"/>
      <c r="C291" s="129" t="s">
        <v>276</v>
      </c>
      <c r="D291" s="129" t="s">
        <v>159</v>
      </c>
      <c r="E291" s="130" t="s">
        <v>396</v>
      </c>
      <c r="F291" s="131" t="s">
        <v>397</v>
      </c>
      <c r="G291" s="132" t="s">
        <v>192</v>
      </c>
      <c r="H291" s="133">
        <v>388.536</v>
      </c>
      <c r="I291" s="134"/>
      <c r="J291" s="134">
        <f>ROUND(I291*H291,2)</f>
        <v>0</v>
      </c>
      <c r="K291" s="135"/>
      <c r="L291" s="28"/>
      <c r="M291" s="136" t="s">
        <v>1</v>
      </c>
      <c r="N291" s="137" t="s">
        <v>35</v>
      </c>
      <c r="O291" s="138">
        <v>0</v>
      </c>
      <c r="P291" s="138">
        <f>O291*H291</f>
        <v>0</v>
      </c>
      <c r="Q291" s="138">
        <v>0</v>
      </c>
      <c r="R291" s="138">
        <f>Q291*H291</f>
        <v>0</v>
      </c>
      <c r="S291" s="138">
        <v>0</v>
      </c>
      <c r="T291" s="139">
        <f>S291*H291</f>
        <v>0</v>
      </c>
      <c r="AR291" s="140" t="s">
        <v>193</v>
      </c>
      <c r="AT291" s="140" t="s">
        <v>159</v>
      </c>
      <c r="AU291" s="140" t="s">
        <v>79</v>
      </c>
      <c r="AY291" s="16" t="s">
        <v>157</v>
      </c>
      <c r="BE291" s="141">
        <f>IF(N291="základní",J291,0)</f>
        <v>0</v>
      </c>
      <c r="BF291" s="141">
        <f>IF(N291="snížená",J291,0)</f>
        <v>0</v>
      </c>
      <c r="BG291" s="141">
        <f>IF(N291="zákl. přenesená",J291,0)</f>
        <v>0</v>
      </c>
      <c r="BH291" s="141">
        <f>IF(N291="sníž. přenesená",J291,0)</f>
        <v>0</v>
      </c>
      <c r="BI291" s="141">
        <f>IF(N291="nulová",J291,0)</f>
        <v>0</v>
      </c>
      <c r="BJ291" s="16" t="s">
        <v>75</v>
      </c>
      <c r="BK291" s="141">
        <f>ROUND(I291*H291,2)</f>
        <v>0</v>
      </c>
      <c r="BL291" s="16" t="s">
        <v>193</v>
      </c>
      <c r="BM291" s="140" t="s">
        <v>398</v>
      </c>
    </row>
    <row r="292" spans="2:65" s="1" customFormat="1" ht="37.799999999999997" customHeight="1">
      <c r="B292" s="128"/>
      <c r="C292" s="129" t="s">
        <v>399</v>
      </c>
      <c r="D292" s="129" t="s">
        <v>159</v>
      </c>
      <c r="E292" s="130" t="s">
        <v>400</v>
      </c>
      <c r="F292" s="131" t="s">
        <v>401</v>
      </c>
      <c r="G292" s="132" t="s">
        <v>192</v>
      </c>
      <c r="H292" s="133">
        <v>14.426</v>
      </c>
      <c r="I292" s="134"/>
      <c r="J292" s="134">
        <f>ROUND(I292*H292,2)</f>
        <v>0</v>
      </c>
      <c r="K292" s="135"/>
      <c r="L292" s="28"/>
      <c r="M292" s="136" t="s">
        <v>1</v>
      </c>
      <c r="N292" s="137" t="s">
        <v>35</v>
      </c>
      <c r="O292" s="138">
        <v>0</v>
      </c>
      <c r="P292" s="138">
        <f>O292*H292</f>
        <v>0</v>
      </c>
      <c r="Q292" s="138">
        <v>0</v>
      </c>
      <c r="R292" s="138">
        <f>Q292*H292</f>
        <v>0</v>
      </c>
      <c r="S292" s="138">
        <v>0</v>
      </c>
      <c r="T292" s="139">
        <f>S292*H292</f>
        <v>0</v>
      </c>
      <c r="AR292" s="140" t="s">
        <v>193</v>
      </c>
      <c r="AT292" s="140" t="s">
        <v>159</v>
      </c>
      <c r="AU292" s="140" t="s">
        <v>79</v>
      </c>
      <c r="AY292" s="16" t="s">
        <v>157</v>
      </c>
      <c r="BE292" s="141">
        <f>IF(N292="základní",J292,0)</f>
        <v>0</v>
      </c>
      <c r="BF292" s="141">
        <f>IF(N292="snížená",J292,0)</f>
        <v>0</v>
      </c>
      <c r="BG292" s="141">
        <f>IF(N292="zákl. přenesená",J292,0)</f>
        <v>0</v>
      </c>
      <c r="BH292" s="141">
        <f>IF(N292="sníž. přenesená",J292,0)</f>
        <v>0</v>
      </c>
      <c r="BI292" s="141">
        <f>IF(N292="nulová",J292,0)</f>
        <v>0</v>
      </c>
      <c r="BJ292" s="16" t="s">
        <v>75</v>
      </c>
      <c r="BK292" s="141">
        <f>ROUND(I292*H292,2)</f>
        <v>0</v>
      </c>
      <c r="BL292" s="16" t="s">
        <v>193</v>
      </c>
      <c r="BM292" s="140" t="s">
        <v>402</v>
      </c>
    </row>
    <row r="293" spans="2:65" s="1" customFormat="1" ht="24.15" customHeight="1">
      <c r="B293" s="128"/>
      <c r="C293" s="129" t="s">
        <v>280</v>
      </c>
      <c r="D293" s="129" t="s">
        <v>159</v>
      </c>
      <c r="E293" s="130" t="s">
        <v>403</v>
      </c>
      <c r="F293" s="131" t="s">
        <v>404</v>
      </c>
      <c r="G293" s="132" t="s">
        <v>192</v>
      </c>
      <c r="H293" s="133">
        <v>4.351</v>
      </c>
      <c r="I293" s="134"/>
      <c r="J293" s="134">
        <f>ROUND(I293*H293,2)</f>
        <v>0</v>
      </c>
      <c r="K293" s="135"/>
      <c r="L293" s="28"/>
      <c r="M293" s="136" t="s">
        <v>1</v>
      </c>
      <c r="N293" s="137" t="s">
        <v>35</v>
      </c>
      <c r="O293" s="138">
        <v>0</v>
      </c>
      <c r="P293" s="138">
        <f>O293*H293</f>
        <v>0</v>
      </c>
      <c r="Q293" s="138">
        <v>0</v>
      </c>
      <c r="R293" s="138">
        <f>Q293*H293</f>
        <v>0</v>
      </c>
      <c r="S293" s="138">
        <v>0</v>
      </c>
      <c r="T293" s="139">
        <f>S293*H293</f>
        <v>0</v>
      </c>
      <c r="AR293" s="140" t="s">
        <v>193</v>
      </c>
      <c r="AT293" s="140" t="s">
        <v>159</v>
      </c>
      <c r="AU293" s="140" t="s">
        <v>79</v>
      </c>
      <c r="AY293" s="16" t="s">
        <v>157</v>
      </c>
      <c r="BE293" s="141">
        <f>IF(N293="základní",J293,0)</f>
        <v>0</v>
      </c>
      <c r="BF293" s="141">
        <f>IF(N293="snížená",J293,0)</f>
        <v>0</v>
      </c>
      <c r="BG293" s="141">
        <f>IF(N293="zákl. přenesená",J293,0)</f>
        <v>0</v>
      </c>
      <c r="BH293" s="141">
        <f>IF(N293="sníž. přenesená",J293,0)</f>
        <v>0</v>
      </c>
      <c r="BI293" s="141">
        <f>IF(N293="nulová",J293,0)</f>
        <v>0</v>
      </c>
      <c r="BJ293" s="16" t="s">
        <v>75</v>
      </c>
      <c r="BK293" s="141">
        <f>ROUND(I293*H293,2)</f>
        <v>0</v>
      </c>
      <c r="BL293" s="16" t="s">
        <v>193</v>
      </c>
      <c r="BM293" s="140" t="s">
        <v>405</v>
      </c>
    </row>
    <row r="294" spans="2:65" s="12" customFormat="1">
      <c r="B294" s="142"/>
      <c r="D294" s="143" t="s">
        <v>163</v>
      </c>
      <c r="E294" s="144" t="s">
        <v>1</v>
      </c>
      <c r="F294" s="145" t="s">
        <v>406</v>
      </c>
      <c r="H294" s="144" t="s">
        <v>1</v>
      </c>
      <c r="L294" s="142"/>
      <c r="M294" s="146"/>
      <c r="T294" s="147"/>
      <c r="AT294" s="144" t="s">
        <v>163</v>
      </c>
      <c r="AU294" s="144" t="s">
        <v>79</v>
      </c>
      <c r="AV294" s="12" t="s">
        <v>75</v>
      </c>
      <c r="AW294" s="12" t="s">
        <v>28</v>
      </c>
      <c r="AX294" s="12" t="s">
        <v>70</v>
      </c>
      <c r="AY294" s="144" t="s">
        <v>157</v>
      </c>
    </row>
    <row r="295" spans="2:65" s="12" customFormat="1">
      <c r="B295" s="142"/>
      <c r="D295" s="143" t="s">
        <v>163</v>
      </c>
      <c r="E295" s="144" t="s">
        <v>1</v>
      </c>
      <c r="F295" s="145" t="s">
        <v>407</v>
      </c>
      <c r="H295" s="144" t="s">
        <v>1</v>
      </c>
      <c r="L295" s="142"/>
      <c r="M295" s="146"/>
      <c r="T295" s="147"/>
      <c r="AT295" s="144" t="s">
        <v>163</v>
      </c>
      <c r="AU295" s="144" t="s">
        <v>79</v>
      </c>
      <c r="AV295" s="12" t="s">
        <v>75</v>
      </c>
      <c r="AW295" s="12" t="s">
        <v>28</v>
      </c>
      <c r="AX295" s="12" t="s">
        <v>70</v>
      </c>
      <c r="AY295" s="144" t="s">
        <v>157</v>
      </c>
    </row>
    <row r="296" spans="2:65" s="13" customFormat="1">
      <c r="B296" s="148"/>
      <c r="D296" s="143" t="s">
        <v>163</v>
      </c>
      <c r="E296" s="149" t="s">
        <v>1</v>
      </c>
      <c r="F296" s="150" t="s">
        <v>408</v>
      </c>
      <c r="H296" s="151">
        <v>4.3504999999999994</v>
      </c>
      <c r="L296" s="148"/>
      <c r="M296" s="152"/>
      <c r="T296" s="153"/>
      <c r="AT296" s="149" t="s">
        <v>163</v>
      </c>
      <c r="AU296" s="149" t="s">
        <v>79</v>
      </c>
      <c r="AV296" s="13" t="s">
        <v>79</v>
      </c>
      <c r="AW296" s="13" t="s">
        <v>28</v>
      </c>
      <c r="AX296" s="13" t="s">
        <v>70</v>
      </c>
      <c r="AY296" s="149" t="s">
        <v>157</v>
      </c>
    </row>
    <row r="297" spans="2:65" s="14" customFormat="1">
      <c r="B297" s="154"/>
      <c r="D297" s="143" t="s">
        <v>163</v>
      </c>
      <c r="E297" s="155" t="s">
        <v>1</v>
      </c>
      <c r="F297" s="156" t="s">
        <v>166</v>
      </c>
      <c r="H297" s="157">
        <v>4.3504999999999994</v>
      </c>
      <c r="L297" s="154"/>
      <c r="M297" s="158"/>
      <c r="T297" s="159"/>
      <c r="AT297" s="155" t="s">
        <v>163</v>
      </c>
      <c r="AU297" s="155" t="s">
        <v>79</v>
      </c>
      <c r="AV297" s="14" t="s">
        <v>85</v>
      </c>
      <c r="AW297" s="14" t="s">
        <v>28</v>
      </c>
      <c r="AX297" s="14" t="s">
        <v>75</v>
      </c>
      <c r="AY297" s="155" t="s">
        <v>157</v>
      </c>
    </row>
    <row r="298" spans="2:65" s="1" customFormat="1" ht="24.15" customHeight="1">
      <c r="B298" s="128"/>
      <c r="C298" s="129" t="s">
        <v>409</v>
      </c>
      <c r="D298" s="129" t="s">
        <v>159</v>
      </c>
      <c r="E298" s="130" t="s">
        <v>410</v>
      </c>
      <c r="F298" s="131" t="s">
        <v>411</v>
      </c>
      <c r="G298" s="132" t="s">
        <v>192</v>
      </c>
      <c r="H298" s="133">
        <v>42.5</v>
      </c>
      <c r="I298" s="134"/>
      <c r="J298" s="134">
        <f>ROUND(I298*H298,2)</f>
        <v>0</v>
      </c>
      <c r="K298" s="135"/>
      <c r="L298" s="28"/>
      <c r="M298" s="136" t="s">
        <v>1</v>
      </c>
      <c r="N298" s="137" t="s">
        <v>35</v>
      </c>
      <c r="O298" s="138">
        <v>0</v>
      </c>
      <c r="P298" s="138">
        <f>O298*H298</f>
        <v>0</v>
      </c>
      <c r="Q298" s="138">
        <v>0</v>
      </c>
      <c r="R298" s="138">
        <f>Q298*H298</f>
        <v>0</v>
      </c>
      <c r="S298" s="138">
        <v>0</v>
      </c>
      <c r="T298" s="139">
        <f>S298*H298</f>
        <v>0</v>
      </c>
      <c r="AR298" s="140" t="s">
        <v>193</v>
      </c>
      <c r="AT298" s="140" t="s">
        <v>159</v>
      </c>
      <c r="AU298" s="140" t="s">
        <v>79</v>
      </c>
      <c r="AY298" s="16" t="s">
        <v>157</v>
      </c>
      <c r="BE298" s="141">
        <f>IF(N298="základní",J298,0)</f>
        <v>0</v>
      </c>
      <c r="BF298" s="141">
        <f>IF(N298="snížená",J298,0)</f>
        <v>0</v>
      </c>
      <c r="BG298" s="141">
        <f>IF(N298="zákl. přenesená",J298,0)</f>
        <v>0</v>
      </c>
      <c r="BH298" s="141">
        <f>IF(N298="sníž. přenesená",J298,0)</f>
        <v>0</v>
      </c>
      <c r="BI298" s="141">
        <f>IF(N298="nulová",J298,0)</f>
        <v>0</v>
      </c>
      <c r="BJ298" s="16" t="s">
        <v>75</v>
      </c>
      <c r="BK298" s="141">
        <f>ROUND(I298*H298,2)</f>
        <v>0</v>
      </c>
      <c r="BL298" s="16" t="s">
        <v>193</v>
      </c>
      <c r="BM298" s="140" t="s">
        <v>412</v>
      </c>
    </row>
    <row r="299" spans="2:65" s="12" customFormat="1">
      <c r="B299" s="142"/>
      <c r="D299" s="143" t="s">
        <v>163</v>
      </c>
      <c r="E299" s="144" t="s">
        <v>1</v>
      </c>
      <c r="F299" s="145" t="s">
        <v>413</v>
      </c>
      <c r="H299" s="144" t="s">
        <v>1</v>
      </c>
      <c r="L299" s="142"/>
      <c r="M299" s="146"/>
      <c r="T299" s="147"/>
      <c r="AT299" s="144" t="s">
        <v>163</v>
      </c>
      <c r="AU299" s="144" t="s">
        <v>79</v>
      </c>
      <c r="AV299" s="12" t="s">
        <v>75</v>
      </c>
      <c r="AW299" s="12" t="s">
        <v>28</v>
      </c>
      <c r="AX299" s="12" t="s">
        <v>70</v>
      </c>
      <c r="AY299" s="144" t="s">
        <v>157</v>
      </c>
    </row>
    <row r="300" spans="2:65" s="13" customFormat="1">
      <c r="B300" s="148"/>
      <c r="D300" s="143" t="s">
        <v>163</v>
      </c>
      <c r="E300" s="149" t="s">
        <v>1</v>
      </c>
      <c r="F300" s="150" t="s">
        <v>414</v>
      </c>
      <c r="H300" s="151">
        <v>42.5</v>
      </c>
      <c r="L300" s="148"/>
      <c r="M300" s="152"/>
      <c r="T300" s="153"/>
      <c r="AT300" s="149" t="s">
        <v>163</v>
      </c>
      <c r="AU300" s="149" t="s">
        <v>79</v>
      </c>
      <c r="AV300" s="13" t="s">
        <v>79</v>
      </c>
      <c r="AW300" s="13" t="s">
        <v>28</v>
      </c>
      <c r="AX300" s="13" t="s">
        <v>70</v>
      </c>
      <c r="AY300" s="149" t="s">
        <v>157</v>
      </c>
    </row>
    <row r="301" spans="2:65" s="14" customFormat="1">
      <c r="B301" s="154"/>
      <c r="D301" s="143" t="s">
        <v>163</v>
      </c>
      <c r="E301" s="155" t="s">
        <v>1</v>
      </c>
      <c r="F301" s="156" t="s">
        <v>166</v>
      </c>
      <c r="H301" s="157">
        <v>42.5</v>
      </c>
      <c r="L301" s="154"/>
      <c r="M301" s="158"/>
      <c r="T301" s="159"/>
      <c r="AT301" s="155" t="s">
        <v>163</v>
      </c>
      <c r="AU301" s="155" t="s">
        <v>79</v>
      </c>
      <c r="AV301" s="14" t="s">
        <v>85</v>
      </c>
      <c r="AW301" s="14" t="s">
        <v>28</v>
      </c>
      <c r="AX301" s="14" t="s">
        <v>75</v>
      </c>
      <c r="AY301" s="155" t="s">
        <v>157</v>
      </c>
    </row>
    <row r="302" spans="2:65" s="1" customFormat="1" ht="16.5" customHeight="1">
      <c r="B302" s="128"/>
      <c r="C302" s="129" t="s">
        <v>285</v>
      </c>
      <c r="D302" s="129" t="s">
        <v>159</v>
      </c>
      <c r="E302" s="130" t="s">
        <v>415</v>
      </c>
      <c r="F302" s="131" t="s">
        <v>416</v>
      </c>
      <c r="G302" s="132" t="s">
        <v>192</v>
      </c>
      <c r="H302" s="133">
        <v>42.5</v>
      </c>
      <c r="I302" s="134"/>
      <c r="J302" s="134">
        <f>ROUND(I302*H302,2)</f>
        <v>0</v>
      </c>
      <c r="K302" s="135"/>
      <c r="L302" s="28"/>
      <c r="M302" s="136" t="s">
        <v>1</v>
      </c>
      <c r="N302" s="137" t="s">
        <v>35</v>
      </c>
      <c r="O302" s="138">
        <v>0</v>
      </c>
      <c r="P302" s="138">
        <f>O302*H302</f>
        <v>0</v>
      </c>
      <c r="Q302" s="138">
        <v>0</v>
      </c>
      <c r="R302" s="138">
        <f>Q302*H302</f>
        <v>0</v>
      </c>
      <c r="S302" s="138">
        <v>0</v>
      </c>
      <c r="T302" s="139">
        <f>S302*H302</f>
        <v>0</v>
      </c>
      <c r="AR302" s="140" t="s">
        <v>193</v>
      </c>
      <c r="AT302" s="140" t="s">
        <v>159</v>
      </c>
      <c r="AU302" s="140" t="s">
        <v>79</v>
      </c>
      <c r="AY302" s="16" t="s">
        <v>157</v>
      </c>
      <c r="BE302" s="141">
        <f>IF(N302="základní",J302,0)</f>
        <v>0</v>
      </c>
      <c r="BF302" s="141">
        <f>IF(N302="snížená",J302,0)</f>
        <v>0</v>
      </c>
      <c r="BG302" s="141">
        <f>IF(N302="zákl. přenesená",J302,0)</f>
        <v>0</v>
      </c>
      <c r="BH302" s="141">
        <f>IF(N302="sníž. přenesená",J302,0)</f>
        <v>0</v>
      </c>
      <c r="BI302" s="141">
        <f>IF(N302="nulová",J302,0)</f>
        <v>0</v>
      </c>
      <c r="BJ302" s="16" t="s">
        <v>75</v>
      </c>
      <c r="BK302" s="141">
        <f>ROUND(I302*H302,2)</f>
        <v>0</v>
      </c>
      <c r="BL302" s="16" t="s">
        <v>193</v>
      </c>
      <c r="BM302" s="140" t="s">
        <v>417</v>
      </c>
    </row>
    <row r="303" spans="2:65" s="1" customFormat="1" ht="16.5" customHeight="1">
      <c r="B303" s="128"/>
      <c r="C303" s="129" t="s">
        <v>418</v>
      </c>
      <c r="D303" s="129" t="s">
        <v>159</v>
      </c>
      <c r="E303" s="130" t="s">
        <v>419</v>
      </c>
      <c r="F303" s="131" t="s">
        <v>420</v>
      </c>
      <c r="G303" s="132" t="s">
        <v>192</v>
      </c>
      <c r="H303" s="133">
        <v>42.5</v>
      </c>
      <c r="I303" s="134"/>
      <c r="J303" s="134">
        <f>ROUND(I303*H303,2)</f>
        <v>0</v>
      </c>
      <c r="K303" s="135"/>
      <c r="L303" s="28"/>
      <c r="M303" s="136" t="s">
        <v>1</v>
      </c>
      <c r="N303" s="137" t="s">
        <v>35</v>
      </c>
      <c r="O303" s="138">
        <v>0</v>
      </c>
      <c r="P303" s="138">
        <f>O303*H303</f>
        <v>0</v>
      </c>
      <c r="Q303" s="138">
        <v>0</v>
      </c>
      <c r="R303" s="138">
        <f>Q303*H303</f>
        <v>0</v>
      </c>
      <c r="S303" s="138">
        <v>0</v>
      </c>
      <c r="T303" s="139">
        <f>S303*H303</f>
        <v>0</v>
      </c>
      <c r="AR303" s="140" t="s">
        <v>193</v>
      </c>
      <c r="AT303" s="140" t="s">
        <v>159</v>
      </c>
      <c r="AU303" s="140" t="s">
        <v>79</v>
      </c>
      <c r="AY303" s="16" t="s">
        <v>157</v>
      </c>
      <c r="BE303" s="141">
        <f>IF(N303="základní",J303,0)</f>
        <v>0</v>
      </c>
      <c r="BF303" s="141">
        <f>IF(N303="snížená",J303,0)</f>
        <v>0</v>
      </c>
      <c r="BG303" s="141">
        <f>IF(N303="zákl. přenesená",J303,0)</f>
        <v>0</v>
      </c>
      <c r="BH303" s="141">
        <f>IF(N303="sníž. přenesená",J303,0)</f>
        <v>0</v>
      </c>
      <c r="BI303" s="141">
        <f>IF(N303="nulová",J303,0)</f>
        <v>0</v>
      </c>
      <c r="BJ303" s="16" t="s">
        <v>75</v>
      </c>
      <c r="BK303" s="141">
        <f>ROUND(I303*H303,2)</f>
        <v>0</v>
      </c>
      <c r="BL303" s="16" t="s">
        <v>193</v>
      </c>
      <c r="BM303" s="140" t="s">
        <v>421</v>
      </c>
    </row>
    <row r="304" spans="2:65" s="1" customFormat="1" ht="24.15" customHeight="1">
      <c r="B304" s="128"/>
      <c r="C304" s="160" t="s">
        <v>291</v>
      </c>
      <c r="D304" s="160" t="s">
        <v>239</v>
      </c>
      <c r="E304" s="161" t="s">
        <v>422</v>
      </c>
      <c r="F304" s="162" t="s">
        <v>423</v>
      </c>
      <c r="G304" s="163" t="s">
        <v>192</v>
      </c>
      <c r="H304" s="164">
        <v>47.749000000000002</v>
      </c>
      <c r="I304" s="165"/>
      <c r="J304" s="165">
        <f>ROUND(I304*H304,2)</f>
        <v>0</v>
      </c>
      <c r="K304" s="166"/>
      <c r="L304" s="167"/>
      <c r="M304" s="168" t="s">
        <v>1</v>
      </c>
      <c r="N304" s="169" t="s">
        <v>35</v>
      </c>
      <c r="O304" s="138">
        <v>0</v>
      </c>
      <c r="P304" s="138">
        <f>O304*H304</f>
        <v>0</v>
      </c>
      <c r="Q304" s="138">
        <v>0</v>
      </c>
      <c r="R304" s="138">
        <f>Q304*H304</f>
        <v>0</v>
      </c>
      <c r="S304" s="138">
        <v>0</v>
      </c>
      <c r="T304" s="139">
        <f>S304*H304</f>
        <v>0</v>
      </c>
      <c r="AR304" s="140" t="s">
        <v>235</v>
      </c>
      <c r="AT304" s="140" t="s">
        <v>239</v>
      </c>
      <c r="AU304" s="140" t="s">
        <v>79</v>
      </c>
      <c r="AY304" s="16" t="s">
        <v>157</v>
      </c>
      <c r="BE304" s="141">
        <f>IF(N304="základní",J304,0)</f>
        <v>0</v>
      </c>
      <c r="BF304" s="141">
        <f>IF(N304="snížená",J304,0)</f>
        <v>0</v>
      </c>
      <c r="BG304" s="141">
        <f>IF(N304="zákl. přenesená",J304,0)</f>
        <v>0</v>
      </c>
      <c r="BH304" s="141">
        <f>IF(N304="sníž. přenesená",J304,0)</f>
        <v>0</v>
      </c>
      <c r="BI304" s="141">
        <f>IF(N304="nulová",J304,0)</f>
        <v>0</v>
      </c>
      <c r="BJ304" s="16" t="s">
        <v>75</v>
      </c>
      <c r="BK304" s="141">
        <f>ROUND(I304*H304,2)</f>
        <v>0</v>
      </c>
      <c r="BL304" s="16" t="s">
        <v>193</v>
      </c>
      <c r="BM304" s="140" t="s">
        <v>424</v>
      </c>
    </row>
    <row r="305" spans="2:65" s="13" customFormat="1">
      <c r="B305" s="148"/>
      <c r="D305" s="143" t="s">
        <v>163</v>
      </c>
      <c r="E305" s="149" t="s">
        <v>1</v>
      </c>
      <c r="F305" s="150" t="s">
        <v>425</v>
      </c>
      <c r="H305" s="151">
        <v>47.748750000000001</v>
      </c>
      <c r="L305" s="148"/>
      <c r="M305" s="152"/>
      <c r="T305" s="153"/>
      <c r="AT305" s="149" t="s">
        <v>163</v>
      </c>
      <c r="AU305" s="149" t="s">
        <v>79</v>
      </c>
      <c r="AV305" s="13" t="s">
        <v>79</v>
      </c>
      <c r="AW305" s="13" t="s">
        <v>28</v>
      </c>
      <c r="AX305" s="13" t="s">
        <v>70</v>
      </c>
      <c r="AY305" s="149" t="s">
        <v>157</v>
      </c>
    </row>
    <row r="306" spans="2:65" s="14" customFormat="1">
      <c r="B306" s="154"/>
      <c r="D306" s="143" t="s">
        <v>163</v>
      </c>
      <c r="E306" s="155" t="s">
        <v>1</v>
      </c>
      <c r="F306" s="156" t="s">
        <v>166</v>
      </c>
      <c r="H306" s="157">
        <v>47.748750000000001</v>
      </c>
      <c r="L306" s="154"/>
      <c r="M306" s="158"/>
      <c r="T306" s="159"/>
      <c r="AT306" s="155" t="s">
        <v>163</v>
      </c>
      <c r="AU306" s="155" t="s">
        <v>79</v>
      </c>
      <c r="AV306" s="14" t="s">
        <v>85</v>
      </c>
      <c r="AW306" s="14" t="s">
        <v>28</v>
      </c>
      <c r="AX306" s="14" t="s">
        <v>75</v>
      </c>
      <c r="AY306" s="155" t="s">
        <v>157</v>
      </c>
    </row>
    <row r="307" spans="2:65" s="1" customFormat="1" ht="24.15" customHeight="1">
      <c r="B307" s="128"/>
      <c r="C307" s="129" t="s">
        <v>426</v>
      </c>
      <c r="D307" s="129" t="s">
        <v>159</v>
      </c>
      <c r="E307" s="130" t="s">
        <v>427</v>
      </c>
      <c r="F307" s="131" t="s">
        <v>428</v>
      </c>
      <c r="G307" s="132" t="s">
        <v>192</v>
      </c>
      <c r="H307" s="133">
        <v>42.5</v>
      </c>
      <c r="I307" s="134"/>
      <c r="J307" s="134">
        <f>ROUND(I307*H307,2)</f>
        <v>0</v>
      </c>
      <c r="K307" s="135"/>
      <c r="L307" s="28"/>
      <c r="M307" s="136" t="s">
        <v>1</v>
      </c>
      <c r="N307" s="137" t="s">
        <v>35</v>
      </c>
      <c r="O307" s="138">
        <v>0</v>
      </c>
      <c r="P307" s="138">
        <f>O307*H307</f>
        <v>0</v>
      </c>
      <c r="Q307" s="138">
        <v>0</v>
      </c>
      <c r="R307" s="138">
        <f>Q307*H307</f>
        <v>0</v>
      </c>
      <c r="S307" s="138">
        <v>0</v>
      </c>
      <c r="T307" s="139">
        <f>S307*H307</f>
        <v>0</v>
      </c>
      <c r="AR307" s="140" t="s">
        <v>193</v>
      </c>
      <c r="AT307" s="140" t="s">
        <v>159</v>
      </c>
      <c r="AU307" s="140" t="s">
        <v>79</v>
      </c>
      <c r="AY307" s="16" t="s">
        <v>157</v>
      </c>
      <c r="BE307" s="141">
        <f>IF(N307="základní",J307,0)</f>
        <v>0</v>
      </c>
      <c r="BF307" s="141">
        <f>IF(N307="snížená",J307,0)</f>
        <v>0</v>
      </c>
      <c r="BG307" s="141">
        <f>IF(N307="zákl. přenesená",J307,0)</f>
        <v>0</v>
      </c>
      <c r="BH307" s="141">
        <f>IF(N307="sníž. přenesená",J307,0)</f>
        <v>0</v>
      </c>
      <c r="BI307" s="141">
        <f>IF(N307="nulová",J307,0)</f>
        <v>0</v>
      </c>
      <c r="BJ307" s="16" t="s">
        <v>75</v>
      </c>
      <c r="BK307" s="141">
        <f>ROUND(I307*H307,2)</f>
        <v>0</v>
      </c>
      <c r="BL307" s="16" t="s">
        <v>193</v>
      </c>
      <c r="BM307" s="140" t="s">
        <v>429</v>
      </c>
    </row>
    <row r="308" spans="2:65" s="1" customFormat="1" ht="21.75" customHeight="1">
      <c r="B308" s="128"/>
      <c r="C308" s="129" t="s">
        <v>294</v>
      </c>
      <c r="D308" s="129" t="s">
        <v>159</v>
      </c>
      <c r="E308" s="130" t="s">
        <v>430</v>
      </c>
      <c r="F308" s="131" t="s">
        <v>431</v>
      </c>
      <c r="G308" s="132" t="s">
        <v>192</v>
      </c>
      <c r="H308" s="133">
        <v>42.5</v>
      </c>
      <c r="I308" s="134"/>
      <c r="J308" s="134">
        <f>ROUND(I308*H308,2)</f>
        <v>0</v>
      </c>
      <c r="K308" s="135"/>
      <c r="L308" s="28"/>
      <c r="M308" s="136" t="s">
        <v>1</v>
      </c>
      <c r="N308" s="137" t="s">
        <v>35</v>
      </c>
      <c r="O308" s="138">
        <v>0</v>
      </c>
      <c r="P308" s="138">
        <f>O308*H308</f>
        <v>0</v>
      </c>
      <c r="Q308" s="138">
        <v>0</v>
      </c>
      <c r="R308" s="138">
        <f>Q308*H308</f>
        <v>0</v>
      </c>
      <c r="S308" s="138">
        <v>0</v>
      </c>
      <c r="T308" s="139">
        <f>S308*H308</f>
        <v>0</v>
      </c>
      <c r="AR308" s="140" t="s">
        <v>193</v>
      </c>
      <c r="AT308" s="140" t="s">
        <v>159</v>
      </c>
      <c r="AU308" s="140" t="s">
        <v>79</v>
      </c>
      <c r="AY308" s="16" t="s">
        <v>157</v>
      </c>
      <c r="BE308" s="141">
        <f>IF(N308="základní",J308,0)</f>
        <v>0</v>
      </c>
      <c r="BF308" s="141">
        <f>IF(N308="snížená",J308,0)</f>
        <v>0</v>
      </c>
      <c r="BG308" s="141">
        <f>IF(N308="zákl. přenesená",J308,0)</f>
        <v>0</v>
      </c>
      <c r="BH308" s="141">
        <f>IF(N308="sníž. přenesená",J308,0)</f>
        <v>0</v>
      </c>
      <c r="BI308" s="141">
        <f>IF(N308="nulová",J308,0)</f>
        <v>0</v>
      </c>
      <c r="BJ308" s="16" t="s">
        <v>75</v>
      </c>
      <c r="BK308" s="141">
        <f>ROUND(I308*H308,2)</f>
        <v>0</v>
      </c>
      <c r="BL308" s="16" t="s">
        <v>193</v>
      </c>
      <c r="BM308" s="140" t="s">
        <v>432</v>
      </c>
    </row>
    <row r="309" spans="2:65" s="1" customFormat="1" ht="16.5" customHeight="1">
      <c r="B309" s="128"/>
      <c r="C309" s="129" t="s">
        <v>433</v>
      </c>
      <c r="D309" s="129" t="s">
        <v>159</v>
      </c>
      <c r="E309" s="130" t="s">
        <v>434</v>
      </c>
      <c r="F309" s="131" t="s">
        <v>435</v>
      </c>
      <c r="G309" s="132" t="s">
        <v>268</v>
      </c>
      <c r="H309" s="133">
        <v>4</v>
      </c>
      <c r="I309" s="134"/>
      <c r="J309" s="134">
        <f>ROUND(I309*H309,2)</f>
        <v>0</v>
      </c>
      <c r="K309" s="135"/>
      <c r="L309" s="28"/>
      <c r="M309" s="136" t="s">
        <v>1</v>
      </c>
      <c r="N309" s="137" t="s">
        <v>35</v>
      </c>
      <c r="O309" s="138">
        <v>0</v>
      </c>
      <c r="P309" s="138">
        <f>O309*H309</f>
        <v>0</v>
      </c>
      <c r="Q309" s="138">
        <v>0</v>
      </c>
      <c r="R309" s="138">
        <f>Q309*H309</f>
        <v>0</v>
      </c>
      <c r="S309" s="138">
        <v>0</v>
      </c>
      <c r="T309" s="139">
        <f>S309*H309</f>
        <v>0</v>
      </c>
      <c r="AR309" s="140" t="s">
        <v>193</v>
      </c>
      <c r="AT309" s="140" t="s">
        <v>159</v>
      </c>
      <c r="AU309" s="140" t="s">
        <v>79</v>
      </c>
      <c r="AY309" s="16" t="s">
        <v>157</v>
      </c>
      <c r="BE309" s="141">
        <f>IF(N309="základní",J309,0)</f>
        <v>0</v>
      </c>
      <c r="BF309" s="141">
        <f>IF(N309="snížená",J309,0)</f>
        <v>0</v>
      </c>
      <c r="BG309" s="141">
        <f>IF(N309="zákl. přenesená",J309,0)</f>
        <v>0</v>
      </c>
      <c r="BH309" s="141">
        <f>IF(N309="sníž. přenesená",J309,0)</f>
        <v>0</v>
      </c>
      <c r="BI309" s="141">
        <f>IF(N309="nulová",J309,0)</f>
        <v>0</v>
      </c>
      <c r="BJ309" s="16" t="s">
        <v>75</v>
      </c>
      <c r="BK309" s="141">
        <f>ROUND(I309*H309,2)</f>
        <v>0</v>
      </c>
      <c r="BL309" s="16" t="s">
        <v>193</v>
      </c>
      <c r="BM309" s="140" t="s">
        <v>436</v>
      </c>
    </row>
    <row r="310" spans="2:65" s="12" customFormat="1">
      <c r="B310" s="142"/>
      <c r="D310" s="143" t="s">
        <v>163</v>
      </c>
      <c r="E310" s="144" t="s">
        <v>1</v>
      </c>
      <c r="F310" s="145" t="s">
        <v>437</v>
      </c>
      <c r="H310" s="144" t="s">
        <v>1</v>
      </c>
      <c r="L310" s="142"/>
      <c r="M310" s="146"/>
      <c r="T310" s="147"/>
      <c r="AT310" s="144" t="s">
        <v>163</v>
      </c>
      <c r="AU310" s="144" t="s">
        <v>79</v>
      </c>
      <c r="AV310" s="12" t="s">
        <v>75</v>
      </c>
      <c r="AW310" s="12" t="s">
        <v>28</v>
      </c>
      <c r="AX310" s="12" t="s">
        <v>70</v>
      </c>
      <c r="AY310" s="144" t="s">
        <v>157</v>
      </c>
    </row>
    <row r="311" spans="2:65" s="12" customFormat="1">
      <c r="B311" s="142"/>
      <c r="D311" s="143" t="s">
        <v>163</v>
      </c>
      <c r="E311" s="144" t="s">
        <v>1</v>
      </c>
      <c r="F311" s="145" t="s">
        <v>438</v>
      </c>
      <c r="H311" s="144" t="s">
        <v>1</v>
      </c>
      <c r="L311" s="142"/>
      <c r="M311" s="146"/>
      <c r="T311" s="147"/>
      <c r="AT311" s="144" t="s">
        <v>163</v>
      </c>
      <c r="AU311" s="144" t="s">
        <v>79</v>
      </c>
      <c r="AV311" s="12" t="s">
        <v>75</v>
      </c>
      <c r="AW311" s="12" t="s">
        <v>28</v>
      </c>
      <c r="AX311" s="12" t="s">
        <v>70</v>
      </c>
      <c r="AY311" s="144" t="s">
        <v>157</v>
      </c>
    </row>
    <row r="312" spans="2:65" s="13" customFormat="1">
      <c r="B312" s="148"/>
      <c r="D312" s="143" t="s">
        <v>163</v>
      </c>
      <c r="E312" s="149" t="s">
        <v>1</v>
      </c>
      <c r="F312" s="150" t="s">
        <v>79</v>
      </c>
      <c r="H312" s="151">
        <v>2</v>
      </c>
      <c r="L312" s="148"/>
      <c r="M312" s="152"/>
      <c r="T312" s="153"/>
      <c r="AT312" s="149" t="s">
        <v>163</v>
      </c>
      <c r="AU312" s="149" t="s">
        <v>79</v>
      </c>
      <c r="AV312" s="13" t="s">
        <v>79</v>
      </c>
      <c r="AW312" s="13" t="s">
        <v>28</v>
      </c>
      <c r="AX312" s="13" t="s">
        <v>70</v>
      </c>
      <c r="AY312" s="149" t="s">
        <v>157</v>
      </c>
    </row>
    <row r="313" spans="2:65" s="12" customFormat="1">
      <c r="B313" s="142"/>
      <c r="D313" s="143" t="s">
        <v>163</v>
      </c>
      <c r="E313" s="144" t="s">
        <v>1</v>
      </c>
      <c r="F313" s="145" t="s">
        <v>439</v>
      </c>
      <c r="H313" s="144" t="s">
        <v>1</v>
      </c>
      <c r="L313" s="142"/>
      <c r="M313" s="146"/>
      <c r="T313" s="147"/>
      <c r="AT313" s="144" t="s">
        <v>163</v>
      </c>
      <c r="AU313" s="144" t="s">
        <v>79</v>
      </c>
      <c r="AV313" s="12" t="s">
        <v>75</v>
      </c>
      <c r="AW313" s="12" t="s">
        <v>28</v>
      </c>
      <c r="AX313" s="12" t="s">
        <v>70</v>
      </c>
      <c r="AY313" s="144" t="s">
        <v>157</v>
      </c>
    </row>
    <row r="314" spans="2:65" s="13" customFormat="1">
      <c r="B314" s="148"/>
      <c r="D314" s="143" t="s">
        <v>163</v>
      </c>
      <c r="E314" s="149" t="s">
        <v>1</v>
      </c>
      <c r="F314" s="150" t="s">
        <v>75</v>
      </c>
      <c r="H314" s="151">
        <v>1</v>
      </c>
      <c r="L314" s="148"/>
      <c r="M314" s="152"/>
      <c r="T314" s="153"/>
      <c r="AT314" s="149" t="s">
        <v>163</v>
      </c>
      <c r="AU314" s="149" t="s">
        <v>79</v>
      </c>
      <c r="AV314" s="13" t="s">
        <v>79</v>
      </c>
      <c r="AW314" s="13" t="s">
        <v>28</v>
      </c>
      <c r="AX314" s="13" t="s">
        <v>70</v>
      </c>
      <c r="AY314" s="149" t="s">
        <v>157</v>
      </c>
    </row>
    <row r="315" spans="2:65" s="12" customFormat="1">
      <c r="B315" s="142"/>
      <c r="D315" s="143" t="s">
        <v>163</v>
      </c>
      <c r="E315" s="144" t="s">
        <v>1</v>
      </c>
      <c r="F315" s="145" t="s">
        <v>440</v>
      </c>
      <c r="H315" s="144" t="s">
        <v>1</v>
      </c>
      <c r="L315" s="142"/>
      <c r="M315" s="146"/>
      <c r="T315" s="147"/>
      <c r="AT315" s="144" t="s">
        <v>163</v>
      </c>
      <c r="AU315" s="144" t="s">
        <v>79</v>
      </c>
      <c r="AV315" s="12" t="s">
        <v>75</v>
      </c>
      <c r="AW315" s="12" t="s">
        <v>28</v>
      </c>
      <c r="AX315" s="12" t="s">
        <v>70</v>
      </c>
      <c r="AY315" s="144" t="s">
        <v>157</v>
      </c>
    </row>
    <row r="316" spans="2:65" s="13" customFormat="1">
      <c r="B316" s="148"/>
      <c r="D316" s="143" t="s">
        <v>163</v>
      </c>
      <c r="E316" s="149" t="s">
        <v>1</v>
      </c>
      <c r="F316" s="150" t="s">
        <v>75</v>
      </c>
      <c r="H316" s="151">
        <v>1</v>
      </c>
      <c r="L316" s="148"/>
      <c r="M316" s="152"/>
      <c r="T316" s="153"/>
      <c r="AT316" s="149" t="s">
        <v>163</v>
      </c>
      <c r="AU316" s="149" t="s">
        <v>79</v>
      </c>
      <c r="AV316" s="13" t="s">
        <v>79</v>
      </c>
      <c r="AW316" s="13" t="s">
        <v>28</v>
      </c>
      <c r="AX316" s="13" t="s">
        <v>70</v>
      </c>
      <c r="AY316" s="149" t="s">
        <v>157</v>
      </c>
    </row>
    <row r="317" spans="2:65" s="14" customFormat="1">
      <c r="B317" s="154"/>
      <c r="D317" s="143" t="s">
        <v>163</v>
      </c>
      <c r="E317" s="155" t="s">
        <v>1</v>
      </c>
      <c r="F317" s="156" t="s">
        <v>166</v>
      </c>
      <c r="H317" s="157">
        <v>4</v>
      </c>
      <c r="L317" s="154"/>
      <c r="M317" s="158"/>
      <c r="T317" s="159"/>
      <c r="AT317" s="155" t="s">
        <v>163</v>
      </c>
      <c r="AU317" s="155" t="s">
        <v>79</v>
      </c>
      <c r="AV317" s="14" t="s">
        <v>85</v>
      </c>
      <c r="AW317" s="14" t="s">
        <v>28</v>
      </c>
      <c r="AX317" s="14" t="s">
        <v>75</v>
      </c>
      <c r="AY317" s="155" t="s">
        <v>157</v>
      </c>
    </row>
    <row r="318" spans="2:65" s="1" customFormat="1" ht="16.5" customHeight="1">
      <c r="B318" s="128"/>
      <c r="C318" s="160" t="s">
        <v>300</v>
      </c>
      <c r="D318" s="160" t="s">
        <v>239</v>
      </c>
      <c r="E318" s="161" t="s">
        <v>441</v>
      </c>
      <c r="F318" s="162" t="s">
        <v>442</v>
      </c>
      <c r="G318" s="163" t="s">
        <v>443</v>
      </c>
      <c r="H318" s="164">
        <v>4</v>
      </c>
      <c r="I318" s="165"/>
      <c r="J318" s="165">
        <f>ROUND(I318*H318,2)</f>
        <v>0</v>
      </c>
      <c r="K318" s="166"/>
      <c r="L318" s="167"/>
      <c r="M318" s="168" t="s">
        <v>1</v>
      </c>
      <c r="N318" s="169" t="s">
        <v>35</v>
      </c>
      <c r="O318" s="138">
        <v>0</v>
      </c>
      <c r="P318" s="138">
        <f>O318*H318</f>
        <v>0</v>
      </c>
      <c r="Q318" s="138">
        <v>0</v>
      </c>
      <c r="R318" s="138">
        <f>Q318*H318</f>
        <v>0</v>
      </c>
      <c r="S318" s="138">
        <v>0</v>
      </c>
      <c r="T318" s="139">
        <f>S318*H318</f>
        <v>0</v>
      </c>
      <c r="AR318" s="140" t="s">
        <v>235</v>
      </c>
      <c r="AT318" s="140" t="s">
        <v>239</v>
      </c>
      <c r="AU318" s="140" t="s">
        <v>79</v>
      </c>
      <c r="AY318" s="16" t="s">
        <v>157</v>
      </c>
      <c r="BE318" s="141">
        <f>IF(N318="základní",J318,0)</f>
        <v>0</v>
      </c>
      <c r="BF318" s="141">
        <f>IF(N318="snížená",J318,0)</f>
        <v>0</v>
      </c>
      <c r="BG318" s="141">
        <f>IF(N318="zákl. přenesená",J318,0)</f>
        <v>0</v>
      </c>
      <c r="BH318" s="141">
        <f>IF(N318="sníž. přenesená",J318,0)</f>
        <v>0</v>
      </c>
      <c r="BI318" s="141">
        <f>IF(N318="nulová",J318,0)</f>
        <v>0</v>
      </c>
      <c r="BJ318" s="16" t="s">
        <v>75</v>
      </c>
      <c r="BK318" s="141">
        <f>ROUND(I318*H318,2)</f>
        <v>0</v>
      </c>
      <c r="BL318" s="16" t="s">
        <v>193</v>
      </c>
      <c r="BM318" s="140" t="s">
        <v>444</v>
      </c>
    </row>
    <row r="319" spans="2:65" s="1" customFormat="1" ht="16.5" customHeight="1">
      <c r="B319" s="128"/>
      <c r="C319" s="129" t="s">
        <v>445</v>
      </c>
      <c r="D319" s="129" t="s">
        <v>159</v>
      </c>
      <c r="E319" s="130" t="s">
        <v>446</v>
      </c>
      <c r="F319" s="131" t="s">
        <v>447</v>
      </c>
      <c r="G319" s="132" t="s">
        <v>268</v>
      </c>
      <c r="H319" s="133">
        <v>1</v>
      </c>
      <c r="I319" s="134"/>
      <c r="J319" s="134">
        <f>ROUND(I319*H319,2)</f>
        <v>0</v>
      </c>
      <c r="K319" s="135"/>
      <c r="L319" s="28"/>
      <c r="M319" s="136" t="s">
        <v>1</v>
      </c>
      <c r="N319" s="137" t="s">
        <v>35</v>
      </c>
      <c r="O319" s="138">
        <v>0</v>
      </c>
      <c r="P319" s="138">
        <f>O319*H319</f>
        <v>0</v>
      </c>
      <c r="Q319" s="138">
        <v>0</v>
      </c>
      <c r="R319" s="138">
        <f>Q319*H319</f>
        <v>0</v>
      </c>
      <c r="S319" s="138">
        <v>0</v>
      </c>
      <c r="T319" s="139">
        <f>S319*H319</f>
        <v>0</v>
      </c>
      <c r="AR319" s="140" t="s">
        <v>193</v>
      </c>
      <c r="AT319" s="140" t="s">
        <v>159</v>
      </c>
      <c r="AU319" s="140" t="s">
        <v>79</v>
      </c>
      <c r="AY319" s="16" t="s">
        <v>157</v>
      </c>
      <c r="BE319" s="141">
        <f>IF(N319="základní",J319,0)</f>
        <v>0</v>
      </c>
      <c r="BF319" s="141">
        <f>IF(N319="snížená",J319,0)</f>
        <v>0</v>
      </c>
      <c r="BG319" s="141">
        <f>IF(N319="zákl. přenesená",J319,0)</f>
        <v>0</v>
      </c>
      <c r="BH319" s="141">
        <f>IF(N319="sníž. přenesená",J319,0)</f>
        <v>0</v>
      </c>
      <c r="BI319" s="141">
        <f>IF(N319="nulová",J319,0)</f>
        <v>0</v>
      </c>
      <c r="BJ319" s="16" t="s">
        <v>75</v>
      </c>
      <c r="BK319" s="141">
        <f>ROUND(I319*H319,2)</f>
        <v>0</v>
      </c>
      <c r="BL319" s="16" t="s">
        <v>193</v>
      </c>
      <c r="BM319" s="140" t="s">
        <v>448</v>
      </c>
    </row>
    <row r="320" spans="2:65" s="12" customFormat="1">
      <c r="B320" s="142"/>
      <c r="D320" s="143" t="s">
        <v>163</v>
      </c>
      <c r="E320" s="144" t="s">
        <v>1</v>
      </c>
      <c r="F320" s="145" t="s">
        <v>449</v>
      </c>
      <c r="H320" s="144" t="s">
        <v>1</v>
      </c>
      <c r="L320" s="142"/>
      <c r="M320" s="146"/>
      <c r="T320" s="147"/>
      <c r="AT320" s="144" t="s">
        <v>163</v>
      </c>
      <c r="AU320" s="144" t="s">
        <v>79</v>
      </c>
      <c r="AV320" s="12" t="s">
        <v>75</v>
      </c>
      <c r="AW320" s="12" t="s">
        <v>28</v>
      </c>
      <c r="AX320" s="12" t="s">
        <v>70</v>
      </c>
      <c r="AY320" s="144" t="s">
        <v>157</v>
      </c>
    </row>
    <row r="321" spans="2:65" s="12" customFormat="1">
      <c r="B321" s="142"/>
      <c r="D321" s="143" t="s">
        <v>163</v>
      </c>
      <c r="E321" s="144" t="s">
        <v>1</v>
      </c>
      <c r="F321" s="145" t="s">
        <v>450</v>
      </c>
      <c r="H321" s="144" t="s">
        <v>1</v>
      </c>
      <c r="L321" s="142"/>
      <c r="M321" s="146"/>
      <c r="T321" s="147"/>
      <c r="AT321" s="144" t="s">
        <v>163</v>
      </c>
      <c r="AU321" s="144" t="s">
        <v>79</v>
      </c>
      <c r="AV321" s="12" t="s">
        <v>75</v>
      </c>
      <c r="AW321" s="12" t="s">
        <v>28</v>
      </c>
      <c r="AX321" s="12" t="s">
        <v>70</v>
      </c>
      <c r="AY321" s="144" t="s">
        <v>157</v>
      </c>
    </row>
    <row r="322" spans="2:65" s="13" customFormat="1">
      <c r="B322" s="148"/>
      <c r="D322" s="143" t="s">
        <v>163</v>
      </c>
      <c r="E322" s="149" t="s">
        <v>1</v>
      </c>
      <c r="F322" s="150" t="s">
        <v>75</v>
      </c>
      <c r="H322" s="151">
        <v>1</v>
      </c>
      <c r="L322" s="148"/>
      <c r="M322" s="152"/>
      <c r="T322" s="153"/>
      <c r="AT322" s="149" t="s">
        <v>163</v>
      </c>
      <c r="AU322" s="149" t="s">
        <v>79</v>
      </c>
      <c r="AV322" s="13" t="s">
        <v>79</v>
      </c>
      <c r="AW322" s="13" t="s">
        <v>28</v>
      </c>
      <c r="AX322" s="13" t="s">
        <v>70</v>
      </c>
      <c r="AY322" s="149" t="s">
        <v>157</v>
      </c>
    </row>
    <row r="323" spans="2:65" s="14" customFormat="1">
      <c r="B323" s="154"/>
      <c r="D323" s="143" t="s">
        <v>163</v>
      </c>
      <c r="E323" s="155" t="s">
        <v>1</v>
      </c>
      <c r="F323" s="156" t="s">
        <v>166</v>
      </c>
      <c r="H323" s="157">
        <v>1</v>
      </c>
      <c r="L323" s="154"/>
      <c r="M323" s="158"/>
      <c r="T323" s="159"/>
      <c r="AT323" s="155" t="s">
        <v>163</v>
      </c>
      <c r="AU323" s="155" t="s">
        <v>79</v>
      </c>
      <c r="AV323" s="14" t="s">
        <v>85</v>
      </c>
      <c r="AW323" s="14" t="s">
        <v>28</v>
      </c>
      <c r="AX323" s="14" t="s">
        <v>75</v>
      </c>
      <c r="AY323" s="155" t="s">
        <v>157</v>
      </c>
    </row>
    <row r="324" spans="2:65" s="1" customFormat="1" ht="21.75" customHeight="1">
      <c r="B324" s="128"/>
      <c r="C324" s="160" t="s">
        <v>303</v>
      </c>
      <c r="D324" s="160" t="s">
        <v>239</v>
      </c>
      <c r="E324" s="161" t="s">
        <v>451</v>
      </c>
      <c r="F324" s="162" t="s">
        <v>452</v>
      </c>
      <c r="G324" s="163" t="s">
        <v>443</v>
      </c>
      <c r="H324" s="164">
        <v>1</v>
      </c>
      <c r="I324" s="165"/>
      <c r="J324" s="165">
        <f>ROUND(I324*H324,2)</f>
        <v>0</v>
      </c>
      <c r="K324" s="166"/>
      <c r="L324" s="167"/>
      <c r="M324" s="168" t="s">
        <v>1</v>
      </c>
      <c r="N324" s="169" t="s">
        <v>35</v>
      </c>
      <c r="O324" s="138">
        <v>0</v>
      </c>
      <c r="P324" s="138">
        <f>O324*H324</f>
        <v>0</v>
      </c>
      <c r="Q324" s="138">
        <v>0</v>
      </c>
      <c r="R324" s="138">
        <f>Q324*H324</f>
        <v>0</v>
      </c>
      <c r="S324" s="138">
        <v>0</v>
      </c>
      <c r="T324" s="139">
        <f>S324*H324</f>
        <v>0</v>
      </c>
      <c r="AR324" s="140" t="s">
        <v>235</v>
      </c>
      <c r="AT324" s="140" t="s">
        <v>239</v>
      </c>
      <c r="AU324" s="140" t="s">
        <v>79</v>
      </c>
      <c r="AY324" s="16" t="s">
        <v>157</v>
      </c>
      <c r="BE324" s="141">
        <f>IF(N324="základní",J324,0)</f>
        <v>0</v>
      </c>
      <c r="BF324" s="141">
        <f>IF(N324="snížená",J324,0)</f>
        <v>0</v>
      </c>
      <c r="BG324" s="141">
        <f>IF(N324="zákl. přenesená",J324,0)</f>
        <v>0</v>
      </c>
      <c r="BH324" s="141">
        <f>IF(N324="sníž. přenesená",J324,0)</f>
        <v>0</v>
      </c>
      <c r="BI324" s="141">
        <f>IF(N324="nulová",J324,0)</f>
        <v>0</v>
      </c>
      <c r="BJ324" s="16" t="s">
        <v>75</v>
      </c>
      <c r="BK324" s="141">
        <f>ROUND(I324*H324,2)</f>
        <v>0</v>
      </c>
      <c r="BL324" s="16" t="s">
        <v>193</v>
      </c>
      <c r="BM324" s="140" t="s">
        <v>453</v>
      </c>
    </row>
    <row r="325" spans="2:65" s="1" customFormat="1" ht="24.15" customHeight="1">
      <c r="B325" s="128"/>
      <c r="C325" s="129" t="s">
        <v>454</v>
      </c>
      <c r="D325" s="129" t="s">
        <v>159</v>
      </c>
      <c r="E325" s="130" t="s">
        <v>455</v>
      </c>
      <c r="F325" s="131" t="s">
        <v>456</v>
      </c>
      <c r="G325" s="132" t="s">
        <v>192</v>
      </c>
      <c r="H325" s="133">
        <v>30.952000000000002</v>
      </c>
      <c r="I325" s="134"/>
      <c r="J325" s="134">
        <f>ROUND(I325*H325,2)</f>
        <v>0</v>
      </c>
      <c r="K325" s="135"/>
      <c r="L325" s="28"/>
      <c r="M325" s="136" t="s">
        <v>1</v>
      </c>
      <c r="N325" s="137" t="s">
        <v>35</v>
      </c>
      <c r="O325" s="138">
        <v>0</v>
      </c>
      <c r="P325" s="138">
        <f>O325*H325</f>
        <v>0</v>
      </c>
      <c r="Q325" s="138">
        <v>0</v>
      </c>
      <c r="R325" s="138">
        <f>Q325*H325</f>
        <v>0</v>
      </c>
      <c r="S325" s="138">
        <v>0</v>
      </c>
      <c r="T325" s="139">
        <f>S325*H325</f>
        <v>0</v>
      </c>
      <c r="AR325" s="140" t="s">
        <v>193</v>
      </c>
      <c r="AT325" s="140" t="s">
        <v>159</v>
      </c>
      <c r="AU325" s="140" t="s">
        <v>79</v>
      </c>
      <c r="AY325" s="16" t="s">
        <v>157</v>
      </c>
      <c r="BE325" s="141">
        <f>IF(N325="základní",J325,0)</f>
        <v>0</v>
      </c>
      <c r="BF325" s="141">
        <f>IF(N325="snížená",J325,0)</f>
        <v>0</v>
      </c>
      <c r="BG325" s="141">
        <f>IF(N325="zákl. přenesená",J325,0)</f>
        <v>0</v>
      </c>
      <c r="BH325" s="141">
        <f>IF(N325="sníž. přenesená",J325,0)</f>
        <v>0</v>
      </c>
      <c r="BI325" s="141">
        <f>IF(N325="nulová",J325,0)</f>
        <v>0</v>
      </c>
      <c r="BJ325" s="16" t="s">
        <v>75</v>
      </c>
      <c r="BK325" s="141">
        <f>ROUND(I325*H325,2)</f>
        <v>0</v>
      </c>
      <c r="BL325" s="16" t="s">
        <v>193</v>
      </c>
      <c r="BM325" s="140" t="s">
        <v>457</v>
      </c>
    </row>
    <row r="326" spans="2:65" s="12" customFormat="1">
      <c r="B326" s="142"/>
      <c r="D326" s="143" t="s">
        <v>163</v>
      </c>
      <c r="E326" s="144" t="s">
        <v>1</v>
      </c>
      <c r="F326" s="145" t="s">
        <v>458</v>
      </c>
      <c r="H326" s="144" t="s">
        <v>1</v>
      </c>
      <c r="L326" s="142"/>
      <c r="M326" s="146"/>
      <c r="T326" s="147"/>
      <c r="AT326" s="144" t="s">
        <v>163</v>
      </c>
      <c r="AU326" s="144" t="s">
        <v>79</v>
      </c>
      <c r="AV326" s="12" t="s">
        <v>75</v>
      </c>
      <c r="AW326" s="12" t="s">
        <v>28</v>
      </c>
      <c r="AX326" s="12" t="s">
        <v>70</v>
      </c>
      <c r="AY326" s="144" t="s">
        <v>157</v>
      </c>
    </row>
    <row r="327" spans="2:65" s="12" customFormat="1">
      <c r="B327" s="142"/>
      <c r="D327" s="143" t="s">
        <v>163</v>
      </c>
      <c r="E327" s="144" t="s">
        <v>1</v>
      </c>
      <c r="F327" s="145" t="s">
        <v>459</v>
      </c>
      <c r="H327" s="144" t="s">
        <v>1</v>
      </c>
      <c r="L327" s="142"/>
      <c r="M327" s="146"/>
      <c r="T327" s="147"/>
      <c r="AT327" s="144" t="s">
        <v>163</v>
      </c>
      <c r="AU327" s="144" t="s">
        <v>79</v>
      </c>
      <c r="AV327" s="12" t="s">
        <v>75</v>
      </c>
      <c r="AW327" s="12" t="s">
        <v>28</v>
      </c>
      <c r="AX327" s="12" t="s">
        <v>70</v>
      </c>
      <c r="AY327" s="144" t="s">
        <v>157</v>
      </c>
    </row>
    <row r="328" spans="2:65" s="13" customFormat="1">
      <c r="B328" s="148"/>
      <c r="D328" s="143" t="s">
        <v>163</v>
      </c>
      <c r="E328" s="149" t="s">
        <v>1</v>
      </c>
      <c r="F328" s="150" t="s">
        <v>460</v>
      </c>
      <c r="H328" s="151">
        <v>5.7240000000000011</v>
      </c>
      <c r="L328" s="148"/>
      <c r="M328" s="152"/>
      <c r="T328" s="153"/>
      <c r="AT328" s="149" t="s">
        <v>163</v>
      </c>
      <c r="AU328" s="149" t="s">
        <v>79</v>
      </c>
      <c r="AV328" s="13" t="s">
        <v>79</v>
      </c>
      <c r="AW328" s="13" t="s">
        <v>28</v>
      </c>
      <c r="AX328" s="13" t="s">
        <v>70</v>
      </c>
      <c r="AY328" s="149" t="s">
        <v>157</v>
      </c>
    </row>
    <row r="329" spans="2:65" s="12" customFormat="1">
      <c r="B329" s="142"/>
      <c r="D329" s="143" t="s">
        <v>163</v>
      </c>
      <c r="E329" s="144" t="s">
        <v>1</v>
      </c>
      <c r="F329" s="145" t="s">
        <v>461</v>
      </c>
      <c r="H329" s="144" t="s">
        <v>1</v>
      </c>
      <c r="L329" s="142"/>
      <c r="M329" s="146"/>
      <c r="T329" s="147"/>
      <c r="AT329" s="144" t="s">
        <v>163</v>
      </c>
      <c r="AU329" s="144" t="s">
        <v>79</v>
      </c>
      <c r="AV329" s="12" t="s">
        <v>75</v>
      </c>
      <c r="AW329" s="12" t="s">
        <v>28</v>
      </c>
      <c r="AX329" s="12" t="s">
        <v>70</v>
      </c>
      <c r="AY329" s="144" t="s">
        <v>157</v>
      </c>
    </row>
    <row r="330" spans="2:65" s="13" customFormat="1">
      <c r="B330" s="148"/>
      <c r="D330" s="143" t="s">
        <v>163</v>
      </c>
      <c r="E330" s="149" t="s">
        <v>1</v>
      </c>
      <c r="F330" s="150" t="s">
        <v>462</v>
      </c>
      <c r="H330" s="151">
        <v>5.5120000000000005</v>
      </c>
      <c r="L330" s="148"/>
      <c r="M330" s="152"/>
      <c r="T330" s="153"/>
      <c r="AT330" s="149" t="s">
        <v>163</v>
      </c>
      <c r="AU330" s="149" t="s">
        <v>79</v>
      </c>
      <c r="AV330" s="13" t="s">
        <v>79</v>
      </c>
      <c r="AW330" s="13" t="s">
        <v>28</v>
      </c>
      <c r="AX330" s="13" t="s">
        <v>70</v>
      </c>
      <c r="AY330" s="149" t="s">
        <v>157</v>
      </c>
    </row>
    <row r="331" spans="2:65" s="12" customFormat="1">
      <c r="B331" s="142"/>
      <c r="D331" s="143" t="s">
        <v>163</v>
      </c>
      <c r="E331" s="144" t="s">
        <v>1</v>
      </c>
      <c r="F331" s="145" t="s">
        <v>463</v>
      </c>
      <c r="H331" s="144" t="s">
        <v>1</v>
      </c>
      <c r="L331" s="142"/>
      <c r="M331" s="146"/>
      <c r="T331" s="147"/>
      <c r="AT331" s="144" t="s">
        <v>163</v>
      </c>
      <c r="AU331" s="144" t="s">
        <v>79</v>
      </c>
      <c r="AV331" s="12" t="s">
        <v>75</v>
      </c>
      <c r="AW331" s="12" t="s">
        <v>28</v>
      </c>
      <c r="AX331" s="12" t="s">
        <v>70</v>
      </c>
      <c r="AY331" s="144" t="s">
        <v>157</v>
      </c>
    </row>
    <row r="332" spans="2:65" s="13" customFormat="1">
      <c r="B332" s="148"/>
      <c r="D332" s="143" t="s">
        <v>163</v>
      </c>
      <c r="E332" s="149" t="s">
        <v>1</v>
      </c>
      <c r="F332" s="150" t="s">
        <v>464</v>
      </c>
      <c r="H332" s="151">
        <v>4.9184000000000001</v>
      </c>
      <c r="L332" s="148"/>
      <c r="M332" s="152"/>
      <c r="T332" s="153"/>
      <c r="AT332" s="149" t="s">
        <v>163</v>
      </c>
      <c r="AU332" s="149" t="s">
        <v>79</v>
      </c>
      <c r="AV332" s="13" t="s">
        <v>79</v>
      </c>
      <c r="AW332" s="13" t="s">
        <v>28</v>
      </c>
      <c r="AX332" s="13" t="s">
        <v>70</v>
      </c>
      <c r="AY332" s="149" t="s">
        <v>157</v>
      </c>
    </row>
    <row r="333" spans="2:65" s="12" customFormat="1">
      <c r="B333" s="142"/>
      <c r="D333" s="143" t="s">
        <v>163</v>
      </c>
      <c r="E333" s="144" t="s">
        <v>1</v>
      </c>
      <c r="F333" s="145" t="s">
        <v>465</v>
      </c>
      <c r="H333" s="144" t="s">
        <v>1</v>
      </c>
      <c r="L333" s="142"/>
      <c r="M333" s="146"/>
      <c r="T333" s="147"/>
      <c r="AT333" s="144" t="s">
        <v>163</v>
      </c>
      <c r="AU333" s="144" t="s">
        <v>79</v>
      </c>
      <c r="AV333" s="12" t="s">
        <v>75</v>
      </c>
      <c r="AW333" s="12" t="s">
        <v>28</v>
      </c>
      <c r="AX333" s="12" t="s">
        <v>70</v>
      </c>
      <c r="AY333" s="144" t="s">
        <v>157</v>
      </c>
    </row>
    <row r="334" spans="2:65" s="13" customFormat="1">
      <c r="B334" s="148"/>
      <c r="D334" s="143" t="s">
        <v>163</v>
      </c>
      <c r="E334" s="149" t="s">
        <v>1</v>
      </c>
      <c r="F334" s="150" t="s">
        <v>466</v>
      </c>
      <c r="H334" s="151">
        <v>3.7948000000000004</v>
      </c>
      <c r="L334" s="148"/>
      <c r="M334" s="152"/>
      <c r="T334" s="153"/>
      <c r="AT334" s="149" t="s">
        <v>163</v>
      </c>
      <c r="AU334" s="149" t="s">
        <v>79</v>
      </c>
      <c r="AV334" s="13" t="s">
        <v>79</v>
      </c>
      <c r="AW334" s="13" t="s">
        <v>28</v>
      </c>
      <c r="AX334" s="13" t="s">
        <v>70</v>
      </c>
      <c r="AY334" s="149" t="s">
        <v>157</v>
      </c>
    </row>
    <row r="335" spans="2:65" s="12" customFormat="1">
      <c r="B335" s="142"/>
      <c r="D335" s="143" t="s">
        <v>163</v>
      </c>
      <c r="E335" s="144" t="s">
        <v>1</v>
      </c>
      <c r="F335" s="145" t="s">
        <v>467</v>
      </c>
      <c r="H335" s="144" t="s">
        <v>1</v>
      </c>
      <c r="L335" s="142"/>
      <c r="M335" s="146"/>
      <c r="T335" s="147"/>
      <c r="AT335" s="144" t="s">
        <v>163</v>
      </c>
      <c r="AU335" s="144" t="s">
        <v>79</v>
      </c>
      <c r="AV335" s="12" t="s">
        <v>75</v>
      </c>
      <c r="AW335" s="12" t="s">
        <v>28</v>
      </c>
      <c r="AX335" s="12" t="s">
        <v>70</v>
      </c>
      <c r="AY335" s="144" t="s">
        <v>157</v>
      </c>
    </row>
    <row r="336" spans="2:65" s="13" customFormat="1">
      <c r="B336" s="148"/>
      <c r="D336" s="143" t="s">
        <v>163</v>
      </c>
      <c r="E336" s="149" t="s">
        <v>1</v>
      </c>
      <c r="F336" s="150" t="s">
        <v>468</v>
      </c>
      <c r="H336" s="151">
        <v>4.6640000000000006</v>
      </c>
      <c r="L336" s="148"/>
      <c r="M336" s="152"/>
      <c r="T336" s="153"/>
      <c r="AT336" s="149" t="s">
        <v>163</v>
      </c>
      <c r="AU336" s="149" t="s">
        <v>79</v>
      </c>
      <c r="AV336" s="13" t="s">
        <v>79</v>
      </c>
      <c r="AW336" s="13" t="s">
        <v>28</v>
      </c>
      <c r="AX336" s="13" t="s">
        <v>70</v>
      </c>
      <c r="AY336" s="149" t="s">
        <v>157</v>
      </c>
    </row>
    <row r="337" spans="2:65" s="12" customFormat="1">
      <c r="B337" s="142"/>
      <c r="D337" s="143" t="s">
        <v>163</v>
      </c>
      <c r="E337" s="144" t="s">
        <v>1</v>
      </c>
      <c r="F337" s="145" t="s">
        <v>469</v>
      </c>
      <c r="H337" s="144" t="s">
        <v>1</v>
      </c>
      <c r="L337" s="142"/>
      <c r="M337" s="146"/>
      <c r="T337" s="147"/>
      <c r="AT337" s="144" t="s">
        <v>163</v>
      </c>
      <c r="AU337" s="144" t="s">
        <v>79</v>
      </c>
      <c r="AV337" s="12" t="s">
        <v>75</v>
      </c>
      <c r="AW337" s="12" t="s">
        <v>28</v>
      </c>
      <c r="AX337" s="12" t="s">
        <v>70</v>
      </c>
      <c r="AY337" s="144" t="s">
        <v>157</v>
      </c>
    </row>
    <row r="338" spans="2:65" s="13" customFormat="1">
      <c r="B338" s="148"/>
      <c r="D338" s="143" t="s">
        <v>163</v>
      </c>
      <c r="E338" s="149" t="s">
        <v>1</v>
      </c>
      <c r="F338" s="150" t="s">
        <v>470</v>
      </c>
      <c r="H338" s="151">
        <v>6.3388000000000009</v>
      </c>
      <c r="L338" s="148"/>
      <c r="M338" s="152"/>
      <c r="T338" s="153"/>
      <c r="AT338" s="149" t="s">
        <v>163</v>
      </c>
      <c r="AU338" s="149" t="s">
        <v>79</v>
      </c>
      <c r="AV338" s="13" t="s">
        <v>79</v>
      </c>
      <c r="AW338" s="13" t="s">
        <v>28</v>
      </c>
      <c r="AX338" s="13" t="s">
        <v>70</v>
      </c>
      <c r="AY338" s="149" t="s">
        <v>157</v>
      </c>
    </row>
    <row r="339" spans="2:65" s="14" customFormat="1">
      <c r="B339" s="154"/>
      <c r="D339" s="143" t="s">
        <v>163</v>
      </c>
      <c r="E339" s="155" t="s">
        <v>1</v>
      </c>
      <c r="F339" s="156" t="s">
        <v>166</v>
      </c>
      <c r="H339" s="157">
        <v>30.952000000000005</v>
      </c>
      <c r="L339" s="154"/>
      <c r="M339" s="158"/>
      <c r="T339" s="159"/>
      <c r="AT339" s="155" t="s">
        <v>163</v>
      </c>
      <c r="AU339" s="155" t="s">
        <v>79</v>
      </c>
      <c r="AV339" s="14" t="s">
        <v>85</v>
      </c>
      <c r="AW339" s="14" t="s">
        <v>28</v>
      </c>
      <c r="AX339" s="14" t="s">
        <v>75</v>
      </c>
      <c r="AY339" s="155" t="s">
        <v>157</v>
      </c>
    </row>
    <row r="340" spans="2:65" s="1" customFormat="1" ht="33" customHeight="1">
      <c r="B340" s="128"/>
      <c r="C340" s="129" t="s">
        <v>307</v>
      </c>
      <c r="D340" s="129" t="s">
        <v>159</v>
      </c>
      <c r="E340" s="130" t="s">
        <v>471</v>
      </c>
      <c r="F340" s="131" t="s">
        <v>472</v>
      </c>
      <c r="G340" s="132" t="s">
        <v>268</v>
      </c>
      <c r="H340" s="133">
        <v>7</v>
      </c>
      <c r="I340" s="134"/>
      <c r="J340" s="134">
        <f>ROUND(I340*H340,2)</f>
        <v>0</v>
      </c>
      <c r="K340" s="135"/>
      <c r="L340" s="28"/>
      <c r="M340" s="136" t="s">
        <v>1</v>
      </c>
      <c r="N340" s="137" t="s">
        <v>35</v>
      </c>
      <c r="O340" s="138">
        <v>0</v>
      </c>
      <c r="P340" s="138">
        <f>O340*H340</f>
        <v>0</v>
      </c>
      <c r="Q340" s="138">
        <v>0</v>
      </c>
      <c r="R340" s="138">
        <f>Q340*H340</f>
        <v>0</v>
      </c>
      <c r="S340" s="138">
        <v>0</v>
      </c>
      <c r="T340" s="139">
        <f>S340*H340</f>
        <v>0</v>
      </c>
      <c r="AR340" s="140" t="s">
        <v>193</v>
      </c>
      <c r="AT340" s="140" t="s">
        <v>159</v>
      </c>
      <c r="AU340" s="140" t="s">
        <v>79</v>
      </c>
      <c r="AY340" s="16" t="s">
        <v>157</v>
      </c>
      <c r="BE340" s="141">
        <f>IF(N340="základní",J340,0)</f>
        <v>0</v>
      </c>
      <c r="BF340" s="141">
        <f>IF(N340="snížená",J340,0)</f>
        <v>0</v>
      </c>
      <c r="BG340" s="141">
        <f>IF(N340="zákl. přenesená",J340,0)</f>
        <v>0</v>
      </c>
      <c r="BH340" s="141">
        <f>IF(N340="sníž. přenesená",J340,0)</f>
        <v>0</v>
      </c>
      <c r="BI340" s="141">
        <f>IF(N340="nulová",J340,0)</f>
        <v>0</v>
      </c>
      <c r="BJ340" s="16" t="s">
        <v>75</v>
      </c>
      <c r="BK340" s="141">
        <f>ROUND(I340*H340,2)</f>
        <v>0</v>
      </c>
      <c r="BL340" s="16" t="s">
        <v>193</v>
      </c>
      <c r="BM340" s="140" t="s">
        <v>473</v>
      </c>
    </row>
    <row r="341" spans="2:65" s="12" customFormat="1">
      <c r="B341" s="142"/>
      <c r="D341" s="143" t="s">
        <v>163</v>
      </c>
      <c r="E341" s="144" t="s">
        <v>1</v>
      </c>
      <c r="F341" s="145" t="s">
        <v>474</v>
      </c>
      <c r="H341" s="144" t="s">
        <v>1</v>
      </c>
      <c r="L341" s="142"/>
      <c r="M341" s="146"/>
      <c r="T341" s="147"/>
      <c r="AT341" s="144" t="s">
        <v>163</v>
      </c>
      <c r="AU341" s="144" t="s">
        <v>79</v>
      </c>
      <c r="AV341" s="12" t="s">
        <v>75</v>
      </c>
      <c r="AW341" s="12" t="s">
        <v>28</v>
      </c>
      <c r="AX341" s="12" t="s">
        <v>70</v>
      </c>
      <c r="AY341" s="144" t="s">
        <v>157</v>
      </c>
    </row>
    <row r="342" spans="2:65" s="13" customFormat="1">
      <c r="B342" s="148"/>
      <c r="D342" s="143" t="s">
        <v>163</v>
      </c>
      <c r="E342" s="149" t="s">
        <v>1</v>
      </c>
      <c r="F342" s="150" t="s">
        <v>475</v>
      </c>
      <c r="H342" s="151">
        <v>7</v>
      </c>
      <c r="L342" s="148"/>
      <c r="M342" s="152"/>
      <c r="T342" s="153"/>
      <c r="AT342" s="149" t="s">
        <v>163</v>
      </c>
      <c r="AU342" s="149" t="s">
        <v>79</v>
      </c>
      <c r="AV342" s="13" t="s">
        <v>79</v>
      </c>
      <c r="AW342" s="13" t="s">
        <v>28</v>
      </c>
      <c r="AX342" s="13" t="s">
        <v>70</v>
      </c>
      <c r="AY342" s="149" t="s">
        <v>157</v>
      </c>
    </row>
    <row r="343" spans="2:65" s="14" customFormat="1">
      <c r="B343" s="154"/>
      <c r="D343" s="143" t="s">
        <v>163</v>
      </c>
      <c r="E343" s="155" t="s">
        <v>1</v>
      </c>
      <c r="F343" s="156" t="s">
        <v>166</v>
      </c>
      <c r="H343" s="157">
        <v>7</v>
      </c>
      <c r="L343" s="154"/>
      <c r="M343" s="158"/>
      <c r="T343" s="159"/>
      <c r="AT343" s="155" t="s">
        <v>163</v>
      </c>
      <c r="AU343" s="155" t="s">
        <v>79</v>
      </c>
      <c r="AV343" s="14" t="s">
        <v>85</v>
      </c>
      <c r="AW343" s="14" t="s">
        <v>28</v>
      </c>
      <c r="AX343" s="14" t="s">
        <v>75</v>
      </c>
      <c r="AY343" s="155" t="s">
        <v>157</v>
      </c>
    </row>
    <row r="344" spans="2:65" s="1" customFormat="1" ht="24.15" customHeight="1">
      <c r="B344" s="128"/>
      <c r="C344" s="129" t="s">
        <v>476</v>
      </c>
      <c r="D344" s="129" t="s">
        <v>159</v>
      </c>
      <c r="E344" s="130" t="s">
        <v>477</v>
      </c>
      <c r="F344" s="131" t="s">
        <v>478</v>
      </c>
      <c r="G344" s="132" t="s">
        <v>192</v>
      </c>
      <c r="H344" s="133">
        <v>1.395</v>
      </c>
      <c r="I344" s="134"/>
      <c r="J344" s="134">
        <f>ROUND(I344*H344,2)</f>
        <v>0</v>
      </c>
      <c r="K344" s="135"/>
      <c r="L344" s="28"/>
      <c r="M344" s="136" t="s">
        <v>1</v>
      </c>
      <c r="N344" s="137" t="s">
        <v>35</v>
      </c>
      <c r="O344" s="138">
        <v>0</v>
      </c>
      <c r="P344" s="138">
        <f>O344*H344</f>
        <v>0</v>
      </c>
      <c r="Q344" s="138">
        <v>0</v>
      </c>
      <c r="R344" s="138">
        <f>Q344*H344</f>
        <v>0</v>
      </c>
      <c r="S344" s="138">
        <v>0</v>
      </c>
      <c r="T344" s="139">
        <f>S344*H344</f>
        <v>0</v>
      </c>
      <c r="AR344" s="140" t="s">
        <v>193</v>
      </c>
      <c r="AT344" s="140" t="s">
        <v>159</v>
      </c>
      <c r="AU344" s="140" t="s">
        <v>79</v>
      </c>
      <c r="AY344" s="16" t="s">
        <v>157</v>
      </c>
      <c r="BE344" s="141">
        <f>IF(N344="základní",J344,0)</f>
        <v>0</v>
      </c>
      <c r="BF344" s="141">
        <f>IF(N344="snížená",J344,0)</f>
        <v>0</v>
      </c>
      <c r="BG344" s="141">
        <f>IF(N344="zákl. přenesená",J344,0)</f>
        <v>0</v>
      </c>
      <c r="BH344" s="141">
        <f>IF(N344="sníž. přenesená",J344,0)</f>
        <v>0</v>
      </c>
      <c r="BI344" s="141">
        <f>IF(N344="nulová",J344,0)</f>
        <v>0</v>
      </c>
      <c r="BJ344" s="16" t="s">
        <v>75</v>
      </c>
      <c r="BK344" s="141">
        <f>ROUND(I344*H344,2)</f>
        <v>0</v>
      </c>
      <c r="BL344" s="16" t="s">
        <v>193</v>
      </c>
      <c r="BM344" s="140" t="s">
        <v>479</v>
      </c>
    </row>
    <row r="345" spans="2:65" s="12" customFormat="1">
      <c r="B345" s="142"/>
      <c r="D345" s="143" t="s">
        <v>163</v>
      </c>
      <c r="E345" s="144" t="s">
        <v>1</v>
      </c>
      <c r="F345" s="145" t="s">
        <v>480</v>
      </c>
      <c r="H345" s="144" t="s">
        <v>1</v>
      </c>
      <c r="L345" s="142"/>
      <c r="M345" s="146"/>
      <c r="T345" s="147"/>
      <c r="AT345" s="144" t="s">
        <v>163</v>
      </c>
      <c r="AU345" s="144" t="s">
        <v>79</v>
      </c>
      <c r="AV345" s="12" t="s">
        <v>75</v>
      </c>
      <c r="AW345" s="12" t="s">
        <v>28</v>
      </c>
      <c r="AX345" s="12" t="s">
        <v>70</v>
      </c>
      <c r="AY345" s="144" t="s">
        <v>157</v>
      </c>
    </row>
    <row r="346" spans="2:65" s="12" customFormat="1">
      <c r="B346" s="142"/>
      <c r="D346" s="143" t="s">
        <v>163</v>
      </c>
      <c r="E346" s="144" t="s">
        <v>1</v>
      </c>
      <c r="F346" s="145" t="s">
        <v>481</v>
      </c>
      <c r="H346" s="144" t="s">
        <v>1</v>
      </c>
      <c r="L346" s="142"/>
      <c r="M346" s="146"/>
      <c r="T346" s="147"/>
      <c r="AT346" s="144" t="s">
        <v>163</v>
      </c>
      <c r="AU346" s="144" t="s">
        <v>79</v>
      </c>
      <c r="AV346" s="12" t="s">
        <v>75</v>
      </c>
      <c r="AW346" s="12" t="s">
        <v>28</v>
      </c>
      <c r="AX346" s="12" t="s">
        <v>70</v>
      </c>
      <c r="AY346" s="144" t="s">
        <v>157</v>
      </c>
    </row>
    <row r="347" spans="2:65" s="13" customFormat="1">
      <c r="B347" s="148"/>
      <c r="D347" s="143" t="s">
        <v>163</v>
      </c>
      <c r="E347" s="149" t="s">
        <v>1</v>
      </c>
      <c r="F347" s="150" t="s">
        <v>482</v>
      </c>
      <c r="H347" s="151">
        <v>1.395</v>
      </c>
      <c r="L347" s="148"/>
      <c r="M347" s="152"/>
      <c r="T347" s="153"/>
      <c r="AT347" s="149" t="s">
        <v>163</v>
      </c>
      <c r="AU347" s="149" t="s">
        <v>79</v>
      </c>
      <c r="AV347" s="13" t="s">
        <v>79</v>
      </c>
      <c r="AW347" s="13" t="s">
        <v>28</v>
      </c>
      <c r="AX347" s="13" t="s">
        <v>70</v>
      </c>
      <c r="AY347" s="149" t="s">
        <v>157</v>
      </c>
    </row>
    <row r="348" spans="2:65" s="14" customFormat="1">
      <c r="B348" s="154"/>
      <c r="D348" s="143" t="s">
        <v>163</v>
      </c>
      <c r="E348" s="155" t="s">
        <v>1</v>
      </c>
      <c r="F348" s="156" t="s">
        <v>166</v>
      </c>
      <c r="H348" s="157">
        <v>1.395</v>
      </c>
      <c r="L348" s="154"/>
      <c r="M348" s="158"/>
      <c r="T348" s="159"/>
      <c r="AT348" s="155" t="s">
        <v>163</v>
      </c>
      <c r="AU348" s="155" t="s">
        <v>79</v>
      </c>
      <c r="AV348" s="14" t="s">
        <v>85</v>
      </c>
      <c r="AW348" s="14" t="s">
        <v>28</v>
      </c>
      <c r="AX348" s="14" t="s">
        <v>75</v>
      </c>
      <c r="AY348" s="155" t="s">
        <v>157</v>
      </c>
    </row>
    <row r="349" spans="2:65" s="1" customFormat="1" ht="24.15" customHeight="1">
      <c r="B349" s="128"/>
      <c r="C349" s="129" t="s">
        <v>310</v>
      </c>
      <c r="D349" s="129" t="s">
        <v>159</v>
      </c>
      <c r="E349" s="130" t="s">
        <v>483</v>
      </c>
      <c r="F349" s="131" t="s">
        <v>484</v>
      </c>
      <c r="G349" s="132" t="s">
        <v>356</v>
      </c>
      <c r="H349" s="133">
        <v>10677.282999999999</v>
      </c>
      <c r="I349" s="134"/>
      <c r="J349" s="134">
        <f>ROUND(I349*H349,2)</f>
        <v>0</v>
      </c>
      <c r="K349" s="135"/>
      <c r="L349" s="28"/>
      <c r="M349" s="136" t="s">
        <v>1</v>
      </c>
      <c r="N349" s="137" t="s">
        <v>35</v>
      </c>
      <c r="O349" s="138">
        <v>0</v>
      </c>
      <c r="P349" s="138">
        <f>O349*H349</f>
        <v>0</v>
      </c>
      <c r="Q349" s="138">
        <v>0</v>
      </c>
      <c r="R349" s="138">
        <f>Q349*H349</f>
        <v>0</v>
      </c>
      <c r="S349" s="138">
        <v>0</v>
      </c>
      <c r="T349" s="139">
        <f>S349*H349</f>
        <v>0</v>
      </c>
      <c r="AR349" s="140" t="s">
        <v>193</v>
      </c>
      <c r="AT349" s="140" t="s">
        <v>159</v>
      </c>
      <c r="AU349" s="140" t="s">
        <v>79</v>
      </c>
      <c r="AY349" s="16" t="s">
        <v>157</v>
      </c>
      <c r="BE349" s="141">
        <f>IF(N349="základní",J349,0)</f>
        <v>0</v>
      </c>
      <c r="BF349" s="141">
        <f>IF(N349="snížená",J349,0)</f>
        <v>0</v>
      </c>
      <c r="BG349" s="141">
        <f>IF(N349="zákl. přenesená",J349,0)</f>
        <v>0</v>
      </c>
      <c r="BH349" s="141">
        <f>IF(N349="sníž. přenesená",J349,0)</f>
        <v>0</v>
      </c>
      <c r="BI349" s="141">
        <f>IF(N349="nulová",J349,0)</f>
        <v>0</v>
      </c>
      <c r="BJ349" s="16" t="s">
        <v>75</v>
      </c>
      <c r="BK349" s="141">
        <f>ROUND(I349*H349,2)</f>
        <v>0</v>
      </c>
      <c r="BL349" s="16" t="s">
        <v>193</v>
      </c>
      <c r="BM349" s="140" t="s">
        <v>485</v>
      </c>
    </row>
    <row r="350" spans="2:65" s="11" customFormat="1" ht="22.8" customHeight="1">
      <c r="B350" s="117"/>
      <c r="D350" s="118" t="s">
        <v>69</v>
      </c>
      <c r="E350" s="126" t="s">
        <v>486</v>
      </c>
      <c r="F350" s="126" t="s">
        <v>487</v>
      </c>
      <c r="J350" s="127">
        <f>BK350</f>
        <v>0</v>
      </c>
      <c r="L350" s="117"/>
      <c r="M350" s="121"/>
      <c r="P350" s="122">
        <f>SUM(P351:P384)</f>
        <v>0</v>
      </c>
      <c r="R350" s="122">
        <f>SUM(R351:R384)</f>
        <v>0</v>
      </c>
      <c r="T350" s="123">
        <f>SUM(T351:T384)</f>
        <v>0</v>
      </c>
      <c r="AR350" s="118" t="s">
        <v>79</v>
      </c>
      <c r="AT350" s="124" t="s">
        <v>69</v>
      </c>
      <c r="AU350" s="124" t="s">
        <v>75</v>
      </c>
      <c r="AY350" s="118" t="s">
        <v>157</v>
      </c>
      <c r="BK350" s="125">
        <f>SUM(BK351:BK384)</f>
        <v>0</v>
      </c>
    </row>
    <row r="351" spans="2:65" s="1" customFormat="1" ht="24.15" customHeight="1">
      <c r="B351" s="128"/>
      <c r="C351" s="129" t="s">
        <v>488</v>
      </c>
      <c r="D351" s="129" t="s">
        <v>159</v>
      </c>
      <c r="E351" s="130" t="s">
        <v>489</v>
      </c>
      <c r="F351" s="131" t="s">
        <v>490</v>
      </c>
      <c r="G351" s="132" t="s">
        <v>268</v>
      </c>
      <c r="H351" s="133">
        <v>3</v>
      </c>
      <c r="I351" s="134"/>
      <c r="J351" s="134">
        <f>ROUND(I351*H351,2)</f>
        <v>0</v>
      </c>
      <c r="K351" s="135"/>
      <c r="L351" s="28"/>
      <c r="M351" s="136" t="s">
        <v>1</v>
      </c>
      <c r="N351" s="137" t="s">
        <v>35</v>
      </c>
      <c r="O351" s="138">
        <v>0</v>
      </c>
      <c r="P351" s="138">
        <f>O351*H351</f>
        <v>0</v>
      </c>
      <c r="Q351" s="138">
        <v>0</v>
      </c>
      <c r="R351" s="138">
        <f>Q351*H351</f>
        <v>0</v>
      </c>
      <c r="S351" s="138">
        <v>0</v>
      </c>
      <c r="T351" s="139">
        <f>S351*H351</f>
        <v>0</v>
      </c>
      <c r="AR351" s="140" t="s">
        <v>193</v>
      </c>
      <c r="AT351" s="140" t="s">
        <v>159</v>
      </c>
      <c r="AU351" s="140" t="s">
        <v>79</v>
      </c>
      <c r="AY351" s="16" t="s">
        <v>157</v>
      </c>
      <c r="BE351" s="141">
        <f>IF(N351="základní",J351,0)</f>
        <v>0</v>
      </c>
      <c r="BF351" s="141">
        <f>IF(N351="snížená",J351,0)</f>
        <v>0</v>
      </c>
      <c r="BG351" s="141">
        <f>IF(N351="zákl. přenesená",J351,0)</f>
        <v>0</v>
      </c>
      <c r="BH351" s="141">
        <f>IF(N351="sníž. přenesená",J351,0)</f>
        <v>0</v>
      </c>
      <c r="BI351" s="141">
        <f>IF(N351="nulová",J351,0)</f>
        <v>0</v>
      </c>
      <c r="BJ351" s="16" t="s">
        <v>75</v>
      </c>
      <c r="BK351" s="141">
        <f>ROUND(I351*H351,2)</f>
        <v>0</v>
      </c>
      <c r="BL351" s="16" t="s">
        <v>193</v>
      </c>
      <c r="BM351" s="140" t="s">
        <v>491</v>
      </c>
    </row>
    <row r="352" spans="2:65" s="12" customFormat="1">
      <c r="B352" s="142"/>
      <c r="D352" s="143" t="s">
        <v>163</v>
      </c>
      <c r="E352" s="144" t="s">
        <v>1</v>
      </c>
      <c r="F352" s="145" t="s">
        <v>492</v>
      </c>
      <c r="H352" s="144" t="s">
        <v>1</v>
      </c>
      <c r="L352" s="142"/>
      <c r="M352" s="146"/>
      <c r="T352" s="147"/>
      <c r="AT352" s="144" t="s">
        <v>163</v>
      </c>
      <c r="AU352" s="144" t="s">
        <v>79</v>
      </c>
      <c r="AV352" s="12" t="s">
        <v>75</v>
      </c>
      <c r="AW352" s="12" t="s">
        <v>28</v>
      </c>
      <c r="AX352" s="12" t="s">
        <v>70</v>
      </c>
      <c r="AY352" s="144" t="s">
        <v>157</v>
      </c>
    </row>
    <row r="353" spans="2:65" s="12" customFormat="1">
      <c r="B353" s="142"/>
      <c r="D353" s="143" t="s">
        <v>163</v>
      </c>
      <c r="E353" s="144" t="s">
        <v>1</v>
      </c>
      <c r="F353" s="145" t="s">
        <v>438</v>
      </c>
      <c r="H353" s="144" t="s">
        <v>1</v>
      </c>
      <c r="L353" s="142"/>
      <c r="M353" s="146"/>
      <c r="T353" s="147"/>
      <c r="AT353" s="144" t="s">
        <v>163</v>
      </c>
      <c r="AU353" s="144" t="s">
        <v>79</v>
      </c>
      <c r="AV353" s="12" t="s">
        <v>75</v>
      </c>
      <c r="AW353" s="12" t="s">
        <v>28</v>
      </c>
      <c r="AX353" s="12" t="s">
        <v>70</v>
      </c>
      <c r="AY353" s="144" t="s">
        <v>157</v>
      </c>
    </row>
    <row r="354" spans="2:65" s="13" customFormat="1">
      <c r="B354" s="148"/>
      <c r="D354" s="143" t="s">
        <v>163</v>
      </c>
      <c r="E354" s="149" t="s">
        <v>1</v>
      </c>
      <c r="F354" s="150" t="s">
        <v>79</v>
      </c>
      <c r="H354" s="151">
        <v>2</v>
      </c>
      <c r="L354" s="148"/>
      <c r="M354" s="152"/>
      <c r="T354" s="153"/>
      <c r="AT354" s="149" t="s">
        <v>163</v>
      </c>
      <c r="AU354" s="149" t="s">
        <v>79</v>
      </c>
      <c r="AV354" s="13" t="s">
        <v>79</v>
      </c>
      <c r="AW354" s="13" t="s">
        <v>28</v>
      </c>
      <c r="AX354" s="13" t="s">
        <v>70</v>
      </c>
      <c r="AY354" s="149" t="s">
        <v>157</v>
      </c>
    </row>
    <row r="355" spans="2:65" s="12" customFormat="1">
      <c r="B355" s="142"/>
      <c r="D355" s="143" t="s">
        <v>163</v>
      </c>
      <c r="E355" s="144" t="s">
        <v>1</v>
      </c>
      <c r="F355" s="145" t="s">
        <v>439</v>
      </c>
      <c r="H355" s="144" t="s">
        <v>1</v>
      </c>
      <c r="L355" s="142"/>
      <c r="M355" s="146"/>
      <c r="T355" s="147"/>
      <c r="AT355" s="144" t="s">
        <v>163</v>
      </c>
      <c r="AU355" s="144" t="s">
        <v>79</v>
      </c>
      <c r="AV355" s="12" t="s">
        <v>75</v>
      </c>
      <c r="AW355" s="12" t="s">
        <v>28</v>
      </c>
      <c r="AX355" s="12" t="s">
        <v>70</v>
      </c>
      <c r="AY355" s="144" t="s">
        <v>157</v>
      </c>
    </row>
    <row r="356" spans="2:65" s="13" customFormat="1">
      <c r="B356" s="148"/>
      <c r="D356" s="143" t="s">
        <v>163</v>
      </c>
      <c r="E356" s="149" t="s">
        <v>1</v>
      </c>
      <c r="F356" s="150" t="s">
        <v>75</v>
      </c>
      <c r="H356" s="151">
        <v>1</v>
      </c>
      <c r="L356" s="148"/>
      <c r="M356" s="152"/>
      <c r="T356" s="153"/>
      <c r="AT356" s="149" t="s">
        <v>163</v>
      </c>
      <c r="AU356" s="149" t="s">
        <v>79</v>
      </c>
      <c r="AV356" s="13" t="s">
        <v>79</v>
      </c>
      <c r="AW356" s="13" t="s">
        <v>28</v>
      </c>
      <c r="AX356" s="13" t="s">
        <v>70</v>
      </c>
      <c r="AY356" s="149" t="s">
        <v>157</v>
      </c>
    </row>
    <row r="357" spans="2:65" s="14" customFormat="1">
      <c r="B357" s="154"/>
      <c r="D357" s="143" t="s">
        <v>163</v>
      </c>
      <c r="E357" s="155" t="s">
        <v>1</v>
      </c>
      <c r="F357" s="156" t="s">
        <v>166</v>
      </c>
      <c r="H357" s="157">
        <v>3</v>
      </c>
      <c r="L357" s="154"/>
      <c r="M357" s="158"/>
      <c r="T357" s="159"/>
      <c r="AT357" s="155" t="s">
        <v>163</v>
      </c>
      <c r="AU357" s="155" t="s">
        <v>79</v>
      </c>
      <c r="AV357" s="14" t="s">
        <v>85</v>
      </c>
      <c r="AW357" s="14" t="s">
        <v>28</v>
      </c>
      <c r="AX357" s="14" t="s">
        <v>75</v>
      </c>
      <c r="AY357" s="155" t="s">
        <v>157</v>
      </c>
    </row>
    <row r="358" spans="2:65" s="1" customFormat="1" ht="16.5" customHeight="1">
      <c r="B358" s="128"/>
      <c r="C358" s="160" t="s">
        <v>315</v>
      </c>
      <c r="D358" s="160" t="s">
        <v>239</v>
      </c>
      <c r="E358" s="161" t="s">
        <v>493</v>
      </c>
      <c r="F358" s="162" t="s">
        <v>494</v>
      </c>
      <c r="G358" s="163" t="s">
        <v>443</v>
      </c>
      <c r="H358" s="164">
        <v>2</v>
      </c>
      <c r="I358" s="165"/>
      <c r="J358" s="165">
        <f>ROUND(I358*H358,2)</f>
        <v>0</v>
      </c>
      <c r="K358" s="166"/>
      <c r="L358" s="167"/>
      <c r="M358" s="168" t="s">
        <v>1</v>
      </c>
      <c r="N358" s="169" t="s">
        <v>35</v>
      </c>
      <c r="O358" s="138">
        <v>0</v>
      </c>
      <c r="P358" s="138">
        <f>O358*H358</f>
        <v>0</v>
      </c>
      <c r="Q358" s="138">
        <v>0</v>
      </c>
      <c r="R358" s="138">
        <f>Q358*H358</f>
        <v>0</v>
      </c>
      <c r="S358" s="138">
        <v>0</v>
      </c>
      <c r="T358" s="139">
        <f>S358*H358</f>
        <v>0</v>
      </c>
      <c r="AR358" s="140" t="s">
        <v>235</v>
      </c>
      <c r="AT358" s="140" t="s">
        <v>239</v>
      </c>
      <c r="AU358" s="140" t="s">
        <v>79</v>
      </c>
      <c r="AY358" s="16" t="s">
        <v>157</v>
      </c>
      <c r="BE358" s="141">
        <f>IF(N358="základní",J358,0)</f>
        <v>0</v>
      </c>
      <c r="BF358" s="141">
        <f>IF(N358="snížená",J358,0)</f>
        <v>0</v>
      </c>
      <c r="BG358" s="141">
        <f>IF(N358="zákl. přenesená",J358,0)</f>
        <v>0</v>
      </c>
      <c r="BH358" s="141">
        <f>IF(N358="sníž. přenesená",J358,0)</f>
        <v>0</v>
      </c>
      <c r="BI358" s="141">
        <f>IF(N358="nulová",J358,0)</f>
        <v>0</v>
      </c>
      <c r="BJ358" s="16" t="s">
        <v>75</v>
      </c>
      <c r="BK358" s="141">
        <f>ROUND(I358*H358,2)</f>
        <v>0</v>
      </c>
      <c r="BL358" s="16" t="s">
        <v>193</v>
      </c>
      <c r="BM358" s="140" t="s">
        <v>495</v>
      </c>
    </row>
    <row r="359" spans="2:65" s="12" customFormat="1">
      <c r="B359" s="142"/>
      <c r="D359" s="143" t="s">
        <v>163</v>
      </c>
      <c r="E359" s="144" t="s">
        <v>1</v>
      </c>
      <c r="F359" s="145" t="s">
        <v>496</v>
      </c>
      <c r="H359" s="144" t="s">
        <v>1</v>
      </c>
      <c r="L359" s="142"/>
      <c r="M359" s="146"/>
      <c r="T359" s="147"/>
      <c r="AT359" s="144" t="s">
        <v>163</v>
      </c>
      <c r="AU359" s="144" t="s">
        <v>79</v>
      </c>
      <c r="AV359" s="12" t="s">
        <v>75</v>
      </c>
      <c r="AW359" s="12" t="s">
        <v>28</v>
      </c>
      <c r="AX359" s="12" t="s">
        <v>70</v>
      </c>
      <c r="AY359" s="144" t="s">
        <v>157</v>
      </c>
    </row>
    <row r="360" spans="2:65" s="13" customFormat="1">
      <c r="B360" s="148"/>
      <c r="D360" s="143" t="s">
        <v>163</v>
      </c>
      <c r="E360" s="149" t="s">
        <v>1</v>
      </c>
      <c r="F360" s="150" t="s">
        <v>79</v>
      </c>
      <c r="H360" s="151">
        <v>2</v>
      </c>
      <c r="L360" s="148"/>
      <c r="M360" s="152"/>
      <c r="T360" s="153"/>
      <c r="AT360" s="149" t="s">
        <v>163</v>
      </c>
      <c r="AU360" s="149" t="s">
        <v>79</v>
      </c>
      <c r="AV360" s="13" t="s">
        <v>79</v>
      </c>
      <c r="AW360" s="13" t="s">
        <v>28</v>
      </c>
      <c r="AX360" s="13" t="s">
        <v>70</v>
      </c>
      <c r="AY360" s="149" t="s">
        <v>157</v>
      </c>
    </row>
    <row r="361" spans="2:65" s="14" customFormat="1">
      <c r="B361" s="154"/>
      <c r="D361" s="143" t="s">
        <v>163</v>
      </c>
      <c r="E361" s="155" t="s">
        <v>1</v>
      </c>
      <c r="F361" s="156" t="s">
        <v>166</v>
      </c>
      <c r="H361" s="157">
        <v>2</v>
      </c>
      <c r="L361" s="154"/>
      <c r="M361" s="158"/>
      <c r="T361" s="159"/>
      <c r="AT361" s="155" t="s">
        <v>163</v>
      </c>
      <c r="AU361" s="155" t="s">
        <v>79</v>
      </c>
      <c r="AV361" s="14" t="s">
        <v>85</v>
      </c>
      <c r="AW361" s="14" t="s">
        <v>28</v>
      </c>
      <c r="AX361" s="14" t="s">
        <v>75</v>
      </c>
      <c r="AY361" s="155" t="s">
        <v>157</v>
      </c>
    </row>
    <row r="362" spans="2:65" s="1" customFormat="1" ht="16.5" customHeight="1">
      <c r="B362" s="128"/>
      <c r="C362" s="160" t="s">
        <v>497</v>
      </c>
      <c r="D362" s="160" t="s">
        <v>239</v>
      </c>
      <c r="E362" s="161" t="s">
        <v>498</v>
      </c>
      <c r="F362" s="162" t="s">
        <v>499</v>
      </c>
      <c r="G362" s="163" t="s">
        <v>443</v>
      </c>
      <c r="H362" s="164">
        <v>1</v>
      </c>
      <c r="I362" s="165"/>
      <c r="J362" s="165">
        <f>ROUND(I362*H362,2)</f>
        <v>0</v>
      </c>
      <c r="K362" s="166"/>
      <c r="L362" s="167"/>
      <c r="M362" s="168" t="s">
        <v>1</v>
      </c>
      <c r="N362" s="169" t="s">
        <v>35</v>
      </c>
      <c r="O362" s="138">
        <v>0</v>
      </c>
      <c r="P362" s="138">
        <f>O362*H362</f>
        <v>0</v>
      </c>
      <c r="Q362" s="138">
        <v>0</v>
      </c>
      <c r="R362" s="138">
        <f>Q362*H362</f>
        <v>0</v>
      </c>
      <c r="S362" s="138">
        <v>0</v>
      </c>
      <c r="T362" s="139">
        <f>S362*H362</f>
        <v>0</v>
      </c>
      <c r="AR362" s="140" t="s">
        <v>235</v>
      </c>
      <c r="AT362" s="140" t="s">
        <v>239</v>
      </c>
      <c r="AU362" s="140" t="s">
        <v>79</v>
      </c>
      <c r="AY362" s="16" t="s">
        <v>157</v>
      </c>
      <c r="BE362" s="141">
        <f>IF(N362="základní",J362,0)</f>
        <v>0</v>
      </c>
      <c r="BF362" s="141">
        <f>IF(N362="snížená",J362,0)</f>
        <v>0</v>
      </c>
      <c r="BG362" s="141">
        <f>IF(N362="zákl. přenesená",J362,0)</f>
        <v>0</v>
      </c>
      <c r="BH362" s="141">
        <f>IF(N362="sníž. přenesená",J362,0)</f>
        <v>0</v>
      </c>
      <c r="BI362" s="141">
        <f>IF(N362="nulová",J362,0)</f>
        <v>0</v>
      </c>
      <c r="BJ362" s="16" t="s">
        <v>75</v>
      </c>
      <c r="BK362" s="141">
        <f>ROUND(I362*H362,2)</f>
        <v>0</v>
      </c>
      <c r="BL362" s="16" t="s">
        <v>193</v>
      </c>
      <c r="BM362" s="140" t="s">
        <v>500</v>
      </c>
    </row>
    <row r="363" spans="2:65" s="12" customFormat="1">
      <c r="B363" s="142"/>
      <c r="D363" s="143" t="s">
        <v>163</v>
      </c>
      <c r="E363" s="144" t="s">
        <v>1</v>
      </c>
      <c r="F363" s="145" t="s">
        <v>496</v>
      </c>
      <c r="H363" s="144" t="s">
        <v>1</v>
      </c>
      <c r="L363" s="142"/>
      <c r="M363" s="146"/>
      <c r="T363" s="147"/>
      <c r="AT363" s="144" t="s">
        <v>163</v>
      </c>
      <c r="AU363" s="144" t="s">
        <v>79</v>
      </c>
      <c r="AV363" s="12" t="s">
        <v>75</v>
      </c>
      <c r="AW363" s="12" t="s">
        <v>28</v>
      </c>
      <c r="AX363" s="12" t="s">
        <v>70</v>
      </c>
      <c r="AY363" s="144" t="s">
        <v>157</v>
      </c>
    </row>
    <row r="364" spans="2:65" s="13" customFormat="1">
      <c r="B364" s="148"/>
      <c r="D364" s="143" t="s">
        <v>163</v>
      </c>
      <c r="E364" s="149" t="s">
        <v>1</v>
      </c>
      <c r="F364" s="150" t="s">
        <v>75</v>
      </c>
      <c r="H364" s="151">
        <v>1</v>
      </c>
      <c r="L364" s="148"/>
      <c r="M364" s="152"/>
      <c r="T364" s="153"/>
      <c r="AT364" s="149" t="s">
        <v>163</v>
      </c>
      <c r="AU364" s="149" t="s">
        <v>79</v>
      </c>
      <c r="AV364" s="13" t="s">
        <v>79</v>
      </c>
      <c r="AW364" s="13" t="s">
        <v>28</v>
      </c>
      <c r="AX364" s="13" t="s">
        <v>70</v>
      </c>
      <c r="AY364" s="149" t="s">
        <v>157</v>
      </c>
    </row>
    <row r="365" spans="2:65" s="14" customFormat="1">
      <c r="B365" s="154"/>
      <c r="D365" s="143" t="s">
        <v>163</v>
      </c>
      <c r="E365" s="155" t="s">
        <v>1</v>
      </c>
      <c r="F365" s="156" t="s">
        <v>166</v>
      </c>
      <c r="H365" s="157">
        <v>1</v>
      </c>
      <c r="L365" s="154"/>
      <c r="M365" s="158"/>
      <c r="T365" s="159"/>
      <c r="AT365" s="155" t="s">
        <v>163</v>
      </c>
      <c r="AU365" s="155" t="s">
        <v>79</v>
      </c>
      <c r="AV365" s="14" t="s">
        <v>85</v>
      </c>
      <c r="AW365" s="14" t="s">
        <v>28</v>
      </c>
      <c r="AX365" s="14" t="s">
        <v>75</v>
      </c>
      <c r="AY365" s="155" t="s">
        <v>157</v>
      </c>
    </row>
    <row r="366" spans="2:65" s="1" customFormat="1" ht="24.15" customHeight="1">
      <c r="B366" s="128"/>
      <c r="C366" s="129" t="s">
        <v>320</v>
      </c>
      <c r="D366" s="129" t="s">
        <v>159</v>
      </c>
      <c r="E366" s="130" t="s">
        <v>501</v>
      </c>
      <c r="F366" s="131" t="s">
        <v>502</v>
      </c>
      <c r="G366" s="132" t="s">
        <v>268</v>
      </c>
      <c r="H366" s="133">
        <v>1</v>
      </c>
      <c r="I366" s="134"/>
      <c r="J366" s="134">
        <f>ROUND(I366*H366,2)</f>
        <v>0</v>
      </c>
      <c r="K366" s="135"/>
      <c r="L366" s="28"/>
      <c r="M366" s="136" t="s">
        <v>1</v>
      </c>
      <c r="N366" s="137" t="s">
        <v>35</v>
      </c>
      <c r="O366" s="138">
        <v>0</v>
      </c>
      <c r="P366" s="138">
        <f>O366*H366</f>
        <v>0</v>
      </c>
      <c r="Q366" s="138">
        <v>0</v>
      </c>
      <c r="R366" s="138">
        <f>Q366*H366</f>
        <v>0</v>
      </c>
      <c r="S366" s="138">
        <v>0</v>
      </c>
      <c r="T366" s="139">
        <f>S366*H366</f>
        <v>0</v>
      </c>
      <c r="AR366" s="140" t="s">
        <v>193</v>
      </c>
      <c r="AT366" s="140" t="s">
        <v>159</v>
      </c>
      <c r="AU366" s="140" t="s">
        <v>79</v>
      </c>
      <c r="AY366" s="16" t="s">
        <v>157</v>
      </c>
      <c r="BE366" s="141">
        <f>IF(N366="základní",J366,0)</f>
        <v>0</v>
      </c>
      <c r="BF366" s="141">
        <f>IF(N366="snížená",J366,0)</f>
        <v>0</v>
      </c>
      <c r="BG366" s="141">
        <f>IF(N366="zákl. přenesená",J366,0)</f>
        <v>0</v>
      </c>
      <c r="BH366" s="141">
        <f>IF(N366="sníž. přenesená",J366,0)</f>
        <v>0</v>
      </c>
      <c r="BI366" s="141">
        <f>IF(N366="nulová",J366,0)</f>
        <v>0</v>
      </c>
      <c r="BJ366" s="16" t="s">
        <v>75</v>
      </c>
      <c r="BK366" s="141">
        <f>ROUND(I366*H366,2)</f>
        <v>0</v>
      </c>
      <c r="BL366" s="16" t="s">
        <v>193</v>
      </c>
      <c r="BM366" s="140" t="s">
        <v>503</v>
      </c>
    </row>
    <row r="367" spans="2:65" s="12" customFormat="1">
      <c r="B367" s="142"/>
      <c r="D367" s="143" t="s">
        <v>163</v>
      </c>
      <c r="E367" s="144" t="s">
        <v>1</v>
      </c>
      <c r="F367" s="145" t="s">
        <v>492</v>
      </c>
      <c r="H367" s="144" t="s">
        <v>1</v>
      </c>
      <c r="L367" s="142"/>
      <c r="M367" s="146"/>
      <c r="T367" s="147"/>
      <c r="AT367" s="144" t="s">
        <v>163</v>
      </c>
      <c r="AU367" s="144" t="s">
        <v>79</v>
      </c>
      <c r="AV367" s="12" t="s">
        <v>75</v>
      </c>
      <c r="AW367" s="12" t="s">
        <v>28</v>
      </c>
      <c r="AX367" s="12" t="s">
        <v>70</v>
      </c>
      <c r="AY367" s="144" t="s">
        <v>157</v>
      </c>
    </row>
    <row r="368" spans="2:65" s="12" customFormat="1">
      <c r="B368" s="142"/>
      <c r="D368" s="143" t="s">
        <v>163</v>
      </c>
      <c r="E368" s="144" t="s">
        <v>1</v>
      </c>
      <c r="F368" s="145" t="s">
        <v>440</v>
      </c>
      <c r="H368" s="144" t="s">
        <v>1</v>
      </c>
      <c r="L368" s="142"/>
      <c r="M368" s="146"/>
      <c r="T368" s="147"/>
      <c r="AT368" s="144" t="s">
        <v>163</v>
      </c>
      <c r="AU368" s="144" t="s">
        <v>79</v>
      </c>
      <c r="AV368" s="12" t="s">
        <v>75</v>
      </c>
      <c r="AW368" s="12" t="s">
        <v>28</v>
      </c>
      <c r="AX368" s="12" t="s">
        <v>70</v>
      </c>
      <c r="AY368" s="144" t="s">
        <v>157</v>
      </c>
    </row>
    <row r="369" spans="2:65" s="13" customFormat="1">
      <c r="B369" s="148"/>
      <c r="D369" s="143" t="s">
        <v>163</v>
      </c>
      <c r="E369" s="149" t="s">
        <v>1</v>
      </c>
      <c r="F369" s="150" t="s">
        <v>75</v>
      </c>
      <c r="H369" s="151">
        <v>1</v>
      </c>
      <c r="L369" s="148"/>
      <c r="M369" s="152"/>
      <c r="T369" s="153"/>
      <c r="AT369" s="149" t="s">
        <v>163</v>
      </c>
      <c r="AU369" s="149" t="s">
        <v>79</v>
      </c>
      <c r="AV369" s="13" t="s">
        <v>79</v>
      </c>
      <c r="AW369" s="13" t="s">
        <v>28</v>
      </c>
      <c r="AX369" s="13" t="s">
        <v>70</v>
      </c>
      <c r="AY369" s="149" t="s">
        <v>157</v>
      </c>
    </row>
    <row r="370" spans="2:65" s="14" customFormat="1">
      <c r="B370" s="154"/>
      <c r="D370" s="143" t="s">
        <v>163</v>
      </c>
      <c r="E370" s="155" t="s">
        <v>1</v>
      </c>
      <c r="F370" s="156" t="s">
        <v>166</v>
      </c>
      <c r="H370" s="157">
        <v>1</v>
      </c>
      <c r="L370" s="154"/>
      <c r="M370" s="158"/>
      <c r="T370" s="159"/>
      <c r="AT370" s="155" t="s">
        <v>163</v>
      </c>
      <c r="AU370" s="155" t="s">
        <v>79</v>
      </c>
      <c r="AV370" s="14" t="s">
        <v>85</v>
      </c>
      <c r="AW370" s="14" t="s">
        <v>28</v>
      </c>
      <c r="AX370" s="14" t="s">
        <v>75</v>
      </c>
      <c r="AY370" s="155" t="s">
        <v>157</v>
      </c>
    </row>
    <row r="371" spans="2:65" s="1" customFormat="1" ht="16.5" customHeight="1">
      <c r="B371" s="128"/>
      <c r="C371" s="160" t="s">
        <v>504</v>
      </c>
      <c r="D371" s="160" t="s">
        <v>239</v>
      </c>
      <c r="E371" s="161" t="s">
        <v>505</v>
      </c>
      <c r="F371" s="162" t="s">
        <v>506</v>
      </c>
      <c r="G371" s="163" t="s">
        <v>443</v>
      </c>
      <c r="H371" s="164">
        <v>1</v>
      </c>
      <c r="I371" s="165"/>
      <c r="J371" s="165">
        <f>ROUND(I371*H371,2)</f>
        <v>0</v>
      </c>
      <c r="K371" s="166"/>
      <c r="L371" s="167"/>
      <c r="M371" s="168" t="s">
        <v>1</v>
      </c>
      <c r="N371" s="169" t="s">
        <v>35</v>
      </c>
      <c r="O371" s="138">
        <v>0</v>
      </c>
      <c r="P371" s="138">
        <f>O371*H371</f>
        <v>0</v>
      </c>
      <c r="Q371" s="138">
        <v>0</v>
      </c>
      <c r="R371" s="138">
        <f>Q371*H371</f>
        <v>0</v>
      </c>
      <c r="S371" s="138">
        <v>0</v>
      </c>
      <c r="T371" s="139">
        <f>S371*H371</f>
        <v>0</v>
      </c>
      <c r="AR371" s="140" t="s">
        <v>235</v>
      </c>
      <c r="AT371" s="140" t="s">
        <v>239</v>
      </c>
      <c r="AU371" s="140" t="s">
        <v>79</v>
      </c>
      <c r="AY371" s="16" t="s">
        <v>157</v>
      </c>
      <c r="BE371" s="141">
        <f>IF(N371="základní",J371,0)</f>
        <v>0</v>
      </c>
      <c r="BF371" s="141">
        <f>IF(N371="snížená",J371,0)</f>
        <v>0</v>
      </c>
      <c r="BG371" s="141">
        <f>IF(N371="zákl. přenesená",J371,0)</f>
        <v>0</v>
      </c>
      <c r="BH371" s="141">
        <f>IF(N371="sníž. přenesená",J371,0)</f>
        <v>0</v>
      </c>
      <c r="BI371" s="141">
        <f>IF(N371="nulová",J371,0)</f>
        <v>0</v>
      </c>
      <c r="BJ371" s="16" t="s">
        <v>75</v>
      </c>
      <c r="BK371" s="141">
        <f>ROUND(I371*H371,2)</f>
        <v>0</v>
      </c>
      <c r="BL371" s="16" t="s">
        <v>193</v>
      </c>
      <c r="BM371" s="140" t="s">
        <v>507</v>
      </c>
    </row>
    <row r="372" spans="2:65" s="12" customFormat="1">
      <c r="B372" s="142"/>
      <c r="D372" s="143" t="s">
        <v>163</v>
      </c>
      <c r="E372" s="144" t="s">
        <v>1</v>
      </c>
      <c r="F372" s="145" t="s">
        <v>496</v>
      </c>
      <c r="H372" s="144" t="s">
        <v>1</v>
      </c>
      <c r="L372" s="142"/>
      <c r="M372" s="146"/>
      <c r="T372" s="147"/>
      <c r="AT372" s="144" t="s">
        <v>163</v>
      </c>
      <c r="AU372" s="144" t="s">
        <v>79</v>
      </c>
      <c r="AV372" s="12" t="s">
        <v>75</v>
      </c>
      <c r="AW372" s="12" t="s">
        <v>28</v>
      </c>
      <c r="AX372" s="12" t="s">
        <v>70</v>
      </c>
      <c r="AY372" s="144" t="s">
        <v>157</v>
      </c>
    </row>
    <row r="373" spans="2:65" s="13" customFormat="1">
      <c r="B373" s="148"/>
      <c r="D373" s="143" t="s">
        <v>163</v>
      </c>
      <c r="E373" s="149" t="s">
        <v>1</v>
      </c>
      <c r="F373" s="150" t="s">
        <v>75</v>
      </c>
      <c r="H373" s="151">
        <v>1</v>
      </c>
      <c r="L373" s="148"/>
      <c r="M373" s="152"/>
      <c r="T373" s="153"/>
      <c r="AT373" s="149" t="s">
        <v>163</v>
      </c>
      <c r="AU373" s="149" t="s">
        <v>79</v>
      </c>
      <c r="AV373" s="13" t="s">
        <v>79</v>
      </c>
      <c r="AW373" s="13" t="s">
        <v>28</v>
      </c>
      <c r="AX373" s="13" t="s">
        <v>70</v>
      </c>
      <c r="AY373" s="149" t="s">
        <v>157</v>
      </c>
    </row>
    <row r="374" spans="2:65" s="14" customFormat="1">
      <c r="B374" s="154"/>
      <c r="D374" s="143" t="s">
        <v>163</v>
      </c>
      <c r="E374" s="155" t="s">
        <v>1</v>
      </c>
      <c r="F374" s="156" t="s">
        <v>166</v>
      </c>
      <c r="H374" s="157">
        <v>1</v>
      </c>
      <c r="L374" s="154"/>
      <c r="M374" s="158"/>
      <c r="T374" s="159"/>
      <c r="AT374" s="155" t="s">
        <v>163</v>
      </c>
      <c r="AU374" s="155" t="s">
        <v>79</v>
      </c>
      <c r="AV374" s="14" t="s">
        <v>85</v>
      </c>
      <c r="AW374" s="14" t="s">
        <v>28</v>
      </c>
      <c r="AX374" s="14" t="s">
        <v>75</v>
      </c>
      <c r="AY374" s="155" t="s">
        <v>157</v>
      </c>
    </row>
    <row r="375" spans="2:65" s="1" customFormat="1" ht="24.15" customHeight="1">
      <c r="B375" s="128"/>
      <c r="C375" s="129" t="s">
        <v>328</v>
      </c>
      <c r="D375" s="129" t="s">
        <v>159</v>
      </c>
      <c r="E375" s="130" t="s">
        <v>508</v>
      </c>
      <c r="F375" s="131" t="s">
        <v>509</v>
      </c>
      <c r="G375" s="132" t="s">
        <v>268</v>
      </c>
      <c r="H375" s="133">
        <v>1</v>
      </c>
      <c r="I375" s="134"/>
      <c r="J375" s="134">
        <f>ROUND(I375*H375,2)</f>
        <v>0</v>
      </c>
      <c r="K375" s="135"/>
      <c r="L375" s="28"/>
      <c r="M375" s="136" t="s">
        <v>1</v>
      </c>
      <c r="N375" s="137" t="s">
        <v>35</v>
      </c>
      <c r="O375" s="138">
        <v>0</v>
      </c>
      <c r="P375" s="138">
        <f>O375*H375</f>
        <v>0</v>
      </c>
      <c r="Q375" s="138">
        <v>0</v>
      </c>
      <c r="R375" s="138">
        <f>Q375*H375</f>
        <v>0</v>
      </c>
      <c r="S375" s="138">
        <v>0</v>
      </c>
      <c r="T375" s="139">
        <f>S375*H375</f>
        <v>0</v>
      </c>
      <c r="AR375" s="140" t="s">
        <v>193</v>
      </c>
      <c r="AT375" s="140" t="s">
        <v>159</v>
      </c>
      <c r="AU375" s="140" t="s">
        <v>79</v>
      </c>
      <c r="AY375" s="16" t="s">
        <v>157</v>
      </c>
      <c r="BE375" s="141">
        <f>IF(N375="základní",J375,0)</f>
        <v>0</v>
      </c>
      <c r="BF375" s="141">
        <f>IF(N375="snížená",J375,0)</f>
        <v>0</v>
      </c>
      <c r="BG375" s="141">
        <f>IF(N375="zákl. přenesená",J375,0)</f>
        <v>0</v>
      </c>
      <c r="BH375" s="141">
        <f>IF(N375="sníž. přenesená",J375,0)</f>
        <v>0</v>
      </c>
      <c r="BI375" s="141">
        <f>IF(N375="nulová",J375,0)</f>
        <v>0</v>
      </c>
      <c r="BJ375" s="16" t="s">
        <v>75</v>
      </c>
      <c r="BK375" s="141">
        <f>ROUND(I375*H375,2)</f>
        <v>0</v>
      </c>
      <c r="BL375" s="16" t="s">
        <v>193</v>
      </c>
      <c r="BM375" s="140" t="s">
        <v>510</v>
      </c>
    </row>
    <row r="376" spans="2:65" s="12" customFormat="1">
      <c r="B376" s="142"/>
      <c r="D376" s="143" t="s">
        <v>163</v>
      </c>
      <c r="E376" s="144" t="s">
        <v>1</v>
      </c>
      <c r="F376" s="145" t="s">
        <v>449</v>
      </c>
      <c r="H376" s="144" t="s">
        <v>1</v>
      </c>
      <c r="L376" s="142"/>
      <c r="M376" s="146"/>
      <c r="T376" s="147"/>
      <c r="AT376" s="144" t="s">
        <v>163</v>
      </c>
      <c r="AU376" s="144" t="s">
        <v>79</v>
      </c>
      <c r="AV376" s="12" t="s">
        <v>75</v>
      </c>
      <c r="AW376" s="12" t="s">
        <v>28</v>
      </c>
      <c r="AX376" s="12" t="s">
        <v>70</v>
      </c>
      <c r="AY376" s="144" t="s">
        <v>157</v>
      </c>
    </row>
    <row r="377" spans="2:65" s="12" customFormat="1">
      <c r="B377" s="142"/>
      <c r="D377" s="143" t="s">
        <v>163</v>
      </c>
      <c r="E377" s="144" t="s">
        <v>1</v>
      </c>
      <c r="F377" s="145" t="s">
        <v>450</v>
      </c>
      <c r="H377" s="144" t="s">
        <v>1</v>
      </c>
      <c r="L377" s="142"/>
      <c r="M377" s="146"/>
      <c r="T377" s="147"/>
      <c r="AT377" s="144" t="s">
        <v>163</v>
      </c>
      <c r="AU377" s="144" t="s">
        <v>79</v>
      </c>
      <c r="AV377" s="12" t="s">
        <v>75</v>
      </c>
      <c r="AW377" s="12" t="s">
        <v>28</v>
      </c>
      <c r="AX377" s="12" t="s">
        <v>70</v>
      </c>
      <c r="AY377" s="144" t="s">
        <v>157</v>
      </c>
    </row>
    <row r="378" spans="2:65" s="13" customFormat="1">
      <c r="B378" s="148"/>
      <c r="D378" s="143" t="s">
        <v>163</v>
      </c>
      <c r="E378" s="149" t="s">
        <v>1</v>
      </c>
      <c r="F378" s="150" t="s">
        <v>75</v>
      </c>
      <c r="H378" s="151">
        <v>1</v>
      </c>
      <c r="L378" s="148"/>
      <c r="M378" s="152"/>
      <c r="T378" s="153"/>
      <c r="AT378" s="149" t="s">
        <v>163</v>
      </c>
      <c r="AU378" s="149" t="s">
        <v>79</v>
      </c>
      <c r="AV378" s="13" t="s">
        <v>79</v>
      </c>
      <c r="AW378" s="13" t="s">
        <v>28</v>
      </c>
      <c r="AX378" s="13" t="s">
        <v>70</v>
      </c>
      <c r="AY378" s="149" t="s">
        <v>157</v>
      </c>
    </row>
    <row r="379" spans="2:65" s="14" customFormat="1">
      <c r="B379" s="154"/>
      <c r="D379" s="143" t="s">
        <v>163</v>
      </c>
      <c r="E379" s="155" t="s">
        <v>1</v>
      </c>
      <c r="F379" s="156" t="s">
        <v>166</v>
      </c>
      <c r="H379" s="157">
        <v>1</v>
      </c>
      <c r="L379" s="154"/>
      <c r="M379" s="158"/>
      <c r="T379" s="159"/>
      <c r="AT379" s="155" t="s">
        <v>163</v>
      </c>
      <c r="AU379" s="155" t="s">
        <v>79</v>
      </c>
      <c r="AV379" s="14" t="s">
        <v>85</v>
      </c>
      <c r="AW379" s="14" t="s">
        <v>28</v>
      </c>
      <c r="AX379" s="14" t="s">
        <v>75</v>
      </c>
      <c r="AY379" s="155" t="s">
        <v>157</v>
      </c>
    </row>
    <row r="380" spans="2:65" s="1" customFormat="1" ht="16.5" customHeight="1">
      <c r="B380" s="128"/>
      <c r="C380" s="160" t="s">
        <v>511</v>
      </c>
      <c r="D380" s="160" t="s">
        <v>239</v>
      </c>
      <c r="E380" s="161" t="s">
        <v>512</v>
      </c>
      <c r="F380" s="162" t="s">
        <v>513</v>
      </c>
      <c r="G380" s="163" t="s">
        <v>443</v>
      </c>
      <c r="H380" s="164">
        <v>1</v>
      </c>
      <c r="I380" s="165"/>
      <c r="J380" s="165">
        <f>ROUND(I380*H380,2)</f>
        <v>0</v>
      </c>
      <c r="K380" s="166"/>
      <c r="L380" s="167"/>
      <c r="M380" s="168" t="s">
        <v>1</v>
      </c>
      <c r="N380" s="169" t="s">
        <v>35</v>
      </c>
      <c r="O380" s="138">
        <v>0</v>
      </c>
      <c r="P380" s="138">
        <f>O380*H380</f>
        <v>0</v>
      </c>
      <c r="Q380" s="138">
        <v>0</v>
      </c>
      <c r="R380" s="138">
        <f>Q380*H380</f>
        <v>0</v>
      </c>
      <c r="S380" s="138">
        <v>0</v>
      </c>
      <c r="T380" s="139">
        <f>S380*H380</f>
        <v>0</v>
      </c>
      <c r="AR380" s="140" t="s">
        <v>235</v>
      </c>
      <c r="AT380" s="140" t="s">
        <v>239</v>
      </c>
      <c r="AU380" s="140" t="s">
        <v>79</v>
      </c>
      <c r="AY380" s="16" t="s">
        <v>157</v>
      </c>
      <c r="BE380" s="141">
        <f>IF(N380="základní",J380,0)</f>
        <v>0</v>
      </c>
      <c r="BF380" s="141">
        <f>IF(N380="snížená",J380,0)</f>
        <v>0</v>
      </c>
      <c r="BG380" s="141">
        <f>IF(N380="zákl. přenesená",J380,0)</f>
        <v>0</v>
      </c>
      <c r="BH380" s="141">
        <f>IF(N380="sníž. přenesená",J380,0)</f>
        <v>0</v>
      </c>
      <c r="BI380" s="141">
        <f>IF(N380="nulová",J380,0)</f>
        <v>0</v>
      </c>
      <c r="BJ380" s="16" t="s">
        <v>75</v>
      </c>
      <c r="BK380" s="141">
        <f>ROUND(I380*H380,2)</f>
        <v>0</v>
      </c>
      <c r="BL380" s="16" t="s">
        <v>193</v>
      </c>
      <c r="BM380" s="140" t="s">
        <v>514</v>
      </c>
    </row>
    <row r="381" spans="2:65" s="12" customFormat="1">
      <c r="B381" s="142"/>
      <c r="D381" s="143" t="s">
        <v>163</v>
      </c>
      <c r="E381" s="144" t="s">
        <v>1</v>
      </c>
      <c r="F381" s="145" t="s">
        <v>496</v>
      </c>
      <c r="H381" s="144" t="s">
        <v>1</v>
      </c>
      <c r="L381" s="142"/>
      <c r="M381" s="146"/>
      <c r="T381" s="147"/>
      <c r="AT381" s="144" t="s">
        <v>163</v>
      </c>
      <c r="AU381" s="144" t="s">
        <v>79</v>
      </c>
      <c r="AV381" s="12" t="s">
        <v>75</v>
      </c>
      <c r="AW381" s="12" t="s">
        <v>28</v>
      </c>
      <c r="AX381" s="12" t="s">
        <v>70</v>
      </c>
      <c r="AY381" s="144" t="s">
        <v>157</v>
      </c>
    </row>
    <row r="382" spans="2:65" s="13" customFormat="1">
      <c r="B382" s="148"/>
      <c r="D382" s="143" t="s">
        <v>163</v>
      </c>
      <c r="E382" s="149" t="s">
        <v>1</v>
      </c>
      <c r="F382" s="150" t="s">
        <v>75</v>
      </c>
      <c r="H382" s="151">
        <v>1</v>
      </c>
      <c r="L382" s="148"/>
      <c r="M382" s="152"/>
      <c r="T382" s="153"/>
      <c r="AT382" s="149" t="s">
        <v>163</v>
      </c>
      <c r="AU382" s="149" t="s">
        <v>79</v>
      </c>
      <c r="AV382" s="13" t="s">
        <v>79</v>
      </c>
      <c r="AW382" s="13" t="s">
        <v>28</v>
      </c>
      <c r="AX382" s="13" t="s">
        <v>70</v>
      </c>
      <c r="AY382" s="149" t="s">
        <v>157</v>
      </c>
    </row>
    <row r="383" spans="2:65" s="14" customFormat="1">
      <c r="B383" s="154"/>
      <c r="D383" s="143" t="s">
        <v>163</v>
      </c>
      <c r="E383" s="155" t="s">
        <v>1</v>
      </c>
      <c r="F383" s="156" t="s">
        <v>166</v>
      </c>
      <c r="H383" s="157">
        <v>1</v>
      </c>
      <c r="L383" s="154"/>
      <c r="M383" s="158"/>
      <c r="T383" s="159"/>
      <c r="AT383" s="155" t="s">
        <v>163</v>
      </c>
      <c r="AU383" s="155" t="s">
        <v>79</v>
      </c>
      <c r="AV383" s="14" t="s">
        <v>85</v>
      </c>
      <c r="AW383" s="14" t="s">
        <v>28</v>
      </c>
      <c r="AX383" s="14" t="s">
        <v>75</v>
      </c>
      <c r="AY383" s="155" t="s">
        <v>157</v>
      </c>
    </row>
    <row r="384" spans="2:65" s="1" customFormat="1" ht="24.15" customHeight="1">
      <c r="B384" s="128"/>
      <c r="C384" s="129" t="s">
        <v>342</v>
      </c>
      <c r="D384" s="129" t="s">
        <v>159</v>
      </c>
      <c r="E384" s="130" t="s">
        <v>515</v>
      </c>
      <c r="F384" s="131" t="s">
        <v>516</v>
      </c>
      <c r="G384" s="132" t="s">
        <v>356</v>
      </c>
      <c r="H384" s="133">
        <v>904.05</v>
      </c>
      <c r="I384" s="134"/>
      <c r="J384" s="134">
        <f>ROUND(I384*H384,2)</f>
        <v>0</v>
      </c>
      <c r="K384" s="135"/>
      <c r="L384" s="28"/>
      <c r="M384" s="136" t="s">
        <v>1</v>
      </c>
      <c r="N384" s="137" t="s">
        <v>35</v>
      </c>
      <c r="O384" s="138">
        <v>0</v>
      </c>
      <c r="P384" s="138">
        <f>O384*H384</f>
        <v>0</v>
      </c>
      <c r="Q384" s="138">
        <v>0</v>
      </c>
      <c r="R384" s="138">
        <f>Q384*H384</f>
        <v>0</v>
      </c>
      <c r="S384" s="138">
        <v>0</v>
      </c>
      <c r="T384" s="139">
        <f>S384*H384</f>
        <v>0</v>
      </c>
      <c r="AR384" s="140" t="s">
        <v>193</v>
      </c>
      <c r="AT384" s="140" t="s">
        <v>159</v>
      </c>
      <c r="AU384" s="140" t="s">
        <v>79</v>
      </c>
      <c r="AY384" s="16" t="s">
        <v>157</v>
      </c>
      <c r="BE384" s="141">
        <f>IF(N384="základní",J384,0)</f>
        <v>0</v>
      </c>
      <c r="BF384" s="141">
        <f>IF(N384="snížená",J384,0)</f>
        <v>0</v>
      </c>
      <c r="BG384" s="141">
        <f>IF(N384="zákl. přenesená",J384,0)</f>
        <v>0</v>
      </c>
      <c r="BH384" s="141">
        <f>IF(N384="sníž. přenesená",J384,0)</f>
        <v>0</v>
      </c>
      <c r="BI384" s="141">
        <f>IF(N384="nulová",J384,0)</f>
        <v>0</v>
      </c>
      <c r="BJ384" s="16" t="s">
        <v>75</v>
      </c>
      <c r="BK384" s="141">
        <f>ROUND(I384*H384,2)</f>
        <v>0</v>
      </c>
      <c r="BL384" s="16" t="s">
        <v>193</v>
      </c>
      <c r="BM384" s="140" t="s">
        <v>517</v>
      </c>
    </row>
    <row r="385" spans="2:65" s="11" customFormat="1" ht="22.8" customHeight="1">
      <c r="B385" s="117"/>
      <c r="D385" s="118" t="s">
        <v>69</v>
      </c>
      <c r="E385" s="126" t="s">
        <v>518</v>
      </c>
      <c r="F385" s="126" t="s">
        <v>519</v>
      </c>
      <c r="J385" s="127">
        <f>BK385</f>
        <v>0</v>
      </c>
      <c r="L385" s="117"/>
      <c r="M385" s="121"/>
      <c r="P385" s="122">
        <f>SUM(P386:P417)</f>
        <v>0</v>
      </c>
      <c r="R385" s="122">
        <f>SUM(R386:R417)</f>
        <v>0</v>
      </c>
      <c r="T385" s="123">
        <f>SUM(T386:T417)</f>
        <v>0</v>
      </c>
      <c r="AR385" s="118" t="s">
        <v>79</v>
      </c>
      <c r="AT385" s="124" t="s">
        <v>69</v>
      </c>
      <c r="AU385" s="124" t="s">
        <v>75</v>
      </c>
      <c r="AY385" s="118" t="s">
        <v>157</v>
      </c>
      <c r="BK385" s="125">
        <f>SUM(BK386:BK417)</f>
        <v>0</v>
      </c>
    </row>
    <row r="386" spans="2:65" s="1" customFormat="1" ht="24.15" customHeight="1">
      <c r="B386" s="128"/>
      <c r="C386" s="129" t="s">
        <v>520</v>
      </c>
      <c r="D386" s="129" t="s">
        <v>159</v>
      </c>
      <c r="E386" s="130" t="s">
        <v>521</v>
      </c>
      <c r="F386" s="131" t="s">
        <v>522</v>
      </c>
      <c r="G386" s="132" t="s">
        <v>443</v>
      </c>
      <c r="H386" s="133">
        <v>2</v>
      </c>
      <c r="I386" s="134"/>
      <c r="J386" s="134">
        <f>ROUND(I386*H386,2)</f>
        <v>0</v>
      </c>
      <c r="K386" s="135"/>
      <c r="L386" s="28"/>
      <c r="M386" s="136" t="s">
        <v>1</v>
      </c>
      <c r="N386" s="137" t="s">
        <v>35</v>
      </c>
      <c r="O386" s="138">
        <v>0</v>
      </c>
      <c r="P386" s="138">
        <f>O386*H386</f>
        <v>0</v>
      </c>
      <c r="Q386" s="138">
        <v>0</v>
      </c>
      <c r="R386" s="138">
        <f>Q386*H386</f>
        <v>0</v>
      </c>
      <c r="S386" s="138">
        <v>0</v>
      </c>
      <c r="T386" s="139">
        <f>S386*H386</f>
        <v>0</v>
      </c>
      <c r="AR386" s="140" t="s">
        <v>193</v>
      </c>
      <c r="AT386" s="140" t="s">
        <v>159</v>
      </c>
      <c r="AU386" s="140" t="s">
        <v>79</v>
      </c>
      <c r="AY386" s="16" t="s">
        <v>157</v>
      </c>
      <c r="BE386" s="141">
        <f>IF(N386="základní",J386,0)</f>
        <v>0</v>
      </c>
      <c r="BF386" s="141">
        <f>IF(N386="snížená",J386,0)</f>
        <v>0</v>
      </c>
      <c r="BG386" s="141">
        <f>IF(N386="zákl. přenesená",J386,0)</f>
        <v>0</v>
      </c>
      <c r="BH386" s="141">
        <f>IF(N386="sníž. přenesená",J386,0)</f>
        <v>0</v>
      </c>
      <c r="BI386" s="141">
        <f>IF(N386="nulová",J386,0)</f>
        <v>0</v>
      </c>
      <c r="BJ386" s="16" t="s">
        <v>75</v>
      </c>
      <c r="BK386" s="141">
        <f>ROUND(I386*H386,2)</f>
        <v>0</v>
      </c>
      <c r="BL386" s="16" t="s">
        <v>193</v>
      </c>
      <c r="BM386" s="140" t="s">
        <v>523</v>
      </c>
    </row>
    <row r="387" spans="2:65" s="12" customFormat="1">
      <c r="B387" s="142"/>
      <c r="D387" s="143" t="s">
        <v>163</v>
      </c>
      <c r="E387" s="144" t="s">
        <v>1</v>
      </c>
      <c r="F387" s="145" t="s">
        <v>496</v>
      </c>
      <c r="H387" s="144" t="s">
        <v>1</v>
      </c>
      <c r="L387" s="142"/>
      <c r="M387" s="146"/>
      <c r="T387" s="147"/>
      <c r="AT387" s="144" t="s">
        <v>163</v>
      </c>
      <c r="AU387" s="144" t="s">
        <v>79</v>
      </c>
      <c r="AV387" s="12" t="s">
        <v>75</v>
      </c>
      <c r="AW387" s="12" t="s">
        <v>28</v>
      </c>
      <c r="AX387" s="12" t="s">
        <v>70</v>
      </c>
      <c r="AY387" s="144" t="s">
        <v>157</v>
      </c>
    </row>
    <row r="388" spans="2:65" s="13" customFormat="1">
      <c r="B388" s="148"/>
      <c r="D388" s="143" t="s">
        <v>163</v>
      </c>
      <c r="E388" s="149" t="s">
        <v>1</v>
      </c>
      <c r="F388" s="150" t="s">
        <v>79</v>
      </c>
      <c r="H388" s="151">
        <v>2</v>
      </c>
      <c r="L388" s="148"/>
      <c r="M388" s="152"/>
      <c r="T388" s="153"/>
      <c r="AT388" s="149" t="s">
        <v>163</v>
      </c>
      <c r="AU388" s="149" t="s">
        <v>79</v>
      </c>
      <c r="AV388" s="13" t="s">
        <v>79</v>
      </c>
      <c r="AW388" s="13" t="s">
        <v>28</v>
      </c>
      <c r="AX388" s="13" t="s">
        <v>70</v>
      </c>
      <c r="AY388" s="149" t="s">
        <v>157</v>
      </c>
    </row>
    <row r="389" spans="2:65" s="14" customFormat="1">
      <c r="B389" s="154"/>
      <c r="D389" s="143" t="s">
        <v>163</v>
      </c>
      <c r="E389" s="155" t="s">
        <v>1</v>
      </c>
      <c r="F389" s="156" t="s">
        <v>166</v>
      </c>
      <c r="H389" s="157">
        <v>2</v>
      </c>
      <c r="L389" s="154"/>
      <c r="M389" s="158"/>
      <c r="T389" s="159"/>
      <c r="AT389" s="155" t="s">
        <v>163</v>
      </c>
      <c r="AU389" s="155" t="s">
        <v>79</v>
      </c>
      <c r="AV389" s="14" t="s">
        <v>85</v>
      </c>
      <c r="AW389" s="14" t="s">
        <v>28</v>
      </c>
      <c r="AX389" s="14" t="s">
        <v>75</v>
      </c>
      <c r="AY389" s="155" t="s">
        <v>157</v>
      </c>
    </row>
    <row r="390" spans="2:65" s="1" customFormat="1" ht="33" customHeight="1">
      <c r="B390" s="128"/>
      <c r="C390" s="129" t="s">
        <v>347</v>
      </c>
      <c r="D390" s="129" t="s">
        <v>159</v>
      </c>
      <c r="E390" s="130" t="s">
        <v>524</v>
      </c>
      <c r="F390" s="131" t="s">
        <v>525</v>
      </c>
      <c r="G390" s="132" t="s">
        <v>443</v>
      </c>
      <c r="H390" s="133">
        <v>2</v>
      </c>
      <c r="I390" s="134"/>
      <c r="J390" s="134">
        <f>ROUND(I390*H390,2)</f>
        <v>0</v>
      </c>
      <c r="K390" s="135"/>
      <c r="L390" s="28"/>
      <c r="M390" s="136" t="s">
        <v>1</v>
      </c>
      <c r="N390" s="137" t="s">
        <v>35</v>
      </c>
      <c r="O390" s="138">
        <v>0</v>
      </c>
      <c r="P390" s="138">
        <f>O390*H390</f>
        <v>0</v>
      </c>
      <c r="Q390" s="138">
        <v>0</v>
      </c>
      <c r="R390" s="138">
        <f>Q390*H390</f>
        <v>0</v>
      </c>
      <c r="S390" s="138">
        <v>0</v>
      </c>
      <c r="T390" s="139">
        <f>S390*H390</f>
        <v>0</v>
      </c>
      <c r="AR390" s="140" t="s">
        <v>193</v>
      </c>
      <c r="AT390" s="140" t="s">
        <v>159</v>
      </c>
      <c r="AU390" s="140" t="s">
        <v>79</v>
      </c>
      <c r="AY390" s="16" t="s">
        <v>157</v>
      </c>
      <c r="BE390" s="141">
        <f>IF(N390="základní",J390,0)</f>
        <v>0</v>
      </c>
      <c r="BF390" s="141">
        <f>IF(N390="snížená",J390,0)</f>
        <v>0</v>
      </c>
      <c r="BG390" s="141">
        <f>IF(N390="zákl. přenesená",J390,0)</f>
        <v>0</v>
      </c>
      <c r="BH390" s="141">
        <f>IF(N390="sníž. přenesená",J390,0)</f>
        <v>0</v>
      </c>
      <c r="BI390" s="141">
        <f>IF(N390="nulová",J390,0)</f>
        <v>0</v>
      </c>
      <c r="BJ390" s="16" t="s">
        <v>75</v>
      </c>
      <c r="BK390" s="141">
        <f>ROUND(I390*H390,2)</f>
        <v>0</v>
      </c>
      <c r="BL390" s="16" t="s">
        <v>193</v>
      </c>
      <c r="BM390" s="140" t="s">
        <v>526</v>
      </c>
    </row>
    <row r="391" spans="2:65" s="12" customFormat="1">
      <c r="B391" s="142"/>
      <c r="D391" s="143" t="s">
        <v>163</v>
      </c>
      <c r="E391" s="144" t="s">
        <v>1</v>
      </c>
      <c r="F391" s="145" t="s">
        <v>527</v>
      </c>
      <c r="H391" s="144" t="s">
        <v>1</v>
      </c>
      <c r="L391" s="142"/>
      <c r="M391" s="146"/>
      <c r="T391" s="147"/>
      <c r="AT391" s="144" t="s">
        <v>163</v>
      </c>
      <c r="AU391" s="144" t="s">
        <v>79</v>
      </c>
      <c r="AV391" s="12" t="s">
        <v>75</v>
      </c>
      <c r="AW391" s="12" t="s">
        <v>28</v>
      </c>
      <c r="AX391" s="12" t="s">
        <v>70</v>
      </c>
      <c r="AY391" s="144" t="s">
        <v>157</v>
      </c>
    </row>
    <row r="392" spans="2:65" s="13" customFormat="1">
      <c r="B392" s="148"/>
      <c r="D392" s="143" t="s">
        <v>163</v>
      </c>
      <c r="E392" s="149" t="s">
        <v>1</v>
      </c>
      <c r="F392" s="150" t="s">
        <v>79</v>
      </c>
      <c r="H392" s="151">
        <v>2</v>
      </c>
      <c r="L392" s="148"/>
      <c r="M392" s="152"/>
      <c r="T392" s="153"/>
      <c r="AT392" s="149" t="s">
        <v>163</v>
      </c>
      <c r="AU392" s="149" t="s">
        <v>79</v>
      </c>
      <c r="AV392" s="13" t="s">
        <v>79</v>
      </c>
      <c r="AW392" s="13" t="s">
        <v>28</v>
      </c>
      <c r="AX392" s="13" t="s">
        <v>70</v>
      </c>
      <c r="AY392" s="149" t="s">
        <v>157</v>
      </c>
    </row>
    <row r="393" spans="2:65" s="14" customFormat="1">
      <c r="B393" s="154"/>
      <c r="D393" s="143" t="s">
        <v>163</v>
      </c>
      <c r="E393" s="155" t="s">
        <v>1</v>
      </c>
      <c r="F393" s="156" t="s">
        <v>166</v>
      </c>
      <c r="H393" s="157">
        <v>2</v>
      </c>
      <c r="L393" s="154"/>
      <c r="M393" s="158"/>
      <c r="T393" s="159"/>
      <c r="AT393" s="155" t="s">
        <v>163</v>
      </c>
      <c r="AU393" s="155" t="s">
        <v>79</v>
      </c>
      <c r="AV393" s="14" t="s">
        <v>85</v>
      </c>
      <c r="AW393" s="14" t="s">
        <v>28</v>
      </c>
      <c r="AX393" s="14" t="s">
        <v>75</v>
      </c>
      <c r="AY393" s="155" t="s">
        <v>157</v>
      </c>
    </row>
    <row r="394" spans="2:65" s="1" customFormat="1" ht="24.15" customHeight="1">
      <c r="B394" s="128"/>
      <c r="C394" s="129" t="s">
        <v>528</v>
      </c>
      <c r="D394" s="129" t="s">
        <v>159</v>
      </c>
      <c r="E394" s="130" t="s">
        <v>529</v>
      </c>
      <c r="F394" s="131" t="s">
        <v>530</v>
      </c>
      <c r="G394" s="132" t="s">
        <v>192</v>
      </c>
      <c r="H394" s="133">
        <v>11.4</v>
      </c>
      <c r="I394" s="134"/>
      <c r="J394" s="134">
        <f>ROUND(I394*H394,2)</f>
        <v>0</v>
      </c>
      <c r="K394" s="135"/>
      <c r="L394" s="28"/>
      <c r="M394" s="136" t="s">
        <v>1</v>
      </c>
      <c r="N394" s="137" t="s">
        <v>35</v>
      </c>
      <c r="O394" s="138">
        <v>0</v>
      </c>
      <c r="P394" s="138">
        <f>O394*H394</f>
        <v>0</v>
      </c>
      <c r="Q394" s="138">
        <v>0</v>
      </c>
      <c r="R394" s="138">
        <f>Q394*H394</f>
        <v>0</v>
      </c>
      <c r="S394" s="138">
        <v>0</v>
      </c>
      <c r="T394" s="139">
        <f>S394*H394</f>
        <v>0</v>
      </c>
      <c r="AR394" s="140" t="s">
        <v>193</v>
      </c>
      <c r="AT394" s="140" t="s">
        <v>159</v>
      </c>
      <c r="AU394" s="140" t="s">
        <v>79</v>
      </c>
      <c r="AY394" s="16" t="s">
        <v>157</v>
      </c>
      <c r="BE394" s="141">
        <f>IF(N394="základní",J394,0)</f>
        <v>0</v>
      </c>
      <c r="BF394" s="141">
        <f>IF(N394="snížená",J394,0)</f>
        <v>0</v>
      </c>
      <c r="BG394" s="141">
        <f>IF(N394="zákl. přenesená",J394,0)</f>
        <v>0</v>
      </c>
      <c r="BH394" s="141">
        <f>IF(N394="sníž. přenesená",J394,0)</f>
        <v>0</v>
      </c>
      <c r="BI394" s="141">
        <f>IF(N394="nulová",J394,0)</f>
        <v>0</v>
      </c>
      <c r="BJ394" s="16" t="s">
        <v>75</v>
      </c>
      <c r="BK394" s="141">
        <f>ROUND(I394*H394,2)</f>
        <v>0</v>
      </c>
      <c r="BL394" s="16" t="s">
        <v>193</v>
      </c>
      <c r="BM394" s="140" t="s">
        <v>531</v>
      </c>
    </row>
    <row r="395" spans="2:65" s="12" customFormat="1">
      <c r="B395" s="142"/>
      <c r="D395" s="143" t="s">
        <v>163</v>
      </c>
      <c r="E395" s="144" t="s">
        <v>1</v>
      </c>
      <c r="F395" s="145" t="s">
        <v>532</v>
      </c>
      <c r="H395" s="144" t="s">
        <v>1</v>
      </c>
      <c r="L395" s="142"/>
      <c r="M395" s="146"/>
      <c r="T395" s="147"/>
      <c r="AT395" s="144" t="s">
        <v>163</v>
      </c>
      <c r="AU395" s="144" t="s">
        <v>79</v>
      </c>
      <c r="AV395" s="12" t="s">
        <v>75</v>
      </c>
      <c r="AW395" s="12" t="s">
        <v>28</v>
      </c>
      <c r="AX395" s="12" t="s">
        <v>70</v>
      </c>
      <c r="AY395" s="144" t="s">
        <v>157</v>
      </c>
    </row>
    <row r="396" spans="2:65" s="13" customFormat="1">
      <c r="B396" s="148"/>
      <c r="D396" s="143" t="s">
        <v>163</v>
      </c>
      <c r="E396" s="149" t="s">
        <v>1</v>
      </c>
      <c r="F396" s="150" t="s">
        <v>332</v>
      </c>
      <c r="H396" s="151">
        <v>11.4</v>
      </c>
      <c r="L396" s="148"/>
      <c r="M396" s="152"/>
      <c r="T396" s="153"/>
      <c r="AT396" s="149" t="s">
        <v>163</v>
      </c>
      <c r="AU396" s="149" t="s">
        <v>79</v>
      </c>
      <c r="AV396" s="13" t="s">
        <v>79</v>
      </c>
      <c r="AW396" s="13" t="s">
        <v>28</v>
      </c>
      <c r="AX396" s="13" t="s">
        <v>70</v>
      </c>
      <c r="AY396" s="149" t="s">
        <v>157</v>
      </c>
    </row>
    <row r="397" spans="2:65" s="14" customFormat="1">
      <c r="B397" s="154"/>
      <c r="D397" s="143" t="s">
        <v>163</v>
      </c>
      <c r="E397" s="155" t="s">
        <v>1</v>
      </c>
      <c r="F397" s="156" t="s">
        <v>166</v>
      </c>
      <c r="H397" s="157">
        <v>11.4</v>
      </c>
      <c r="L397" s="154"/>
      <c r="M397" s="158"/>
      <c r="T397" s="159"/>
      <c r="AT397" s="155" t="s">
        <v>163</v>
      </c>
      <c r="AU397" s="155" t="s">
        <v>79</v>
      </c>
      <c r="AV397" s="14" t="s">
        <v>85</v>
      </c>
      <c r="AW397" s="14" t="s">
        <v>28</v>
      </c>
      <c r="AX397" s="14" t="s">
        <v>75</v>
      </c>
      <c r="AY397" s="155" t="s">
        <v>157</v>
      </c>
    </row>
    <row r="398" spans="2:65" s="1" customFormat="1" ht="24.15" customHeight="1">
      <c r="B398" s="128"/>
      <c r="C398" s="160" t="s">
        <v>350</v>
      </c>
      <c r="D398" s="160" t="s">
        <v>239</v>
      </c>
      <c r="E398" s="161" t="s">
        <v>533</v>
      </c>
      <c r="F398" s="162" t="s">
        <v>534</v>
      </c>
      <c r="G398" s="163" t="s">
        <v>192</v>
      </c>
      <c r="H398" s="164">
        <v>12.54</v>
      </c>
      <c r="I398" s="165"/>
      <c r="J398" s="165">
        <f>ROUND(I398*H398,2)</f>
        <v>0</v>
      </c>
      <c r="K398" s="166"/>
      <c r="L398" s="167"/>
      <c r="M398" s="168" t="s">
        <v>1</v>
      </c>
      <c r="N398" s="169" t="s">
        <v>35</v>
      </c>
      <c r="O398" s="138">
        <v>0</v>
      </c>
      <c r="P398" s="138">
        <f>O398*H398</f>
        <v>0</v>
      </c>
      <c r="Q398" s="138">
        <v>0</v>
      </c>
      <c r="R398" s="138">
        <f>Q398*H398</f>
        <v>0</v>
      </c>
      <c r="S398" s="138">
        <v>0</v>
      </c>
      <c r="T398" s="139">
        <f>S398*H398</f>
        <v>0</v>
      </c>
      <c r="AR398" s="140" t="s">
        <v>235</v>
      </c>
      <c r="AT398" s="140" t="s">
        <v>239</v>
      </c>
      <c r="AU398" s="140" t="s">
        <v>79</v>
      </c>
      <c r="AY398" s="16" t="s">
        <v>157</v>
      </c>
      <c r="BE398" s="141">
        <f>IF(N398="základní",J398,0)</f>
        <v>0</v>
      </c>
      <c r="BF398" s="141">
        <f>IF(N398="snížená",J398,0)</f>
        <v>0</v>
      </c>
      <c r="BG398" s="141">
        <f>IF(N398="zákl. přenesená",J398,0)</f>
        <v>0</v>
      </c>
      <c r="BH398" s="141">
        <f>IF(N398="sníž. přenesená",J398,0)</f>
        <v>0</v>
      </c>
      <c r="BI398" s="141">
        <f>IF(N398="nulová",J398,0)</f>
        <v>0</v>
      </c>
      <c r="BJ398" s="16" t="s">
        <v>75</v>
      </c>
      <c r="BK398" s="141">
        <f>ROUND(I398*H398,2)</f>
        <v>0</v>
      </c>
      <c r="BL398" s="16" t="s">
        <v>193</v>
      </c>
      <c r="BM398" s="140" t="s">
        <v>535</v>
      </c>
    </row>
    <row r="399" spans="2:65" s="13" customFormat="1">
      <c r="B399" s="148"/>
      <c r="D399" s="143" t="s">
        <v>163</v>
      </c>
      <c r="E399" s="149" t="s">
        <v>1</v>
      </c>
      <c r="F399" s="150" t="s">
        <v>536</v>
      </c>
      <c r="H399" s="151">
        <v>12.540000000000001</v>
      </c>
      <c r="L399" s="148"/>
      <c r="M399" s="152"/>
      <c r="T399" s="153"/>
      <c r="AT399" s="149" t="s">
        <v>163</v>
      </c>
      <c r="AU399" s="149" t="s">
        <v>79</v>
      </c>
      <c r="AV399" s="13" t="s">
        <v>79</v>
      </c>
      <c r="AW399" s="13" t="s">
        <v>28</v>
      </c>
      <c r="AX399" s="13" t="s">
        <v>70</v>
      </c>
      <c r="AY399" s="149" t="s">
        <v>157</v>
      </c>
    </row>
    <row r="400" spans="2:65" s="14" customFormat="1">
      <c r="B400" s="154"/>
      <c r="D400" s="143" t="s">
        <v>163</v>
      </c>
      <c r="E400" s="155" t="s">
        <v>1</v>
      </c>
      <c r="F400" s="156" t="s">
        <v>166</v>
      </c>
      <c r="H400" s="157">
        <v>12.540000000000001</v>
      </c>
      <c r="L400" s="154"/>
      <c r="M400" s="158"/>
      <c r="T400" s="159"/>
      <c r="AT400" s="155" t="s">
        <v>163</v>
      </c>
      <c r="AU400" s="155" t="s">
        <v>79</v>
      </c>
      <c r="AV400" s="14" t="s">
        <v>85</v>
      </c>
      <c r="AW400" s="14" t="s">
        <v>28</v>
      </c>
      <c r="AX400" s="14" t="s">
        <v>75</v>
      </c>
      <c r="AY400" s="155" t="s">
        <v>157</v>
      </c>
    </row>
    <row r="401" spans="2:65" s="1" customFormat="1" ht="24.15" customHeight="1">
      <c r="B401" s="128"/>
      <c r="C401" s="129" t="s">
        <v>537</v>
      </c>
      <c r="D401" s="129" t="s">
        <v>159</v>
      </c>
      <c r="E401" s="130" t="s">
        <v>538</v>
      </c>
      <c r="F401" s="131" t="s">
        <v>539</v>
      </c>
      <c r="G401" s="132" t="s">
        <v>234</v>
      </c>
      <c r="H401" s="133">
        <v>17.440000000000001</v>
      </c>
      <c r="I401" s="134"/>
      <c r="J401" s="134">
        <f>ROUND(I401*H401,2)</f>
        <v>0</v>
      </c>
      <c r="K401" s="135"/>
      <c r="L401" s="28"/>
      <c r="M401" s="136" t="s">
        <v>1</v>
      </c>
      <c r="N401" s="137" t="s">
        <v>35</v>
      </c>
      <c r="O401" s="138">
        <v>0</v>
      </c>
      <c r="P401" s="138">
        <f>O401*H401</f>
        <v>0</v>
      </c>
      <c r="Q401" s="138">
        <v>0</v>
      </c>
      <c r="R401" s="138">
        <f>Q401*H401</f>
        <v>0</v>
      </c>
      <c r="S401" s="138">
        <v>0</v>
      </c>
      <c r="T401" s="139">
        <f>S401*H401</f>
        <v>0</v>
      </c>
      <c r="AR401" s="140" t="s">
        <v>193</v>
      </c>
      <c r="AT401" s="140" t="s">
        <v>159</v>
      </c>
      <c r="AU401" s="140" t="s">
        <v>79</v>
      </c>
      <c r="AY401" s="16" t="s">
        <v>157</v>
      </c>
      <c r="BE401" s="141">
        <f>IF(N401="základní",J401,0)</f>
        <v>0</v>
      </c>
      <c r="BF401" s="141">
        <f>IF(N401="snížená",J401,0)</f>
        <v>0</v>
      </c>
      <c r="BG401" s="141">
        <f>IF(N401="zákl. přenesená",J401,0)</f>
        <v>0</v>
      </c>
      <c r="BH401" s="141">
        <f>IF(N401="sníž. přenesená",J401,0)</f>
        <v>0</v>
      </c>
      <c r="BI401" s="141">
        <f>IF(N401="nulová",J401,0)</f>
        <v>0</v>
      </c>
      <c r="BJ401" s="16" t="s">
        <v>75</v>
      </c>
      <c r="BK401" s="141">
        <f>ROUND(I401*H401,2)</f>
        <v>0</v>
      </c>
      <c r="BL401" s="16" t="s">
        <v>193</v>
      </c>
      <c r="BM401" s="140" t="s">
        <v>540</v>
      </c>
    </row>
    <row r="402" spans="2:65" s="13" customFormat="1">
      <c r="B402" s="148"/>
      <c r="D402" s="143" t="s">
        <v>163</v>
      </c>
      <c r="E402" s="149" t="s">
        <v>1</v>
      </c>
      <c r="F402" s="150" t="s">
        <v>541</v>
      </c>
      <c r="H402" s="151">
        <v>17.439999999999998</v>
      </c>
      <c r="L402" s="148"/>
      <c r="M402" s="152"/>
      <c r="T402" s="153"/>
      <c r="AT402" s="149" t="s">
        <v>163</v>
      </c>
      <c r="AU402" s="149" t="s">
        <v>79</v>
      </c>
      <c r="AV402" s="13" t="s">
        <v>79</v>
      </c>
      <c r="AW402" s="13" t="s">
        <v>28</v>
      </c>
      <c r="AX402" s="13" t="s">
        <v>70</v>
      </c>
      <c r="AY402" s="149" t="s">
        <v>157</v>
      </c>
    </row>
    <row r="403" spans="2:65" s="14" customFormat="1">
      <c r="B403" s="154"/>
      <c r="D403" s="143" t="s">
        <v>163</v>
      </c>
      <c r="E403" s="155" t="s">
        <v>1</v>
      </c>
      <c r="F403" s="156" t="s">
        <v>166</v>
      </c>
      <c r="H403" s="157">
        <v>17.439999999999998</v>
      </c>
      <c r="L403" s="154"/>
      <c r="M403" s="158"/>
      <c r="T403" s="159"/>
      <c r="AT403" s="155" t="s">
        <v>163</v>
      </c>
      <c r="AU403" s="155" t="s">
        <v>79</v>
      </c>
      <c r="AV403" s="14" t="s">
        <v>85</v>
      </c>
      <c r="AW403" s="14" t="s">
        <v>28</v>
      </c>
      <c r="AX403" s="14" t="s">
        <v>75</v>
      </c>
      <c r="AY403" s="155" t="s">
        <v>157</v>
      </c>
    </row>
    <row r="404" spans="2:65" s="1" customFormat="1" ht="21.75" customHeight="1">
      <c r="B404" s="128"/>
      <c r="C404" s="160" t="s">
        <v>357</v>
      </c>
      <c r="D404" s="160" t="s">
        <v>239</v>
      </c>
      <c r="E404" s="161" t="s">
        <v>542</v>
      </c>
      <c r="F404" s="162" t="s">
        <v>543</v>
      </c>
      <c r="G404" s="163" t="s">
        <v>234</v>
      </c>
      <c r="H404" s="164">
        <v>19.184000000000001</v>
      </c>
      <c r="I404" s="165"/>
      <c r="J404" s="165">
        <f>ROUND(I404*H404,2)</f>
        <v>0</v>
      </c>
      <c r="K404" s="166"/>
      <c r="L404" s="167"/>
      <c r="M404" s="168" t="s">
        <v>1</v>
      </c>
      <c r="N404" s="169" t="s">
        <v>35</v>
      </c>
      <c r="O404" s="138">
        <v>0</v>
      </c>
      <c r="P404" s="138">
        <f>O404*H404</f>
        <v>0</v>
      </c>
      <c r="Q404" s="138">
        <v>0</v>
      </c>
      <c r="R404" s="138">
        <f>Q404*H404</f>
        <v>0</v>
      </c>
      <c r="S404" s="138">
        <v>0</v>
      </c>
      <c r="T404" s="139">
        <f>S404*H404</f>
        <v>0</v>
      </c>
      <c r="AR404" s="140" t="s">
        <v>235</v>
      </c>
      <c r="AT404" s="140" t="s">
        <v>239</v>
      </c>
      <c r="AU404" s="140" t="s">
        <v>79</v>
      </c>
      <c r="AY404" s="16" t="s">
        <v>157</v>
      </c>
      <c r="BE404" s="141">
        <f>IF(N404="základní",J404,0)</f>
        <v>0</v>
      </c>
      <c r="BF404" s="141">
        <f>IF(N404="snížená",J404,0)</f>
        <v>0</v>
      </c>
      <c r="BG404" s="141">
        <f>IF(N404="zákl. přenesená",J404,0)</f>
        <v>0</v>
      </c>
      <c r="BH404" s="141">
        <f>IF(N404="sníž. přenesená",J404,0)</f>
        <v>0</v>
      </c>
      <c r="BI404" s="141">
        <f>IF(N404="nulová",J404,0)</f>
        <v>0</v>
      </c>
      <c r="BJ404" s="16" t="s">
        <v>75</v>
      </c>
      <c r="BK404" s="141">
        <f>ROUND(I404*H404,2)</f>
        <v>0</v>
      </c>
      <c r="BL404" s="16" t="s">
        <v>193</v>
      </c>
      <c r="BM404" s="140" t="s">
        <v>544</v>
      </c>
    </row>
    <row r="405" spans="2:65" s="13" customFormat="1">
      <c r="B405" s="148"/>
      <c r="D405" s="143" t="s">
        <v>163</v>
      </c>
      <c r="E405" s="149" t="s">
        <v>1</v>
      </c>
      <c r="F405" s="150" t="s">
        <v>545</v>
      </c>
      <c r="H405" s="151">
        <v>19.184000000000005</v>
      </c>
      <c r="L405" s="148"/>
      <c r="M405" s="152"/>
      <c r="T405" s="153"/>
      <c r="AT405" s="149" t="s">
        <v>163</v>
      </c>
      <c r="AU405" s="149" t="s">
        <v>79</v>
      </c>
      <c r="AV405" s="13" t="s">
        <v>79</v>
      </c>
      <c r="AW405" s="13" t="s">
        <v>28</v>
      </c>
      <c r="AX405" s="13" t="s">
        <v>70</v>
      </c>
      <c r="AY405" s="149" t="s">
        <v>157</v>
      </c>
    </row>
    <row r="406" spans="2:65" s="14" customFormat="1">
      <c r="B406" s="154"/>
      <c r="D406" s="143" t="s">
        <v>163</v>
      </c>
      <c r="E406" s="155" t="s">
        <v>1</v>
      </c>
      <c r="F406" s="156" t="s">
        <v>166</v>
      </c>
      <c r="H406" s="157">
        <v>19.184000000000005</v>
      </c>
      <c r="L406" s="154"/>
      <c r="M406" s="158"/>
      <c r="T406" s="159"/>
      <c r="AT406" s="155" t="s">
        <v>163</v>
      </c>
      <c r="AU406" s="155" t="s">
        <v>79</v>
      </c>
      <c r="AV406" s="14" t="s">
        <v>85</v>
      </c>
      <c r="AW406" s="14" t="s">
        <v>28</v>
      </c>
      <c r="AX406" s="14" t="s">
        <v>75</v>
      </c>
      <c r="AY406" s="155" t="s">
        <v>157</v>
      </c>
    </row>
    <row r="407" spans="2:65" s="1" customFormat="1" ht="24.15" customHeight="1">
      <c r="B407" s="128"/>
      <c r="C407" s="129" t="s">
        <v>546</v>
      </c>
      <c r="D407" s="129" t="s">
        <v>159</v>
      </c>
      <c r="E407" s="130" t="s">
        <v>547</v>
      </c>
      <c r="F407" s="131" t="s">
        <v>548</v>
      </c>
      <c r="G407" s="132" t="s">
        <v>268</v>
      </c>
      <c r="H407" s="133">
        <v>2</v>
      </c>
      <c r="I407" s="134"/>
      <c r="J407" s="134">
        <f>ROUND(I407*H407,2)</f>
        <v>0</v>
      </c>
      <c r="K407" s="135"/>
      <c r="L407" s="28"/>
      <c r="M407" s="136" t="s">
        <v>1</v>
      </c>
      <c r="N407" s="137" t="s">
        <v>35</v>
      </c>
      <c r="O407" s="138">
        <v>0</v>
      </c>
      <c r="P407" s="138">
        <f>O407*H407</f>
        <v>0</v>
      </c>
      <c r="Q407" s="138">
        <v>0</v>
      </c>
      <c r="R407" s="138">
        <f>Q407*H407</f>
        <v>0</v>
      </c>
      <c r="S407" s="138">
        <v>0</v>
      </c>
      <c r="T407" s="139">
        <f>S407*H407</f>
        <v>0</v>
      </c>
      <c r="AR407" s="140" t="s">
        <v>193</v>
      </c>
      <c r="AT407" s="140" t="s">
        <v>159</v>
      </c>
      <c r="AU407" s="140" t="s">
        <v>79</v>
      </c>
      <c r="AY407" s="16" t="s">
        <v>157</v>
      </c>
      <c r="BE407" s="141">
        <f>IF(N407="základní",J407,0)</f>
        <v>0</v>
      </c>
      <c r="BF407" s="141">
        <f>IF(N407="snížená",J407,0)</f>
        <v>0</v>
      </c>
      <c r="BG407" s="141">
        <f>IF(N407="zákl. přenesená",J407,0)</f>
        <v>0</v>
      </c>
      <c r="BH407" s="141">
        <f>IF(N407="sníž. přenesená",J407,0)</f>
        <v>0</v>
      </c>
      <c r="BI407" s="141">
        <f>IF(N407="nulová",J407,0)</f>
        <v>0</v>
      </c>
      <c r="BJ407" s="16" t="s">
        <v>75</v>
      </c>
      <c r="BK407" s="141">
        <f>ROUND(I407*H407,2)</f>
        <v>0</v>
      </c>
      <c r="BL407" s="16" t="s">
        <v>193</v>
      </c>
      <c r="BM407" s="140" t="s">
        <v>549</v>
      </c>
    </row>
    <row r="408" spans="2:65" s="12" customFormat="1">
      <c r="B408" s="142"/>
      <c r="D408" s="143" t="s">
        <v>163</v>
      </c>
      <c r="E408" s="144" t="s">
        <v>1</v>
      </c>
      <c r="F408" s="145" t="s">
        <v>449</v>
      </c>
      <c r="H408" s="144" t="s">
        <v>1</v>
      </c>
      <c r="L408" s="142"/>
      <c r="M408" s="146"/>
      <c r="T408" s="147"/>
      <c r="AT408" s="144" t="s">
        <v>163</v>
      </c>
      <c r="AU408" s="144" t="s">
        <v>79</v>
      </c>
      <c r="AV408" s="12" t="s">
        <v>75</v>
      </c>
      <c r="AW408" s="12" t="s">
        <v>28</v>
      </c>
      <c r="AX408" s="12" t="s">
        <v>70</v>
      </c>
      <c r="AY408" s="144" t="s">
        <v>157</v>
      </c>
    </row>
    <row r="409" spans="2:65" s="12" customFormat="1">
      <c r="B409" s="142"/>
      <c r="D409" s="143" t="s">
        <v>163</v>
      </c>
      <c r="E409" s="144" t="s">
        <v>1</v>
      </c>
      <c r="F409" s="145" t="s">
        <v>550</v>
      </c>
      <c r="H409" s="144" t="s">
        <v>1</v>
      </c>
      <c r="L409" s="142"/>
      <c r="M409" s="146"/>
      <c r="T409" s="147"/>
      <c r="AT409" s="144" t="s">
        <v>163</v>
      </c>
      <c r="AU409" s="144" t="s">
        <v>79</v>
      </c>
      <c r="AV409" s="12" t="s">
        <v>75</v>
      </c>
      <c r="AW409" s="12" t="s">
        <v>28</v>
      </c>
      <c r="AX409" s="12" t="s">
        <v>70</v>
      </c>
      <c r="AY409" s="144" t="s">
        <v>157</v>
      </c>
    </row>
    <row r="410" spans="2:65" s="13" customFormat="1">
      <c r="B410" s="148"/>
      <c r="D410" s="143" t="s">
        <v>163</v>
      </c>
      <c r="E410" s="149" t="s">
        <v>1</v>
      </c>
      <c r="F410" s="150" t="s">
        <v>79</v>
      </c>
      <c r="H410" s="151">
        <v>2</v>
      </c>
      <c r="L410" s="148"/>
      <c r="M410" s="152"/>
      <c r="T410" s="153"/>
      <c r="AT410" s="149" t="s">
        <v>163</v>
      </c>
      <c r="AU410" s="149" t="s">
        <v>79</v>
      </c>
      <c r="AV410" s="13" t="s">
        <v>79</v>
      </c>
      <c r="AW410" s="13" t="s">
        <v>28</v>
      </c>
      <c r="AX410" s="13" t="s">
        <v>70</v>
      </c>
      <c r="AY410" s="149" t="s">
        <v>157</v>
      </c>
    </row>
    <row r="411" spans="2:65" s="14" customFormat="1">
      <c r="B411" s="154"/>
      <c r="D411" s="143" t="s">
        <v>163</v>
      </c>
      <c r="E411" s="155" t="s">
        <v>1</v>
      </c>
      <c r="F411" s="156" t="s">
        <v>166</v>
      </c>
      <c r="H411" s="157">
        <v>2</v>
      </c>
      <c r="L411" s="154"/>
      <c r="M411" s="158"/>
      <c r="T411" s="159"/>
      <c r="AT411" s="155" t="s">
        <v>163</v>
      </c>
      <c r="AU411" s="155" t="s">
        <v>79</v>
      </c>
      <c r="AV411" s="14" t="s">
        <v>85</v>
      </c>
      <c r="AW411" s="14" t="s">
        <v>28</v>
      </c>
      <c r="AX411" s="14" t="s">
        <v>75</v>
      </c>
      <c r="AY411" s="155" t="s">
        <v>157</v>
      </c>
    </row>
    <row r="412" spans="2:65" s="1" customFormat="1" ht="24.15" customHeight="1">
      <c r="B412" s="128"/>
      <c r="C412" s="160" t="s">
        <v>362</v>
      </c>
      <c r="D412" s="160" t="s">
        <v>239</v>
      </c>
      <c r="E412" s="161" t="s">
        <v>551</v>
      </c>
      <c r="F412" s="162" t="s">
        <v>552</v>
      </c>
      <c r="G412" s="163" t="s">
        <v>443</v>
      </c>
      <c r="H412" s="164">
        <v>2</v>
      </c>
      <c r="I412" s="165"/>
      <c r="J412" s="165">
        <f>ROUND(I412*H412,2)</f>
        <v>0</v>
      </c>
      <c r="K412" s="166"/>
      <c r="L412" s="167"/>
      <c r="M412" s="168" t="s">
        <v>1</v>
      </c>
      <c r="N412" s="169" t="s">
        <v>35</v>
      </c>
      <c r="O412" s="138">
        <v>0</v>
      </c>
      <c r="P412" s="138">
        <f>O412*H412</f>
        <v>0</v>
      </c>
      <c r="Q412" s="138">
        <v>0</v>
      </c>
      <c r="R412" s="138">
        <f>Q412*H412</f>
        <v>0</v>
      </c>
      <c r="S412" s="138">
        <v>0</v>
      </c>
      <c r="T412" s="139">
        <f>S412*H412</f>
        <v>0</v>
      </c>
      <c r="AR412" s="140" t="s">
        <v>235</v>
      </c>
      <c r="AT412" s="140" t="s">
        <v>239</v>
      </c>
      <c r="AU412" s="140" t="s">
        <v>79</v>
      </c>
      <c r="AY412" s="16" t="s">
        <v>157</v>
      </c>
      <c r="BE412" s="141">
        <f>IF(N412="základní",J412,0)</f>
        <v>0</v>
      </c>
      <c r="BF412" s="141">
        <f>IF(N412="snížená",J412,0)</f>
        <v>0</v>
      </c>
      <c r="BG412" s="141">
        <f>IF(N412="zákl. přenesená",J412,0)</f>
        <v>0</v>
      </c>
      <c r="BH412" s="141">
        <f>IF(N412="sníž. přenesená",J412,0)</f>
        <v>0</v>
      </c>
      <c r="BI412" s="141">
        <f>IF(N412="nulová",J412,0)</f>
        <v>0</v>
      </c>
      <c r="BJ412" s="16" t="s">
        <v>75</v>
      </c>
      <c r="BK412" s="141">
        <f>ROUND(I412*H412,2)</f>
        <v>0</v>
      </c>
      <c r="BL412" s="16" t="s">
        <v>193</v>
      </c>
      <c r="BM412" s="140" t="s">
        <v>553</v>
      </c>
    </row>
    <row r="413" spans="2:65" s="12" customFormat="1">
      <c r="B413" s="142"/>
      <c r="D413" s="143" t="s">
        <v>163</v>
      </c>
      <c r="E413" s="144" t="s">
        <v>1</v>
      </c>
      <c r="F413" s="145" t="s">
        <v>496</v>
      </c>
      <c r="H413" s="144" t="s">
        <v>1</v>
      </c>
      <c r="L413" s="142"/>
      <c r="M413" s="146"/>
      <c r="T413" s="147"/>
      <c r="AT413" s="144" t="s">
        <v>163</v>
      </c>
      <c r="AU413" s="144" t="s">
        <v>79</v>
      </c>
      <c r="AV413" s="12" t="s">
        <v>75</v>
      </c>
      <c r="AW413" s="12" t="s">
        <v>28</v>
      </c>
      <c r="AX413" s="12" t="s">
        <v>70</v>
      </c>
      <c r="AY413" s="144" t="s">
        <v>157</v>
      </c>
    </row>
    <row r="414" spans="2:65" s="13" customFormat="1">
      <c r="B414" s="148"/>
      <c r="D414" s="143" t="s">
        <v>163</v>
      </c>
      <c r="E414" s="149" t="s">
        <v>1</v>
      </c>
      <c r="F414" s="150" t="s">
        <v>79</v>
      </c>
      <c r="H414" s="151">
        <v>2</v>
      </c>
      <c r="L414" s="148"/>
      <c r="M414" s="152"/>
      <c r="T414" s="153"/>
      <c r="AT414" s="149" t="s">
        <v>163</v>
      </c>
      <c r="AU414" s="149" t="s">
        <v>79</v>
      </c>
      <c r="AV414" s="13" t="s">
        <v>79</v>
      </c>
      <c r="AW414" s="13" t="s">
        <v>28</v>
      </c>
      <c r="AX414" s="13" t="s">
        <v>70</v>
      </c>
      <c r="AY414" s="149" t="s">
        <v>157</v>
      </c>
    </row>
    <row r="415" spans="2:65" s="14" customFormat="1">
      <c r="B415" s="154"/>
      <c r="D415" s="143" t="s">
        <v>163</v>
      </c>
      <c r="E415" s="155" t="s">
        <v>1</v>
      </c>
      <c r="F415" s="156" t="s">
        <v>166</v>
      </c>
      <c r="H415" s="157">
        <v>2</v>
      </c>
      <c r="L415" s="154"/>
      <c r="M415" s="158"/>
      <c r="T415" s="159"/>
      <c r="AT415" s="155" t="s">
        <v>163</v>
      </c>
      <c r="AU415" s="155" t="s">
        <v>79</v>
      </c>
      <c r="AV415" s="14" t="s">
        <v>85</v>
      </c>
      <c r="AW415" s="14" t="s">
        <v>28</v>
      </c>
      <c r="AX415" s="14" t="s">
        <v>75</v>
      </c>
      <c r="AY415" s="155" t="s">
        <v>157</v>
      </c>
    </row>
    <row r="416" spans="2:65" s="1" customFormat="1" ht="16.5" customHeight="1">
      <c r="B416" s="128"/>
      <c r="C416" s="129" t="s">
        <v>554</v>
      </c>
      <c r="D416" s="129" t="s">
        <v>159</v>
      </c>
      <c r="E416" s="130" t="s">
        <v>555</v>
      </c>
      <c r="F416" s="131" t="s">
        <v>556</v>
      </c>
      <c r="G416" s="132" t="s">
        <v>443</v>
      </c>
      <c r="H416" s="133">
        <v>3</v>
      </c>
      <c r="I416" s="134"/>
      <c r="J416" s="134">
        <f>ROUND(I416*H416,2)</f>
        <v>0</v>
      </c>
      <c r="K416" s="135"/>
      <c r="L416" s="28"/>
      <c r="M416" s="136" t="s">
        <v>1</v>
      </c>
      <c r="N416" s="137" t="s">
        <v>35</v>
      </c>
      <c r="O416" s="138">
        <v>0</v>
      </c>
      <c r="P416" s="138">
        <f>O416*H416</f>
        <v>0</v>
      </c>
      <c r="Q416" s="138">
        <v>0</v>
      </c>
      <c r="R416" s="138">
        <f>Q416*H416</f>
        <v>0</v>
      </c>
      <c r="S416" s="138">
        <v>0</v>
      </c>
      <c r="T416" s="139">
        <f>S416*H416</f>
        <v>0</v>
      </c>
      <c r="AR416" s="140" t="s">
        <v>193</v>
      </c>
      <c r="AT416" s="140" t="s">
        <v>159</v>
      </c>
      <c r="AU416" s="140" t="s">
        <v>79</v>
      </c>
      <c r="AY416" s="16" t="s">
        <v>157</v>
      </c>
      <c r="BE416" s="141">
        <f>IF(N416="základní",J416,0)</f>
        <v>0</v>
      </c>
      <c r="BF416" s="141">
        <f>IF(N416="snížená",J416,0)</f>
        <v>0</v>
      </c>
      <c r="BG416" s="141">
        <f>IF(N416="zákl. přenesená",J416,0)</f>
        <v>0</v>
      </c>
      <c r="BH416" s="141">
        <f>IF(N416="sníž. přenesená",J416,0)</f>
        <v>0</v>
      </c>
      <c r="BI416" s="141">
        <f>IF(N416="nulová",J416,0)</f>
        <v>0</v>
      </c>
      <c r="BJ416" s="16" t="s">
        <v>75</v>
      </c>
      <c r="BK416" s="141">
        <f>ROUND(I416*H416,2)</f>
        <v>0</v>
      </c>
      <c r="BL416" s="16" t="s">
        <v>193</v>
      </c>
      <c r="BM416" s="140" t="s">
        <v>557</v>
      </c>
    </row>
    <row r="417" spans="2:65" s="1" customFormat="1" ht="24.15" customHeight="1">
      <c r="B417" s="128"/>
      <c r="C417" s="129" t="s">
        <v>368</v>
      </c>
      <c r="D417" s="129" t="s">
        <v>159</v>
      </c>
      <c r="E417" s="130" t="s">
        <v>558</v>
      </c>
      <c r="F417" s="131" t="s">
        <v>559</v>
      </c>
      <c r="G417" s="132" t="s">
        <v>356</v>
      </c>
      <c r="H417" s="133">
        <v>11699.763999999999</v>
      </c>
      <c r="I417" s="134"/>
      <c r="J417" s="134">
        <f>ROUND(I417*H417,2)</f>
        <v>0</v>
      </c>
      <c r="K417" s="135"/>
      <c r="L417" s="28"/>
      <c r="M417" s="136" t="s">
        <v>1</v>
      </c>
      <c r="N417" s="137" t="s">
        <v>35</v>
      </c>
      <c r="O417" s="138">
        <v>0</v>
      </c>
      <c r="P417" s="138">
        <f>O417*H417</f>
        <v>0</v>
      </c>
      <c r="Q417" s="138">
        <v>0</v>
      </c>
      <c r="R417" s="138">
        <f>Q417*H417</f>
        <v>0</v>
      </c>
      <c r="S417" s="138">
        <v>0</v>
      </c>
      <c r="T417" s="139">
        <f>S417*H417</f>
        <v>0</v>
      </c>
      <c r="AR417" s="140" t="s">
        <v>193</v>
      </c>
      <c r="AT417" s="140" t="s">
        <v>159</v>
      </c>
      <c r="AU417" s="140" t="s">
        <v>79</v>
      </c>
      <c r="AY417" s="16" t="s">
        <v>157</v>
      </c>
      <c r="BE417" s="141">
        <f>IF(N417="základní",J417,0)</f>
        <v>0</v>
      </c>
      <c r="BF417" s="141">
        <f>IF(N417="snížená",J417,0)</f>
        <v>0</v>
      </c>
      <c r="BG417" s="141">
        <f>IF(N417="zákl. přenesená",J417,0)</f>
        <v>0</v>
      </c>
      <c r="BH417" s="141">
        <f>IF(N417="sníž. přenesená",J417,0)</f>
        <v>0</v>
      </c>
      <c r="BI417" s="141">
        <f>IF(N417="nulová",J417,0)</f>
        <v>0</v>
      </c>
      <c r="BJ417" s="16" t="s">
        <v>75</v>
      </c>
      <c r="BK417" s="141">
        <f>ROUND(I417*H417,2)</f>
        <v>0</v>
      </c>
      <c r="BL417" s="16" t="s">
        <v>193</v>
      </c>
      <c r="BM417" s="140" t="s">
        <v>560</v>
      </c>
    </row>
    <row r="418" spans="2:65" s="11" customFormat="1" ht="22.8" customHeight="1">
      <c r="B418" s="117"/>
      <c r="D418" s="118" t="s">
        <v>69</v>
      </c>
      <c r="E418" s="126" t="s">
        <v>561</v>
      </c>
      <c r="F418" s="126" t="s">
        <v>562</v>
      </c>
      <c r="J418" s="127">
        <f>BK418</f>
        <v>0</v>
      </c>
      <c r="L418" s="117"/>
      <c r="M418" s="121"/>
      <c r="P418" s="122">
        <f>SUM(P419:P469)</f>
        <v>0</v>
      </c>
      <c r="R418" s="122">
        <f>SUM(R419:R469)</f>
        <v>0</v>
      </c>
      <c r="T418" s="123">
        <f>SUM(T419:T469)</f>
        <v>0</v>
      </c>
      <c r="AR418" s="118" t="s">
        <v>79</v>
      </c>
      <c r="AT418" s="124" t="s">
        <v>69</v>
      </c>
      <c r="AU418" s="124" t="s">
        <v>75</v>
      </c>
      <c r="AY418" s="118" t="s">
        <v>157</v>
      </c>
      <c r="BK418" s="125">
        <f>SUM(BK419:BK469)</f>
        <v>0</v>
      </c>
    </row>
    <row r="419" spans="2:65" s="1" customFormat="1" ht="16.5" customHeight="1">
      <c r="B419" s="128"/>
      <c r="C419" s="129" t="s">
        <v>563</v>
      </c>
      <c r="D419" s="129" t="s">
        <v>159</v>
      </c>
      <c r="E419" s="130" t="s">
        <v>564</v>
      </c>
      <c r="F419" s="131" t="s">
        <v>565</v>
      </c>
      <c r="G419" s="132" t="s">
        <v>192</v>
      </c>
      <c r="H419" s="133">
        <v>58.3</v>
      </c>
      <c r="I419" s="134"/>
      <c r="J419" s="134">
        <f>ROUND(I419*H419,2)</f>
        <v>0</v>
      </c>
      <c r="K419" s="135"/>
      <c r="L419" s="28"/>
      <c r="M419" s="136" t="s">
        <v>1</v>
      </c>
      <c r="N419" s="137" t="s">
        <v>35</v>
      </c>
      <c r="O419" s="138">
        <v>0</v>
      </c>
      <c r="P419" s="138">
        <f>O419*H419</f>
        <v>0</v>
      </c>
      <c r="Q419" s="138">
        <v>0</v>
      </c>
      <c r="R419" s="138">
        <f>Q419*H419</f>
        <v>0</v>
      </c>
      <c r="S419" s="138">
        <v>0</v>
      </c>
      <c r="T419" s="139">
        <f>S419*H419</f>
        <v>0</v>
      </c>
      <c r="AR419" s="140" t="s">
        <v>193</v>
      </c>
      <c r="AT419" s="140" t="s">
        <v>159</v>
      </c>
      <c r="AU419" s="140" t="s">
        <v>79</v>
      </c>
      <c r="AY419" s="16" t="s">
        <v>157</v>
      </c>
      <c r="BE419" s="141">
        <f>IF(N419="základní",J419,0)</f>
        <v>0</v>
      </c>
      <c r="BF419" s="141">
        <f>IF(N419="snížená",J419,0)</f>
        <v>0</v>
      </c>
      <c r="BG419" s="141">
        <f>IF(N419="zákl. přenesená",J419,0)</f>
        <v>0</v>
      </c>
      <c r="BH419" s="141">
        <f>IF(N419="sníž. přenesená",J419,0)</f>
        <v>0</v>
      </c>
      <c r="BI419" s="141">
        <f>IF(N419="nulová",J419,0)</f>
        <v>0</v>
      </c>
      <c r="BJ419" s="16" t="s">
        <v>75</v>
      </c>
      <c r="BK419" s="141">
        <f>ROUND(I419*H419,2)</f>
        <v>0</v>
      </c>
      <c r="BL419" s="16" t="s">
        <v>193</v>
      </c>
      <c r="BM419" s="140" t="s">
        <v>566</v>
      </c>
    </row>
    <row r="420" spans="2:65" s="13" customFormat="1">
      <c r="B420" s="148"/>
      <c r="D420" s="143" t="s">
        <v>163</v>
      </c>
      <c r="E420" s="149" t="s">
        <v>1</v>
      </c>
      <c r="F420" s="150" t="s">
        <v>567</v>
      </c>
      <c r="H420" s="151">
        <v>58.3</v>
      </c>
      <c r="L420" s="148"/>
      <c r="M420" s="152"/>
      <c r="T420" s="153"/>
      <c r="AT420" s="149" t="s">
        <v>163</v>
      </c>
      <c r="AU420" s="149" t="s">
        <v>79</v>
      </c>
      <c r="AV420" s="13" t="s">
        <v>79</v>
      </c>
      <c r="AW420" s="13" t="s">
        <v>28</v>
      </c>
      <c r="AX420" s="13" t="s">
        <v>70</v>
      </c>
      <c r="AY420" s="149" t="s">
        <v>157</v>
      </c>
    </row>
    <row r="421" spans="2:65" s="14" customFormat="1">
      <c r="B421" s="154"/>
      <c r="D421" s="143" t="s">
        <v>163</v>
      </c>
      <c r="E421" s="155" t="s">
        <v>1</v>
      </c>
      <c r="F421" s="156" t="s">
        <v>166</v>
      </c>
      <c r="H421" s="157">
        <v>58.3</v>
      </c>
      <c r="L421" s="154"/>
      <c r="M421" s="158"/>
      <c r="T421" s="159"/>
      <c r="AT421" s="155" t="s">
        <v>163</v>
      </c>
      <c r="AU421" s="155" t="s">
        <v>79</v>
      </c>
      <c r="AV421" s="14" t="s">
        <v>85</v>
      </c>
      <c r="AW421" s="14" t="s">
        <v>28</v>
      </c>
      <c r="AX421" s="14" t="s">
        <v>75</v>
      </c>
      <c r="AY421" s="155" t="s">
        <v>157</v>
      </c>
    </row>
    <row r="422" spans="2:65" s="1" customFormat="1" ht="16.5" customHeight="1">
      <c r="B422" s="128"/>
      <c r="C422" s="129" t="s">
        <v>373</v>
      </c>
      <c r="D422" s="129" t="s">
        <v>159</v>
      </c>
      <c r="E422" s="130" t="s">
        <v>568</v>
      </c>
      <c r="F422" s="131" t="s">
        <v>569</v>
      </c>
      <c r="G422" s="132" t="s">
        <v>192</v>
      </c>
      <c r="H422" s="133">
        <v>58.3</v>
      </c>
      <c r="I422" s="134"/>
      <c r="J422" s="134">
        <f>ROUND(I422*H422,2)</f>
        <v>0</v>
      </c>
      <c r="K422" s="135"/>
      <c r="L422" s="28"/>
      <c r="M422" s="136" t="s">
        <v>1</v>
      </c>
      <c r="N422" s="137" t="s">
        <v>35</v>
      </c>
      <c r="O422" s="138">
        <v>0</v>
      </c>
      <c r="P422" s="138">
        <f>O422*H422</f>
        <v>0</v>
      </c>
      <c r="Q422" s="138">
        <v>0</v>
      </c>
      <c r="R422" s="138">
        <f>Q422*H422</f>
        <v>0</v>
      </c>
      <c r="S422" s="138">
        <v>0</v>
      </c>
      <c r="T422" s="139">
        <f>S422*H422</f>
        <v>0</v>
      </c>
      <c r="AR422" s="140" t="s">
        <v>193</v>
      </c>
      <c r="AT422" s="140" t="s">
        <v>159</v>
      </c>
      <c r="AU422" s="140" t="s">
        <v>79</v>
      </c>
      <c r="AY422" s="16" t="s">
        <v>157</v>
      </c>
      <c r="BE422" s="141">
        <f>IF(N422="základní",J422,0)</f>
        <v>0</v>
      </c>
      <c r="BF422" s="141">
        <f>IF(N422="snížená",J422,0)</f>
        <v>0</v>
      </c>
      <c r="BG422" s="141">
        <f>IF(N422="zákl. přenesená",J422,0)</f>
        <v>0</v>
      </c>
      <c r="BH422" s="141">
        <f>IF(N422="sníž. přenesená",J422,0)</f>
        <v>0</v>
      </c>
      <c r="BI422" s="141">
        <f>IF(N422="nulová",J422,0)</f>
        <v>0</v>
      </c>
      <c r="BJ422" s="16" t="s">
        <v>75</v>
      </c>
      <c r="BK422" s="141">
        <f>ROUND(I422*H422,2)</f>
        <v>0</v>
      </c>
      <c r="BL422" s="16" t="s">
        <v>193</v>
      </c>
      <c r="BM422" s="140" t="s">
        <v>570</v>
      </c>
    </row>
    <row r="423" spans="2:65" s="12" customFormat="1">
      <c r="B423" s="142"/>
      <c r="D423" s="143" t="s">
        <v>163</v>
      </c>
      <c r="E423" s="144" t="s">
        <v>1</v>
      </c>
      <c r="F423" s="145" t="s">
        <v>329</v>
      </c>
      <c r="H423" s="144" t="s">
        <v>1</v>
      </c>
      <c r="L423" s="142"/>
      <c r="M423" s="146"/>
      <c r="T423" s="147"/>
      <c r="AT423" s="144" t="s">
        <v>163</v>
      </c>
      <c r="AU423" s="144" t="s">
        <v>79</v>
      </c>
      <c r="AV423" s="12" t="s">
        <v>75</v>
      </c>
      <c r="AW423" s="12" t="s">
        <v>28</v>
      </c>
      <c r="AX423" s="12" t="s">
        <v>70</v>
      </c>
      <c r="AY423" s="144" t="s">
        <v>157</v>
      </c>
    </row>
    <row r="424" spans="2:65" s="13" customFormat="1">
      <c r="B424" s="148"/>
      <c r="D424" s="143" t="s">
        <v>163</v>
      </c>
      <c r="E424" s="149" t="s">
        <v>1</v>
      </c>
      <c r="F424" s="150" t="s">
        <v>330</v>
      </c>
      <c r="H424" s="151">
        <v>46.9</v>
      </c>
      <c r="L424" s="148"/>
      <c r="M424" s="152"/>
      <c r="T424" s="153"/>
      <c r="AT424" s="149" t="s">
        <v>163</v>
      </c>
      <c r="AU424" s="149" t="s">
        <v>79</v>
      </c>
      <c r="AV424" s="13" t="s">
        <v>79</v>
      </c>
      <c r="AW424" s="13" t="s">
        <v>28</v>
      </c>
      <c r="AX424" s="13" t="s">
        <v>70</v>
      </c>
      <c r="AY424" s="149" t="s">
        <v>157</v>
      </c>
    </row>
    <row r="425" spans="2:65" s="12" customFormat="1">
      <c r="B425" s="142"/>
      <c r="D425" s="143" t="s">
        <v>163</v>
      </c>
      <c r="E425" s="144" t="s">
        <v>1</v>
      </c>
      <c r="F425" s="145" t="s">
        <v>331</v>
      </c>
      <c r="H425" s="144" t="s">
        <v>1</v>
      </c>
      <c r="L425" s="142"/>
      <c r="M425" s="146"/>
      <c r="T425" s="147"/>
      <c r="AT425" s="144" t="s">
        <v>163</v>
      </c>
      <c r="AU425" s="144" t="s">
        <v>79</v>
      </c>
      <c r="AV425" s="12" t="s">
        <v>75</v>
      </c>
      <c r="AW425" s="12" t="s">
        <v>28</v>
      </c>
      <c r="AX425" s="12" t="s">
        <v>70</v>
      </c>
      <c r="AY425" s="144" t="s">
        <v>157</v>
      </c>
    </row>
    <row r="426" spans="2:65" s="13" customFormat="1">
      <c r="B426" s="148"/>
      <c r="D426" s="143" t="s">
        <v>163</v>
      </c>
      <c r="E426" s="149" t="s">
        <v>1</v>
      </c>
      <c r="F426" s="150" t="s">
        <v>332</v>
      </c>
      <c r="H426" s="151">
        <v>11.4</v>
      </c>
      <c r="L426" s="148"/>
      <c r="M426" s="152"/>
      <c r="T426" s="153"/>
      <c r="AT426" s="149" t="s">
        <v>163</v>
      </c>
      <c r="AU426" s="149" t="s">
        <v>79</v>
      </c>
      <c r="AV426" s="13" t="s">
        <v>79</v>
      </c>
      <c r="AW426" s="13" t="s">
        <v>28</v>
      </c>
      <c r="AX426" s="13" t="s">
        <v>70</v>
      </c>
      <c r="AY426" s="149" t="s">
        <v>157</v>
      </c>
    </row>
    <row r="427" spans="2:65" s="14" customFormat="1">
      <c r="B427" s="154"/>
      <c r="D427" s="143" t="s">
        <v>163</v>
      </c>
      <c r="E427" s="155" t="s">
        <v>1</v>
      </c>
      <c r="F427" s="156" t="s">
        <v>166</v>
      </c>
      <c r="H427" s="157">
        <v>58.3</v>
      </c>
      <c r="L427" s="154"/>
      <c r="M427" s="158"/>
      <c r="T427" s="159"/>
      <c r="AT427" s="155" t="s">
        <v>163</v>
      </c>
      <c r="AU427" s="155" t="s">
        <v>79</v>
      </c>
      <c r="AV427" s="14" t="s">
        <v>85</v>
      </c>
      <c r="AW427" s="14" t="s">
        <v>28</v>
      </c>
      <c r="AX427" s="14" t="s">
        <v>75</v>
      </c>
      <c r="AY427" s="155" t="s">
        <v>157</v>
      </c>
    </row>
    <row r="428" spans="2:65" s="1" customFormat="1" ht="21.75" customHeight="1">
      <c r="B428" s="128"/>
      <c r="C428" s="129" t="s">
        <v>571</v>
      </c>
      <c r="D428" s="129" t="s">
        <v>159</v>
      </c>
      <c r="E428" s="130" t="s">
        <v>572</v>
      </c>
      <c r="F428" s="131" t="s">
        <v>573</v>
      </c>
      <c r="G428" s="132" t="s">
        <v>192</v>
      </c>
      <c r="H428" s="133">
        <v>58.3</v>
      </c>
      <c r="I428" s="134"/>
      <c r="J428" s="134">
        <f>ROUND(I428*H428,2)</f>
        <v>0</v>
      </c>
      <c r="K428" s="135"/>
      <c r="L428" s="28"/>
      <c r="M428" s="136" t="s">
        <v>1</v>
      </c>
      <c r="N428" s="137" t="s">
        <v>35</v>
      </c>
      <c r="O428" s="138">
        <v>0</v>
      </c>
      <c r="P428" s="138">
        <f>O428*H428</f>
        <v>0</v>
      </c>
      <c r="Q428" s="138">
        <v>0</v>
      </c>
      <c r="R428" s="138">
        <f>Q428*H428</f>
        <v>0</v>
      </c>
      <c r="S428" s="138">
        <v>0</v>
      </c>
      <c r="T428" s="139">
        <f>S428*H428</f>
        <v>0</v>
      </c>
      <c r="AR428" s="140" t="s">
        <v>193</v>
      </c>
      <c r="AT428" s="140" t="s">
        <v>159</v>
      </c>
      <c r="AU428" s="140" t="s">
        <v>79</v>
      </c>
      <c r="AY428" s="16" t="s">
        <v>157</v>
      </c>
      <c r="BE428" s="141">
        <f>IF(N428="základní",J428,0)</f>
        <v>0</v>
      </c>
      <c r="BF428" s="141">
        <f>IF(N428="snížená",J428,0)</f>
        <v>0</v>
      </c>
      <c r="BG428" s="141">
        <f>IF(N428="zákl. přenesená",J428,0)</f>
        <v>0</v>
      </c>
      <c r="BH428" s="141">
        <f>IF(N428="sníž. přenesená",J428,0)</f>
        <v>0</v>
      </c>
      <c r="BI428" s="141">
        <f>IF(N428="nulová",J428,0)</f>
        <v>0</v>
      </c>
      <c r="BJ428" s="16" t="s">
        <v>75</v>
      </c>
      <c r="BK428" s="141">
        <f>ROUND(I428*H428,2)</f>
        <v>0</v>
      </c>
      <c r="BL428" s="16" t="s">
        <v>193</v>
      </c>
      <c r="BM428" s="140" t="s">
        <v>574</v>
      </c>
    </row>
    <row r="429" spans="2:65" s="1" customFormat="1" ht="24.15" customHeight="1">
      <c r="B429" s="128"/>
      <c r="C429" s="129" t="s">
        <v>379</v>
      </c>
      <c r="D429" s="129" t="s">
        <v>159</v>
      </c>
      <c r="E429" s="130" t="s">
        <v>575</v>
      </c>
      <c r="F429" s="131" t="s">
        <v>576</v>
      </c>
      <c r="G429" s="132" t="s">
        <v>234</v>
      </c>
      <c r="H429" s="133">
        <v>60</v>
      </c>
      <c r="I429" s="134"/>
      <c r="J429" s="134">
        <f>ROUND(I429*H429,2)</f>
        <v>0</v>
      </c>
      <c r="K429" s="135"/>
      <c r="L429" s="28"/>
      <c r="M429" s="136" t="s">
        <v>1</v>
      </c>
      <c r="N429" s="137" t="s">
        <v>35</v>
      </c>
      <c r="O429" s="138">
        <v>0</v>
      </c>
      <c r="P429" s="138">
        <f>O429*H429</f>
        <v>0</v>
      </c>
      <c r="Q429" s="138">
        <v>0</v>
      </c>
      <c r="R429" s="138">
        <f>Q429*H429</f>
        <v>0</v>
      </c>
      <c r="S429" s="138">
        <v>0</v>
      </c>
      <c r="T429" s="139">
        <f>S429*H429</f>
        <v>0</v>
      </c>
      <c r="AR429" s="140" t="s">
        <v>193</v>
      </c>
      <c r="AT429" s="140" t="s">
        <v>159</v>
      </c>
      <c r="AU429" s="140" t="s">
        <v>79</v>
      </c>
      <c r="AY429" s="16" t="s">
        <v>157</v>
      </c>
      <c r="BE429" s="141">
        <f>IF(N429="základní",J429,0)</f>
        <v>0</v>
      </c>
      <c r="BF429" s="141">
        <f>IF(N429="snížená",J429,0)</f>
        <v>0</v>
      </c>
      <c r="BG429" s="141">
        <f>IF(N429="zákl. přenesená",J429,0)</f>
        <v>0</v>
      </c>
      <c r="BH429" s="141">
        <f>IF(N429="sníž. přenesená",J429,0)</f>
        <v>0</v>
      </c>
      <c r="BI429" s="141">
        <f>IF(N429="nulová",J429,0)</f>
        <v>0</v>
      </c>
      <c r="BJ429" s="16" t="s">
        <v>75</v>
      </c>
      <c r="BK429" s="141">
        <f>ROUND(I429*H429,2)</f>
        <v>0</v>
      </c>
      <c r="BL429" s="16" t="s">
        <v>193</v>
      </c>
      <c r="BM429" s="140" t="s">
        <v>577</v>
      </c>
    </row>
    <row r="430" spans="2:65" s="12" customFormat="1">
      <c r="B430" s="142"/>
      <c r="D430" s="143" t="s">
        <v>163</v>
      </c>
      <c r="E430" s="144" t="s">
        <v>1</v>
      </c>
      <c r="F430" s="145" t="s">
        <v>578</v>
      </c>
      <c r="H430" s="144" t="s">
        <v>1</v>
      </c>
      <c r="L430" s="142"/>
      <c r="M430" s="146"/>
      <c r="T430" s="147"/>
      <c r="AT430" s="144" t="s">
        <v>163</v>
      </c>
      <c r="AU430" s="144" t="s">
        <v>79</v>
      </c>
      <c r="AV430" s="12" t="s">
        <v>75</v>
      </c>
      <c r="AW430" s="12" t="s">
        <v>28</v>
      </c>
      <c r="AX430" s="12" t="s">
        <v>70</v>
      </c>
      <c r="AY430" s="144" t="s">
        <v>157</v>
      </c>
    </row>
    <row r="431" spans="2:65" s="13" customFormat="1">
      <c r="B431" s="148"/>
      <c r="D431" s="143" t="s">
        <v>163</v>
      </c>
      <c r="E431" s="149" t="s">
        <v>1</v>
      </c>
      <c r="F431" s="150" t="s">
        <v>579</v>
      </c>
      <c r="H431" s="151">
        <v>60</v>
      </c>
      <c r="L431" s="148"/>
      <c r="M431" s="152"/>
      <c r="T431" s="153"/>
      <c r="AT431" s="149" t="s">
        <v>163</v>
      </c>
      <c r="AU431" s="149" t="s">
        <v>79</v>
      </c>
      <c r="AV431" s="13" t="s">
        <v>79</v>
      </c>
      <c r="AW431" s="13" t="s">
        <v>28</v>
      </c>
      <c r="AX431" s="13" t="s">
        <v>70</v>
      </c>
      <c r="AY431" s="149" t="s">
        <v>157</v>
      </c>
    </row>
    <row r="432" spans="2:65" s="14" customFormat="1">
      <c r="B432" s="154"/>
      <c r="D432" s="143" t="s">
        <v>163</v>
      </c>
      <c r="E432" s="155" t="s">
        <v>1</v>
      </c>
      <c r="F432" s="156" t="s">
        <v>166</v>
      </c>
      <c r="H432" s="157">
        <v>60</v>
      </c>
      <c r="L432" s="154"/>
      <c r="M432" s="158"/>
      <c r="T432" s="159"/>
      <c r="AT432" s="155" t="s">
        <v>163</v>
      </c>
      <c r="AU432" s="155" t="s">
        <v>79</v>
      </c>
      <c r="AV432" s="14" t="s">
        <v>85</v>
      </c>
      <c r="AW432" s="14" t="s">
        <v>28</v>
      </c>
      <c r="AX432" s="14" t="s">
        <v>75</v>
      </c>
      <c r="AY432" s="155" t="s">
        <v>157</v>
      </c>
    </row>
    <row r="433" spans="2:65" s="1" customFormat="1" ht="21.75" customHeight="1">
      <c r="B433" s="128"/>
      <c r="C433" s="160" t="s">
        <v>580</v>
      </c>
      <c r="D433" s="160" t="s">
        <v>239</v>
      </c>
      <c r="E433" s="161" t="s">
        <v>581</v>
      </c>
      <c r="F433" s="162" t="s">
        <v>582</v>
      </c>
      <c r="G433" s="163" t="s">
        <v>234</v>
      </c>
      <c r="H433" s="164">
        <v>66</v>
      </c>
      <c r="I433" s="165"/>
      <c r="J433" s="165">
        <f>ROUND(I433*H433,2)</f>
        <v>0</v>
      </c>
      <c r="K433" s="166"/>
      <c r="L433" s="167"/>
      <c r="M433" s="168" t="s">
        <v>1</v>
      </c>
      <c r="N433" s="169" t="s">
        <v>35</v>
      </c>
      <c r="O433" s="138">
        <v>0</v>
      </c>
      <c r="P433" s="138">
        <f>O433*H433</f>
        <v>0</v>
      </c>
      <c r="Q433" s="138">
        <v>0</v>
      </c>
      <c r="R433" s="138">
        <f>Q433*H433</f>
        <v>0</v>
      </c>
      <c r="S433" s="138">
        <v>0</v>
      </c>
      <c r="T433" s="139">
        <f>S433*H433</f>
        <v>0</v>
      </c>
      <c r="AR433" s="140" t="s">
        <v>235</v>
      </c>
      <c r="AT433" s="140" t="s">
        <v>239</v>
      </c>
      <c r="AU433" s="140" t="s">
        <v>79</v>
      </c>
      <c r="AY433" s="16" t="s">
        <v>157</v>
      </c>
      <c r="BE433" s="141">
        <f>IF(N433="základní",J433,0)</f>
        <v>0</v>
      </c>
      <c r="BF433" s="141">
        <f>IF(N433="snížená",J433,0)</f>
        <v>0</v>
      </c>
      <c r="BG433" s="141">
        <f>IF(N433="zákl. přenesená",J433,0)</f>
        <v>0</v>
      </c>
      <c r="BH433" s="141">
        <f>IF(N433="sníž. přenesená",J433,0)</f>
        <v>0</v>
      </c>
      <c r="BI433" s="141">
        <f>IF(N433="nulová",J433,0)</f>
        <v>0</v>
      </c>
      <c r="BJ433" s="16" t="s">
        <v>75</v>
      </c>
      <c r="BK433" s="141">
        <f>ROUND(I433*H433,2)</f>
        <v>0</v>
      </c>
      <c r="BL433" s="16" t="s">
        <v>193</v>
      </c>
      <c r="BM433" s="140" t="s">
        <v>583</v>
      </c>
    </row>
    <row r="434" spans="2:65" s="13" customFormat="1">
      <c r="B434" s="148"/>
      <c r="D434" s="143" t="s">
        <v>163</v>
      </c>
      <c r="E434" s="149" t="s">
        <v>1</v>
      </c>
      <c r="F434" s="150" t="s">
        <v>584</v>
      </c>
      <c r="H434" s="151">
        <v>66</v>
      </c>
      <c r="L434" s="148"/>
      <c r="M434" s="152"/>
      <c r="T434" s="153"/>
      <c r="AT434" s="149" t="s">
        <v>163</v>
      </c>
      <c r="AU434" s="149" t="s">
        <v>79</v>
      </c>
      <c r="AV434" s="13" t="s">
        <v>79</v>
      </c>
      <c r="AW434" s="13" t="s">
        <v>28</v>
      </c>
      <c r="AX434" s="13" t="s">
        <v>70</v>
      </c>
      <c r="AY434" s="149" t="s">
        <v>157</v>
      </c>
    </row>
    <row r="435" spans="2:65" s="14" customFormat="1">
      <c r="B435" s="154"/>
      <c r="D435" s="143" t="s">
        <v>163</v>
      </c>
      <c r="E435" s="155" t="s">
        <v>1</v>
      </c>
      <c r="F435" s="156" t="s">
        <v>166</v>
      </c>
      <c r="H435" s="157">
        <v>66</v>
      </c>
      <c r="L435" s="154"/>
      <c r="M435" s="158"/>
      <c r="T435" s="159"/>
      <c r="AT435" s="155" t="s">
        <v>163</v>
      </c>
      <c r="AU435" s="155" t="s">
        <v>79</v>
      </c>
      <c r="AV435" s="14" t="s">
        <v>85</v>
      </c>
      <c r="AW435" s="14" t="s">
        <v>28</v>
      </c>
      <c r="AX435" s="14" t="s">
        <v>75</v>
      </c>
      <c r="AY435" s="155" t="s">
        <v>157</v>
      </c>
    </row>
    <row r="436" spans="2:65" s="1" customFormat="1" ht="24.15" customHeight="1">
      <c r="B436" s="128"/>
      <c r="C436" s="129" t="s">
        <v>382</v>
      </c>
      <c r="D436" s="129" t="s">
        <v>159</v>
      </c>
      <c r="E436" s="130" t="s">
        <v>585</v>
      </c>
      <c r="F436" s="131" t="s">
        <v>586</v>
      </c>
      <c r="G436" s="132" t="s">
        <v>234</v>
      </c>
      <c r="H436" s="133">
        <v>20</v>
      </c>
      <c r="I436" s="134"/>
      <c r="J436" s="134">
        <f>ROUND(I436*H436,2)</f>
        <v>0</v>
      </c>
      <c r="K436" s="135"/>
      <c r="L436" s="28"/>
      <c r="M436" s="136" t="s">
        <v>1</v>
      </c>
      <c r="N436" s="137" t="s">
        <v>35</v>
      </c>
      <c r="O436" s="138">
        <v>0</v>
      </c>
      <c r="P436" s="138">
        <f>O436*H436</f>
        <v>0</v>
      </c>
      <c r="Q436" s="138">
        <v>0</v>
      </c>
      <c r="R436" s="138">
        <f>Q436*H436</f>
        <v>0</v>
      </c>
      <c r="S436" s="138">
        <v>0</v>
      </c>
      <c r="T436" s="139">
        <f>S436*H436</f>
        <v>0</v>
      </c>
      <c r="AR436" s="140" t="s">
        <v>193</v>
      </c>
      <c r="AT436" s="140" t="s">
        <v>159</v>
      </c>
      <c r="AU436" s="140" t="s">
        <v>79</v>
      </c>
      <c r="AY436" s="16" t="s">
        <v>157</v>
      </c>
      <c r="BE436" s="141">
        <f>IF(N436="základní",J436,0)</f>
        <v>0</v>
      </c>
      <c r="BF436" s="141">
        <f>IF(N436="snížená",J436,0)</f>
        <v>0</v>
      </c>
      <c r="BG436" s="141">
        <f>IF(N436="zákl. přenesená",J436,0)</f>
        <v>0</v>
      </c>
      <c r="BH436" s="141">
        <f>IF(N436="sníž. přenesená",J436,0)</f>
        <v>0</v>
      </c>
      <c r="BI436" s="141">
        <f>IF(N436="nulová",J436,0)</f>
        <v>0</v>
      </c>
      <c r="BJ436" s="16" t="s">
        <v>75</v>
      </c>
      <c r="BK436" s="141">
        <f>ROUND(I436*H436,2)</f>
        <v>0</v>
      </c>
      <c r="BL436" s="16" t="s">
        <v>193</v>
      </c>
      <c r="BM436" s="140" t="s">
        <v>587</v>
      </c>
    </row>
    <row r="437" spans="2:65" s="1" customFormat="1" ht="21.75" customHeight="1">
      <c r="B437" s="128"/>
      <c r="C437" s="160" t="s">
        <v>588</v>
      </c>
      <c r="D437" s="160" t="s">
        <v>239</v>
      </c>
      <c r="E437" s="161" t="s">
        <v>589</v>
      </c>
      <c r="F437" s="162" t="s">
        <v>590</v>
      </c>
      <c r="G437" s="163" t="s">
        <v>234</v>
      </c>
      <c r="H437" s="164">
        <v>22</v>
      </c>
      <c r="I437" s="165"/>
      <c r="J437" s="165">
        <f>ROUND(I437*H437,2)</f>
        <v>0</v>
      </c>
      <c r="K437" s="166"/>
      <c r="L437" s="167"/>
      <c r="M437" s="168" t="s">
        <v>1</v>
      </c>
      <c r="N437" s="169" t="s">
        <v>35</v>
      </c>
      <c r="O437" s="138">
        <v>0</v>
      </c>
      <c r="P437" s="138">
        <f>O437*H437</f>
        <v>0</v>
      </c>
      <c r="Q437" s="138">
        <v>0</v>
      </c>
      <c r="R437" s="138">
        <f>Q437*H437</f>
        <v>0</v>
      </c>
      <c r="S437" s="138">
        <v>0</v>
      </c>
      <c r="T437" s="139">
        <f>S437*H437</f>
        <v>0</v>
      </c>
      <c r="AR437" s="140" t="s">
        <v>235</v>
      </c>
      <c r="AT437" s="140" t="s">
        <v>239</v>
      </c>
      <c r="AU437" s="140" t="s">
        <v>79</v>
      </c>
      <c r="AY437" s="16" t="s">
        <v>157</v>
      </c>
      <c r="BE437" s="141">
        <f>IF(N437="základní",J437,0)</f>
        <v>0</v>
      </c>
      <c r="BF437" s="141">
        <f>IF(N437="snížená",J437,0)</f>
        <v>0</v>
      </c>
      <c r="BG437" s="141">
        <f>IF(N437="zákl. přenesená",J437,0)</f>
        <v>0</v>
      </c>
      <c r="BH437" s="141">
        <f>IF(N437="sníž. přenesená",J437,0)</f>
        <v>0</v>
      </c>
      <c r="BI437" s="141">
        <f>IF(N437="nulová",J437,0)</f>
        <v>0</v>
      </c>
      <c r="BJ437" s="16" t="s">
        <v>75</v>
      </c>
      <c r="BK437" s="141">
        <f>ROUND(I437*H437,2)</f>
        <v>0</v>
      </c>
      <c r="BL437" s="16" t="s">
        <v>193</v>
      </c>
      <c r="BM437" s="140" t="s">
        <v>591</v>
      </c>
    </row>
    <row r="438" spans="2:65" s="13" customFormat="1">
      <c r="B438" s="148"/>
      <c r="D438" s="143" t="s">
        <v>163</v>
      </c>
      <c r="E438" s="149" t="s">
        <v>1</v>
      </c>
      <c r="F438" s="150" t="s">
        <v>592</v>
      </c>
      <c r="H438" s="151">
        <v>22</v>
      </c>
      <c r="L438" s="148"/>
      <c r="M438" s="152"/>
      <c r="T438" s="153"/>
      <c r="AT438" s="149" t="s">
        <v>163</v>
      </c>
      <c r="AU438" s="149" t="s">
        <v>79</v>
      </c>
      <c r="AV438" s="13" t="s">
        <v>79</v>
      </c>
      <c r="AW438" s="13" t="s">
        <v>28</v>
      </c>
      <c r="AX438" s="13" t="s">
        <v>70</v>
      </c>
      <c r="AY438" s="149" t="s">
        <v>157</v>
      </c>
    </row>
    <row r="439" spans="2:65" s="14" customFormat="1">
      <c r="B439" s="154"/>
      <c r="D439" s="143" t="s">
        <v>163</v>
      </c>
      <c r="E439" s="155" t="s">
        <v>1</v>
      </c>
      <c r="F439" s="156" t="s">
        <v>166</v>
      </c>
      <c r="H439" s="157">
        <v>22</v>
      </c>
      <c r="L439" s="154"/>
      <c r="M439" s="158"/>
      <c r="T439" s="159"/>
      <c r="AT439" s="155" t="s">
        <v>163</v>
      </c>
      <c r="AU439" s="155" t="s">
        <v>79</v>
      </c>
      <c r="AV439" s="14" t="s">
        <v>85</v>
      </c>
      <c r="AW439" s="14" t="s">
        <v>28</v>
      </c>
      <c r="AX439" s="14" t="s">
        <v>75</v>
      </c>
      <c r="AY439" s="155" t="s">
        <v>157</v>
      </c>
    </row>
    <row r="440" spans="2:65" s="1" customFormat="1" ht="24.15" customHeight="1">
      <c r="B440" s="128"/>
      <c r="C440" s="129" t="s">
        <v>386</v>
      </c>
      <c r="D440" s="129" t="s">
        <v>159</v>
      </c>
      <c r="E440" s="130" t="s">
        <v>593</v>
      </c>
      <c r="F440" s="131" t="s">
        <v>594</v>
      </c>
      <c r="G440" s="132" t="s">
        <v>234</v>
      </c>
      <c r="H440" s="133">
        <v>22.356000000000002</v>
      </c>
      <c r="I440" s="134"/>
      <c r="J440" s="134">
        <f>ROUND(I440*H440,2)</f>
        <v>0</v>
      </c>
      <c r="K440" s="135"/>
      <c r="L440" s="28"/>
      <c r="M440" s="136" t="s">
        <v>1</v>
      </c>
      <c r="N440" s="137" t="s">
        <v>35</v>
      </c>
      <c r="O440" s="138">
        <v>0</v>
      </c>
      <c r="P440" s="138">
        <f>O440*H440</f>
        <v>0</v>
      </c>
      <c r="Q440" s="138">
        <v>0</v>
      </c>
      <c r="R440" s="138">
        <f>Q440*H440</f>
        <v>0</v>
      </c>
      <c r="S440" s="138">
        <v>0</v>
      </c>
      <c r="T440" s="139">
        <f>S440*H440</f>
        <v>0</v>
      </c>
      <c r="AR440" s="140" t="s">
        <v>193</v>
      </c>
      <c r="AT440" s="140" t="s">
        <v>159</v>
      </c>
      <c r="AU440" s="140" t="s">
        <v>79</v>
      </c>
      <c r="AY440" s="16" t="s">
        <v>157</v>
      </c>
      <c r="BE440" s="141">
        <f>IF(N440="základní",J440,0)</f>
        <v>0</v>
      </c>
      <c r="BF440" s="141">
        <f>IF(N440="snížená",J440,0)</f>
        <v>0</v>
      </c>
      <c r="BG440" s="141">
        <f>IF(N440="zákl. přenesená",J440,0)</f>
        <v>0</v>
      </c>
      <c r="BH440" s="141">
        <f>IF(N440="sníž. přenesená",J440,0)</f>
        <v>0</v>
      </c>
      <c r="BI440" s="141">
        <f>IF(N440="nulová",J440,0)</f>
        <v>0</v>
      </c>
      <c r="BJ440" s="16" t="s">
        <v>75</v>
      </c>
      <c r="BK440" s="141">
        <f>ROUND(I440*H440,2)</f>
        <v>0</v>
      </c>
      <c r="BL440" s="16" t="s">
        <v>193</v>
      </c>
      <c r="BM440" s="140" t="s">
        <v>595</v>
      </c>
    </row>
    <row r="441" spans="2:65" s="12" customFormat="1">
      <c r="B441" s="142"/>
      <c r="D441" s="143" t="s">
        <v>163</v>
      </c>
      <c r="E441" s="144" t="s">
        <v>1</v>
      </c>
      <c r="F441" s="145" t="s">
        <v>596</v>
      </c>
      <c r="H441" s="144" t="s">
        <v>1</v>
      </c>
      <c r="L441" s="142"/>
      <c r="M441" s="146"/>
      <c r="T441" s="147"/>
      <c r="AT441" s="144" t="s">
        <v>163</v>
      </c>
      <c r="AU441" s="144" t="s">
        <v>79</v>
      </c>
      <c r="AV441" s="12" t="s">
        <v>75</v>
      </c>
      <c r="AW441" s="12" t="s">
        <v>28</v>
      </c>
      <c r="AX441" s="12" t="s">
        <v>70</v>
      </c>
      <c r="AY441" s="144" t="s">
        <v>157</v>
      </c>
    </row>
    <row r="442" spans="2:65" s="12" customFormat="1">
      <c r="B442" s="142"/>
      <c r="D442" s="143" t="s">
        <v>163</v>
      </c>
      <c r="E442" s="144" t="s">
        <v>1</v>
      </c>
      <c r="F442" s="145" t="s">
        <v>597</v>
      </c>
      <c r="H442" s="144" t="s">
        <v>1</v>
      </c>
      <c r="L442" s="142"/>
      <c r="M442" s="146"/>
      <c r="T442" s="147"/>
      <c r="AT442" s="144" t="s">
        <v>163</v>
      </c>
      <c r="AU442" s="144" t="s">
        <v>79</v>
      </c>
      <c r="AV442" s="12" t="s">
        <v>75</v>
      </c>
      <c r="AW442" s="12" t="s">
        <v>28</v>
      </c>
      <c r="AX442" s="12" t="s">
        <v>70</v>
      </c>
      <c r="AY442" s="144" t="s">
        <v>157</v>
      </c>
    </row>
    <row r="443" spans="2:65" s="13" customFormat="1">
      <c r="B443" s="148"/>
      <c r="D443" s="143" t="s">
        <v>163</v>
      </c>
      <c r="E443" s="149" t="s">
        <v>1</v>
      </c>
      <c r="F443" s="150" t="s">
        <v>598</v>
      </c>
      <c r="H443" s="151">
        <v>13.48</v>
      </c>
      <c r="L443" s="148"/>
      <c r="M443" s="152"/>
      <c r="T443" s="153"/>
      <c r="AT443" s="149" t="s">
        <v>163</v>
      </c>
      <c r="AU443" s="149" t="s">
        <v>79</v>
      </c>
      <c r="AV443" s="13" t="s">
        <v>79</v>
      </c>
      <c r="AW443" s="13" t="s">
        <v>28</v>
      </c>
      <c r="AX443" s="13" t="s">
        <v>70</v>
      </c>
      <c r="AY443" s="149" t="s">
        <v>157</v>
      </c>
    </row>
    <row r="444" spans="2:65" s="12" customFormat="1">
      <c r="B444" s="142"/>
      <c r="D444" s="143" t="s">
        <v>163</v>
      </c>
      <c r="E444" s="144" t="s">
        <v>1</v>
      </c>
      <c r="F444" s="145" t="s">
        <v>599</v>
      </c>
      <c r="H444" s="144" t="s">
        <v>1</v>
      </c>
      <c r="L444" s="142"/>
      <c r="M444" s="146"/>
      <c r="T444" s="147"/>
      <c r="AT444" s="144" t="s">
        <v>163</v>
      </c>
      <c r="AU444" s="144" t="s">
        <v>79</v>
      </c>
      <c r="AV444" s="12" t="s">
        <v>75</v>
      </c>
      <c r="AW444" s="12" t="s">
        <v>28</v>
      </c>
      <c r="AX444" s="12" t="s">
        <v>70</v>
      </c>
      <c r="AY444" s="144" t="s">
        <v>157</v>
      </c>
    </row>
    <row r="445" spans="2:65" s="13" customFormat="1">
      <c r="B445" s="148"/>
      <c r="D445" s="143" t="s">
        <v>163</v>
      </c>
      <c r="E445" s="149" t="s">
        <v>1</v>
      </c>
      <c r="F445" s="150" t="s">
        <v>600</v>
      </c>
      <c r="H445" s="151">
        <v>8.8760000000000012</v>
      </c>
      <c r="L445" s="148"/>
      <c r="M445" s="152"/>
      <c r="T445" s="153"/>
      <c r="AT445" s="149" t="s">
        <v>163</v>
      </c>
      <c r="AU445" s="149" t="s">
        <v>79</v>
      </c>
      <c r="AV445" s="13" t="s">
        <v>79</v>
      </c>
      <c r="AW445" s="13" t="s">
        <v>28</v>
      </c>
      <c r="AX445" s="13" t="s">
        <v>70</v>
      </c>
      <c r="AY445" s="149" t="s">
        <v>157</v>
      </c>
    </row>
    <row r="446" spans="2:65" s="14" customFormat="1">
      <c r="B446" s="154"/>
      <c r="D446" s="143" t="s">
        <v>163</v>
      </c>
      <c r="E446" s="155" t="s">
        <v>1</v>
      </c>
      <c r="F446" s="156" t="s">
        <v>166</v>
      </c>
      <c r="H446" s="157">
        <v>22.356000000000002</v>
      </c>
      <c r="L446" s="154"/>
      <c r="M446" s="158"/>
      <c r="T446" s="159"/>
      <c r="AT446" s="155" t="s">
        <v>163</v>
      </c>
      <c r="AU446" s="155" t="s">
        <v>79</v>
      </c>
      <c r="AV446" s="14" t="s">
        <v>85</v>
      </c>
      <c r="AW446" s="14" t="s">
        <v>28</v>
      </c>
      <c r="AX446" s="14" t="s">
        <v>75</v>
      </c>
      <c r="AY446" s="155" t="s">
        <v>157</v>
      </c>
    </row>
    <row r="447" spans="2:65" s="1" customFormat="1" ht="24.15" customHeight="1">
      <c r="B447" s="128"/>
      <c r="C447" s="160" t="s">
        <v>601</v>
      </c>
      <c r="D447" s="160" t="s">
        <v>239</v>
      </c>
      <c r="E447" s="161" t="s">
        <v>602</v>
      </c>
      <c r="F447" s="162" t="s">
        <v>603</v>
      </c>
      <c r="G447" s="163" t="s">
        <v>268</v>
      </c>
      <c r="H447" s="164">
        <v>55.331000000000003</v>
      </c>
      <c r="I447" s="165"/>
      <c r="J447" s="165">
        <f>ROUND(I447*H447,2)</f>
        <v>0</v>
      </c>
      <c r="K447" s="166"/>
      <c r="L447" s="167"/>
      <c r="M447" s="168" t="s">
        <v>1</v>
      </c>
      <c r="N447" s="169" t="s">
        <v>35</v>
      </c>
      <c r="O447" s="138">
        <v>0</v>
      </c>
      <c r="P447" s="138">
        <f>O447*H447</f>
        <v>0</v>
      </c>
      <c r="Q447" s="138">
        <v>0</v>
      </c>
      <c r="R447" s="138">
        <f>Q447*H447</f>
        <v>0</v>
      </c>
      <c r="S447" s="138">
        <v>0</v>
      </c>
      <c r="T447" s="139">
        <f>S447*H447</f>
        <v>0</v>
      </c>
      <c r="AR447" s="140" t="s">
        <v>235</v>
      </c>
      <c r="AT447" s="140" t="s">
        <v>239</v>
      </c>
      <c r="AU447" s="140" t="s">
        <v>79</v>
      </c>
      <c r="AY447" s="16" t="s">
        <v>157</v>
      </c>
      <c r="BE447" s="141">
        <f>IF(N447="základní",J447,0)</f>
        <v>0</v>
      </c>
      <c r="BF447" s="141">
        <f>IF(N447="snížená",J447,0)</f>
        <v>0</v>
      </c>
      <c r="BG447" s="141">
        <f>IF(N447="zákl. přenesená",J447,0)</f>
        <v>0</v>
      </c>
      <c r="BH447" s="141">
        <f>IF(N447="sníž. přenesená",J447,0)</f>
        <v>0</v>
      </c>
      <c r="BI447" s="141">
        <f>IF(N447="nulová",J447,0)</f>
        <v>0</v>
      </c>
      <c r="BJ447" s="16" t="s">
        <v>75</v>
      </c>
      <c r="BK447" s="141">
        <f>ROUND(I447*H447,2)</f>
        <v>0</v>
      </c>
      <c r="BL447" s="16" t="s">
        <v>193</v>
      </c>
      <c r="BM447" s="140" t="s">
        <v>604</v>
      </c>
    </row>
    <row r="448" spans="2:65" s="13" customFormat="1">
      <c r="B448" s="148"/>
      <c r="D448" s="143" t="s">
        <v>163</v>
      </c>
      <c r="E448" s="149" t="s">
        <v>1</v>
      </c>
      <c r="F448" s="150" t="s">
        <v>605</v>
      </c>
      <c r="H448" s="151">
        <v>55.331100000000006</v>
      </c>
      <c r="L448" s="148"/>
      <c r="M448" s="152"/>
      <c r="T448" s="153"/>
      <c r="AT448" s="149" t="s">
        <v>163</v>
      </c>
      <c r="AU448" s="149" t="s">
        <v>79</v>
      </c>
      <c r="AV448" s="13" t="s">
        <v>79</v>
      </c>
      <c r="AW448" s="13" t="s">
        <v>28</v>
      </c>
      <c r="AX448" s="13" t="s">
        <v>70</v>
      </c>
      <c r="AY448" s="149" t="s">
        <v>157</v>
      </c>
    </row>
    <row r="449" spans="2:65" s="14" customFormat="1">
      <c r="B449" s="154"/>
      <c r="D449" s="143" t="s">
        <v>163</v>
      </c>
      <c r="E449" s="155" t="s">
        <v>1</v>
      </c>
      <c r="F449" s="156" t="s">
        <v>166</v>
      </c>
      <c r="H449" s="157">
        <v>55.331100000000006</v>
      </c>
      <c r="L449" s="154"/>
      <c r="M449" s="158"/>
      <c r="T449" s="159"/>
      <c r="AT449" s="155" t="s">
        <v>163</v>
      </c>
      <c r="AU449" s="155" t="s">
        <v>79</v>
      </c>
      <c r="AV449" s="14" t="s">
        <v>85</v>
      </c>
      <c r="AW449" s="14" t="s">
        <v>28</v>
      </c>
      <c r="AX449" s="14" t="s">
        <v>75</v>
      </c>
      <c r="AY449" s="155" t="s">
        <v>157</v>
      </c>
    </row>
    <row r="450" spans="2:65" s="1" customFormat="1" ht="33" customHeight="1">
      <c r="B450" s="128"/>
      <c r="C450" s="129" t="s">
        <v>389</v>
      </c>
      <c r="D450" s="129" t="s">
        <v>159</v>
      </c>
      <c r="E450" s="130" t="s">
        <v>606</v>
      </c>
      <c r="F450" s="131" t="s">
        <v>607</v>
      </c>
      <c r="G450" s="132" t="s">
        <v>192</v>
      </c>
      <c r="H450" s="133">
        <v>58.3</v>
      </c>
      <c r="I450" s="134"/>
      <c r="J450" s="134">
        <f>ROUND(I450*H450,2)</f>
        <v>0</v>
      </c>
      <c r="K450" s="135"/>
      <c r="L450" s="28"/>
      <c r="M450" s="136" t="s">
        <v>1</v>
      </c>
      <c r="N450" s="137" t="s">
        <v>35</v>
      </c>
      <c r="O450" s="138">
        <v>0</v>
      </c>
      <c r="P450" s="138">
        <f>O450*H450</f>
        <v>0</v>
      </c>
      <c r="Q450" s="138">
        <v>0</v>
      </c>
      <c r="R450" s="138">
        <f>Q450*H450</f>
        <v>0</v>
      </c>
      <c r="S450" s="138">
        <v>0</v>
      </c>
      <c r="T450" s="139">
        <f>S450*H450</f>
        <v>0</v>
      </c>
      <c r="AR450" s="140" t="s">
        <v>193</v>
      </c>
      <c r="AT450" s="140" t="s">
        <v>159</v>
      </c>
      <c r="AU450" s="140" t="s">
        <v>79</v>
      </c>
      <c r="AY450" s="16" t="s">
        <v>157</v>
      </c>
      <c r="BE450" s="141">
        <f>IF(N450="základní",J450,0)</f>
        <v>0</v>
      </c>
      <c r="BF450" s="141">
        <f>IF(N450="snížená",J450,0)</f>
        <v>0</v>
      </c>
      <c r="BG450" s="141">
        <f>IF(N450="zákl. přenesená",J450,0)</f>
        <v>0</v>
      </c>
      <c r="BH450" s="141">
        <f>IF(N450="sníž. přenesená",J450,0)</f>
        <v>0</v>
      </c>
      <c r="BI450" s="141">
        <f>IF(N450="nulová",J450,0)</f>
        <v>0</v>
      </c>
      <c r="BJ450" s="16" t="s">
        <v>75</v>
      </c>
      <c r="BK450" s="141">
        <f>ROUND(I450*H450,2)</f>
        <v>0</v>
      </c>
      <c r="BL450" s="16" t="s">
        <v>193</v>
      </c>
      <c r="BM450" s="140" t="s">
        <v>608</v>
      </c>
    </row>
    <row r="451" spans="2:65" s="12" customFormat="1">
      <c r="B451" s="142"/>
      <c r="D451" s="143" t="s">
        <v>163</v>
      </c>
      <c r="E451" s="144" t="s">
        <v>1</v>
      </c>
      <c r="F451" s="145" t="s">
        <v>329</v>
      </c>
      <c r="H451" s="144" t="s">
        <v>1</v>
      </c>
      <c r="L451" s="142"/>
      <c r="M451" s="146"/>
      <c r="T451" s="147"/>
      <c r="AT451" s="144" t="s">
        <v>163</v>
      </c>
      <c r="AU451" s="144" t="s">
        <v>79</v>
      </c>
      <c r="AV451" s="12" t="s">
        <v>75</v>
      </c>
      <c r="AW451" s="12" t="s">
        <v>28</v>
      </c>
      <c r="AX451" s="12" t="s">
        <v>70</v>
      </c>
      <c r="AY451" s="144" t="s">
        <v>157</v>
      </c>
    </row>
    <row r="452" spans="2:65" s="13" customFormat="1">
      <c r="B452" s="148"/>
      <c r="D452" s="143" t="s">
        <v>163</v>
      </c>
      <c r="E452" s="149" t="s">
        <v>1</v>
      </c>
      <c r="F452" s="150" t="s">
        <v>330</v>
      </c>
      <c r="H452" s="151">
        <v>46.9</v>
      </c>
      <c r="L452" s="148"/>
      <c r="M452" s="152"/>
      <c r="T452" s="153"/>
      <c r="AT452" s="149" t="s">
        <v>163</v>
      </c>
      <c r="AU452" s="149" t="s">
        <v>79</v>
      </c>
      <c r="AV452" s="13" t="s">
        <v>79</v>
      </c>
      <c r="AW452" s="13" t="s">
        <v>28</v>
      </c>
      <c r="AX452" s="13" t="s">
        <v>70</v>
      </c>
      <c r="AY452" s="149" t="s">
        <v>157</v>
      </c>
    </row>
    <row r="453" spans="2:65" s="12" customFormat="1">
      <c r="B453" s="142"/>
      <c r="D453" s="143" t="s">
        <v>163</v>
      </c>
      <c r="E453" s="144" t="s">
        <v>1</v>
      </c>
      <c r="F453" s="145" t="s">
        <v>331</v>
      </c>
      <c r="H453" s="144" t="s">
        <v>1</v>
      </c>
      <c r="L453" s="142"/>
      <c r="M453" s="146"/>
      <c r="T453" s="147"/>
      <c r="AT453" s="144" t="s">
        <v>163</v>
      </c>
      <c r="AU453" s="144" t="s">
        <v>79</v>
      </c>
      <c r="AV453" s="12" t="s">
        <v>75</v>
      </c>
      <c r="AW453" s="12" t="s">
        <v>28</v>
      </c>
      <c r="AX453" s="12" t="s">
        <v>70</v>
      </c>
      <c r="AY453" s="144" t="s">
        <v>157</v>
      </c>
    </row>
    <row r="454" spans="2:65" s="13" customFormat="1">
      <c r="B454" s="148"/>
      <c r="D454" s="143" t="s">
        <v>163</v>
      </c>
      <c r="E454" s="149" t="s">
        <v>1</v>
      </c>
      <c r="F454" s="150" t="s">
        <v>332</v>
      </c>
      <c r="H454" s="151">
        <v>11.4</v>
      </c>
      <c r="L454" s="148"/>
      <c r="M454" s="152"/>
      <c r="T454" s="153"/>
      <c r="AT454" s="149" t="s">
        <v>163</v>
      </c>
      <c r="AU454" s="149" t="s">
        <v>79</v>
      </c>
      <c r="AV454" s="13" t="s">
        <v>79</v>
      </c>
      <c r="AW454" s="13" t="s">
        <v>28</v>
      </c>
      <c r="AX454" s="13" t="s">
        <v>70</v>
      </c>
      <c r="AY454" s="149" t="s">
        <v>157</v>
      </c>
    </row>
    <row r="455" spans="2:65" s="14" customFormat="1">
      <c r="B455" s="154"/>
      <c r="D455" s="143" t="s">
        <v>163</v>
      </c>
      <c r="E455" s="155" t="s">
        <v>1</v>
      </c>
      <c r="F455" s="156" t="s">
        <v>166</v>
      </c>
      <c r="H455" s="157">
        <v>58.3</v>
      </c>
      <c r="L455" s="154"/>
      <c r="M455" s="158"/>
      <c r="T455" s="159"/>
      <c r="AT455" s="155" t="s">
        <v>163</v>
      </c>
      <c r="AU455" s="155" t="s">
        <v>79</v>
      </c>
      <c r="AV455" s="14" t="s">
        <v>85</v>
      </c>
      <c r="AW455" s="14" t="s">
        <v>28</v>
      </c>
      <c r="AX455" s="14" t="s">
        <v>75</v>
      </c>
      <c r="AY455" s="155" t="s">
        <v>157</v>
      </c>
    </row>
    <row r="456" spans="2:65" s="1" customFormat="1" ht="24.15" customHeight="1">
      <c r="B456" s="128"/>
      <c r="C456" s="160" t="s">
        <v>609</v>
      </c>
      <c r="D456" s="160" t="s">
        <v>239</v>
      </c>
      <c r="E456" s="161" t="s">
        <v>610</v>
      </c>
      <c r="F456" s="162" t="s">
        <v>611</v>
      </c>
      <c r="G456" s="163" t="s">
        <v>192</v>
      </c>
      <c r="H456" s="164">
        <v>67.045000000000002</v>
      </c>
      <c r="I456" s="165"/>
      <c r="J456" s="165">
        <f>ROUND(I456*H456,2)</f>
        <v>0</v>
      </c>
      <c r="K456" s="166"/>
      <c r="L456" s="167"/>
      <c r="M456" s="168" t="s">
        <v>1</v>
      </c>
      <c r="N456" s="169" t="s">
        <v>35</v>
      </c>
      <c r="O456" s="138">
        <v>0</v>
      </c>
      <c r="P456" s="138">
        <f>O456*H456</f>
        <v>0</v>
      </c>
      <c r="Q456" s="138">
        <v>0</v>
      </c>
      <c r="R456" s="138">
        <f>Q456*H456</f>
        <v>0</v>
      </c>
      <c r="S456" s="138">
        <v>0</v>
      </c>
      <c r="T456" s="139">
        <f>S456*H456</f>
        <v>0</v>
      </c>
      <c r="AR456" s="140" t="s">
        <v>235</v>
      </c>
      <c r="AT456" s="140" t="s">
        <v>239</v>
      </c>
      <c r="AU456" s="140" t="s">
        <v>79</v>
      </c>
      <c r="AY456" s="16" t="s">
        <v>157</v>
      </c>
      <c r="BE456" s="141">
        <f>IF(N456="základní",J456,0)</f>
        <v>0</v>
      </c>
      <c r="BF456" s="141">
        <f>IF(N456="snížená",J456,0)</f>
        <v>0</v>
      </c>
      <c r="BG456" s="141">
        <f>IF(N456="zákl. přenesená",J456,0)</f>
        <v>0</v>
      </c>
      <c r="BH456" s="141">
        <f>IF(N456="sníž. přenesená",J456,0)</f>
        <v>0</v>
      </c>
      <c r="BI456" s="141">
        <f>IF(N456="nulová",J456,0)</f>
        <v>0</v>
      </c>
      <c r="BJ456" s="16" t="s">
        <v>75</v>
      </c>
      <c r="BK456" s="141">
        <f>ROUND(I456*H456,2)</f>
        <v>0</v>
      </c>
      <c r="BL456" s="16" t="s">
        <v>193</v>
      </c>
      <c r="BM456" s="140" t="s">
        <v>612</v>
      </c>
    </row>
    <row r="457" spans="2:65" s="13" customFormat="1">
      <c r="B457" s="148"/>
      <c r="D457" s="143" t="s">
        <v>163</v>
      </c>
      <c r="E457" s="149" t="s">
        <v>1</v>
      </c>
      <c r="F457" s="150" t="s">
        <v>613</v>
      </c>
      <c r="H457" s="151">
        <v>67.044999999999987</v>
      </c>
      <c r="L457" s="148"/>
      <c r="M457" s="152"/>
      <c r="T457" s="153"/>
      <c r="AT457" s="149" t="s">
        <v>163</v>
      </c>
      <c r="AU457" s="149" t="s">
        <v>79</v>
      </c>
      <c r="AV457" s="13" t="s">
        <v>79</v>
      </c>
      <c r="AW457" s="13" t="s">
        <v>28</v>
      </c>
      <c r="AX457" s="13" t="s">
        <v>70</v>
      </c>
      <c r="AY457" s="149" t="s">
        <v>157</v>
      </c>
    </row>
    <row r="458" spans="2:65" s="14" customFormat="1">
      <c r="B458" s="154"/>
      <c r="D458" s="143" t="s">
        <v>163</v>
      </c>
      <c r="E458" s="155" t="s">
        <v>1</v>
      </c>
      <c r="F458" s="156" t="s">
        <v>166</v>
      </c>
      <c r="H458" s="157">
        <v>67.044999999999987</v>
      </c>
      <c r="L458" s="154"/>
      <c r="M458" s="158"/>
      <c r="T458" s="159"/>
      <c r="AT458" s="155" t="s">
        <v>163</v>
      </c>
      <c r="AU458" s="155" t="s">
        <v>79</v>
      </c>
      <c r="AV458" s="14" t="s">
        <v>85</v>
      </c>
      <c r="AW458" s="14" t="s">
        <v>28</v>
      </c>
      <c r="AX458" s="14" t="s">
        <v>75</v>
      </c>
      <c r="AY458" s="155" t="s">
        <v>157</v>
      </c>
    </row>
    <row r="459" spans="2:65" s="1" customFormat="1" ht="24.15" customHeight="1">
      <c r="B459" s="128"/>
      <c r="C459" s="129" t="s">
        <v>394</v>
      </c>
      <c r="D459" s="129" t="s">
        <v>159</v>
      </c>
      <c r="E459" s="130" t="s">
        <v>614</v>
      </c>
      <c r="F459" s="131" t="s">
        <v>615</v>
      </c>
      <c r="G459" s="132" t="s">
        <v>192</v>
      </c>
      <c r="H459" s="133">
        <v>10.6</v>
      </c>
      <c r="I459" s="134"/>
      <c r="J459" s="134">
        <f>ROUND(I459*H459,2)</f>
        <v>0</v>
      </c>
      <c r="K459" s="135"/>
      <c r="L459" s="28"/>
      <c r="M459" s="136" t="s">
        <v>1</v>
      </c>
      <c r="N459" s="137" t="s">
        <v>35</v>
      </c>
      <c r="O459" s="138">
        <v>0</v>
      </c>
      <c r="P459" s="138">
        <f>O459*H459</f>
        <v>0</v>
      </c>
      <c r="Q459" s="138">
        <v>0</v>
      </c>
      <c r="R459" s="138">
        <f>Q459*H459</f>
        <v>0</v>
      </c>
      <c r="S459" s="138">
        <v>0</v>
      </c>
      <c r="T459" s="139">
        <f>S459*H459</f>
        <v>0</v>
      </c>
      <c r="AR459" s="140" t="s">
        <v>193</v>
      </c>
      <c r="AT459" s="140" t="s">
        <v>159</v>
      </c>
      <c r="AU459" s="140" t="s">
        <v>79</v>
      </c>
      <c r="AY459" s="16" t="s">
        <v>157</v>
      </c>
      <c r="BE459" s="141">
        <f>IF(N459="základní",J459,0)</f>
        <v>0</v>
      </c>
      <c r="BF459" s="141">
        <f>IF(N459="snížená",J459,0)</f>
        <v>0</v>
      </c>
      <c r="BG459" s="141">
        <f>IF(N459="zákl. přenesená",J459,0)</f>
        <v>0</v>
      </c>
      <c r="BH459" s="141">
        <f>IF(N459="sníž. přenesená",J459,0)</f>
        <v>0</v>
      </c>
      <c r="BI459" s="141">
        <f>IF(N459="nulová",J459,0)</f>
        <v>0</v>
      </c>
      <c r="BJ459" s="16" t="s">
        <v>75</v>
      </c>
      <c r="BK459" s="141">
        <f>ROUND(I459*H459,2)</f>
        <v>0</v>
      </c>
      <c r="BL459" s="16" t="s">
        <v>193</v>
      </c>
      <c r="BM459" s="140" t="s">
        <v>616</v>
      </c>
    </row>
    <row r="460" spans="2:65" s="12" customFormat="1">
      <c r="B460" s="142"/>
      <c r="D460" s="143" t="s">
        <v>163</v>
      </c>
      <c r="E460" s="144" t="s">
        <v>1</v>
      </c>
      <c r="F460" s="145" t="s">
        <v>329</v>
      </c>
      <c r="H460" s="144" t="s">
        <v>1</v>
      </c>
      <c r="L460" s="142"/>
      <c r="M460" s="146"/>
      <c r="T460" s="147"/>
      <c r="AT460" s="144" t="s">
        <v>163</v>
      </c>
      <c r="AU460" s="144" t="s">
        <v>79</v>
      </c>
      <c r="AV460" s="12" t="s">
        <v>75</v>
      </c>
      <c r="AW460" s="12" t="s">
        <v>28</v>
      </c>
      <c r="AX460" s="12" t="s">
        <v>70</v>
      </c>
      <c r="AY460" s="144" t="s">
        <v>157</v>
      </c>
    </row>
    <row r="461" spans="2:65" s="13" customFormat="1">
      <c r="B461" s="148"/>
      <c r="D461" s="143" t="s">
        <v>163</v>
      </c>
      <c r="E461" s="149" t="s">
        <v>1</v>
      </c>
      <c r="F461" s="150" t="s">
        <v>617</v>
      </c>
      <c r="H461" s="151">
        <v>10.6</v>
      </c>
      <c r="L461" s="148"/>
      <c r="M461" s="152"/>
      <c r="T461" s="153"/>
      <c r="AT461" s="149" t="s">
        <v>163</v>
      </c>
      <c r="AU461" s="149" t="s">
        <v>79</v>
      </c>
      <c r="AV461" s="13" t="s">
        <v>79</v>
      </c>
      <c r="AW461" s="13" t="s">
        <v>28</v>
      </c>
      <c r="AX461" s="13" t="s">
        <v>70</v>
      </c>
      <c r="AY461" s="149" t="s">
        <v>157</v>
      </c>
    </row>
    <row r="462" spans="2:65" s="14" customFormat="1">
      <c r="B462" s="154"/>
      <c r="D462" s="143" t="s">
        <v>163</v>
      </c>
      <c r="E462" s="155" t="s">
        <v>1</v>
      </c>
      <c r="F462" s="156" t="s">
        <v>166</v>
      </c>
      <c r="H462" s="157">
        <v>10.6</v>
      </c>
      <c r="L462" s="154"/>
      <c r="M462" s="158"/>
      <c r="T462" s="159"/>
      <c r="AT462" s="155" t="s">
        <v>163</v>
      </c>
      <c r="AU462" s="155" t="s">
        <v>79</v>
      </c>
      <c r="AV462" s="14" t="s">
        <v>85</v>
      </c>
      <c r="AW462" s="14" t="s">
        <v>28</v>
      </c>
      <c r="AX462" s="14" t="s">
        <v>75</v>
      </c>
      <c r="AY462" s="155" t="s">
        <v>157</v>
      </c>
    </row>
    <row r="463" spans="2:65" s="1" customFormat="1" ht="37.799999999999997" customHeight="1">
      <c r="B463" s="128"/>
      <c r="C463" s="129" t="s">
        <v>618</v>
      </c>
      <c r="D463" s="129" t="s">
        <v>159</v>
      </c>
      <c r="E463" s="130" t="s">
        <v>619</v>
      </c>
      <c r="F463" s="131" t="s">
        <v>620</v>
      </c>
      <c r="G463" s="132" t="s">
        <v>192</v>
      </c>
      <c r="H463" s="133">
        <v>58.3</v>
      </c>
      <c r="I463" s="134"/>
      <c r="J463" s="134">
        <f>ROUND(I463*H463,2)</f>
        <v>0</v>
      </c>
      <c r="K463" s="135"/>
      <c r="L463" s="28"/>
      <c r="M463" s="136" t="s">
        <v>1</v>
      </c>
      <c r="N463" s="137" t="s">
        <v>35</v>
      </c>
      <c r="O463" s="138">
        <v>0</v>
      </c>
      <c r="P463" s="138">
        <f>O463*H463</f>
        <v>0</v>
      </c>
      <c r="Q463" s="138">
        <v>0</v>
      </c>
      <c r="R463" s="138">
        <f>Q463*H463</f>
        <v>0</v>
      </c>
      <c r="S463" s="138">
        <v>0</v>
      </c>
      <c r="T463" s="139">
        <f>S463*H463</f>
        <v>0</v>
      </c>
      <c r="AR463" s="140" t="s">
        <v>193</v>
      </c>
      <c r="AT463" s="140" t="s">
        <v>159</v>
      </c>
      <c r="AU463" s="140" t="s">
        <v>79</v>
      </c>
      <c r="AY463" s="16" t="s">
        <v>157</v>
      </c>
      <c r="BE463" s="141">
        <f>IF(N463="základní",J463,0)</f>
        <v>0</v>
      </c>
      <c r="BF463" s="141">
        <f>IF(N463="snížená",J463,0)</f>
        <v>0</v>
      </c>
      <c r="BG463" s="141">
        <f>IF(N463="zákl. přenesená",J463,0)</f>
        <v>0</v>
      </c>
      <c r="BH463" s="141">
        <f>IF(N463="sníž. přenesená",J463,0)</f>
        <v>0</v>
      </c>
      <c r="BI463" s="141">
        <f>IF(N463="nulová",J463,0)</f>
        <v>0</v>
      </c>
      <c r="BJ463" s="16" t="s">
        <v>75</v>
      </c>
      <c r="BK463" s="141">
        <f>ROUND(I463*H463,2)</f>
        <v>0</v>
      </c>
      <c r="BL463" s="16" t="s">
        <v>193</v>
      </c>
      <c r="BM463" s="140" t="s">
        <v>621</v>
      </c>
    </row>
    <row r="464" spans="2:65" s="1" customFormat="1" ht="16.5" customHeight="1">
      <c r="B464" s="128"/>
      <c r="C464" s="129" t="s">
        <v>398</v>
      </c>
      <c r="D464" s="129" t="s">
        <v>159</v>
      </c>
      <c r="E464" s="130" t="s">
        <v>622</v>
      </c>
      <c r="F464" s="131" t="s">
        <v>623</v>
      </c>
      <c r="G464" s="132" t="s">
        <v>234</v>
      </c>
      <c r="H464" s="133">
        <v>60</v>
      </c>
      <c r="I464" s="134"/>
      <c r="J464" s="134">
        <f>ROUND(I464*H464,2)</f>
        <v>0</v>
      </c>
      <c r="K464" s="135"/>
      <c r="L464" s="28"/>
      <c r="M464" s="136" t="s">
        <v>1</v>
      </c>
      <c r="N464" s="137" t="s">
        <v>35</v>
      </c>
      <c r="O464" s="138">
        <v>0</v>
      </c>
      <c r="P464" s="138">
        <f>O464*H464</f>
        <v>0</v>
      </c>
      <c r="Q464" s="138">
        <v>0</v>
      </c>
      <c r="R464" s="138">
        <f>Q464*H464</f>
        <v>0</v>
      </c>
      <c r="S464" s="138">
        <v>0</v>
      </c>
      <c r="T464" s="139">
        <f>S464*H464</f>
        <v>0</v>
      </c>
      <c r="AR464" s="140" t="s">
        <v>193</v>
      </c>
      <c r="AT464" s="140" t="s">
        <v>159</v>
      </c>
      <c r="AU464" s="140" t="s">
        <v>79</v>
      </c>
      <c r="AY464" s="16" t="s">
        <v>157</v>
      </c>
      <c r="BE464" s="141">
        <f>IF(N464="základní",J464,0)</f>
        <v>0</v>
      </c>
      <c r="BF464" s="141">
        <f>IF(N464="snížená",J464,0)</f>
        <v>0</v>
      </c>
      <c r="BG464" s="141">
        <f>IF(N464="zákl. přenesená",J464,0)</f>
        <v>0</v>
      </c>
      <c r="BH464" s="141">
        <f>IF(N464="sníž. přenesená",J464,0)</f>
        <v>0</v>
      </c>
      <c r="BI464" s="141">
        <f>IF(N464="nulová",J464,0)</f>
        <v>0</v>
      </c>
      <c r="BJ464" s="16" t="s">
        <v>75</v>
      </c>
      <c r="BK464" s="141">
        <f>ROUND(I464*H464,2)</f>
        <v>0</v>
      </c>
      <c r="BL464" s="16" t="s">
        <v>193</v>
      </c>
      <c r="BM464" s="140" t="s">
        <v>624</v>
      </c>
    </row>
    <row r="465" spans="2:65" s="1" customFormat="1" ht="21.75" customHeight="1">
      <c r="B465" s="128"/>
      <c r="C465" s="129" t="s">
        <v>625</v>
      </c>
      <c r="D465" s="129" t="s">
        <v>159</v>
      </c>
      <c r="E465" s="130" t="s">
        <v>626</v>
      </c>
      <c r="F465" s="131" t="s">
        <v>627</v>
      </c>
      <c r="G465" s="132" t="s">
        <v>234</v>
      </c>
      <c r="H465" s="133">
        <v>25</v>
      </c>
      <c r="I465" s="134"/>
      <c r="J465" s="134">
        <f>ROUND(I465*H465,2)</f>
        <v>0</v>
      </c>
      <c r="K465" s="135"/>
      <c r="L465" s="28"/>
      <c r="M465" s="136" t="s">
        <v>1</v>
      </c>
      <c r="N465" s="137" t="s">
        <v>35</v>
      </c>
      <c r="O465" s="138">
        <v>0</v>
      </c>
      <c r="P465" s="138">
        <f>O465*H465</f>
        <v>0</v>
      </c>
      <c r="Q465" s="138">
        <v>0</v>
      </c>
      <c r="R465" s="138">
        <f>Q465*H465</f>
        <v>0</v>
      </c>
      <c r="S465" s="138">
        <v>0</v>
      </c>
      <c r="T465" s="139">
        <f>S465*H465</f>
        <v>0</v>
      </c>
      <c r="AR465" s="140" t="s">
        <v>193</v>
      </c>
      <c r="AT465" s="140" t="s">
        <v>159</v>
      </c>
      <c r="AU465" s="140" t="s">
        <v>79</v>
      </c>
      <c r="AY465" s="16" t="s">
        <v>157</v>
      </c>
      <c r="BE465" s="141">
        <f>IF(N465="základní",J465,0)</f>
        <v>0</v>
      </c>
      <c r="BF465" s="141">
        <f>IF(N465="snížená",J465,0)</f>
        <v>0</v>
      </c>
      <c r="BG465" s="141">
        <f>IF(N465="zákl. přenesená",J465,0)</f>
        <v>0</v>
      </c>
      <c r="BH465" s="141">
        <f>IF(N465="sníž. přenesená",J465,0)</f>
        <v>0</v>
      </c>
      <c r="BI465" s="141">
        <f>IF(N465="nulová",J465,0)</f>
        <v>0</v>
      </c>
      <c r="BJ465" s="16" t="s">
        <v>75</v>
      </c>
      <c r="BK465" s="141">
        <f>ROUND(I465*H465,2)</f>
        <v>0</v>
      </c>
      <c r="BL465" s="16" t="s">
        <v>193</v>
      </c>
      <c r="BM465" s="140" t="s">
        <v>628</v>
      </c>
    </row>
    <row r="466" spans="2:65" s="1" customFormat="1" ht="24.15" customHeight="1">
      <c r="B466" s="128"/>
      <c r="C466" s="129" t="s">
        <v>402</v>
      </c>
      <c r="D466" s="129" t="s">
        <v>159</v>
      </c>
      <c r="E466" s="130" t="s">
        <v>629</v>
      </c>
      <c r="F466" s="131" t="s">
        <v>630</v>
      </c>
      <c r="G466" s="132" t="s">
        <v>192</v>
      </c>
      <c r="H466" s="133">
        <v>58.3</v>
      </c>
      <c r="I466" s="134"/>
      <c r="J466" s="134">
        <f>ROUND(I466*H466,2)</f>
        <v>0</v>
      </c>
      <c r="K466" s="135"/>
      <c r="L466" s="28"/>
      <c r="M466" s="136" t="s">
        <v>1</v>
      </c>
      <c r="N466" s="137" t="s">
        <v>35</v>
      </c>
      <c r="O466" s="138">
        <v>0</v>
      </c>
      <c r="P466" s="138">
        <f>O466*H466</f>
        <v>0</v>
      </c>
      <c r="Q466" s="138">
        <v>0</v>
      </c>
      <c r="R466" s="138">
        <f>Q466*H466</f>
        <v>0</v>
      </c>
      <c r="S466" s="138">
        <v>0</v>
      </c>
      <c r="T466" s="139">
        <f>S466*H466</f>
        <v>0</v>
      </c>
      <c r="AR466" s="140" t="s">
        <v>193</v>
      </c>
      <c r="AT466" s="140" t="s">
        <v>159</v>
      </c>
      <c r="AU466" s="140" t="s">
        <v>79</v>
      </c>
      <c r="AY466" s="16" t="s">
        <v>157</v>
      </c>
      <c r="BE466" s="141">
        <f>IF(N466="základní",J466,0)</f>
        <v>0</v>
      </c>
      <c r="BF466" s="141">
        <f>IF(N466="snížená",J466,0)</f>
        <v>0</v>
      </c>
      <c r="BG466" s="141">
        <f>IF(N466="zákl. přenesená",J466,0)</f>
        <v>0</v>
      </c>
      <c r="BH466" s="141">
        <f>IF(N466="sníž. přenesená",J466,0)</f>
        <v>0</v>
      </c>
      <c r="BI466" s="141">
        <f>IF(N466="nulová",J466,0)</f>
        <v>0</v>
      </c>
      <c r="BJ466" s="16" t="s">
        <v>75</v>
      </c>
      <c r="BK466" s="141">
        <f>ROUND(I466*H466,2)</f>
        <v>0</v>
      </c>
      <c r="BL466" s="16" t="s">
        <v>193</v>
      </c>
      <c r="BM466" s="140" t="s">
        <v>631</v>
      </c>
    </row>
    <row r="467" spans="2:65" s="13" customFormat="1">
      <c r="B467" s="148"/>
      <c r="D467" s="143" t="s">
        <v>163</v>
      </c>
      <c r="E467" s="149" t="s">
        <v>1</v>
      </c>
      <c r="F467" s="150" t="s">
        <v>632</v>
      </c>
      <c r="H467" s="151">
        <v>58.3</v>
      </c>
      <c r="L467" s="148"/>
      <c r="M467" s="152"/>
      <c r="T467" s="153"/>
      <c r="AT467" s="149" t="s">
        <v>163</v>
      </c>
      <c r="AU467" s="149" t="s">
        <v>79</v>
      </c>
      <c r="AV467" s="13" t="s">
        <v>79</v>
      </c>
      <c r="AW467" s="13" t="s">
        <v>28</v>
      </c>
      <c r="AX467" s="13" t="s">
        <v>70</v>
      </c>
      <c r="AY467" s="149" t="s">
        <v>157</v>
      </c>
    </row>
    <row r="468" spans="2:65" s="14" customFormat="1">
      <c r="B468" s="154"/>
      <c r="D468" s="143" t="s">
        <v>163</v>
      </c>
      <c r="E468" s="155" t="s">
        <v>1</v>
      </c>
      <c r="F468" s="156" t="s">
        <v>166</v>
      </c>
      <c r="H468" s="157">
        <v>58.3</v>
      </c>
      <c r="L468" s="154"/>
      <c r="M468" s="158"/>
      <c r="T468" s="159"/>
      <c r="AT468" s="155" t="s">
        <v>163</v>
      </c>
      <c r="AU468" s="155" t="s">
        <v>79</v>
      </c>
      <c r="AV468" s="14" t="s">
        <v>85</v>
      </c>
      <c r="AW468" s="14" t="s">
        <v>28</v>
      </c>
      <c r="AX468" s="14" t="s">
        <v>75</v>
      </c>
      <c r="AY468" s="155" t="s">
        <v>157</v>
      </c>
    </row>
    <row r="469" spans="2:65" s="1" customFormat="1" ht="24.15" customHeight="1">
      <c r="B469" s="128"/>
      <c r="C469" s="129" t="s">
        <v>109</v>
      </c>
      <c r="D469" s="129" t="s">
        <v>159</v>
      </c>
      <c r="E469" s="130" t="s">
        <v>633</v>
      </c>
      <c r="F469" s="131" t="s">
        <v>634</v>
      </c>
      <c r="G469" s="132" t="s">
        <v>356</v>
      </c>
      <c r="H469" s="133">
        <v>2230.4589999999998</v>
      </c>
      <c r="I469" s="134"/>
      <c r="J469" s="134">
        <f>ROUND(I469*H469,2)</f>
        <v>0</v>
      </c>
      <c r="K469" s="135"/>
      <c r="L469" s="28"/>
      <c r="M469" s="136" t="s">
        <v>1</v>
      </c>
      <c r="N469" s="137" t="s">
        <v>35</v>
      </c>
      <c r="O469" s="138">
        <v>0</v>
      </c>
      <c r="P469" s="138">
        <f>O469*H469</f>
        <v>0</v>
      </c>
      <c r="Q469" s="138">
        <v>0</v>
      </c>
      <c r="R469" s="138">
        <f>Q469*H469</f>
        <v>0</v>
      </c>
      <c r="S469" s="138">
        <v>0</v>
      </c>
      <c r="T469" s="139">
        <f>S469*H469</f>
        <v>0</v>
      </c>
      <c r="AR469" s="140" t="s">
        <v>193</v>
      </c>
      <c r="AT469" s="140" t="s">
        <v>159</v>
      </c>
      <c r="AU469" s="140" t="s">
        <v>79</v>
      </c>
      <c r="AY469" s="16" t="s">
        <v>157</v>
      </c>
      <c r="BE469" s="141">
        <f>IF(N469="základní",J469,0)</f>
        <v>0</v>
      </c>
      <c r="BF469" s="141">
        <f>IF(N469="snížená",J469,0)</f>
        <v>0</v>
      </c>
      <c r="BG469" s="141">
        <f>IF(N469="zákl. přenesená",J469,0)</f>
        <v>0</v>
      </c>
      <c r="BH469" s="141">
        <f>IF(N469="sníž. přenesená",J469,0)</f>
        <v>0</v>
      </c>
      <c r="BI469" s="141">
        <f>IF(N469="nulová",J469,0)</f>
        <v>0</v>
      </c>
      <c r="BJ469" s="16" t="s">
        <v>75</v>
      </c>
      <c r="BK469" s="141">
        <f>ROUND(I469*H469,2)</f>
        <v>0</v>
      </c>
      <c r="BL469" s="16" t="s">
        <v>193</v>
      </c>
      <c r="BM469" s="140" t="s">
        <v>635</v>
      </c>
    </row>
    <row r="470" spans="2:65" s="11" customFormat="1" ht="22.8" customHeight="1">
      <c r="B470" s="117"/>
      <c r="D470" s="118" t="s">
        <v>69</v>
      </c>
      <c r="E470" s="126" t="s">
        <v>636</v>
      </c>
      <c r="F470" s="126" t="s">
        <v>637</v>
      </c>
      <c r="J470" s="127">
        <f>BK470</f>
        <v>0</v>
      </c>
      <c r="L470" s="117"/>
      <c r="M470" s="121"/>
      <c r="P470" s="122">
        <f>SUM(P471:P503)</f>
        <v>0</v>
      </c>
      <c r="R470" s="122">
        <f>SUM(R471:R503)</f>
        <v>0</v>
      </c>
      <c r="T470" s="123">
        <f>SUM(T471:T503)</f>
        <v>0</v>
      </c>
      <c r="AR470" s="118" t="s">
        <v>79</v>
      </c>
      <c r="AT470" s="124" t="s">
        <v>69</v>
      </c>
      <c r="AU470" s="124" t="s">
        <v>75</v>
      </c>
      <c r="AY470" s="118" t="s">
        <v>157</v>
      </c>
      <c r="BK470" s="125">
        <f>SUM(BK471:BK503)</f>
        <v>0</v>
      </c>
    </row>
    <row r="471" spans="2:65" s="1" customFormat="1" ht="16.5" customHeight="1">
      <c r="B471" s="128"/>
      <c r="C471" s="129" t="s">
        <v>405</v>
      </c>
      <c r="D471" s="129" t="s">
        <v>159</v>
      </c>
      <c r="E471" s="130" t="s">
        <v>638</v>
      </c>
      <c r="F471" s="131" t="s">
        <v>639</v>
      </c>
      <c r="G471" s="132" t="s">
        <v>192</v>
      </c>
      <c r="H471" s="133">
        <v>512</v>
      </c>
      <c r="I471" s="134"/>
      <c r="J471" s="134">
        <f>ROUND(I471*H471,2)</f>
        <v>0</v>
      </c>
      <c r="K471" s="135"/>
      <c r="L471" s="28"/>
      <c r="M471" s="136" t="s">
        <v>1</v>
      </c>
      <c r="N471" s="137" t="s">
        <v>35</v>
      </c>
      <c r="O471" s="138">
        <v>0</v>
      </c>
      <c r="P471" s="138">
        <f>O471*H471</f>
        <v>0</v>
      </c>
      <c r="Q471" s="138">
        <v>0</v>
      </c>
      <c r="R471" s="138">
        <f>Q471*H471</f>
        <v>0</v>
      </c>
      <c r="S471" s="138">
        <v>0</v>
      </c>
      <c r="T471" s="139">
        <f>S471*H471</f>
        <v>0</v>
      </c>
      <c r="AR471" s="140" t="s">
        <v>193</v>
      </c>
      <c r="AT471" s="140" t="s">
        <v>159</v>
      </c>
      <c r="AU471" s="140" t="s">
        <v>79</v>
      </c>
      <c r="AY471" s="16" t="s">
        <v>157</v>
      </c>
      <c r="BE471" s="141">
        <f>IF(N471="základní",J471,0)</f>
        <v>0</v>
      </c>
      <c r="BF471" s="141">
        <f>IF(N471="snížená",J471,0)</f>
        <v>0</v>
      </c>
      <c r="BG471" s="141">
        <f>IF(N471="zákl. přenesená",J471,0)</f>
        <v>0</v>
      </c>
      <c r="BH471" s="141">
        <f>IF(N471="sníž. přenesená",J471,0)</f>
        <v>0</v>
      </c>
      <c r="BI471" s="141">
        <f>IF(N471="nulová",J471,0)</f>
        <v>0</v>
      </c>
      <c r="BJ471" s="16" t="s">
        <v>75</v>
      </c>
      <c r="BK471" s="141">
        <f>ROUND(I471*H471,2)</f>
        <v>0</v>
      </c>
      <c r="BL471" s="16" t="s">
        <v>193</v>
      </c>
      <c r="BM471" s="140" t="s">
        <v>640</v>
      </c>
    </row>
    <row r="472" spans="2:65" s="12" customFormat="1">
      <c r="B472" s="142"/>
      <c r="D472" s="143" t="s">
        <v>163</v>
      </c>
      <c r="E472" s="144" t="s">
        <v>1</v>
      </c>
      <c r="F472" s="145" t="s">
        <v>335</v>
      </c>
      <c r="H472" s="144" t="s">
        <v>1</v>
      </c>
      <c r="L472" s="142"/>
      <c r="M472" s="146"/>
      <c r="T472" s="147"/>
      <c r="AT472" s="144" t="s">
        <v>163</v>
      </c>
      <c r="AU472" s="144" t="s">
        <v>79</v>
      </c>
      <c r="AV472" s="12" t="s">
        <v>75</v>
      </c>
      <c r="AW472" s="12" t="s">
        <v>28</v>
      </c>
      <c r="AX472" s="12" t="s">
        <v>70</v>
      </c>
      <c r="AY472" s="144" t="s">
        <v>157</v>
      </c>
    </row>
    <row r="473" spans="2:65" s="13" customFormat="1">
      <c r="B473" s="148"/>
      <c r="D473" s="143" t="s">
        <v>163</v>
      </c>
      <c r="E473" s="149" t="s">
        <v>1</v>
      </c>
      <c r="F473" s="150" t="s">
        <v>336</v>
      </c>
      <c r="H473" s="151">
        <v>225.4</v>
      </c>
      <c r="L473" s="148"/>
      <c r="M473" s="152"/>
      <c r="T473" s="153"/>
      <c r="AT473" s="149" t="s">
        <v>163</v>
      </c>
      <c r="AU473" s="149" t="s">
        <v>79</v>
      </c>
      <c r="AV473" s="13" t="s">
        <v>79</v>
      </c>
      <c r="AW473" s="13" t="s">
        <v>28</v>
      </c>
      <c r="AX473" s="13" t="s">
        <v>70</v>
      </c>
      <c r="AY473" s="149" t="s">
        <v>157</v>
      </c>
    </row>
    <row r="474" spans="2:65" s="12" customFormat="1">
      <c r="B474" s="142"/>
      <c r="D474" s="143" t="s">
        <v>163</v>
      </c>
      <c r="E474" s="144" t="s">
        <v>1</v>
      </c>
      <c r="F474" s="145" t="s">
        <v>337</v>
      </c>
      <c r="H474" s="144" t="s">
        <v>1</v>
      </c>
      <c r="L474" s="142"/>
      <c r="M474" s="146"/>
      <c r="T474" s="147"/>
      <c r="AT474" s="144" t="s">
        <v>163</v>
      </c>
      <c r="AU474" s="144" t="s">
        <v>79</v>
      </c>
      <c r="AV474" s="12" t="s">
        <v>75</v>
      </c>
      <c r="AW474" s="12" t="s">
        <v>28</v>
      </c>
      <c r="AX474" s="12" t="s">
        <v>70</v>
      </c>
      <c r="AY474" s="144" t="s">
        <v>157</v>
      </c>
    </row>
    <row r="475" spans="2:65" s="13" customFormat="1">
      <c r="B475" s="148"/>
      <c r="D475" s="143" t="s">
        <v>163</v>
      </c>
      <c r="E475" s="149" t="s">
        <v>1</v>
      </c>
      <c r="F475" s="150" t="s">
        <v>338</v>
      </c>
      <c r="H475" s="151">
        <v>286.60000000000002</v>
      </c>
      <c r="L475" s="148"/>
      <c r="M475" s="152"/>
      <c r="T475" s="153"/>
      <c r="AT475" s="149" t="s">
        <v>163</v>
      </c>
      <c r="AU475" s="149" t="s">
        <v>79</v>
      </c>
      <c r="AV475" s="13" t="s">
        <v>79</v>
      </c>
      <c r="AW475" s="13" t="s">
        <v>28</v>
      </c>
      <c r="AX475" s="13" t="s">
        <v>70</v>
      </c>
      <c r="AY475" s="149" t="s">
        <v>157</v>
      </c>
    </row>
    <row r="476" spans="2:65" s="14" customFormat="1">
      <c r="B476" s="154"/>
      <c r="D476" s="143" t="s">
        <v>163</v>
      </c>
      <c r="E476" s="155" t="s">
        <v>1</v>
      </c>
      <c r="F476" s="156" t="s">
        <v>166</v>
      </c>
      <c r="H476" s="157">
        <v>512</v>
      </c>
      <c r="L476" s="154"/>
      <c r="M476" s="158"/>
      <c r="T476" s="159"/>
      <c r="AT476" s="155" t="s">
        <v>163</v>
      </c>
      <c r="AU476" s="155" t="s">
        <v>79</v>
      </c>
      <c r="AV476" s="14" t="s">
        <v>85</v>
      </c>
      <c r="AW476" s="14" t="s">
        <v>28</v>
      </c>
      <c r="AX476" s="14" t="s">
        <v>75</v>
      </c>
      <c r="AY476" s="155" t="s">
        <v>157</v>
      </c>
    </row>
    <row r="477" spans="2:65" s="1" customFormat="1" ht="24.15" customHeight="1">
      <c r="B477" s="128"/>
      <c r="C477" s="129" t="s">
        <v>641</v>
      </c>
      <c r="D477" s="129" t="s">
        <v>159</v>
      </c>
      <c r="E477" s="130" t="s">
        <v>642</v>
      </c>
      <c r="F477" s="131" t="s">
        <v>643</v>
      </c>
      <c r="G477" s="132" t="s">
        <v>192</v>
      </c>
      <c r="H477" s="133">
        <v>512</v>
      </c>
      <c r="I477" s="134"/>
      <c r="J477" s="134">
        <f>ROUND(I477*H477,2)</f>
        <v>0</v>
      </c>
      <c r="K477" s="135"/>
      <c r="L477" s="28"/>
      <c r="M477" s="136" t="s">
        <v>1</v>
      </c>
      <c r="N477" s="137" t="s">
        <v>35</v>
      </c>
      <c r="O477" s="138">
        <v>0</v>
      </c>
      <c r="P477" s="138">
        <f>O477*H477</f>
        <v>0</v>
      </c>
      <c r="Q477" s="138">
        <v>0</v>
      </c>
      <c r="R477" s="138">
        <f>Q477*H477</f>
        <v>0</v>
      </c>
      <c r="S477" s="138">
        <v>0</v>
      </c>
      <c r="T477" s="139">
        <f>S477*H477</f>
        <v>0</v>
      </c>
      <c r="AR477" s="140" t="s">
        <v>193</v>
      </c>
      <c r="AT477" s="140" t="s">
        <v>159</v>
      </c>
      <c r="AU477" s="140" t="s">
        <v>79</v>
      </c>
      <c r="AY477" s="16" t="s">
        <v>157</v>
      </c>
      <c r="BE477" s="141">
        <f>IF(N477="základní",J477,0)</f>
        <v>0</v>
      </c>
      <c r="BF477" s="141">
        <f>IF(N477="snížená",J477,0)</f>
        <v>0</v>
      </c>
      <c r="BG477" s="141">
        <f>IF(N477="zákl. přenesená",J477,0)</f>
        <v>0</v>
      </c>
      <c r="BH477" s="141">
        <f>IF(N477="sníž. přenesená",J477,0)</f>
        <v>0</v>
      </c>
      <c r="BI477" s="141">
        <f>IF(N477="nulová",J477,0)</f>
        <v>0</v>
      </c>
      <c r="BJ477" s="16" t="s">
        <v>75</v>
      </c>
      <c r="BK477" s="141">
        <f>ROUND(I477*H477,2)</f>
        <v>0</v>
      </c>
      <c r="BL477" s="16" t="s">
        <v>193</v>
      </c>
      <c r="BM477" s="140" t="s">
        <v>644</v>
      </c>
    </row>
    <row r="478" spans="2:65" s="13" customFormat="1">
      <c r="B478" s="148"/>
      <c r="D478" s="143" t="s">
        <v>163</v>
      </c>
      <c r="E478" s="149" t="s">
        <v>1</v>
      </c>
      <c r="F478" s="150" t="s">
        <v>645</v>
      </c>
      <c r="H478" s="151">
        <v>512</v>
      </c>
      <c r="L478" s="148"/>
      <c r="M478" s="152"/>
      <c r="T478" s="153"/>
      <c r="AT478" s="149" t="s">
        <v>163</v>
      </c>
      <c r="AU478" s="149" t="s">
        <v>79</v>
      </c>
      <c r="AV478" s="13" t="s">
        <v>79</v>
      </c>
      <c r="AW478" s="13" t="s">
        <v>28</v>
      </c>
      <c r="AX478" s="13" t="s">
        <v>70</v>
      </c>
      <c r="AY478" s="149" t="s">
        <v>157</v>
      </c>
    </row>
    <row r="479" spans="2:65" s="14" customFormat="1">
      <c r="B479" s="154"/>
      <c r="D479" s="143" t="s">
        <v>163</v>
      </c>
      <c r="E479" s="155" t="s">
        <v>1</v>
      </c>
      <c r="F479" s="156" t="s">
        <v>166</v>
      </c>
      <c r="H479" s="157">
        <v>512</v>
      </c>
      <c r="L479" s="154"/>
      <c r="M479" s="158"/>
      <c r="T479" s="159"/>
      <c r="AT479" s="155" t="s">
        <v>163</v>
      </c>
      <c r="AU479" s="155" t="s">
        <v>79</v>
      </c>
      <c r="AV479" s="14" t="s">
        <v>85</v>
      </c>
      <c r="AW479" s="14" t="s">
        <v>28</v>
      </c>
      <c r="AX479" s="14" t="s">
        <v>75</v>
      </c>
      <c r="AY479" s="155" t="s">
        <v>157</v>
      </c>
    </row>
    <row r="480" spans="2:65" s="1" customFormat="1" ht="33" customHeight="1">
      <c r="B480" s="128"/>
      <c r="C480" s="129" t="s">
        <v>412</v>
      </c>
      <c r="D480" s="129" t="s">
        <v>159</v>
      </c>
      <c r="E480" s="130" t="s">
        <v>646</v>
      </c>
      <c r="F480" s="131" t="s">
        <v>647</v>
      </c>
      <c r="G480" s="132" t="s">
        <v>192</v>
      </c>
      <c r="H480" s="133">
        <v>512</v>
      </c>
      <c r="I480" s="134"/>
      <c r="J480" s="134">
        <f>ROUND(I480*H480,2)</f>
        <v>0</v>
      </c>
      <c r="K480" s="135"/>
      <c r="L480" s="28"/>
      <c r="M480" s="136" t="s">
        <v>1</v>
      </c>
      <c r="N480" s="137" t="s">
        <v>35</v>
      </c>
      <c r="O480" s="138">
        <v>0</v>
      </c>
      <c r="P480" s="138">
        <f>O480*H480</f>
        <v>0</v>
      </c>
      <c r="Q480" s="138">
        <v>0</v>
      </c>
      <c r="R480" s="138">
        <f>Q480*H480</f>
        <v>0</v>
      </c>
      <c r="S480" s="138">
        <v>0</v>
      </c>
      <c r="T480" s="139">
        <f>S480*H480</f>
        <v>0</v>
      </c>
      <c r="AR480" s="140" t="s">
        <v>193</v>
      </c>
      <c r="AT480" s="140" t="s">
        <v>159</v>
      </c>
      <c r="AU480" s="140" t="s">
        <v>79</v>
      </c>
      <c r="AY480" s="16" t="s">
        <v>157</v>
      </c>
      <c r="BE480" s="141">
        <f>IF(N480="základní",J480,0)</f>
        <v>0</v>
      </c>
      <c r="BF480" s="141">
        <f>IF(N480="snížená",J480,0)</f>
        <v>0</v>
      </c>
      <c r="BG480" s="141">
        <f>IF(N480="zákl. přenesená",J480,0)</f>
        <v>0</v>
      </c>
      <c r="BH480" s="141">
        <f>IF(N480="sníž. přenesená",J480,0)</f>
        <v>0</v>
      </c>
      <c r="BI480" s="141">
        <f>IF(N480="nulová",J480,0)</f>
        <v>0</v>
      </c>
      <c r="BJ480" s="16" t="s">
        <v>75</v>
      </c>
      <c r="BK480" s="141">
        <f>ROUND(I480*H480,2)</f>
        <v>0</v>
      </c>
      <c r="BL480" s="16" t="s">
        <v>193</v>
      </c>
      <c r="BM480" s="140" t="s">
        <v>648</v>
      </c>
    </row>
    <row r="481" spans="2:65" s="13" customFormat="1">
      <c r="B481" s="148"/>
      <c r="D481" s="143" t="s">
        <v>163</v>
      </c>
      <c r="E481" s="149" t="s">
        <v>1</v>
      </c>
      <c r="F481" s="150" t="s">
        <v>645</v>
      </c>
      <c r="H481" s="151">
        <v>512</v>
      </c>
      <c r="L481" s="148"/>
      <c r="M481" s="152"/>
      <c r="T481" s="153"/>
      <c r="AT481" s="149" t="s">
        <v>163</v>
      </c>
      <c r="AU481" s="149" t="s">
        <v>79</v>
      </c>
      <c r="AV481" s="13" t="s">
        <v>79</v>
      </c>
      <c r="AW481" s="13" t="s">
        <v>28</v>
      </c>
      <c r="AX481" s="13" t="s">
        <v>70</v>
      </c>
      <c r="AY481" s="149" t="s">
        <v>157</v>
      </c>
    </row>
    <row r="482" spans="2:65" s="14" customFormat="1">
      <c r="B482" s="154"/>
      <c r="D482" s="143" t="s">
        <v>163</v>
      </c>
      <c r="E482" s="155" t="s">
        <v>1</v>
      </c>
      <c r="F482" s="156" t="s">
        <v>166</v>
      </c>
      <c r="H482" s="157">
        <v>512</v>
      </c>
      <c r="L482" s="154"/>
      <c r="M482" s="158"/>
      <c r="T482" s="159"/>
      <c r="AT482" s="155" t="s">
        <v>163</v>
      </c>
      <c r="AU482" s="155" t="s">
        <v>79</v>
      </c>
      <c r="AV482" s="14" t="s">
        <v>85</v>
      </c>
      <c r="AW482" s="14" t="s">
        <v>28</v>
      </c>
      <c r="AX482" s="14" t="s">
        <v>75</v>
      </c>
      <c r="AY482" s="155" t="s">
        <v>157</v>
      </c>
    </row>
    <row r="483" spans="2:65" s="1" customFormat="1" ht="16.5" customHeight="1">
      <c r="B483" s="128"/>
      <c r="C483" s="129" t="s">
        <v>649</v>
      </c>
      <c r="D483" s="129" t="s">
        <v>159</v>
      </c>
      <c r="E483" s="130" t="s">
        <v>650</v>
      </c>
      <c r="F483" s="131" t="s">
        <v>651</v>
      </c>
      <c r="G483" s="132" t="s">
        <v>192</v>
      </c>
      <c r="H483" s="133">
        <v>286.60000000000002</v>
      </c>
      <c r="I483" s="134"/>
      <c r="J483" s="134">
        <f>ROUND(I483*H483,2)</f>
        <v>0</v>
      </c>
      <c r="K483" s="135"/>
      <c r="L483" s="28"/>
      <c r="M483" s="136" t="s">
        <v>1</v>
      </c>
      <c r="N483" s="137" t="s">
        <v>35</v>
      </c>
      <c r="O483" s="138">
        <v>0</v>
      </c>
      <c r="P483" s="138">
        <f>O483*H483</f>
        <v>0</v>
      </c>
      <c r="Q483" s="138">
        <v>0</v>
      </c>
      <c r="R483" s="138">
        <f>Q483*H483</f>
        <v>0</v>
      </c>
      <c r="S483" s="138">
        <v>0</v>
      </c>
      <c r="T483" s="139">
        <f>S483*H483</f>
        <v>0</v>
      </c>
      <c r="AR483" s="140" t="s">
        <v>193</v>
      </c>
      <c r="AT483" s="140" t="s">
        <v>159</v>
      </c>
      <c r="AU483" s="140" t="s">
        <v>79</v>
      </c>
      <c r="AY483" s="16" t="s">
        <v>157</v>
      </c>
      <c r="BE483" s="141">
        <f>IF(N483="základní",J483,0)</f>
        <v>0</v>
      </c>
      <c r="BF483" s="141">
        <f>IF(N483="snížená",J483,0)</f>
        <v>0</v>
      </c>
      <c r="BG483" s="141">
        <f>IF(N483="zákl. přenesená",J483,0)</f>
        <v>0</v>
      </c>
      <c r="BH483" s="141">
        <f>IF(N483="sníž. přenesená",J483,0)</f>
        <v>0</v>
      </c>
      <c r="BI483" s="141">
        <f>IF(N483="nulová",J483,0)</f>
        <v>0</v>
      </c>
      <c r="BJ483" s="16" t="s">
        <v>75</v>
      </c>
      <c r="BK483" s="141">
        <f>ROUND(I483*H483,2)</f>
        <v>0</v>
      </c>
      <c r="BL483" s="16" t="s">
        <v>193</v>
      </c>
      <c r="BM483" s="140" t="s">
        <v>652</v>
      </c>
    </row>
    <row r="484" spans="2:65" s="12" customFormat="1">
      <c r="B484" s="142"/>
      <c r="D484" s="143" t="s">
        <v>163</v>
      </c>
      <c r="E484" s="144" t="s">
        <v>1</v>
      </c>
      <c r="F484" s="145" t="s">
        <v>337</v>
      </c>
      <c r="H484" s="144" t="s">
        <v>1</v>
      </c>
      <c r="L484" s="142"/>
      <c r="M484" s="146"/>
      <c r="T484" s="147"/>
      <c r="AT484" s="144" t="s">
        <v>163</v>
      </c>
      <c r="AU484" s="144" t="s">
        <v>79</v>
      </c>
      <c r="AV484" s="12" t="s">
        <v>75</v>
      </c>
      <c r="AW484" s="12" t="s">
        <v>28</v>
      </c>
      <c r="AX484" s="12" t="s">
        <v>70</v>
      </c>
      <c r="AY484" s="144" t="s">
        <v>157</v>
      </c>
    </row>
    <row r="485" spans="2:65" s="13" customFormat="1">
      <c r="B485" s="148"/>
      <c r="D485" s="143" t="s">
        <v>163</v>
      </c>
      <c r="E485" s="149" t="s">
        <v>1</v>
      </c>
      <c r="F485" s="150" t="s">
        <v>338</v>
      </c>
      <c r="H485" s="151">
        <v>286.60000000000002</v>
      </c>
      <c r="L485" s="148"/>
      <c r="M485" s="152"/>
      <c r="T485" s="153"/>
      <c r="AT485" s="149" t="s">
        <v>163</v>
      </c>
      <c r="AU485" s="149" t="s">
        <v>79</v>
      </c>
      <c r="AV485" s="13" t="s">
        <v>79</v>
      </c>
      <c r="AW485" s="13" t="s">
        <v>28</v>
      </c>
      <c r="AX485" s="13" t="s">
        <v>70</v>
      </c>
      <c r="AY485" s="149" t="s">
        <v>157</v>
      </c>
    </row>
    <row r="486" spans="2:65" s="14" customFormat="1">
      <c r="B486" s="154"/>
      <c r="D486" s="143" t="s">
        <v>163</v>
      </c>
      <c r="E486" s="155" t="s">
        <v>1</v>
      </c>
      <c r="F486" s="156" t="s">
        <v>166</v>
      </c>
      <c r="H486" s="157">
        <v>286.60000000000002</v>
      </c>
      <c r="L486" s="154"/>
      <c r="M486" s="158"/>
      <c r="T486" s="159"/>
      <c r="AT486" s="155" t="s">
        <v>163</v>
      </c>
      <c r="AU486" s="155" t="s">
        <v>79</v>
      </c>
      <c r="AV486" s="14" t="s">
        <v>85</v>
      </c>
      <c r="AW486" s="14" t="s">
        <v>28</v>
      </c>
      <c r="AX486" s="14" t="s">
        <v>75</v>
      </c>
      <c r="AY486" s="155" t="s">
        <v>157</v>
      </c>
    </row>
    <row r="487" spans="2:65" s="1" customFormat="1" ht="37.799999999999997" customHeight="1">
      <c r="B487" s="128"/>
      <c r="C487" s="160" t="s">
        <v>417</v>
      </c>
      <c r="D487" s="160" t="s">
        <v>239</v>
      </c>
      <c r="E487" s="161" t="s">
        <v>653</v>
      </c>
      <c r="F487" s="162" t="s">
        <v>654</v>
      </c>
      <c r="G487" s="163" t="s">
        <v>192</v>
      </c>
      <c r="H487" s="164">
        <v>315.26</v>
      </c>
      <c r="I487" s="165"/>
      <c r="J487" s="165">
        <f>ROUND(I487*H487,2)</f>
        <v>0</v>
      </c>
      <c r="K487" s="166"/>
      <c r="L487" s="167"/>
      <c r="M487" s="168" t="s">
        <v>1</v>
      </c>
      <c r="N487" s="169" t="s">
        <v>35</v>
      </c>
      <c r="O487" s="138">
        <v>0</v>
      </c>
      <c r="P487" s="138">
        <f>O487*H487</f>
        <v>0</v>
      </c>
      <c r="Q487" s="138">
        <v>0</v>
      </c>
      <c r="R487" s="138">
        <f>Q487*H487</f>
        <v>0</v>
      </c>
      <c r="S487" s="138">
        <v>0</v>
      </c>
      <c r="T487" s="139">
        <f>S487*H487</f>
        <v>0</v>
      </c>
      <c r="AR487" s="140" t="s">
        <v>235</v>
      </c>
      <c r="AT487" s="140" t="s">
        <v>239</v>
      </c>
      <c r="AU487" s="140" t="s">
        <v>79</v>
      </c>
      <c r="AY487" s="16" t="s">
        <v>157</v>
      </c>
      <c r="BE487" s="141">
        <f>IF(N487="základní",J487,0)</f>
        <v>0</v>
      </c>
      <c r="BF487" s="141">
        <f>IF(N487="snížená",J487,0)</f>
        <v>0</v>
      </c>
      <c r="BG487" s="141">
        <f>IF(N487="zákl. přenesená",J487,0)</f>
        <v>0</v>
      </c>
      <c r="BH487" s="141">
        <f>IF(N487="sníž. přenesená",J487,0)</f>
        <v>0</v>
      </c>
      <c r="BI487" s="141">
        <f>IF(N487="nulová",J487,0)</f>
        <v>0</v>
      </c>
      <c r="BJ487" s="16" t="s">
        <v>75</v>
      </c>
      <c r="BK487" s="141">
        <f>ROUND(I487*H487,2)</f>
        <v>0</v>
      </c>
      <c r="BL487" s="16" t="s">
        <v>193</v>
      </c>
      <c r="BM487" s="140" t="s">
        <v>655</v>
      </c>
    </row>
    <row r="488" spans="2:65" s="13" customFormat="1">
      <c r="B488" s="148"/>
      <c r="D488" s="143" t="s">
        <v>163</v>
      </c>
      <c r="E488" s="149" t="s">
        <v>1</v>
      </c>
      <c r="F488" s="150" t="s">
        <v>656</v>
      </c>
      <c r="H488" s="151">
        <v>315.26000000000005</v>
      </c>
      <c r="L488" s="148"/>
      <c r="M488" s="152"/>
      <c r="T488" s="153"/>
      <c r="AT488" s="149" t="s">
        <v>163</v>
      </c>
      <c r="AU488" s="149" t="s">
        <v>79</v>
      </c>
      <c r="AV488" s="13" t="s">
        <v>79</v>
      </c>
      <c r="AW488" s="13" t="s">
        <v>28</v>
      </c>
      <c r="AX488" s="13" t="s">
        <v>70</v>
      </c>
      <c r="AY488" s="149" t="s">
        <v>157</v>
      </c>
    </row>
    <row r="489" spans="2:65" s="14" customFormat="1">
      <c r="B489" s="154"/>
      <c r="D489" s="143" t="s">
        <v>163</v>
      </c>
      <c r="E489" s="155" t="s">
        <v>1</v>
      </c>
      <c r="F489" s="156" t="s">
        <v>166</v>
      </c>
      <c r="H489" s="157">
        <v>315.26000000000005</v>
      </c>
      <c r="L489" s="154"/>
      <c r="M489" s="158"/>
      <c r="T489" s="159"/>
      <c r="AT489" s="155" t="s">
        <v>163</v>
      </c>
      <c r="AU489" s="155" t="s">
        <v>79</v>
      </c>
      <c r="AV489" s="14" t="s">
        <v>85</v>
      </c>
      <c r="AW489" s="14" t="s">
        <v>28</v>
      </c>
      <c r="AX489" s="14" t="s">
        <v>75</v>
      </c>
      <c r="AY489" s="155" t="s">
        <v>157</v>
      </c>
    </row>
    <row r="490" spans="2:65" s="1" customFormat="1" ht="21.75" customHeight="1">
      <c r="B490" s="128"/>
      <c r="C490" s="129" t="s">
        <v>657</v>
      </c>
      <c r="D490" s="129" t="s">
        <v>159</v>
      </c>
      <c r="E490" s="130" t="s">
        <v>658</v>
      </c>
      <c r="F490" s="131" t="s">
        <v>659</v>
      </c>
      <c r="G490" s="132" t="s">
        <v>192</v>
      </c>
      <c r="H490" s="133">
        <v>225.4</v>
      </c>
      <c r="I490" s="134"/>
      <c r="J490" s="134">
        <f>ROUND(I490*H490,2)</f>
        <v>0</v>
      </c>
      <c r="K490" s="135"/>
      <c r="L490" s="28"/>
      <c r="M490" s="136" t="s">
        <v>1</v>
      </c>
      <c r="N490" s="137" t="s">
        <v>35</v>
      </c>
      <c r="O490" s="138">
        <v>0</v>
      </c>
      <c r="P490" s="138">
        <f>O490*H490</f>
        <v>0</v>
      </c>
      <c r="Q490" s="138">
        <v>0</v>
      </c>
      <c r="R490" s="138">
        <f>Q490*H490</f>
        <v>0</v>
      </c>
      <c r="S490" s="138">
        <v>0</v>
      </c>
      <c r="T490" s="139">
        <f>S490*H490</f>
        <v>0</v>
      </c>
      <c r="AR490" s="140" t="s">
        <v>193</v>
      </c>
      <c r="AT490" s="140" t="s">
        <v>159</v>
      </c>
      <c r="AU490" s="140" t="s">
        <v>79</v>
      </c>
      <c r="AY490" s="16" t="s">
        <v>157</v>
      </c>
      <c r="BE490" s="141">
        <f>IF(N490="základní",J490,0)</f>
        <v>0</v>
      </c>
      <c r="BF490" s="141">
        <f>IF(N490="snížená",J490,0)</f>
        <v>0</v>
      </c>
      <c r="BG490" s="141">
        <f>IF(N490="zákl. přenesená",J490,0)</f>
        <v>0</v>
      </c>
      <c r="BH490" s="141">
        <f>IF(N490="sníž. přenesená",J490,0)</f>
        <v>0</v>
      </c>
      <c r="BI490" s="141">
        <f>IF(N490="nulová",J490,0)</f>
        <v>0</v>
      </c>
      <c r="BJ490" s="16" t="s">
        <v>75</v>
      </c>
      <c r="BK490" s="141">
        <f>ROUND(I490*H490,2)</f>
        <v>0</v>
      </c>
      <c r="BL490" s="16" t="s">
        <v>193</v>
      </c>
      <c r="BM490" s="140" t="s">
        <v>660</v>
      </c>
    </row>
    <row r="491" spans="2:65" s="12" customFormat="1">
      <c r="B491" s="142"/>
      <c r="D491" s="143" t="s">
        <v>163</v>
      </c>
      <c r="E491" s="144" t="s">
        <v>1</v>
      </c>
      <c r="F491" s="145" t="s">
        <v>335</v>
      </c>
      <c r="H491" s="144" t="s">
        <v>1</v>
      </c>
      <c r="L491" s="142"/>
      <c r="M491" s="146"/>
      <c r="T491" s="147"/>
      <c r="AT491" s="144" t="s">
        <v>163</v>
      </c>
      <c r="AU491" s="144" t="s">
        <v>79</v>
      </c>
      <c r="AV491" s="12" t="s">
        <v>75</v>
      </c>
      <c r="AW491" s="12" t="s">
        <v>28</v>
      </c>
      <c r="AX491" s="12" t="s">
        <v>70</v>
      </c>
      <c r="AY491" s="144" t="s">
        <v>157</v>
      </c>
    </row>
    <row r="492" spans="2:65" s="13" customFormat="1">
      <c r="B492" s="148"/>
      <c r="D492" s="143" t="s">
        <v>163</v>
      </c>
      <c r="E492" s="149" t="s">
        <v>1</v>
      </c>
      <c r="F492" s="150" t="s">
        <v>336</v>
      </c>
      <c r="H492" s="151">
        <v>225.4</v>
      </c>
      <c r="L492" s="148"/>
      <c r="M492" s="152"/>
      <c r="T492" s="153"/>
      <c r="AT492" s="149" t="s">
        <v>163</v>
      </c>
      <c r="AU492" s="149" t="s">
        <v>79</v>
      </c>
      <c r="AV492" s="13" t="s">
        <v>79</v>
      </c>
      <c r="AW492" s="13" t="s">
        <v>28</v>
      </c>
      <c r="AX492" s="13" t="s">
        <v>70</v>
      </c>
      <c r="AY492" s="149" t="s">
        <v>157</v>
      </c>
    </row>
    <row r="493" spans="2:65" s="14" customFormat="1">
      <c r="B493" s="154"/>
      <c r="D493" s="143" t="s">
        <v>163</v>
      </c>
      <c r="E493" s="155" t="s">
        <v>1</v>
      </c>
      <c r="F493" s="156" t="s">
        <v>166</v>
      </c>
      <c r="H493" s="157">
        <v>225.4</v>
      </c>
      <c r="L493" s="154"/>
      <c r="M493" s="158"/>
      <c r="T493" s="159"/>
      <c r="AT493" s="155" t="s">
        <v>163</v>
      </c>
      <c r="AU493" s="155" t="s">
        <v>79</v>
      </c>
      <c r="AV493" s="14" t="s">
        <v>85</v>
      </c>
      <c r="AW493" s="14" t="s">
        <v>28</v>
      </c>
      <c r="AX493" s="14" t="s">
        <v>75</v>
      </c>
      <c r="AY493" s="155" t="s">
        <v>157</v>
      </c>
    </row>
    <row r="494" spans="2:65" s="1" customFormat="1" ht="44.25" customHeight="1">
      <c r="B494" s="128"/>
      <c r="C494" s="160" t="s">
        <v>421</v>
      </c>
      <c r="D494" s="160" t="s">
        <v>239</v>
      </c>
      <c r="E494" s="161" t="s">
        <v>661</v>
      </c>
      <c r="F494" s="162" t="s">
        <v>662</v>
      </c>
      <c r="G494" s="163" t="s">
        <v>192</v>
      </c>
      <c r="H494" s="164">
        <v>247.94</v>
      </c>
      <c r="I494" s="165"/>
      <c r="J494" s="165">
        <f>ROUND(I494*H494,2)</f>
        <v>0</v>
      </c>
      <c r="K494" s="166"/>
      <c r="L494" s="167"/>
      <c r="M494" s="168" t="s">
        <v>1</v>
      </c>
      <c r="N494" s="169" t="s">
        <v>35</v>
      </c>
      <c r="O494" s="138">
        <v>0</v>
      </c>
      <c r="P494" s="138">
        <f>O494*H494</f>
        <v>0</v>
      </c>
      <c r="Q494" s="138">
        <v>0</v>
      </c>
      <c r="R494" s="138">
        <f>Q494*H494</f>
        <v>0</v>
      </c>
      <c r="S494" s="138">
        <v>0</v>
      </c>
      <c r="T494" s="139">
        <f>S494*H494</f>
        <v>0</v>
      </c>
      <c r="AR494" s="140" t="s">
        <v>235</v>
      </c>
      <c r="AT494" s="140" t="s">
        <v>239</v>
      </c>
      <c r="AU494" s="140" t="s">
        <v>79</v>
      </c>
      <c r="AY494" s="16" t="s">
        <v>157</v>
      </c>
      <c r="BE494" s="141">
        <f>IF(N494="základní",J494,0)</f>
        <v>0</v>
      </c>
      <c r="BF494" s="141">
        <f>IF(N494="snížená",J494,0)</f>
        <v>0</v>
      </c>
      <c r="BG494" s="141">
        <f>IF(N494="zákl. přenesená",J494,0)</f>
        <v>0</v>
      </c>
      <c r="BH494" s="141">
        <f>IF(N494="sníž. přenesená",J494,0)</f>
        <v>0</v>
      </c>
      <c r="BI494" s="141">
        <f>IF(N494="nulová",J494,0)</f>
        <v>0</v>
      </c>
      <c r="BJ494" s="16" t="s">
        <v>75</v>
      </c>
      <c r="BK494" s="141">
        <f>ROUND(I494*H494,2)</f>
        <v>0</v>
      </c>
      <c r="BL494" s="16" t="s">
        <v>193</v>
      </c>
      <c r="BM494" s="140" t="s">
        <v>663</v>
      </c>
    </row>
    <row r="495" spans="2:65" s="13" customFormat="1">
      <c r="B495" s="148"/>
      <c r="D495" s="143" t="s">
        <v>163</v>
      </c>
      <c r="E495" s="149" t="s">
        <v>1</v>
      </c>
      <c r="F495" s="150" t="s">
        <v>664</v>
      </c>
      <c r="H495" s="151">
        <v>247.94000000000003</v>
      </c>
      <c r="L495" s="148"/>
      <c r="M495" s="152"/>
      <c r="T495" s="153"/>
      <c r="AT495" s="149" t="s">
        <v>163</v>
      </c>
      <c r="AU495" s="149" t="s">
        <v>79</v>
      </c>
      <c r="AV495" s="13" t="s">
        <v>79</v>
      </c>
      <c r="AW495" s="13" t="s">
        <v>28</v>
      </c>
      <c r="AX495" s="13" t="s">
        <v>70</v>
      </c>
      <c r="AY495" s="149" t="s">
        <v>157</v>
      </c>
    </row>
    <row r="496" spans="2:65" s="14" customFormat="1">
      <c r="B496" s="154"/>
      <c r="D496" s="143" t="s">
        <v>163</v>
      </c>
      <c r="E496" s="155" t="s">
        <v>1</v>
      </c>
      <c r="F496" s="156" t="s">
        <v>166</v>
      </c>
      <c r="H496" s="157">
        <v>247.94000000000003</v>
      </c>
      <c r="L496" s="154"/>
      <c r="M496" s="158"/>
      <c r="T496" s="159"/>
      <c r="AT496" s="155" t="s">
        <v>163</v>
      </c>
      <c r="AU496" s="155" t="s">
        <v>79</v>
      </c>
      <c r="AV496" s="14" t="s">
        <v>85</v>
      </c>
      <c r="AW496" s="14" t="s">
        <v>28</v>
      </c>
      <c r="AX496" s="14" t="s">
        <v>75</v>
      </c>
      <c r="AY496" s="155" t="s">
        <v>157</v>
      </c>
    </row>
    <row r="497" spans="2:65" s="1" customFormat="1" ht="16.5" customHeight="1">
      <c r="B497" s="128"/>
      <c r="C497" s="129" t="s">
        <v>665</v>
      </c>
      <c r="D497" s="129" t="s">
        <v>159</v>
      </c>
      <c r="E497" s="130" t="s">
        <v>666</v>
      </c>
      <c r="F497" s="131" t="s">
        <v>667</v>
      </c>
      <c r="G497" s="132" t="s">
        <v>234</v>
      </c>
      <c r="H497" s="133">
        <v>435.2</v>
      </c>
      <c r="I497" s="134"/>
      <c r="J497" s="134">
        <f>ROUND(I497*H497,2)</f>
        <v>0</v>
      </c>
      <c r="K497" s="135"/>
      <c r="L497" s="28"/>
      <c r="M497" s="136" t="s">
        <v>1</v>
      </c>
      <c r="N497" s="137" t="s">
        <v>35</v>
      </c>
      <c r="O497" s="138">
        <v>0</v>
      </c>
      <c r="P497" s="138">
        <f>O497*H497</f>
        <v>0</v>
      </c>
      <c r="Q497" s="138">
        <v>0</v>
      </c>
      <c r="R497" s="138">
        <f>Q497*H497</f>
        <v>0</v>
      </c>
      <c r="S497" s="138">
        <v>0</v>
      </c>
      <c r="T497" s="139">
        <f>S497*H497</f>
        <v>0</v>
      </c>
      <c r="AR497" s="140" t="s">
        <v>193</v>
      </c>
      <c r="AT497" s="140" t="s">
        <v>159</v>
      </c>
      <c r="AU497" s="140" t="s">
        <v>79</v>
      </c>
      <c r="AY497" s="16" t="s">
        <v>157</v>
      </c>
      <c r="BE497" s="141">
        <f>IF(N497="základní",J497,0)</f>
        <v>0</v>
      </c>
      <c r="BF497" s="141">
        <f>IF(N497="snížená",J497,0)</f>
        <v>0</v>
      </c>
      <c r="BG497" s="141">
        <f>IF(N497="zákl. přenesená",J497,0)</f>
        <v>0</v>
      </c>
      <c r="BH497" s="141">
        <f>IF(N497="sníž. přenesená",J497,0)</f>
        <v>0</v>
      </c>
      <c r="BI497" s="141">
        <f>IF(N497="nulová",J497,0)</f>
        <v>0</v>
      </c>
      <c r="BJ497" s="16" t="s">
        <v>75</v>
      </c>
      <c r="BK497" s="141">
        <f>ROUND(I497*H497,2)</f>
        <v>0</v>
      </c>
      <c r="BL497" s="16" t="s">
        <v>193</v>
      </c>
      <c r="BM497" s="140" t="s">
        <v>668</v>
      </c>
    </row>
    <row r="498" spans="2:65" s="13" customFormat="1">
      <c r="B498" s="148"/>
      <c r="D498" s="143" t="s">
        <v>163</v>
      </c>
      <c r="E498" s="149" t="s">
        <v>1</v>
      </c>
      <c r="F498" s="150" t="s">
        <v>669</v>
      </c>
      <c r="H498" s="151">
        <v>435.2</v>
      </c>
      <c r="L498" s="148"/>
      <c r="M498" s="152"/>
      <c r="T498" s="153"/>
      <c r="AT498" s="149" t="s">
        <v>163</v>
      </c>
      <c r="AU498" s="149" t="s">
        <v>79</v>
      </c>
      <c r="AV498" s="13" t="s">
        <v>79</v>
      </c>
      <c r="AW498" s="13" t="s">
        <v>28</v>
      </c>
      <c r="AX498" s="13" t="s">
        <v>70</v>
      </c>
      <c r="AY498" s="149" t="s">
        <v>157</v>
      </c>
    </row>
    <row r="499" spans="2:65" s="14" customFormat="1">
      <c r="B499" s="154"/>
      <c r="D499" s="143" t="s">
        <v>163</v>
      </c>
      <c r="E499" s="155" t="s">
        <v>1</v>
      </c>
      <c r="F499" s="156" t="s">
        <v>166</v>
      </c>
      <c r="H499" s="157">
        <v>435.2</v>
      </c>
      <c r="L499" s="154"/>
      <c r="M499" s="158"/>
      <c r="T499" s="159"/>
      <c r="AT499" s="155" t="s">
        <v>163</v>
      </c>
      <c r="AU499" s="155" t="s">
        <v>79</v>
      </c>
      <c r="AV499" s="14" t="s">
        <v>85</v>
      </c>
      <c r="AW499" s="14" t="s">
        <v>28</v>
      </c>
      <c r="AX499" s="14" t="s">
        <v>75</v>
      </c>
      <c r="AY499" s="155" t="s">
        <v>157</v>
      </c>
    </row>
    <row r="500" spans="2:65" s="1" customFormat="1" ht="16.5" customHeight="1">
      <c r="B500" s="128"/>
      <c r="C500" s="160" t="s">
        <v>424</v>
      </c>
      <c r="D500" s="160" t="s">
        <v>239</v>
      </c>
      <c r="E500" s="161" t="s">
        <v>670</v>
      </c>
      <c r="F500" s="162" t="s">
        <v>671</v>
      </c>
      <c r="G500" s="163" t="s">
        <v>234</v>
      </c>
      <c r="H500" s="164">
        <v>443.904</v>
      </c>
      <c r="I500" s="165"/>
      <c r="J500" s="165">
        <f>ROUND(I500*H500,2)</f>
        <v>0</v>
      </c>
      <c r="K500" s="166"/>
      <c r="L500" s="167"/>
      <c r="M500" s="168" t="s">
        <v>1</v>
      </c>
      <c r="N500" s="169" t="s">
        <v>35</v>
      </c>
      <c r="O500" s="138">
        <v>0</v>
      </c>
      <c r="P500" s="138">
        <f>O500*H500</f>
        <v>0</v>
      </c>
      <c r="Q500" s="138">
        <v>0</v>
      </c>
      <c r="R500" s="138">
        <f>Q500*H500</f>
        <v>0</v>
      </c>
      <c r="S500" s="138">
        <v>0</v>
      </c>
      <c r="T500" s="139">
        <f>S500*H500</f>
        <v>0</v>
      </c>
      <c r="AR500" s="140" t="s">
        <v>235</v>
      </c>
      <c r="AT500" s="140" t="s">
        <v>239</v>
      </c>
      <c r="AU500" s="140" t="s">
        <v>79</v>
      </c>
      <c r="AY500" s="16" t="s">
        <v>157</v>
      </c>
      <c r="BE500" s="141">
        <f>IF(N500="základní",J500,0)</f>
        <v>0</v>
      </c>
      <c r="BF500" s="141">
        <f>IF(N500="snížená",J500,0)</f>
        <v>0</v>
      </c>
      <c r="BG500" s="141">
        <f>IF(N500="zákl. přenesená",J500,0)</f>
        <v>0</v>
      </c>
      <c r="BH500" s="141">
        <f>IF(N500="sníž. přenesená",J500,0)</f>
        <v>0</v>
      </c>
      <c r="BI500" s="141">
        <f>IF(N500="nulová",J500,0)</f>
        <v>0</v>
      </c>
      <c r="BJ500" s="16" t="s">
        <v>75</v>
      </c>
      <c r="BK500" s="141">
        <f>ROUND(I500*H500,2)</f>
        <v>0</v>
      </c>
      <c r="BL500" s="16" t="s">
        <v>193</v>
      </c>
      <c r="BM500" s="140" t="s">
        <v>672</v>
      </c>
    </row>
    <row r="501" spans="2:65" s="13" customFormat="1">
      <c r="B501" s="148"/>
      <c r="D501" s="143" t="s">
        <v>163</v>
      </c>
      <c r="E501" s="149" t="s">
        <v>1</v>
      </c>
      <c r="F501" s="150" t="s">
        <v>673</v>
      </c>
      <c r="H501" s="151">
        <v>443.904</v>
      </c>
      <c r="L501" s="148"/>
      <c r="M501" s="152"/>
      <c r="T501" s="153"/>
      <c r="AT501" s="149" t="s">
        <v>163</v>
      </c>
      <c r="AU501" s="149" t="s">
        <v>79</v>
      </c>
      <c r="AV501" s="13" t="s">
        <v>79</v>
      </c>
      <c r="AW501" s="13" t="s">
        <v>28</v>
      </c>
      <c r="AX501" s="13" t="s">
        <v>70</v>
      </c>
      <c r="AY501" s="149" t="s">
        <v>157</v>
      </c>
    </row>
    <row r="502" spans="2:65" s="14" customFormat="1">
      <c r="B502" s="154"/>
      <c r="D502" s="143" t="s">
        <v>163</v>
      </c>
      <c r="E502" s="155" t="s">
        <v>1</v>
      </c>
      <c r="F502" s="156" t="s">
        <v>166</v>
      </c>
      <c r="H502" s="157">
        <v>443.904</v>
      </c>
      <c r="L502" s="154"/>
      <c r="M502" s="158"/>
      <c r="T502" s="159"/>
      <c r="AT502" s="155" t="s">
        <v>163</v>
      </c>
      <c r="AU502" s="155" t="s">
        <v>79</v>
      </c>
      <c r="AV502" s="14" t="s">
        <v>85</v>
      </c>
      <c r="AW502" s="14" t="s">
        <v>28</v>
      </c>
      <c r="AX502" s="14" t="s">
        <v>75</v>
      </c>
      <c r="AY502" s="155" t="s">
        <v>157</v>
      </c>
    </row>
    <row r="503" spans="2:65" s="1" customFormat="1" ht="24.15" customHeight="1">
      <c r="B503" s="128"/>
      <c r="C503" s="129" t="s">
        <v>674</v>
      </c>
      <c r="D503" s="129" t="s">
        <v>159</v>
      </c>
      <c r="E503" s="130" t="s">
        <v>675</v>
      </c>
      <c r="F503" s="131" t="s">
        <v>676</v>
      </c>
      <c r="G503" s="132" t="s">
        <v>356</v>
      </c>
      <c r="H503" s="133">
        <v>13527.218000000001</v>
      </c>
      <c r="I503" s="134"/>
      <c r="J503" s="134">
        <f>ROUND(I503*H503,2)</f>
        <v>0</v>
      </c>
      <c r="K503" s="135"/>
      <c r="L503" s="28"/>
      <c r="M503" s="136" t="s">
        <v>1</v>
      </c>
      <c r="N503" s="137" t="s">
        <v>35</v>
      </c>
      <c r="O503" s="138">
        <v>0</v>
      </c>
      <c r="P503" s="138">
        <f>O503*H503</f>
        <v>0</v>
      </c>
      <c r="Q503" s="138">
        <v>0</v>
      </c>
      <c r="R503" s="138">
        <f>Q503*H503</f>
        <v>0</v>
      </c>
      <c r="S503" s="138">
        <v>0</v>
      </c>
      <c r="T503" s="139">
        <f>S503*H503</f>
        <v>0</v>
      </c>
      <c r="AR503" s="140" t="s">
        <v>193</v>
      </c>
      <c r="AT503" s="140" t="s">
        <v>159</v>
      </c>
      <c r="AU503" s="140" t="s">
        <v>79</v>
      </c>
      <c r="AY503" s="16" t="s">
        <v>157</v>
      </c>
      <c r="BE503" s="141">
        <f>IF(N503="základní",J503,0)</f>
        <v>0</v>
      </c>
      <c r="BF503" s="141">
        <f>IF(N503="snížená",J503,0)</f>
        <v>0</v>
      </c>
      <c r="BG503" s="141">
        <f>IF(N503="zákl. přenesená",J503,0)</f>
        <v>0</v>
      </c>
      <c r="BH503" s="141">
        <f>IF(N503="sníž. přenesená",J503,0)</f>
        <v>0</v>
      </c>
      <c r="BI503" s="141">
        <f>IF(N503="nulová",J503,0)</f>
        <v>0</v>
      </c>
      <c r="BJ503" s="16" t="s">
        <v>75</v>
      </c>
      <c r="BK503" s="141">
        <f>ROUND(I503*H503,2)</f>
        <v>0</v>
      </c>
      <c r="BL503" s="16" t="s">
        <v>193</v>
      </c>
      <c r="BM503" s="140" t="s">
        <v>677</v>
      </c>
    </row>
    <row r="504" spans="2:65" s="11" customFormat="1" ht="22.8" customHeight="1">
      <c r="B504" s="117"/>
      <c r="D504" s="118" t="s">
        <v>69</v>
      </c>
      <c r="E504" s="126" t="s">
        <v>678</v>
      </c>
      <c r="F504" s="126" t="s">
        <v>679</v>
      </c>
      <c r="J504" s="127">
        <f>BK504</f>
        <v>0</v>
      </c>
      <c r="L504" s="117"/>
      <c r="M504" s="121"/>
      <c r="P504" s="122">
        <f>SUM(P505:P533)</f>
        <v>0</v>
      </c>
      <c r="R504" s="122">
        <f>SUM(R505:R533)</f>
        <v>0</v>
      </c>
      <c r="T504" s="123">
        <f>SUM(T505:T533)</f>
        <v>0</v>
      </c>
      <c r="AR504" s="118" t="s">
        <v>79</v>
      </c>
      <c r="AT504" s="124" t="s">
        <v>69</v>
      </c>
      <c r="AU504" s="124" t="s">
        <v>75</v>
      </c>
      <c r="AY504" s="118" t="s">
        <v>157</v>
      </c>
      <c r="BK504" s="125">
        <f>SUM(BK505:BK533)</f>
        <v>0</v>
      </c>
    </row>
    <row r="505" spans="2:65" s="1" customFormat="1" ht="16.5" customHeight="1">
      <c r="B505" s="128"/>
      <c r="C505" s="129" t="s">
        <v>429</v>
      </c>
      <c r="D505" s="129" t="s">
        <v>159</v>
      </c>
      <c r="E505" s="130" t="s">
        <v>680</v>
      </c>
      <c r="F505" s="131" t="s">
        <v>681</v>
      </c>
      <c r="G505" s="132" t="s">
        <v>192</v>
      </c>
      <c r="H505" s="133">
        <v>230.5</v>
      </c>
      <c r="I505" s="134"/>
      <c r="J505" s="134">
        <f>ROUND(I505*H505,2)</f>
        <v>0</v>
      </c>
      <c r="K505" s="135"/>
      <c r="L505" s="28"/>
      <c r="M505" s="136" t="s">
        <v>1</v>
      </c>
      <c r="N505" s="137" t="s">
        <v>35</v>
      </c>
      <c r="O505" s="138">
        <v>0</v>
      </c>
      <c r="P505" s="138">
        <f>O505*H505</f>
        <v>0</v>
      </c>
      <c r="Q505" s="138">
        <v>0</v>
      </c>
      <c r="R505" s="138">
        <f>Q505*H505</f>
        <v>0</v>
      </c>
      <c r="S505" s="138">
        <v>0</v>
      </c>
      <c r="T505" s="139">
        <f>S505*H505</f>
        <v>0</v>
      </c>
      <c r="AR505" s="140" t="s">
        <v>193</v>
      </c>
      <c r="AT505" s="140" t="s">
        <v>159</v>
      </c>
      <c r="AU505" s="140" t="s">
        <v>79</v>
      </c>
      <c r="AY505" s="16" t="s">
        <v>157</v>
      </c>
      <c r="BE505" s="141">
        <f>IF(N505="základní",J505,0)</f>
        <v>0</v>
      </c>
      <c r="BF505" s="141">
        <f>IF(N505="snížená",J505,0)</f>
        <v>0</v>
      </c>
      <c r="BG505" s="141">
        <f>IF(N505="zákl. přenesená",J505,0)</f>
        <v>0</v>
      </c>
      <c r="BH505" s="141">
        <f>IF(N505="sníž. přenesená",J505,0)</f>
        <v>0</v>
      </c>
      <c r="BI505" s="141">
        <f>IF(N505="nulová",J505,0)</f>
        <v>0</v>
      </c>
      <c r="BJ505" s="16" t="s">
        <v>75</v>
      </c>
      <c r="BK505" s="141">
        <f>ROUND(I505*H505,2)</f>
        <v>0</v>
      </c>
      <c r="BL505" s="16" t="s">
        <v>193</v>
      </c>
      <c r="BM505" s="140" t="s">
        <v>682</v>
      </c>
    </row>
    <row r="506" spans="2:65" s="12" customFormat="1">
      <c r="B506" s="142"/>
      <c r="D506" s="143" t="s">
        <v>163</v>
      </c>
      <c r="E506" s="144" t="s">
        <v>1</v>
      </c>
      <c r="F506" s="145" t="s">
        <v>333</v>
      </c>
      <c r="H506" s="144" t="s">
        <v>1</v>
      </c>
      <c r="L506" s="142"/>
      <c r="M506" s="146"/>
      <c r="T506" s="147"/>
      <c r="AT506" s="144" t="s">
        <v>163</v>
      </c>
      <c r="AU506" s="144" t="s">
        <v>79</v>
      </c>
      <c r="AV506" s="12" t="s">
        <v>75</v>
      </c>
      <c r="AW506" s="12" t="s">
        <v>28</v>
      </c>
      <c r="AX506" s="12" t="s">
        <v>70</v>
      </c>
      <c r="AY506" s="144" t="s">
        <v>157</v>
      </c>
    </row>
    <row r="507" spans="2:65" s="13" customFormat="1">
      <c r="B507" s="148"/>
      <c r="D507" s="143" t="s">
        <v>163</v>
      </c>
      <c r="E507" s="149" t="s">
        <v>1</v>
      </c>
      <c r="F507" s="150" t="s">
        <v>334</v>
      </c>
      <c r="H507" s="151">
        <v>230.49999999999997</v>
      </c>
      <c r="L507" s="148"/>
      <c r="M507" s="152"/>
      <c r="T507" s="153"/>
      <c r="AT507" s="149" t="s">
        <v>163</v>
      </c>
      <c r="AU507" s="149" t="s">
        <v>79</v>
      </c>
      <c r="AV507" s="13" t="s">
        <v>79</v>
      </c>
      <c r="AW507" s="13" t="s">
        <v>28</v>
      </c>
      <c r="AX507" s="13" t="s">
        <v>70</v>
      </c>
      <c r="AY507" s="149" t="s">
        <v>157</v>
      </c>
    </row>
    <row r="508" spans="2:65" s="14" customFormat="1">
      <c r="B508" s="154"/>
      <c r="D508" s="143" t="s">
        <v>163</v>
      </c>
      <c r="E508" s="155" t="s">
        <v>1</v>
      </c>
      <c r="F508" s="156" t="s">
        <v>166</v>
      </c>
      <c r="H508" s="157">
        <v>230.49999999999997</v>
      </c>
      <c r="L508" s="154"/>
      <c r="M508" s="158"/>
      <c r="T508" s="159"/>
      <c r="AT508" s="155" t="s">
        <v>163</v>
      </c>
      <c r="AU508" s="155" t="s">
        <v>79</v>
      </c>
      <c r="AV508" s="14" t="s">
        <v>85</v>
      </c>
      <c r="AW508" s="14" t="s">
        <v>28</v>
      </c>
      <c r="AX508" s="14" t="s">
        <v>75</v>
      </c>
      <c r="AY508" s="155" t="s">
        <v>157</v>
      </c>
    </row>
    <row r="509" spans="2:65" s="1" customFormat="1" ht="16.5" customHeight="1">
      <c r="B509" s="128"/>
      <c r="C509" s="129" t="s">
        <v>683</v>
      </c>
      <c r="D509" s="129" t="s">
        <v>159</v>
      </c>
      <c r="E509" s="130" t="s">
        <v>684</v>
      </c>
      <c r="F509" s="131" t="s">
        <v>685</v>
      </c>
      <c r="G509" s="132" t="s">
        <v>192</v>
      </c>
      <c r="H509" s="133">
        <v>230.5</v>
      </c>
      <c r="I509" s="134"/>
      <c r="J509" s="134">
        <f>ROUND(I509*H509,2)</f>
        <v>0</v>
      </c>
      <c r="K509" s="135"/>
      <c r="L509" s="28"/>
      <c r="M509" s="136" t="s">
        <v>1</v>
      </c>
      <c r="N509" s="137" t="s">
        <v>35</v>
      </c>
      <c r="O509" s="138">
        <v>0</v>
      </c>
      <c r="P509" s="138">
        <f>O509*H509</f>
        <v>0</v>
      </c>
      <c r="Q509" s="138">
        <v>0</v>
      </c>
      <c r="R509" s="138">
        <f>Q509*H509</f>
        <v>0</v>
      </c>
      <c r="S509" s="138">
        <v>0</v>
      </c>
      <c r="T509" s="139">
        <f>S509*H509</f>
        <v>0</v>
      </c>
      <c r="AR509" s="140" t="s">
        <v>193</v>
      </c>
      <c r="AT509" s="140" t="s">
        <v>159</v>
      </c>
      <c r="AU509" s="140" t="s">
        <v>79</v>
      </c>
      <c r="AY509" s="16" t="s">
        <v>157</v>
      </c>
      <c r="BE509" s="141">
        <f>IF(N509="základní",J509,0)</f>
        <v>0</v>
      </c>
      <c r="BF509" s="141">
        <f>IF(N509="snížená",J509,0)</f>
        <v>0</v>
      </c>
      <c r="BG509" s="141">
        <f>IF(N509="zákl. přenesená",J509,0)</f>
        <v>0</v>
      </c>
      <c r="BH509" s="141">
        <f>IF(N509="sníž. přenesená",J509,0)</f>
        <v>0</v>
      </c>
      <c r="BI509" s="141">
        <f>IF(N509="nulová",J509,0)</f>
        <v>0</v>
      </c>
      <c r="BJ509" s="16" t="s">
        <v>75</v>
      </c>
      <c r="BK509" s="141">
        <f>ROUND(I509*H509,2)</f>
        <v>0</v>
      </c>
      <c r="BL509" s="16" t="s">
        <v>193</v>
      </c>
      <c r="BM509" s="140" t="s">
        <v>686</v>
      </c>
    </row>
    <row r="510" spans="2:65" s="13" customFormat="1">
      <c r="B510" s="148"/>
      <c r="D510" s="143" t="s">
        <v>163</v>
      </c>
      <c r="E510" s="149" t="s">
        <v>1</v>
      </c>
      <c r="F510" s="150" t="s">
        <v>687</v>
      </c>
      <c r="H510" s="151">
        <v>230.5</v>
      </c>
      <c r="L510" s="148"/>
      <c r="M510" s="152"/>
      <c r="T510" s="153"/>
      <c r="AT510" s="149" t="s">
        <v>163</v>
      </c>
      <c r="AU510" s="149" t="s">
        <v>79</v>
      </c>
      <c r="AV510" s="13" t="s">
        <v>79</v>
      </c>
      <c r="AW510" s="13" t="s">
        <v>28</v>
      </c>
      <c r="AX510" s="13" t="s">
        <v>70</v>
      </c>
      <c r="AY510" s="149" t="s">
        <v>157</v>
      </c>
    </row>
    <row r="511" spans="2:65" s="14" customFormat="1">
      <c r="B511" s="154"/>
      <c r="D511" s="143" t="s">
        <v>163</v>
      </c>
      <c r="E511" s="155" t="s">
        <v>1</v>
      </c>
      <c r="F511" s="156" t="s">
        <v>166</v>
      </c>
      <c r="H511" s="157">
        <v>230.5</v>
      </c>
      <c r="L511" s="154"/>
      <c r="M511" s="158"/>
      <c r="T511" s="159"/>
      <c r="AT511" s="155" t="s">
        <v>163</v>
      </c>
      <c r="AU511" s="155" t="s">
        <v>79</v>
      </c>
      <c r="AV511" s="14" t="s">
        <v>85</v>
      </c>
      <c r="AW511" s="14" t="s">
        <v>28</v>
      </c>
      <c r="AX511" s="14" t="s">
        <v>75</v>
      </c>
      <c r="AY511" s="155" t="s">
        <v>157</v>
      </c>
    </row>
    <row r="512" spans="2:65" s="1" customFormat="1" ht="24.15" customHeight="1">
      <c r="B512" s="128"/>
      <c r="C512" s="129" t="s">
        <v>432</v>
      </c>
      <c r="D512" s="129" t="s">
        <v>159</v>
      </c>
      <c r="E512" s="130" t="s">
        <v>688</v>
      </c>
      <c r="F512" s="131" t="s">
        <v>689</v>
      </c>
      <c r="G512" s="132" t="s">
        <v>192</v>
      </c>
      <c r="H512" s="133">
        <v>253.505</v>
      </c>
      <c r="I512" s="134"/>
      <c r="J512" s="134">
        <f>ROUND(I512*H512,2)</f>
        <v>0</v>
      </c>
      <c r="K512" s="135"/>
      <c r="L512" s="28"/>
      <c r="M512" s="136" t="s">
        <v>1</v>
      </c>
      <c r="N512" s="137" t="s">
        <v>35</v>
      </c>
      <c r="O512" s="138">
        <v>0</v>
      </c>
      <c r="P512" s="138">
        <f>O512*H512</f>
        <v>0</v>
      </c>
      <c r="Q512" s="138">
        <v>0</v>
      </c>
      <c r="R512" s="138">
        <f>Q512*H512</f>
        <v>0</v>
      </c>
      <c r="S512" s="138">
        <v>0</v>
      </c>
      <c r="T512" s="139">
        <f>S512*H512</f>
        <v>0</v>
      </c>
      <c r="AR512" s="140" t="s">
        <v>193</v>
      </c>
      <c r="AT512" s="140" t="s">
        <v>159</v>
      </c>
      <c r="AU512" s="140" t="s">
        <v>79</v>
      </c>
      <c r="AY512" s="16" t="s">
        <v>157</v>
      </c>
      <c r="BE512" s="141">
        <f>IF(N512="základní",J512,0)</f>
        <v>0</v>
      </c>
      <c r="BF512" s="141">
        <f>IF(N512="snížená",J512,0)</f>
        <v>0</v>
      </c>
      <c r="BG512" s="141">
        <f>IF(N512="zákl. přenesená",J512,0)</f>
        <v>0</v>
      </c>
      <c r="BH512" s="141">
        <f>IF(N512="sníž. přenesená",J512,0)</f>
        <v>0</v>
      </c>
      <c r="BI512" s="141">
        <f>IF(N512="nulová",J512,0)</f>
        <v>0</v>
      </c>
      <c r="BJ512" s="16" t="s">
        <v>75</v>
      </c>
      <c r="BK512" s="141">
        <f>ROUND(I512*H512,2)</f>
        <v>0</v>
      </c>
      <c r="BL512" s="16" t="s">
        <v>193</v>
      </c>
      <c r="BM512" s="140" t="s">
        <v>690</v>
      </c>
    </row>
    <row r="513" spans="2:65" s="12" customFormat="1">
      <c r="B513" s="142"/>
      <c r="D513" s="143" t="s">
        <v>163</v>
      </c>
      <c r="E513" s="144" t="s">
        <v>1</v>
      </c>
      <c r="F513" s="145" t="s">
        <v>333</v>
      </c>
      <c r="H513" s="144" t="s">
        <v>1</v>
      </c>
      <c r="L513" s="142"/>
      <c r="M513" s="146"/>
      <c r="T513" s="147"/>
      <c r="AT513" s="144" t="s">
        <v>163</v>
      </c>
      <c r="AU513" s="144" t="s">
        <v>79</v>
      </c>
      <c r="AV513" s="12" t="s">
        <v>75</v>
      </c>
      <c r="AW513" s="12" t="s">
        <v>28</v>
      </c>
      <c r="AX513" s="12" t="s">
        <v>70</v>
      </c>
      <c r="AY513" s="144" t="s">
        <v>157</v>
      </c>
    </row>
    <row r="514" spans="2:65" s="13" customFormat="1">
      <c r="B514" s="148"/>
      <c r="D514" s="143" t="s">
        <v>163</v>
      </c>
      <c r="E514" s="149" t="s">
        <v>1</v>
      </c>
      <c r="F514" s="150" t="s">
        <v>334</v>
      </c>
      <c r="H514" s="151">
        <v>230.49999999999997</v>
      </c>
      <c r="L514" s="148"/>
      <c r="M514" s="152"/>
      <c r="T514" s="153"/>
      <c r="AT514" s="149" t="s">
        <v>163</v>
      </c>
      <c r="AU514" s="149" t="s">
        <v>79</v>
      </c>
      <c r="AV514" s="13" t="s">
        <v>79</v>
      </c>
      <c r="AW514" s="13" t="s">
        <v>28</v>
      </c>
      <c r="AX514" s="13" t="s">
        <v>70</v>
      </c>
      <c r="AY514" s="149" t="s">
        <v>157</v>
      </c>
    </row>
    <row r="515" spans="2:65" s="12" customFormat="1">
      <c r="B515" s="142"/>
      <c r="D515" s="143" t="s">
        <v>163</v>
      </c>
      <c r="E515" s="144" t="s">
        <v>1</v>
      </c>
      <c r="F515" s="145" t="s">
        <v>691</v>
      </c>
      <c r="H515" s="144" t="s">
        <v>1</v>
      </c>
      <c r="L515" s="142"/>
      <c r="M515" s="146"/>
      <c r="T515" s="147"/>
      <c r="AT515" s="144" t="s">
        <v>163</v>
      </c>
      <c r="AU515" s="144" t="s">
        <v>79</v>
      </c>
      <c r="AV515" s="12" t="s">
        <v>75</v>
      </c>
      <c r="AW515" s="12" t="s">
        <v>28</v>
      </c>
      <c r="AX515" s="12" t="s">
        <v>70</v>
      </c>
      <c r="AY515" s="144" t="s">
        <v>157</v>
      </c>
    </row>
    <row r="516" spans="2:65" s="13" customFormat="1">
      <c r="B516" s="148"/>
      <c r="D516" s="143" t="s">
        <v>163</v>
      </c>
      <c r="E516" s="149" t="s">
        <v>1</v>
      </c>
      <c r="F516" s="150" t="s">
        <v>692</v>
      </c>
      <c r="H516" s="151">
        <v>23.005000000000003</v>
      </c>
      <c r="L516" s="148"/>
      <c r="M516" s="152"/>
      <c r="T516" s="153"/>
      <c r="AT516" s="149" t="s">
        <v>163</v>
      </c>
      <c r="AU516" s="149" t="s">
        <v>79</v>
      </c>
      <c r="AV516" s="13" t="s">
        <v>79</v>
      </c>
      <c r="AW516" s="13" t="s">
        <v>28</v>
      </c>
      <c r="AX516" s="13" t="s">
        <v>70</v>
      </c>
      <c r="AY516" s="149" t="s">
        <v>157</v>
      </c>
    </row>
    <row r="517" spans="2:65" s="14" customFormat="1">
      <c r="B517" s="154"/>
      <c r="D517" s="143" t="s">
        <v>163</v>
      </c>
      <c r="E517" s="155" t="s">
        <v>1</v>
      </c>
      <c r="F517" s="156" t="s">
        <v>166</v>
      </c>
      <c r="H517" s="157">
        <v>253.50499999999997</v>
      </c>
      <c r="L517" s="154"/>
      <c r="M517" s="158"/>
      <c r="T517" s="159"/>
      <c r="AT517" s="155" t="s">
        <v>163</v>
      </c>
      <c r="AU517" s="155" t="s">
        <v>79</v>
      </c>
      <c r="AV517" s="14" t="s">
        <v>85</v>
      </c>
      <c r="AW517" s="14" t="s">
        <v>28</v>
      </c>
      <c r="AX517" s="14" t="s">
        <v>75</v>
      </c>
      <c r="AY517" s="155" t="s">
        <v>157</v>
      </c>
    </row>
    <row r="518" spans="2:65" s="1" customFormat="1" ht="24.15" customHeight="1">
      <c r="B518" s="128"/>
      <c r="C518" s="129" t="s">
        <v>693</v>
      </c>
      <c r="D518" s="129" t="s">
        <v>159</v>
      </c>
      <c r="E518" s="130" t="s">
        <v>694</v>
      </c>
      <c r="F518" s="131" t="s">
        <v>695</v>
      </c>
      <c r="G518" s="132" t="s">
        <v>192</v>
      </c>
      <c r="H518" s="133">
        <v>253.505</v>
      </c>
      <c r="I518" s="134"/>
      <c r="J518" s="134">
        <f>ROUND(I518*H518,2)</f>
        <v>0</v>
      </c>
      <c r="K518" s="135"/>
      <c r="L518" s="28"/>
      <c r="M518" s="136" t="s">
        <v>1</v>
      </c>
      <c r="N518" s="137" t="s">
        <v>35</v>
      </c>
      <c r="O518" s="138">
        <v>0</v>
      </c>
      <c r="P518" s="138">
        <f>O518*H518</f>
        <v>0</v>
      </c>
      <c r="Q518" s="138">
        <v>0</v>
      </c>
      <c r="R518" s="138">
        <f>Q518*H518</f>
        <v>0</v>
      </c>
      <c r="S518" s="138">
        <v>0</v>
      </c>
      <c r="T518" s="139">
        <f>S518*H518</f>
        <v>0</v>
      </c>
      <c r="AR518" s="140" t="s">
        <v>193</v>
      </c>
      <c r="AT518" s="140" t="s">
        <v>159</v>
      </c>
      <c r="AU518" s="140" t="s">
        <v>79</v>
      </c>
      <c r="AY518" s="16" t="s">
        <v>157</v>
      </c>
      <c r="BE518" s="141">
        <f>IF(N518="základní",J518,0)</f>
        <v>0</v>
      </c>
      <c r="BF518" s="141">
        <f>IF(N518="snížená",J518,0)</f>
        <v>0</v>
      </c>
      <c r="BG518" s="141">
        <f>IF(N518="zákl. přenesená",J518,0)</f>
        <v>0</v>
      </c>
      <c r="BH518" s="141">
        <f>IF(N518="sníž. přenesená",J518,0)</f>
        <v>0</v>
      </c>
      <c r="BI518" s="141">
        <f>IF(N518="nulová",J518,0)</f>
        <v>0</v>
      </c>
      <c r="BJ518" s="16" t="s">
        <v>75</v>
      </c>
      <c r="BK518" s="141">
        <f>ROUND(I518*H518,2)</f>
        <v>0</v>
      </c>
      <c r="BL518" s="16" t="s">
        <v>193</v>
      </c>
      <c r="BM518" s="140" t="s">
        <v>696</v>
      </c>
    </row>
    <row r="519" spans="2:65" s="13" customFormat="1">
      <c r="B519" s="148"/>
      <c r="D519" s="143" t="s">
        <v>163</v>
      </c>
      <c r="E519" s="149" t="s">
        <v>1</v>
      </c>
      <c r="F519" s="150" t="s">
        <v>697</v>
      </c>
      <c r="H519" s="151">
        <v>253.505</v>
      </c>
      <c r="L519" s="148"/>
      <c r="M519" s="152"/>
      <c r="T519" s="153"/>
      <c r="AT519" s="149" t="s">
        <v>163</v>
      </c>
      <c r="AU519" s="149" t="s">
        <v>79</v>
      </c>
      <c r="AV519" s="13" t="s">
        <v>79</v>
      </c>
      <c r="AW519" s="13" t="s">
        <v>28</v>
      </c>
      <c r="AX519" s="13" t="s">
        <v>70</v>
      </c>
      <c r="AY519" s="149" t="s">
        <v>157</v>
      </c>
    </row>
    <row r="520" spans="2:65" s="14" customFormat="1">
      <c r="B520" s="154"/>
      <c r="D520" s="143" t="s">
        <v>163</v>
      </c>
      <c r="E520" s="155" t="s">
        <v>1</v>
      </c>
      <c r="F520" s="156" t="s">
        <v>166</v>
      </c>
      <c r="H520" s="157">
        <v>253.505</v>
      </c>
      <c r="L520" s="154"/>
      <c r="M520" s="158"/>
      <c r="T520" s="159"/>
      <c r="AT520" s="155" t="s">
        <v>163</v>
      </c>
      <c r="AU520" s="155" t="s">
        <v>79</v>
      </c>
      <c r="AV520" s="14" t="s">
        <v>85</v>
      </c>
      <c r="AW520" s="14" t="s">
        <v>28</v>
      </c>
      <c r="AX520" s="14" t="s">
        <v>75</v>
      </c>
      <c r="AY520" s="155" t="s">
        <v>157</v>
      </c>
    </row>
    <row r="521" spans="2:65" s="1" customFormat="1" ht="24.15" customHeight="1">
      <c r="B521" s="128"/>
      <c r="C521" s="129" t="s">
        <v>436</v>
      </c>
      <c r="D521" s="129" t="s">
        <v>159</v>
      </c>
      <c r="E521" s="130" t="s">
        <v>698</v>
      </c>
      <c r="F521" s="131" t="s">
        <v>699</v>
      </c>
      <c r="G521" s="132" t="s">
        <v>192</v>
      </c>
      <c r="H521" s="133">
        <v>253.505</v>
      </c>
      <c r="I521" s="134"/>
      <c r="J521" s="134">
        <f>ROUND(I521*H521,2)</f>
        <v>0</v>
      </c>
      <c r="K521" s="135"/>
      <c r="L521" s="28"/>
      <c r="M521" s="136" t="s">
        <v>1</v>
      </c>
      <c r="N521" s="137" t="s">
        <v>35</v>
      </c>
      <c r="O521" s="138">
        <v>0</v>
      </c>
      <c r="P521" s="138">
        <f>O521*H521</f>
        <v>0</v>
      </c>
      <c r="Q521" s="138">
        <v>0</v>
      </c>
      <c r="R521" s="138">
        <f>Q521*H521</f>
        <v>0</v>
      </c>
      <c r="S521" s="138">
        <v>0</v>
      </c>
      <c r="T521" s="139">
        <f>S521*H521</f>
        <v>0</v>
      </c>
      <c r="AR521" s="140" t="s">
        <v>193</v>
      </c>
      <c r="AT521" s="140" t="s">
        <v>159</v>
      </c>
      <c r="AU521" s="140" t="s">
        <v>79</v>
      </c>
      <c r="AY521" s="16" t="s">
        <v>157</v>
      </c>
      <c r="BE521" s="141">
        <f>IF(N521="základní",J521,0)</f>
        <v>0</v>
      </c>
      <c r="BF521" s="141">
        <f>IF(N521="snížená",J521,0)</f>
        <v>0</v>
      </c>
      <c r="BG521" s="141">
        <f>IF(N521="zákl. přenesená",J521,0)</f>
        <v>0</v>
      </c>
      <c r="BH521" s="141">
        <f>IF(N521="sníž. přenesená",J521,0)</f>
        <v>0</v>
      </c>
      <c r="BI521" s="141">
        <f>IF(N521="nulová",J521,0)</f>
        <v>0</v>
      </c>
      <c r="BJ521" s="16" t="s">
        <v>75</v>
      </c>
      <c r="BK521" s="141">
        <f>ROUND(I521*H521,2)</f>
        <v>0</v>
      </c>
      <c r="BL521" s="16" t="s">
        <v>193</v>
      </c>
      <c r="BM521" s="140" t="s">
        <v>700</v>
      </c>
    </row>
    <row r="522" spans="2:65" s="12" customFormat="1">
      <c r="B522" s="142"/>
      <c r="D522" s="143" t="s">
        <v>163</v>
      </c>
      <c r="E522" s="144" t="s">
        <v>1</v>
      </c>
      <c r="F522" s="145" t="s">
        <v>333</v>
      </c>
      <c r="H522" s="144" t="s">
        <v>1</v>
      </c>
      <c r="L522" s="142"/>
      <c r="M522" s="146"/>
      <c r="T522" s="147"/>
      <c r="AT522" s="144" t="s">
        <v>163</v>
      </c>
      <c r="AU522" s="144" t="s">
        <v>79</v>
      </c>
      <c r="AV522" s="12" t="s">
        <v>75</v>
      </c>
      <c r="AW522" s="12" t="s">
        <v>28</v>
      </c>
      <c r="AX522" s="12" t="s">
        <v>70</v>
      </c>
      <c r="AY522" s="144" t="s">
        <v>157</v>
      </c>
    </row>
    <row r="523" spans="2:65" s="13" customFormat="1">
      <c r="B523" s="148"/>
      <c r="D523" s="143" t="s">
        <v>163</v>
      </c>
      <c r="E523" s="149" t="s">
        <v>1</v>
      </c>
      <c r="F523" s="150" t="s">
        <v>334</v>
      </c>
      <c r="H523" s="151">
        <v>230.49999999999997</v>
      </c>
      <c r="L523" s="148"/>
      <c r="M523" s="152"/>
      <c r="T523" s="153"/>
      <c r="AT523" s="149" t="s">
        <v>163</v>
      </c>
      <c r="AU523" s="149" t="s">
        <v>79</v>
      </c>
      <c r="AV523" s="13" t="s">
        <v>79</v>
      </c>
      <c r="AW523" s="13" t="s">
        <v>28</v>
      </c>
      <c r="AX523" s="13" t="s">
        <v>70</v>
      </c>
      <c r="AY523" s="149" t="s">
        <v>157</v>
      </c>
    </row>
    <row r="524" spans="2:65" s="12" customFormat="1">
      <c r="B524" s="142"/>
      <c r="D524" s="143" t="s">
        <v>163</v>
      </c>
      <c r="E524" s="144" t="s">
        <v>1</v>
      </c>
      <c r="F524" s="145" t="s">
        <v>691</v>
      </c>
      <c r="H524" s="144" t="s">
        <v>1</v>
      </c>
      <c r="L524" s="142"/>
      <c r="M524" s="146"/>
      <c r="T524" s="147"/>
      <c r="AT524" s="144" t="s">
        <v>163</v>
      </c>
      <c r="AU524" s="144" t="s">
        <v>79</v>
      </c>
      <c r="AV524" s="12" t="s">
        <v>75</v>
      </c>
      <c r="AW524" s="12" t="s">
        <v>28</v>
      </c>
      <c r="AX524" s="12" t="s">
        <v>70</v>
      </c>
      <c r="AY524" s="144" t="s">
        <v>157</v>
      </c>
    </row>
    <row r="525" spans="2:65" s="13" customFormat="1">
      <c r="B525" s="148"/>
      <c r="D525" s="143" t="s">
        <v>163</v>
      </c>
      <c r="E525" s="149" t="s">
        <v>1</v>
      </c>
      <c r="F525" s="150" t="s">
        <v>692</v>
      </c>
      <c r="H525" s="151">
        <v>23.005000000000003</v>
      </c>
      <c r="L525" s="148"/>
      <c r="M525" s="152"/>
      <c r="T525" s="153"/>
      <c r="AT525" s="149" t="s">
        <v>163</v>
      </c>
      <c r="AU525" s="149" t="s">
        <v>79</v>
      </c>
      <c r="AV525" s="13" t="s">
        <v>79</v>
      </c>
      <c r="AW525" s="13" t="s">
        <v>28</v>
      </c>
      <c r="AX525" s="13" t="s">
        <v>70</v>
      </c>
      <c r="AY525" s="149" t="s">
        <v>157</v>
      </c>
    </row>
    <row r="526" spans="2:65" s="14" customFormat="1">
      <c r="B526" s="154"/>
      <c r="D526" s="143" t="s">
        <v>163</v>
      </c>
      <c r="E526" s="155" t="s">
        <v>1</v>
      </c>
      <c r="F526" s="156" t="s">
        <v>166</v>
      </c>
      <c r="H526" s="157">
        <v>253.50499999999997</v>
      </c>
      <c r="L526" s="154"/>
      <c r="M526" s="158"/>
      <c r="T526" s="159"/>
      <c r="AT526" s="155" t="s">
        <v>163</v>
      </c>
      <c r="AU526" s="155" t="s">
        <v>79</v>
      </c>
      <c r="AV526" s="14" t="s">
        <v>85</v>
      </c>
      <c r="AW526" s="14" t="s">
        <v>28</v>
      </c>
      <c r="AX526" s="14" t="s">
        <v>75</v>
      </c>
      <c r="AY526" s="155" t="s">
        <v>157</v>
      </c>
    </row>
    <row r="527" spans="2:65" s="1" customFormat="1" ht="16.5" customHeight="1">
      <c r="B527" s="128"/>
      <c r="C527" s="129" t="s">
        <v>701</v>
      </c>
      <c r="D527" s="129" t="s">
        <v>159</v>
      </c>
      <c r="E527" s="130" t="s">
        <v>702</v>
      </c>
      <c r="F527" s="131" t="s">
        <v>703</v>
      </c>
      <c r="G527" s="132" t="s">
        <v>192</v>
      </c>
      <c r="H527" s="133">
        <v>253.505</v>
      </c>
      <c r="I527" s="134"/>
      <c r="J527" s="134">
        <f>ROUND(I527*H527,2)</f>
        <v>0</v>
      </c>
      <c r="K527" s="135"/>
      <c r="L527" s="28"/>
      <c r="M527" s="136" t="s">
        <v>1</v>
      </c>
      <c r="N527" s="137" t="s">
        <v>35</v>
      </c>
      <c r="O527" s="138">
        <v>0</v>
      </c>
      <c r="P527" s="138">
        <f>O527*H527</f>
        <v>0</v>
      </c>
      <c r="Q527" s="138">
        <v>0</v>
      </c>
      <c r="R527" s="138">
        <f>Q527*H527</f>
        <v>0</v>
      </c>
      <c r="S527" s="138">
        <v>0</v>
      </c>
      <c r="T527" s="139">
        <f>S527*H527</f>
        <v>0</v>
      </c>
      <c r="AR527" s="140" t="s">
        <v>193</v>
      </c>
      <c r="AT527" s="140" t="s">
        <v>159</v>
      </c>
      <c r="AU527" s="140" t="s">
        <v>79</v>
      </c>
      <c r="AY527" s="16" t="s">
        <v>157</v>
      </c>
      <c r="BE527" s="141">
        <f>IF(N527="základní",J527,0)</f>
        <v>0</v>
      </c>
      <c r="BF527" s="141">
        <f>IF(N527="snížená",J527,0)</f>
        <v>0</v>
      </c>
      <c r="BG527" s="141">
        <f>IF(N527="zákl. přenesená",J527,0)</f>
        <v>0</v>
      </c>
      <c r="BH527" s="141">
        <f>IF(N527="sníž. přenesená",J527,0)</f>
        <v>0</v>
      </c>
      <c r="BI527" s="141">
        <f>IF(N527="nulová",J527,0)</f>
        <v>0</v>
      </c>
      <c r="BJ527" s="16" t="s">
        <v>75</v>
      </c>
      <c r="BK527" s="141">
        <f>ROUND(I527*H527,2)</f>
        <v>0</v>
      </c>
      <c r="BL527" s="16" t="s">
        <v>193</v>
      </c>
      <c r="BM527" s="140" t="s">
        <v>704</v>
      </c>
    </row>
    <row r="528" spans="2:65" s="12" customFormat="1">
      <c r="B528" s="142"/>
      <c r="D528" s="143" t="s">
        <v>163</v>
      </c>
      <c r="E528" s="144" t="s">
        <v>1</v>
      </c>
      <c r="F528" s="145" t="s">
        <v>333</v>
      </c>
      <c r="H528" s="144" t="s">
        <v>1</v>
      </c>
      <c r="L528" s="142"/>
      <c r="M528" s="146"/>
      <c r="T528" s="147"/>
      <c r="AT528" s="144" t="s">
        <v>163</v>
      </c>
      <c r="AU528" s="144" t="s">
        <v>79</v>
      </c>
      <c r="AV528" s="12" t="s">
        <v>75</v>
      </c>
      <c r="AW528" s="12" t="s">
        <v>28</v>
      </c>
      <c r="AX528" s="12" t="s">
        <v>70</v>
      </c>
      <c r="AY528" s="144" t="s">
        <v>157</v>
      </c>
    </row>
    <row r="529" spans="2:65" s="13" customFormat="1">
      <c r="B529" s="148"/>
      <c r="D529" s="143" t="s">
        <v>163</v>
      </c>
      <c r="E529" s="149" t="s">
        <v>1</v>
      </c>
      <c r="F529" s="150" t="s">
        <v>334</v>
      </c>
      <c r="H529" s="151">
        <v>230.49999999999997</v>
      </c>
      <c r="L529" s="148"/>
      <c r="M529" s="152"/>
      <c r="T529" s="153"/>
      <c r="AT529" s="149" t="s">
        <v>163</v>
      </c>
      <c r="AU529" s="149" t="s">
        <v>79</v>
      </c>
      <c r="AV529" s="13" t="s">
        <v>79</v>
      </c>
      <c r="AW529" s="13" t="s">
        <v>28</v>
      </c>
      <c r="AX529" s="13" t="s">
        <v>70</v>
      </c>
      <c r="AY529" s="149" t="s">
        <v>157</v>
      </c>
    </row>
    <row r="530" spans="2:65" s="12" customFormat="1">
      <c r="B530" s="142"/>
      <c r="D530" s="143" t="s">
        <v>163</v>
      </c>
      <c r="E530" s="144" t="s">
        <v>1</v>
      </c>
      <c r="F530" s="145" t="s">
        <v>691</v>
      </c>
      <c r="H530" s="144" t="s">
        <v>1</v>
      </c>
      <c r="L530" s="142"/>
      <c r="M530" s="146"/>
      <c r="T530" s="147"/>
      <c r="AT530" s="144" t="s">
        <v>163</v>
      </c>
      <c r="AU530" s="144" t="s">
        <v>79</v>
      </c>
      <c r="AV530" s="12" t="s">
        <v>75</v>
      </c>
      <c r="AW530" s="12" t="s">
        <v>28</v>
      </c>
      <c r="AX530" s="12" t="s">
        <v>70</v>
      </c>
      <c r="AY530" s="144" t="s">
        <v>157</v>
      </c>
    </row>
    <row r="531" spans="2:65" s="13" customFormat="1">
      <c r="B531" s="148"/>
      <c r="D531" s="143" t="s">
        <v>163</v>
      </c>
      <c r="E531" s="149" t="s">
        <v>1</v>
      </c>
      <c r="F531" s="150" t="s">
        <v>692</v>
      </c>
      <c r="H531" s="151">
        <v>23.005000000000003</v>
      </c>
      <c r="L531" s="148"/>
      <c r="M531" s="152"/>
      <c r="T531" s="153"/>
      <c r="AT531" s="149" t="s">
        <v>163</v>
      </c>
      <c r="AU531" s="149" t="s">
        <v>79</v>
      </c>
      <c r="AV531" s="13" t="s">
        <v>79</v>
      </c>
      <c r="AW531" s="13" t="s">
        <v>28</v>
      </c>
      <c r="AX531" s="13" t="s">
        <v>70</v>
      </c>
      <c r="AY531" s="149" t="s">
        <v>157</v>
      </c>
    </row>
    <row r="532" spans="2:65" s="14" customFormat="1">
      <c r="B532" s="154"/>
      <c r="D532" s="143" t="s">
        <v>163</v>
      </c>
      <c r="E532" s="155" t="s">
        <v>1</v>
      </c>
      <c r="F532" s="156" t="s">
        <v>166</v>
      </c>
      <c r="H532" s="157">
        <v>253.50499999999997</v>
      </c>
      <c r="L532" s="154"/>
      <c r="M532" s="158"/>
      <c r="T532" s="159"/>
      <c r="AT532" s="155" t="s">
        <v>163</v>
      </c>
      <c r="AU532" s="155" t="s">
        <v>79</v>
      </c>
      <c r="AV532" s="14" t="s">
        <v>85</v>
      </c>
      <c r="AW532" s="14" t="s">
        <v>28</v>
      </c>
      <c r="AX532" s="14" t="s">
        <v>75</v>
      </c>
      <c r="AY532" s="155" t="s">
        <v>157</v>
      </c>
    </row>
    <row r="533" spans="2:65" s="1" customFormat="1" ht="24.15" customHeight="1">
      <c r="B533" s="128"/>
      <c r="C533" s="129" t="s">
        <v>444</v>
      </c>
      <c r="D533" s="129" t="s">
        <v>159</v>
      </c>
      <c r="E533" s="130" t="s">
        <v>705</v>
      </c>
      <c r="F533" s="131" t="s">
        <v>706</v>
      </c>
      <c r="G533" s="132" t="s">
        <v>356</v>
      </c>
      <c r="H533" s="133">
        <v>7055.8639999999996</v>
      </c>
      <c r="I533" s="134"/>
      <c r="J533" s="134">
        <f>ROUND(I533*H533,2)</f>
        <v>0</v>
      </c>
      <c r="K533" s="135"/>
      <c r="L533" s="28"/>
      <c r="M533" s="136" t="s">
        <v>1</v>
      </c>
      <c r="N533" s="137" t="s">
        <v>35</v>
      </c>
      <c r="O533" s="138">
        <v>0</v>
      </c>
      <c r="P533" s="138">
        <f>O533*H533</f>
        <v>0</v>
      </c>
      <c r="Q533" s="138">
        <v>0</v>
      </c>
      <c r="R533" s="138">
        <f>Q533*H533</f>
        <v>0</v>
      </c>
      <c r="S533" s="138">
        <v>0</v>
      </c>
      <c r="T533" s="139">
        <f>S533*H533</f>
        <v>0</v>
      </c>
      <c r="AR533" s="140" t="s">
        <v>193</v>
      </c>
      <c r="AT533" s="140" t="s">
        <v>159</v>
      </c>
      <c r="AU533" s="140" t="s">
        <v>79</v>
      </c>
      <c r="AY533" s="16" t="s">
        <v>157</v>
      </c>
      <c r="BE533" s="141">
        <f>IF(N533="základní",J533,0)</f>
        <v>0</v>
      </c>
      <c r="BF533" s="141">
        <f>IF(N533="snížená",J533,0)</f>
        <v>0</v>
      </c>
      <c r="BG533" s="141">
        <f>IF(N533="zákl. přenesená",J533,0)</f>
        <v>0</v>
      </c>
      <c r="BH533" s="141">
        <f>IF(N533="sníž. přenesená",J533,0)</f>
        <v>0</v>
      </c>
      <c r="BI533" s="141">
        <f>IF(N533="nulová",J533,0)</f>
        <v>0</v>
      </c>
      <c r="BJ533" s="16" t="s">
        <v>75</v>
      </c>
      <c r="BK533" s="141">
        <f>ROUND(I533*H533,2)</f>
        <v>0</v>
      </c>
      <c r="BL533" s="16" t="s">
        <v>193</v>
      </c>
      <c r="BM533" s="140" t="s">
        <v>707</v>
      </c>
    </row>
    <row r="534" spans="2:65" s="11" customFormat="1" ht="22.8" customHeight="1">
      <c r="B534" s="117"/>
      <c r="D534" s="118" t="s">
        <v>69</v>
      </c>
      <c r="E534" s="126" t="s">
        <v>708</v>
      </c>
      <c r="F534" s="126" t="s">
        <v>709</v>
      </c>
      <c r="J534" s="127">
        <f>BK534</f>
        <v>0</v>
      </c>
      <c r="L534" s="117"/>
      <c r="M534" s="121"/>
      <c r="P534" s="122">
        <f>SUM(P535:P581)</f>
        <v>0</v>
      </c>
      <c r="R534" s="122">
        <f>SUM(R535:R581)</f>
        <v>0</v>
      </c>
      <c r="T534" s="123">
        <f>SUM(T535:T581)</f>
        <v>0</v>
      </c>
      <c r="AR534" s="118" t="s">
        <v>79</v>
      </c>
      <c r="AT534" s="124" t="s">
        <v>69</v>
      </c>
      <c r="AU534" s="124" t="s">
        <v>75</v>
      </c>
      <c r="AY534" s="118" t="s">
        <v>157</v>
      </c>
      <c r="BK534" s="125">
        <f>SUM(BK535:BK581)</f>
        <v>0</v>
      </c>
    </row>
    <row r="535" spans="2:65" s="1" customFormat="1" ht="16.5" customHeight="1">
      <c r="B535" s="128"/>
      <c r="C535" s="129" t="s">
        <v>710</v>
      </c>
      <c r="D535" s="129" t="s">
        <v>159</v>
      </c>
      <c r="E535" s="130" t="s">
        <v>711</v>
      </c>
      <c r="F535" s="131" t="s">
        <v>712</v>
      </c>
      <c r="G535" s="132" t="s">
        <v>192</v>
      </c>
      <c r="H535" s="133">
        <v>161.24700000000001</v>
      </c>
      <c r="I535" s="134"/>
      <c r="J535" s="134">
        <f>ROUND(I535*H535,2)</f>
        <v>0</v>
      </c>
      <c r="K535" s="135"/>
      <c r="L535" s="28"/>
      <c r="M535" s="136" t="s">
        <v>1</v>
      </c>
      <c r="N535" s="137" t="s">
        <v>35</v>
      </c>
      <c r="O535" s="138">
        <v>0</v>
      </c>
      <c r="P535" s="138">
        <f>O535*H535</f>
        <v>0</v>
      </c>
      <c r="Q535" s="138">
        <v>0</v>
      </c>
      <c r="R535" s="138">
        <f>Q535*H535</f>
        <v>0</v>
      </c>
      <c r="S535" s="138">
        <v>0</v>
      </c>
      <c r="T535" s="139">
        <f>S535*H535</f>
        <v>0</v>
      </c>
      <c r="AR535" s="140" t="s">
        <v>193</v>
      </c>
      <c r="AT535" s="140" t="s">
        <v>159</v>
      </c>
      <c r="AU535" s="140" t="s">
        <v>79</v>
      </c>
      <c r="AY535" s="16" t="s">
        <v>157</v>
      </c>
      <c r="BE535" s="141">
        <f>IF(N535="základní",J535,0)</f>
        <v>0</v>
      </c>
      <c r="BF535" s="141">
        <f>IF(N535="snížená",J535,0)</f>
        <v>0</v>
      </c>
      <c r="BG535" s="141">
        <f>IF(N535="zákl. přenesená",J535,0)</f>
        <v>0</v>
      </c>
      <c r="BH535" s="141">
        <f>IF(N535="sníž. přenesená",J535,0)</f>
        <v>0</v>
      </c>
      <c r="BI535" s="141">
        <f>IF(N535="nulová",J535,0)</f>
        <v>0</v>
      </c>
      <c r="BJ535" s="16" t="s">
        <v>75</v>
      </c>
      <c r="BK535" s="141">
        <f>ROUND(I535*H535,2)</f>
        <v>0</v>
      </c>
      <c r="BL535" s="16" t="s">
        <v>193</v>
      </c>
      <c r="BM535" s="140" t="s">
        <v>713</v>
      </c>
    </row>
    <row r="536" spans="2:65" s="12" customFormat="1">
      <c r="B536" s="142"/>
      <c r="D536" s="143" t="s">
        <v>163</v>
      </c>
      <c r="E536" s="144" t="s">
        <v>1</v>
      </c>
      <c r="F536" s="145" t="s">
        <v>714</v>
      </c>
      <c r="H536" s="144" t="s">
        <v>1</v>
      </c>
      <c r="L536" s="142"/>
      <c r="M536" s="146"/>
      <c r="T536" s="147"/>
      <c r="AT536" s="144" t="s">
        <v>163</v>
      </c>
      <c r="AU536" s="144" t="s">
        <v>79</v>
      </c>
      <c r="AV536" s="12" t="s">
        <v>75</v>
      </c>
      <c r="AW536" s="12" t="s">
        <v>28</v>
      </c>
      <c r="AX536" s="12" t="s">
        <v>70</v>
      </c>
      <c r="AY536" s="144" t="s">
        <v>157</v>
      </c>
    </row>
    <row r="537" spans="2:65" s="13" customFormat="1">
      <c r="B537" s="148"/>
      <c r="D537" s="143" t="s">
        <v>163</v>
      </c>
      <c r="E537" s="149" t="s">
        <v>1</v>
      </c>
      <c r="F537" s="150" t="s">
        <v>715</v>
      </c>
      <c r="H537" s="151">
        <v>10.8</v>
      </c>
      <c r="L537" s="148"/>
      <c r="M537" s="152"/>
      <c r="T537" s="153"/>
      <c r="AT537" s="149" t="s">
        <v>163</v>
      </c>
      <c r="AU537" s="149" t="s">
        <v>79</v>
      </c>
      <c r="AV537" s="13" t="s">
        <v>79</v>
      </c>
      <c r="AW537" s="13" t="s">
        <v>28</v>
      </c>
      <c r="AX537" s="13" t="s">
        <v>70</v>
      </c>
      <c r="AY537" s="149" t="s">
        <v>157</v>
      </c>
    </row>
    <row r="538" spans="2:65" s="12" customFormat="1">
      <c r="B538" s="142"/>
      <c r="D538" s="143" t="s">
        <v>163</v>
      </c>
      <c r="E538" s="144" t="s">
        <v>1</v>
      </c>
      <c r="F538" s="145" t="s">
        <v>716</v>
      </c>
      <c r="H538" s="144" t="s">
        <v>1</v>
      </c>
      <c r="L538" s="142"/>
      <c r="M538" s="146"/>
      <c r="T538" s="147"/>
      <c r="AT538" s="144" t="s">
        <v>163</v>
      </c>
      <c r="AU538" s="144" t="s">
        <v>79</v>
      </c>
      <c r="AV538" s="12" t="s">
        <v>75</v>
      </c>
      <c r="AW538" s="12" t="s">
        <v>28</v>
      </c>
      <c r="AX538" s="12" t="s">
        <v>70</v>
      </c>
      <c r="AY538" s="144" t="s">
        <v>157</v>
      </c>
    </row>
    <row r="539" spans="2:65" s="13" customFormat="1">
      <c r="B539" s="148"/>
      <c r="D539" s="143" t="s">
        <v>163</v>
      </c>
      <c r="E539" s="149" t="s">
        <v>1</v>
      </c>
      <c r="F539" s="150" t="s">
        <v>717</v>
      </c>
      <c r="H539" s="151">
        <v>19.04</v>
      </c>
      <c r="L539" s="148"/>
      <c r="M539" s="152"/>
      <c r="T539" s="153"/>
      <c r="AT539" s="149" t="s">
        <v>163</v>
      </c>
      <c r="AU539" s="149" t="s">
        <v>79</v>
      </c>
      <c r="AV539" s="13" t="s">
        <v>79</v>
      </c>
      <c r="AW539" s="13" t="s">
        <v>28</v>
      </c>
      <c r="AX539" s="13" t="s">
        <v>70</v>
      </c>
      <c r="AY539" s="149" t="s">
        <v>157</v>
      </c>
    </row>
    <row r="540" spans="2:65" s="12" customFormat="1">
      <c r="B540" s="142"/>
      <c r="D540" s="143" t="s">
        <v>163</v>
      </c>
      <c r="E540" s="144" t="s">
        <v>1</v>
      </c>
      <c r="F540" s="145" t="s">
        <v>718</v>
      </c>
      <c r="H540" s="144" t="s">
        <v>1</v>
      </c>
      <c r="L540" s="142"/>
      <c r="M540" s="146"/>
      <c r="T540" s="147"/>
      <c r="AT540" s="144" t="s">
        <v>163</v>
      </c>
      <c r="AU540" s="144" t="s">
        <v>79</v>
      </c>
      <c r="AV540" s="12" t="s">
        <v>75</v>
      </c>
      <c r="AW540" s="12" t="s">
        <v>28</v>
      </c>
      <c r="AX540" s="12" t="s">
        <v>70</v>
      </c>
      <c r="AY540" s="144" t="s">
        <v>157</v>
      </c>
    </row>
    <row r="541" spans="2:65" s="13" customFormat="1">
      <c r="B541" s="148"/>
      <c r="D541" s="143" t="s">
        <v>163</v>
      </c>
      <c r="E541" s="149" t="s">
        <v>1</v>
      </c>
      <c r="F541" s="150" t="s">
        <v>719</v>
      </c>
      <c r="H541" s="151">
        <v>39.6</v>
      </c>
      <c r="L541" s="148"/>
      <c r="M541" s="152"/>
      <c r="T541" s="153"/>
      <c r="AT541" s="149" t="s">
        <v>163</v>
      </c>
      <c r="AU541" s="149" t="s">
        <v>79</v>
      </c>
      <c r="AV541" s="13" t="s">
        <v>79</v>
      </c>
      <c r="AW541" s="13" t="s">
        <v>28</v>
      </c>
      <c r="AX541" s="13" t="s">
        <v>70</v>
      </c>
      <c r="AY541" s="149" t="s">
        <v>157</v>
      </c>
    </row>
    <row r="542" spans="2:65" s="12" customFormat="1">
      <c r="B542" s="142"/>
      <c r="D542" s="143" t="s">
        <v>163</v>
      </c>
      <c r="E542" s="144" t="s">
        <v>1</v>
      </c>
      <c r="F542" s="145" t="s">
        <v>720</v>
      </c>
      <c r="H542" s="144" t="s">
        <v>1</v>
      </c>
      <c r="L542" s="142"/>
      <c r="M542" s="146"/>
      <c r="T542" s="147"/>
      <c r="AT542" s="144" t="s">
        <v>163</v>
      </c>
      <c r="AU542" s="144" t="s">
        <v>79</v>
      </c>
      <c r="AV542" s="12" t="s">
        <v>75</v>
      </c>
      <c r="AW542" s="12" t="s">
        <v>28</v>
      </c>
      <c r="AX542" s="12" t="s">
        <v>70</v>
      </c>
      <c r="AY542" s="144" t="s">
        <v>157</v>
      </c>
    </row>
    <row r="543" spans="2:65" s="13" customFormat="1">
      <c r="B543" s="148"/>
      <c r="D543" s="143" t="s">
        <v>163</v>
      </c>
      <c r="E543" s="149" t="s">
        <v>1</v>
      </c>
      <c r="F543" s="150" t="s">
        <v>721</v>
      </c>
      <c r="H543" s="151">
        <v>20.5</v>
      </c>
      <c r="L543" s="148"/>
      <c r="M543" s="152"/>
      <c r="T543" s="153"/>
      <c r="AT543" s="149" t="s">
        <v>163</v>
      </c>
      <c r="AU543" s="149" t="s">
        <v>79</v>
      </c>
      <c r="AV543" s="13" t="s">
        <v>79</v>
      </c>
      <c r="AW543" s="13" t="s">
        <v>28</v>
      </c>
      <c r="AX543" s="13" t="s">
        <v>70</v>
      </c>
      <c r="AY543" s="149" t="s">
        <v>157</v>
      </c>
    </row>
    <row r="544" spans="2:65" s="12" customFormat="1">
      <c r="B544" s="142"/>
      <c r="D544" s="143" t="s">
        <v>163</v>
      </c>
      <c r="E544" s="144" t="s">
        <v>1</v>
      </c>
      <c r="F544" s="145" t="s">
        <v>599</v>
      </c>
      <c r="H544" s="144" t="s">
        <v>1</v>
      </c>
      <c r="L544" s="142"/>
      <c r="M544" s="146"/>
      <c r="T544" s="147"/>
      <c r="AT544" s="144" t="s">
        <v>163</v>
      </c>
      <c r="AU544" s="144" t="s">
        <v>79</v>
      </c>
      <c r="AV544" s="12" t="s">
        <v>75</v>
      </c>
      <c r="AW544" s="12" t="s">
        <v>28</v>
      </c>
      <c r="AX544" s="12" t="s">
        <v>70</v>
      </c>
      <c r="AY544" s="144" t="s">
        <v>157</v>
      </c>
    </row>
    <row r="545" spans="2:65" s="13" customFormat="1">
      <c r="B545" s="148"/>
      <c r="D545" s="143" t="s">
        <v>163</v>
      </c>
      <c r="E545" s="149" t="s">
        <v>1</v>
      </c>
      <c r="F545" s="150" t="s">
        <v>722</v>
      </c>
      <c r="H545" s="151">
        <v>6.2069999999999999</v>
      </c>
      <c r="L545" s="148"/>
      <c r="M545" s="152"/>
      <c r="T545" s="153"/>
      <c r="AT545" s="149" t="s">
        <v>163</v>
      </c>
      <c r="AU545" s="149" t="s">
        <v>79</v>
      </c>
      <c r="AV545" s="13" t="s">
        <v>79</v>
      </c>
      <c r="AW545" s="13" t="s">
        <v>28</v>
      </c>
      <c r="AX545" s="13" t="s">
        <v>70</v>
      </c>
      <c r="AY545" s="149" t="s">
        <v>157</v>
      </c>
    </row>
    <row r="546" spans="2:65" s="12" customFormat="1">
      <c r="B546" s="142"/>
      <c r="D546" s="143" t="s">
        <v>163</v>
      </c>
      <c r="E546" s="144" t="s">
        <v>1</v>
      </c>
      <c r="F546" s="145" t="s">
        <v>723</v>
      </c>
      <c r="H546" s="144" t="s">
        <v>1</v>
      </c>
      <c r="L546" s="142"/>
      <c r="M546" s="146"/>
      <c r="T546" s="147"/>
      <c r="AT546" s="144" t="s">
        <v>163</v>
      </c>
      <c r="AU546" s="144" t="s">
        <v>79</v>
      </c>
      <c r="AV546" s="12" t="s">
        <v>75</v>
      </c>
      <c r="AW546" s="12" t="s">
        <v>28</v>
      </c>
      <c r="AX546" s="12" t="s">
        <v>70</v>
      </c>
      <c r="AY546" s="144" t="s">
        <v>157</v>
      </c>
    </row>
    <row r="547" spans="2:65" s="13" customFormat="1">
      <c r="B547" s="148"/>
      <c r="D547" s="143" t="s">
        <v>163</v>
      </c>
      <c r="E547" s="149" t="s">
        <v>1</v>
      </c>
      <c r="F547" s="150" t="s">
        <v>724</v>
      </c>
      <c r="H547" s="151">
        <v>40.599999999999994</v>
      </c>
      <c r="L547" s="148"/>
      <c r="M547" s="152"/>
      <c r="T547" s="153"/>
      <c r="AT547" s="149" t="s">
        <v>163</v>
      </c>
      <c r="AU547" s="149" t="s">
        <v>79</v>
      </c>
      <c r="AV547" s="13" t="s">
        <v>79</v>
      </c>
      <c r="AW547" s="13" t="s">
        <v>28</v>
      </c>
      <c r="AX547" s="13" t="s">
        <v>70</v>
      </c>
      <c r="AY547" s="149" t="s">
        <v>157</v>
      </c>
    </row>
    <row r="548" spans="2:65" s="12" customFormat="1">
      <c r="B548" s="142"/>
      <c r="D548" s="143" t="s">
        <v>163</v>
      </c>
      <c r="E548" s="144" t="s">
        <v>1</v>
      </c>
      <c r="F548" s="145" t="s">
        <v>725</v>
      </c>
      <c r="H548" s="144" t="s">
        <v>1</v>
      </c>
      <c r="L548" s="142"/>
      <c r="M548" s="146"/>
      <c r="T548" s="147"/>
      <c r="AT548" s="144" t="s">
        <v>163</v>
      </c>
      <c r="AU548" s="144" t="s">
        <v>79</v>
      </c>
      <c r="AV548" s="12" t="s">
        <v>75</v>
      </c>
      <c r="AW548" s="12" t="s">
        <v>28</v>
      </c>
      <c r="AX548" s="12" t="s">
        <v>70</v>
      </c>
      <c r="AY548" s="144" t="s">
        <v>157</v>
      </c>
    </row>
    <row r="549" spans="2:65" s="13" customFormat="1">
      <c r="B549" s="148"/>
      <c r="D549" s="143" t="s">
        <v>163</v>
      </c>
      <c r="E549" s="149" t="s">
        <v>1</v>
      </c>
      <c r="F549" s="150" t="s">
        <v>726</v>
      </c>
      <c r="H549" s="151">
        <v>24.5</v>
      </c>
      <c r="L549" s="148"/>
      <c r="M549" s="152"/>
      <c r="T549" s="153"/>
      <c r="AT549" s="149" t="s">
        <v>163</v>
      </c>
      <c r="AU549" s="149" t="s">
        <v>79</v>
      </c>
      <c r="AV549" s="13" t="s">
        <v>79</v>
      </c>
      <c r="AW549" s="13" t="s">
        <v>28</v>
      </c>
      <c r="AX549" s="13" t="s">
        <v>70</v>
      </c>
      <c r="AY549" s="149" t="s">
        <v>157</v>
      </c>
    </row>
    <row r="550" spans="2:65" s="14" customFormat="1">
      <c r="B550" s="154"/>
      <c r="D550" s="143" t="s">
        <v>163</v>
      </c>
      <c r="E550" s="155" t="s">
        <v>1</v>
      </c>
      <c r="F550" s="156" t="s">
        <v>166</v>
      </c>
      <c r="H550" s="157">
        <v>161.24699999999999</v>
      </c>
      <c r="L550" s="154"/>
      <c r="M550" s="158"/>
      <c r="T550" s="159"/>
      <c r="AT550" s="155" t="s">
        <v>163</v>
      </c>
      <c r="AU550" s="155" t="s">
        <v>79</v>
      </c>
      <c r="AV550" s="14" t="s">
        <v>85</v>
      </c>
      <c r="AW550" s="14" t="s">
        <v>28</v>
      </c>
      <c r="AX550" s="14" t="s">
        <v>75</v>
      </c>
      <c r="AY550" s="155" t="s">
        <v>157</v>
      </c>
    </row>
    <row r="551" spans="2:65" s="1" customFormat="1" ht="37.799999999999997" customHeight="1">
      <c r="B551" s="128"/>
      <c r="C551" s="129" t="s">
        <v>448</v>
      </c>
      <c r="D551" s="129" t="s">
        <v>159</v>
      </c>
      <c r="E551" s="130" t="s">
        <v>727</v>
      </c>
      <c r="F551" s="131" t="s">
        <v>728</v>
      </c>
      <c r="G551" s="132" t="s">
        <v>192</v>
      </c>
      <c r="H551" s="133">
        <v>161.24700000000001</v>
      </c>
      <c r="I551" s="134"/>
      <c r="J551" s="134">
        <f>ROUND(I551*H551,2)</f>
        <v>0</v>
      </c>
      <c r="K551" s="135"/>
      <c r="L551" s="28"/>
      <c r="M551" s="136" t="s">
        <v>1</v>
      </c>
      <c r="N551" s="137" t="s">
        <v>35</v>
      </c>
      <c r="O551" s="138">
        <v>0</v>
      </c>
      <c r="P551" s="138">
        <f>O551*H551</f>
        <v>0</v>
      </c>
      <c r="Q551" s="138">
        <v>0</v>
      </c>
      <c r="R551" s="138">
        <f>Q551*H551</f>
        <v>0</v>
      </c>
      <c r="S551" s="138">
        <v>0</v>
      </c>
      <c r="T551" s="139">
        <f>S551*H551</f>
        <v>0</v>
      </c>
      <c r="AR551" s="140" t="s">
        <v>193</v>
      </c>
      <c r="AT551" s="140" t="s">
        <v>159</v>
      </c>
      <c r="AU551" s="140" t="s">
        <v>79</v>
      </c>
      <c r="AY551" s="16" t="s">
        <v>157</v>
      </c>
      <c r="BE551" s="141">
        <f>IF(N551="základní",J551,0)</f>
        <v>0</v>
      </c>
      <c r="BF551" s="141">
        <f>IF(N551="snížená",J551,0)</f>
        <v>0</v>
      </c>
      <c r="BG551" s="141">
        <f>IF(N551="zákl. přenesená",J551,0)</f>
        <v>0</v>
      </c>
      <c r="BH551" s="141">
        <f>IF(N551="sníž. přenesená",J551,0)</f>
        <v>0</v>
      </c>
      <c r="BI551" s="141">
        <f>IF(N551="nulová",J551,0)</f>
        <v>0</v>
      </c>
      <c r="BJ551" s="16" t="s">
        <v>75</v>
      </c>
      <c r="BK551" s="141">
        <f>ROUND(I551*H551,2)</f>
        <v>0</v>
      </c>
      <c r="BL551" s="16" t="s">
        <v>193</v>
      </c>
      <c r="BM551" s="140" t="s">
        <v>729</v>
      </c>
    </row>
    <row r="552" spans="2:65" s="12" customFormat="1">
      <c r="B552" s="142"/>
      <c r="D552" s="143" t="s">
        <v>163</v>
      </c>
      <c r="E552" s="144" t="s">
        <v>1</v>
      </c>
      <c r="F552" s="145" t="s">
        <v>714</v>
      </c>
      <c r="H552" s="144" t="s">
        <v>1</v>
      </c>
      <c r="L552" s="142"/>
      <c r="M552" s="146"/>
      <c r="T552" s="147"/>
      <c r="AT552" s="144" t="s">
        <v>163</v>
      </c>
      <c r="AU552" s="144" t="s">
        <v>79</v>
      </c>
      <c r="AV552" s="12" t="s">
        <v>75</v>
      </c>
      <c r="AW552" s="12" t="s">
        <v>28</v>
      </c>
      <c r="AX552" s="12" t="s">
        <v>70</v>
      </c>
      <c r="AY552" s="144" t="s">
        <v>157</v>
      </c>
    </row>
    <row r="553" spans="2:65" s="13" customFormat="1">
      <c r="B553" s="148"/>
      <c r="D553" s="143" t="s">
        <v>163</v>
      </c>
      <c r="E553" s="149" t="s">
        <v>1</v>
      </c>
      <c r="F553" s="150" t="s">
        <v>715</v>
      </c>
      <c r="H553" s="151">
        <v>10.8</v>
      </c>
      <c r="L553" s="148"/>
      <c r="M553" s="152"/>
      <c r="T553" s="153"/>
      <c r="AT553" s="149" t="s">
        <v>163</v>
      </c>
      <c r="AU553" s="149" t="s">
        <v>79</v>
      </c>
      <c r="AV553" s="13" t="s">
        <v>79</v>
      </c>
      <c r="AW553" s="13" t="s">
        <v>28</v>
      </c>
      <c r="AX553" s="13" t="s">
        <v>70</v>
      </c>
      <c r="AY553" s="149" t="s">
        <v>157</v>
      </c>
    </row>
    <row r="554" spans="2:65" s="12" customFormat="1">
      <c r="B554" s="142"/>
      <c r="D554" s="143" t="s">
        <v>163</v>
      </c>
      <c r="E554" s="144" t="s">
        <v>1</v>
      </c>
      <c r="F554" s="145" t="s">
        <v>716</v>
      </c>
      <c r="H554" s="144" t="s">
        <v>1</v>
      </c>
      <c r="L554" s="142"/>
      <c r="M554" s="146"/>
      <c r="T554" s="147"/>
      <c r="AT554" s="144" t="s">
        <v>163</v>
      </c>
      <c r="AU554" s="144" t="s">
        <v>79</v>
      </c>
      <c r="AV554" s="12" t="s">
        <v>75</v>
      </c>
      <c r="AW554" s="12" t="s">
        <v>28</v>
      </c>
      <c r="AX554" s="12" t="s">
        <v>70</v>
      </c>
      <c r="AY554" s="144" t="s">
        <v>157</v>
      </c>
    </row>
    <row r="555" spans="2:65" s="13" customFormat="1">
      <c r="B555" s="148"/>
      <c r="D555" s="143" t="s">
        <v>163</v>
      </c>
      <c r="E555" s="149" t="s">
        <v>1</v>
      </c>
      <c r="F555" s="150" t="s">
        <v>717</v>
      </c>
      <c r="H555" s="151">
        <v>19.04</v>
      </c>
      <c r="L555" s="148"/>
      <c r="M555" s="152"/>
      <c r="T555" s="153"/>
      <c r="AT555" s="149" t="s">
        <v>163</v>
      </c>
      <c r="AU555" s="149" t="s">
        <v>79</v>
      </c>
      <c r="AV555" s="13" t="s">
        <v>79</v>
      </c>
      <c r="AW555" s="13" t="s">
        <v>28</v>
      </c>
      <c r="AX555" s="13" t="s">
        <v>70</v>
      </c>
      <c r="AY555" s="149" t="s">
        <v>157</v>
      </c>
    </row>
    <row r="556" spans="2:65" s="12" customFormat="1">
      <c r="B556" s="142"/>
      <c r="D556" s="143" t="s">
        <v>163</v>
      </c>
      <c r="E556" s="144" t="s">
        <v>1</v>
      </c>
      <c r="F556" s="145" t="s">
        <v>718</v>
      </c>
      <c r="H556" s="144" t="s">
        <v>1</v>
      </c>
      <c r="L556" s="142"/>
      <c r="M556" s="146"/>
      <c r="T556" s="147"/>
      <c r="AT556" s="144" t="s">
        <v>163</v>
      </c>
      <c r="AU556" s="144" t="s">
        <v>79</v>
      </c>
      <c r="AV556" s="12" t="s">
        <v>75</v>
      </c>
      <c r="AW556" s="12" t="s">
        <v>28</v>
      </c>
      <c r="AX556" s="12" t="s">
        <v>70</v>
      </c>
      <c r="AY556" s="144" t="s">
        <v>157</v>
      </c>
    </row>
    <row r="557" spans="2:65" s="13" customFormat="1">
      <c r="B557" s="148"/>
      <c r="D557" s="143" t="s">
        <v>163</v>
      </c>
      <c r="E557" s="149" t="s">
        <v>1</v>
      </c>
      <c r="F557" s="150" t="s">
        <v>719</v>
      </c>
      <c r="H557" s="151">
        <v>39.6</v>
      </c>
      <c r="L557" s="148"/>
      <c r="M557" s="152"/>
      <c r="T557" s="153"/>
      <c r="AT557" s="149" t="s">
        <v>163</v>
      </c>
      <c r="AU557" s="149" t="s">
        <v>79</v>
      </c>
      <c r="AV557" s="13" t="s">
        <v>79</v>
      </c>
      <c r="AW557" s="13" t="s">
        <v>28</v>
      </c>
      <c r="AX557" s="13" t="s">
        <v>70</v>
      </c>
      <c r="AY557" s="149" t="s">
        <v>157</v>
      </c>
    </row>
    <row r="558" spans="2:65" s="12" customFormat="1">
      <c r="B558" s="142"/>
      <c r="D558" s="143" t="s">
        <v>163</v>
      </c>
      <c r="E558" s="144" t="s">
        <v>1</v>
      </c>
      <c r="F558" s="145" t="s">
        <v>720</v>
      </c>
      <c r="H558" s="144" t="s">
        <v>1</v>
      </c>
      <c r="L558" s="142"/>
      <c r="M558" s="146"/>
      <c r="T558" s="147"/>
      <c r="AT558" s="144" t="s">
        <v>163</v>
      </c>
      <c r="AU558" s="144" t="s">
        <v>79</v>
      </c>
      <c r="AV558" s="12" t="s">
        <v>75</v>
      </c>
      <c r="AW558" s="12" t="s">
        <v>28</v>
      </c>
      <c r="AX558" s="12" t="s">
        <v>70</v>
      </c>
      <c r="AY558" s="144" t="s">
        <v>157</v>
      </c>
    </row>
    <row r="559" spans="2:65" s="13" customFormat="1">
      <c r="B559" s="148"/>
      <c r="D559" s="143" t="s">
        <v>163</v>
      </c>
      <c r="E559" s="149" t="s">
        <v>1</v>
      </c>
      <c r="F559" s="150" t="s">
        <v>721</v>
      </c>
      <c r="H559" s="151">
        <v>20.5</v>
      </c>
      <c r="L559" s="148"/>
      <c r="M559" s="152"/>
      <c r="T559" s="153"/>
      <c r="AT559" s="149" t="s">
        <v>163</v>
      </c>
      <c r="AU559" s="149" t="s">
        <v>79</v>
      </c>
      <c r="AV559" s="13" t="s">
        <v>79</v>
      </c>
      <c r="AW559" s="13" t="s">
        <v>28</v>
      </c>
      <c r="AX559" s="13" t="s">
        <v>70</v>
      </c>
      <c r="AY559" s="149" t="s">
        <v>157</v>
      </c>
    </row>
    <row r="560" spans="2:65" s="12" customFormat="1">
      <c r="B560" s="142"/>
      <c r="D560" s="143" t="s">
        <v>163</v>
      </c>
      <c r="E560" s="144" t="s">
        <v>1</v>
      </c>
      <c r="F560" s="145" t="s">
        <v>599</v>
      </c>
      <c r="H560" s="144" t="s">
        <v>1</v>
      </c>
      <c r="L560" s="142"/>
      <c r="M560" s="146"/>
      <c r="T560" s="147"/>
      <c r="AT560" s="144" t="s">
        <v>163</v>
      </c>
      <c r="AU560" s="144" t="s">
        <v>79</v>
      </c>
      <c r="AV560" s="12" t="s">
        <v>75</v>
      </c>
      <c r="AW560" s="12" t="s">
        <v>28</v>
      </c>
      <c r="AX560" s="12" t="s">
        <v>70</v>
      </c>
      <c r="AY560" s="144" t="s">
        <v>157</v>
      </c>
    </row>
    <row r="561" spans="2:65" s="13" customFormat="1">
      <c r="B561" s="148"/>
      <c r="D561" s="143" t="s">
        <v>163</v>
      </c>
      <c r="E561" s="149" t="s">
        <v>1</v>
      </c>
      <c r="F561" s="150" t="s">
        <v>722</v>
      </c>
      <c r="H561" s="151">
        <v>6.2069999999999999</v>
      </c>
      <c r="L561" s="148"/>
      <c r="M561" s="152"/>
      <c r="T561" s="153"/>
      <c r="AT561" s="149" t="s">
        <v>163</v>
      </c>
      <c r="AU561" s="149" t="s">
        <v>79</v>
      </c>
      <c r="AV561" s="13" t="s">
        <v>79</v>
      </c>
      <c r="AW561" s="13" t="s">
        <v>28</v>
      </c>
      <c r="AX561" s="13" t="s">
        <v>70</v>
      </c>
      <c r="AY561" s="149" t="s">
        <v>157</v>
      </c>
    </row>
    <row r="562" spans="2:65" s="12" customFormat="1">
      <c r="B562" s="142"/>
      <c r="D562" s="143" t="s">
        <v>163</v>
      </c>
      <c r="E562" s="144" t="s">
        <v>1</v>
      </c>
      <c r="F562" s="145" t="s">
        <v>723</v>
      </c>
      <c r="H562" s="144" t="s">
        <v>1</v>
      </c>
      <c r="L562" s="142"/>
      <c r="M562" s="146"/>
      <c r="T562" s="147"/>
      <c r="AT562" s="144" t="s">
        <v>163</v>
      </c>
      <c r="AU562" s="144" t="s">
        <v>79</v>
      </c>
      <c r="AV562" s="12" t="s">
        <v>75</v>
      </c>
      <c r="AW562" s="12" t="s">
        <v>28</v>
      </c>
      <c r="AX562" s="12" t="s">
        <v>70</v>
      </c>
      <c r="AY562" s="144" t="s">
        <v>157</v>
      </c>
    </row>
    <row r="563" spans="2:65" s="13" customFormat="1">
      <c r="B563" s="148"/>
      <c r="D563" s="143" t="s">
        <v>163</v>
      </c>
      <c r="E563" s="149" t="s">
        <v>1</v>
      </c>
      <c r="F563" s="150" t="s">
        <v>724</v>
      </c>
      <c r="H563" s="151">
        <v>40.599999999999994</v>
      </c>
      <c r="L563" s="148"/>
      <c r="M563" s="152"/>
      <c r="T563" s="153"/>
      <c r="AT563" s="149" t="s">
        <v>163</v>
      </c>
      <c r="AU563" s="149" t="s">
        <v>79</v>
      </c>
      <c r="AV563" s="13" t="s">
        <v>79</v>
      </c>
      <c r="AW563" s="13" t="s">
        <v>28</v>
      </c>
      <c r="AX563" s="13" t="s">
        <v>70</v>
      </c>
      <c r="AY563" s="149" t="s">
        <v>157</v>
      </c>
    </row>
    <row r="564" spans="2:65" s="12" customFormat="1">
      <c r="B564" s="142"/>
      <c r="D564" s="143" t="s">
        <v>163</v>
      </c>
      <c r="E564" s="144" t="s">
        <v>1</v>
      </c>
      <c r="F564" s="145" t="s">
        <v>725</v>
      </c>
      <c r="H564" s="144" t="s">
        <v>1</v>
      </c>
      <c r="L564" s="142"/>
      <c r="M564" s="146"/>
      <c r="T564" s="147"/>
      <c r="AT564" s="144" t="s">
        <v>163</v>
      </c>
      <c r="AU564" s="144" t="s">
        <v>79</v>
      </c>
      <c r="AV564" s="12" t="s">
        <v>75</v>
      </c>
      <c r="AW564" s="12" t="s">
        <v>28</v>
      </c>
      <c r="AX564" s="12" t="s">
        <v>70</v>
      </c>
      <c r="AY564" s="144" t="s">
        <v>157</v>
      </c>
    </row>
    <row r="565" spans="2:65" s="13" customFormat="1">
      <c r="B565" s="148"/>
      <c r="D565" s="143" t="s">
        <v>163</v>
      </c>
      <c r="E565" s="149" t="s">
        <v>1</v>
      </c>
      <c r="F565" s="150" t="s">
        <v>726</v>
      </c>
      <c r="H565" s="151">
        <v>24.5</v>
      </c>
      <c r="L565" s="148"/>
      <c r="M565" s="152"/>
      <c r="T565" s="153"/>
      <c r="AT565" s="149" t="s">
        <v>163</v>
      </c>
      <c r="AU565" s="149" t="s">
        <v>79</v>
      </c>
      <c r="AV565" s="13" t="s">
        <v>79</v>
      </c>
      <c r="AW565" s="13" t="s">
        <v>28</v>
      </c>
      <c r="AX565" s="13" t="s">
        <v>70</v>
      </c>
      <c r="AY565" s="149" t="s">
        <v>157</v>
      </c>
    </row>
    <row r="566" spans="2:65" s="14" customFormat="1">
      <c r="B566" s="154"/>
      <c r="D566" s="143" t="s">
        <v>163</v>
      </c>
      <c r="E566" s="155" t="s">
        <v>1</v>
      </c>
      <c r="F566" s="156" t="s">
        <v>166</v>
      </c>
      <c r="H566" s="157">
        <v>161.24699999999999</v>
      </c>
      <c r="L566" s="154"/>
      <c r="M566" s="158"/>
      <c r="T566" s="159"/>
      <c r="AT566" s="155" t="s">
        <v>163</v>
      </c>
      <c r="AU566" s="155" t="s">
        <v>79</v>
      </c>
      <c r="AV566" s="14" t="s">
        <v>85</v>
      </c>
      <c r="AW566" s="14" t="s">
        <v>28</v>
      </c>
      <c r="AX566" s="14" t="s">
        <v>75</v>
      </c>
      <c r="AY566" s="155" t="s">
        <v>157</v>
      </c>
    </row>
    <row r="567" spans="2:65" s="1" customFormat="1" ht="24.15" customHeight="1">
      <c r="B567" s="128"/>
      <c r="C567" s="160" t="s">
        <v>730</v>
      </c>
      <c r="D567" s="160" t="s">
        <v>239</v>
      </c>
      <c r="E567" s="161" t="s">
        <v>731</v>
      </c>
      <c r="F567" s="162" t="s">
        <v>732</v>
      </c>
      <c r="G567" s="163" t="s">
        <v>192</v>
      </c>
      <c r="H567" s="164">
        <v>185.434</v>
      </c>
      <c r="I567" s="165"/>
      <c r="J567" s="165">
        <f>ROUND(I567*H567,2)</f>
        <v>0</v>
      </c>
      <c r="K567" s="166"/>
      <c r="L567" s="167"/>
      <c r="M567" s="168" t="s">
        <v>1</v>
      </c>
      <c r="N567" s="169" t="s">
        <v>35</v>
      </c>
      <c r="O567" s="138">
        <v>0</v>
      </c>
      <c r="P567" s="138">
        <f>O567*H567</f>
        <v>0</v>
      </c>
      <c r="Q567" s="138">
        <v>0</v>
      </c>
      <c r="R567" s="138">
        <f>Q567*H567</f>
        <v>0</v>
      </c>
      <c r="S567" s="138">
        <v>0</v>
      </c>
      <c r="T567" s="139">
        <f>S567*H567</f>
        <v>0</v>
      </c>
      <c r="AR567" s="140" t="s">
        <v>235</v>
      </c>
      <c r="AT567" s="140" t="s">
        <v>239</v>
      </c>
      <c r="AU567" s="140" t="s">
        <v>79</v>
      </c>
      <c r="AY567" s="16" t="s">
        <v>157</v>
      </c>
      <c r="BE567" s="141">
        <f>IF(N567="základní",J567,0)</f>
        <v>0</v>
      </c>
      <c r="BF567" s="141">
        <f>IF(N567="snížená",J567,0)</f>
        <v>0</v>
      </c>
      <c r="BG567" s="141">
        <f>IF(N567="zákl. přenesená",J567,0)</f>
        <v>0</v>
      </c>
      <c r="BH567" s="141">
        <f>IF(N567="sníž. přenesená",J567,0)</f>
        <v>0</v>
      </c>
      <c r="BI567" s="141">
        <f>IF(N567="nulová",J567,0)</f>
        <v>0</v>
      </c>
      <c r="BJ567" s="16" t="s">
        <v>75</v>
      </c>
      <c r="BK567" s="141">
        <f>ROUND(I567*H567,2)</f>
        <v>0</v>
      </c>
      <c r="BL567" s="16" t="s">
        <v>193</v>
      </c>
      <c r="BM567" s="140" t="s">
        <v>733</v>
      </c>
    </row>
    <row r="568" spans="2:65" s="13" customFormat="1">
      <c r="B568" s="148"/>
      <c r="D568" s="143" t="s">
        <v>163</v>
      </c>
      <c r="E568" s="149" t="s">
        <v>1</v>
      </c>
      <c r="F568" s="150" t="s">
        <v>734</v>
      </c>
      <c r="H568" s="151">
        <v>185.43405000000001</v>
      </c>
      <c r="L568" s="148"/>
      <c r="M568" s="152"/>
      <c r="T568" s="153"/>
      <c r="AT568" s="149" t="s">
        <v>163</v>
      </c>
      <c r="AU568" s="149" t="s">
        <v>79</v>
      </c>
      <c r="AV568" s="13" t="s">
        <v>79</v>
      </c>
      <c r="AW568" s="13" t="s">
        <v>28</v>
      </c>
      <c r="AX568" s="13" t="s">
        <v>70</v>
      </c>
      <c r="AY568" s="149" t="s">
        <v>157</v>
      </c>
    </row>
    <row r="569" spans="2:65" s="14" customFormat="1">
      <c r="B569" s="154"/>
      <c r="D569" s="143" t="s">
        <v>163</v>
      </c>
      <c r="E569" s="155" t="s">
        <v>1</v>
      </c>
      <c r="F569" s="156" t="s">
        <v>166</v>
      </c>
      <c r="H569" s="157">
        <v>185.43405000000001</v>
      </c>
      <c r="L569" s="154"/>
      <c r="M569" s="158"/>
      <c r="T569" s="159"/>
      <c r="AT569" s="155" t="s">
        <v>163</v>
      </c>
      <c r="AU569" s="155" t="s">
        <v>79</v>
      </c>
      <c r="AV569" s="14" t="s">
        <v>85</v>
      </c>
      <c r="AW569" s="14" t="s">
        <v>28</v>
      </c>
      <c r="AX569" s="14" t="s">
        <v>75</v>
      </c>
      <c r="AY569" s="155" t="s">
        <v>157</v>
      </c>
    </row>
    <row r="570" spans="2:65" s="1" customFormat="1" ht="24.15" customHeight="1">
      <c r="B570" s="128"/>
      <c r="C570" s="129" t="s">
        <v>453</v>
      </c>
      <c r="D570" s="129" t="s">
        <v>159</v>
      </c>
      <c r="E570" s="130" t="s">
        <v>735</v>
      </c>
      <c r="F570" s="131" t="s">
        <v>736</v>
      </c>
      <c r="G570" s="132" t="s">
        <v>192</v>
      </c>
      <c r="H570" s="133">
        <v>161.24700000000001</v>
      </c>
      <c r="I570" s="134"/>
      <c r="J570" s="134">
        <f t="shared" ref="J570:J577" si="0">ROUND(I570*H570,2)</f>
        <v>0</v>
      </c>
      <c r="K570" s="135"/>
      <c r="L570" s="28"/>
      <c r="M570" s="136" t="s">
        <v>1</v>
      </c>
      <c r="N570" s="137" t="s">
        <v>35</v>
      </c>
      <c r="O570" s="138">
        <v>0</v>
      </c>
      <c r="P570" s="138">
        <f t="shared" ref="P570:P577" si="1">O570*H570</f>
        <v>0</v>
      </c>
      <c r="Q570" s="138">
        <v>0</v>
      </c>
      <c r="R570" s="138">
        <f t="shared" ref="R570:R577" si="2">Q570*H570</f>
        <v>0</v>
      </c>
      <c r="S570" s="138">
        <v>0</v>
      </c>
      <c r="T570" s="139">
        <f t="shared" ref="T570:T577" si="3">S570*H570</f>
        <v>0</v>
      </c>
      <c r="AR570" s="140" t="s">
        <v>193</v>
      </c>
      <c r="AT570" s="140" t="s">
        <v>159</v>
      </c>
      <c r="AU570" s="140" t="s">
        <v>79</v>
      </c>
      <c r="AY570" s="16" t="s">
        <v>157</v>
      </c>
      <c r="BE570" s="141">
        <f t="shared" ref="BE570:BE577" si="4">IF(N570="základní",J570,0)</f>
        <v>0</v>
      </c>
      <c r="BF570" s="141">
        <f t="shared" ref="BF570:BF577" si="5">IF(N570="snížená",J570,0)</f>
        <v>0</v>
      </c>
      <c r="BG570" s="141">
        <f t="shared" ref="BG570:BG577" si="6">IF(N570="zákl. přenesená",J570,0)</f>
        <v>0</v>
      </c>
      <c r="BH570" s="141">
        <f t="shared" ref="BH570:BH577" si="7">IF(N570="sníž. přenesená",J570,0)</f>
        <v>0</v>
      </c>
      <c r="BI570" s="141">
        <f t="shared" ref="BI570:BI577" si="8">IF(N570="nulová",J570,0)</f>
        <v>0</v>
      </c>
      <c r="BJ570" s="16" t="s">
        <v>75</v>
      </c>
      <c r="BK570" s="141">
        <f t="shared" ref="BK570:BK577" si="9">ROUND(I570*H570,2)</f>
        <v>0</v>
      </c>
      <c r="BL570" s="16" t="s">
        <v>193</v>
      </c>
      <c r="BM570" s="140" t="s">
        <v>737</v>
      </c>
    </row>
    <row r="571" spans="2:65" s="1" customFormat="1" ht="24.15" customHeight="1">
      <c r="B571" s="128"/>
      <c r="C571" s="129" t="s">
        <v>738</v>
      </c>
      <c r="D571" s="129" t="s">
        <v>159</v>
      </c>
      <c r="E571" s="130" t="s">
        <v>739</v>
      </c>
      <c r="F571" s="131" t="s">
        <v>740</v>
      </c>
      <c r="G571" s="132" t="s">
        <v>192</v>
      </c>
      <c r="H571" s="133">
        <v>161.24700000000001</v>
      </c>
      <c r="I571" s="134"/>
      <c r="J571" s="134">
        <f t="shared" si="0"/>
        <v>0</v>
      </c>
      <c r="K571" s="135"/>
      <c r="L571" s="28"/>
      <c r="M571" s="136" t="s">
        <v>1</v>
      </c>
      <c r="N571" s="137" t="s">
        <v>35</v>
      </c>
      <c r="O571" s="138">
        <v>0</v>
      </c>
      <c r="P571" s="138">
        <f t="shared" si="1"/>
        <v>0</v>
      </c>
      <c r="Q571" s="138">
        <v>0</v>
      </c>
      <c r="R571" s="138">
        <f t="shared" si="2"/>
        <v>0</v>
      </c>
      <c r="S571" s="138">
        <v>0</v>
      </c>
      <c r="T571" s="139">
        <f t="shared" si="3"/>
        <v>0</v>
      </c>
      <c r="AR571" s="140" t="s">
        <v>193</v>
      </c>
      <c r="AT571" s="140" t="s">
        <v>159</v>
      </c>
      <c r="AU571" s="140" t="s">
        <v>79</v>
      </c>
      <c r="AY571" s="16" t="s">
        <v>157</v>
      </c>
      <c r="BE571" s="141">
        <f t="shared" si="4"/>
        <v>0</v>
      </c>
      <c r="BF571" s="141">
        <f t="shared" si="5"/>
        <v>0</v>
      </c>
      <c r="BG571" s="141">
        <f t="shared" si="6"/>
        <v>0</v>
      </c>
      <c r="BH571" s="141">
        <f t="shared" si="7"/>
        <v>0</v>
      </c>
      <c r="BI571" s="141">
        <f t="shared" si="8"/>
        <v>0</v>
      </c>
      <c r="BJ571" s="16" t="s">
        <v>75</v>
      </c>
      <c r="BK571" s="141">
        <f t="shared" si="9"/>
        <v>0</v>
      </c>
      <c r="BL571" s="16" t="s">
        <v>193</v>
      </c>
      <c r="BM571" s="140" t="s">
        <v>741</v>
      </c>
    </row>
    <row r="572" spans="2:65" s="1" customFormat="1" ht="16.5" customHeight="1">
      <c r="B572" s="128"/>
      <c r="C572" s="129" t="s">
        <v>457</v>
      </c>
      <c r="D572" s="129" t="s">
        <v>159</v>
      </c>
      <c r="E572" s="130" t="s">
        <v>742</v>
      </c>
      <c r="F572" s="131" t="s">
        <v>743</v>
      </c>
      <c r="G572" s="132" t="s">
        <v>234</v>
      </c>
      <c r="H572" s="133">
        <v>100</v>
      </c>
      <c r="I572" s="134"/>
      <c r="J572" s="134">
        <f t="shared" si="0"/>
        <v>0</v>
      </c>
      <c r="K572" s="135"/>
      <c r="L572" s="28"/>
      <c r="M572" s="136" t="s">
        <v>1</v>
      </c>
      <c r="N572" s="137" t="s">
        <v>35</v>
      </c>
      <c r="O572" s="138">
        <v>0</v>
      </c>
      <c r="P572" s="138">
        <f t="shared" si="1"/>
        <v>0</v>
      </c>
      <c r="Q572" s="138">
        <v>0</v>
      </c>
      <c r="R572" s="138">
        <f t="shared" si="2"/>
        <v>0</v>
      </c>
      <c r="S572" s="138">
        <v>0</v>
      </c>
      <c r="T572" s="139">
        <f t="shared" si="3"/>
        <v>0</v>
      </c>
      <c r="AR572" s="140" t="s">
        <v>193</v>
      </c>
      <c r="AT572" s="140" t="s">
        <v>159</v>
      </c>
      <c r="AU572" s="140" t="s">
        <v>79</v>
      </c>
      <c r="AY572" s="16" t="s">
        <v>157</v>
      </c>
      <c r="BE572" s="141">
        <f t="shared" si="4"/>
        <v>0</v>
      </c>
      <c r="BF572" s="141">
        <f t="shared" si="5"/>
        <v>0</v>
      </c>
      <c r="BG572" s="141">
        <f t="shared" si="6"/>
        <v>0</v>
      </c>
      <c r="BH572" s="141">
        <f t="shared" si="7"/>
        <v>0</v>
      </c>
      <c r="BI572" s="141">
        <f t="shared" si="8"/>
        <v>0</v>
      </c>
      <c r="BJ572" s="16" t="s">
        <v>75</v>
      </c>
      <c r="BK572" s="141">
        <f t="shared" si="9"/>
        <v>0</v>
      </c>
      <c r="BL572" s="16" t="s">
        <v>193</v>
      </c>
      <c r="BM572" s="140" t="s">
        <v>744</v>
      </c>
    </row>
    <row r="573" spans="2:65" s="1" customFormat="1" ht="16.5" customHeight="1">
      <c r="B573" s="128"/>
      <c r="C573" s="129" t="s">
        <v>745</v>
      </c>
      <c r="D573" s="129" t="s">
        <v>159</v>
      </c>
      <c r="E573" s="130" t="s">
        <v>746</v>
      </c>
      <c r="F573" s="131" t="s">
        <v>747</v>
      </c>
      <c r="G573" s="132" t="s">
        <v>268</v>
      </c>
      <c r="H573" s="133">
        <v>20</v>
      </c>
      <c r="I573" s="134"/>
      <c r="J573" s="134">
        <f t="shared" si="0"/>
        <v>0</v>
      </c>
      <c r="K573" s="135"/>
      <c r="L573" s="28"/>
      <c r="M573" s="136" t="s">
        <v>1</v>
      </c>
      <c r="N573" s="137" t="s">
        <v>35</v>
      </c>
      <c r="O573" s="138">
        <v>0</v>
      </c>
      <c r="P573" s="138">
        <f t="shared" si="1"/>
        <v>0</v>
      </c>
      <c r="Q573" s="138">
        <v>0</v>
      </c>
      <c r="R573" s="138">
        <f t="shared" si="2"/>
        <v>0</v>
      </c>
      <c r="S573" s="138">
        <v>0</v>
      </c>
      <c r="T573" s="139">
        <f t="shared" si="3"/>
        <v>0</v>
      </c>
      <c r="AR573" s="140" t="s">
        <v>193</v>
      </c>
      <c r="AT573" s="140" t="s">
        <v>159</v>
      </c>
      <c r="AU573" s="140" t="s">
        <v>79</v>
      </c>
      <c r="AY573" s="16" t="s">
        <v>157</v>
      </c>
      <c r="BE573" s="141">
        <f t="shared" si="4"/>
        <v>0</v>
      </c>
      <c r="BF573" s="141">
        <f t="shared" si="5"/>
        <v>0</v>
      </c>
      <c r="BG573" s="141">
        <f t="shared" si="6"/>
        <v>0</v>
      </c>
      <c r="BH573" s="141">
        <f t="shared" si="7"/>
        <v>0</v>
      </c>
      <c r="BI573" s="141">
        <f t="shared" si="8"/>
        <v>0</v>
      </c>
      <c r="BJ573" s="16" t="s">
        <v>75</v>
      </c>
      <c r="BK573" s="141">
        <f t="shared" si="9"/>
        <v>0</v>
      </c>
      <c r="BL573" s="16" t="s">
        <v>193</v>
      </c>
      <c r="BM573" s="140" t="s">
        <v>748</v>
      </c>
    </row>
    <row r="574" spans="2:65" s="1" customFormat="1" ht="21.75" customHeight="1">
      <c r="B574" s="128"/>
      <c r="C574" s="129" t="s">
        <v>473</v>
      </c>
      <c r="D574" s="129" t="s">
        <v>159</v>
      </c>
      <c r="E574" s="130" t="s">
        <v>749</v>
      </c>
      <c r="F574" s="131" t="s">
        <v>750</v>
      </c>
      <c r="G574" s="132" t="s">
        <v>268</v>
      </c>
      <c r="H574" s="133">
        <v>10</v>
      </c>
      <c r="I574" s="134"/>
      <c r="J574" s="134">
        <f t="shared" si="0"/>
        <v>0</v>
      </c>
      <c r="K574" s="135"/>
      <c r="L574" s="28"/>
      <c r="M574" s="136" t="s">
        <v>1</v>
      </c>
      <c r="N574" s="137" t="s">
        <v>35</v>
      </c>
      <c r="O574" s="138">
        <v>0</v>
      </c>
      <c r="P574" s="138">
        <f t="shared" si="1"/>
        <v>0</v>
      </c>
      <c r="Q574" s="138">
        <v>0</v>
      </c>
      <c r="R574" s="138">
        <f t="shared" si="2"/>
        <v>0</v>
      </c>
      <c r="S574" s="138">
        <v>0</v>
      </c>
      <c r="T574" s="139">
        <f t="shared" si="3"/>
        <v>0</v>
      </c>
      <c r="AR574" s="140" t="s">
        <v>193</v>
      </c>
      <c r="AT574" s="140" t="s">
        <v>159</v>
      </c>
      <c r="AU574" s="140" t="s">
        <v>79</v>
      </c>
      <c r="AY574" s="16" t="s">
        <v>157</v>
      </c>
      <c r="BE574" s="141">
        <f t="shared" si="4"/>
        <v>0</v>
      </c>
      <c r="BF574" s="141">
        <f t="shared" si="5"/>
        <v>0</v>
      </c>
      <c r="BG574" s="141">
        <f t="shared" si="6"/>
        <v>0</v>
      </c>
      <c r="BH574" s="141">
        <f t="shared" si="7"/>
        <v>0</v>
      </c>
      <c r="BI574" s="141">
        <f t="shared" si="8"/>
        <v>0</v>
      </c>
      <c r="BJ574" s="16" t="s">
        <v>75</v>
      </c>
      <c r="BK574" s="141">
        <f t="shared" si="9"/>
        <v>0</v>
      </c>
      <c r="BL574" s="16" t="s">
        <v>193</v>
      </c>
      <c r="BM574" s="140" t="s">
        <v>751</v>
      </c>
    </row>
    <row r="575" spans="2:65" s="1" customFormat="1" ht="16.5" customHeight="1">
      <c r="B575" s="128"/>
      <c r="C575" s="129" t="s">
        <v>752</v>
      </c>
      <c r="D575" s="129" t="s">
        <v>159</v>
      </c>
      <c r="E575" s="130" t="s">
        <v>753</v>
      </c>
      <c r="F575" s="131" t="s">
        <v>754</v>
      </c>
      <c r="G575" s="132" t="s">
        <v>268</v>
      </c>
      <c r="H575" s="133">
        <v>10</v>
      </c>
      <c r="I575" s="134"/>
      <c r="J575" s="134">
        <f t="shared" si="0"/>
        <v>0</v>
      </c>
      <c r="K575" s="135"/>
      <c r="L575" s="28"/>
      <c r="M575" s="136" t="s">
        <v>1</v>
      </c>
      <c r="N575" s="137" t="s">
        <v>35</v>
      </c>
      <c r="O575" s="138">
        <v>0</v>
      </c>
      <c r="P575" s="138">
        <f t="shared" si="1"/>
        <v>0</v>
      </c>
      <c r="Q575" s="138">
        <v>0</v>
      </c>
      <c r="R575" s="138">
        <f t="shared" si="2"/>
        <v>0</v>
      </c>
      <c r="S575" s="138">
        <v>0</v>
      </c>
      <c r="T575" s="139">
        <f t="shared" si="3"/>
        <v>0</v>
      </c>
      <c r="AR575" s="140" t="s">
        <v>193</v>
      </c>
      <c r="AT575" s="140" t="s">
        <v>159</v>
      </c>
      <c r="AU575" s="140" t="s">
        <v>79</v>
      </c>
      <c r="AY575" s="16" t="s">
        <v>157</v>
      </c>
      <c r="BE575" s="141">
        <f t="shared" si="4"/>
        <v>0</v>
      </c>
      <c r="BF575" s="141">
        <f t="shared" si="5"/>
        <v>0</v>
      </c>
      <c r="BG575" s="141">
        <f t="shared" si="6"/>
        <v>0</v>
      </c>
      <c r="BH575" s="141">
        <f t="shared" si="7"/>
        <v>0</v>
      </c>
      <c r="BI575" s="141">
        <f t="shared" si="8"/>
        <v>0</v>
      </c>
      <c r="BJ575" s="16" t="s">
        <v>75</v>
      </c>
      <c r="BK575" s="141">
        <f t="shared" si="9"/>
        <v>0</v>
      </c>
      <c r="BL575" s="16" t="s">
        <v>193</v>
      </c>
      <c r="BM575" s="140" t="s">
        <v>755</v>
      </c>
    </row>
    <row r="576" spans="2:65" s="1" customFormat="1" ht="16.5" customHeight="1">
      <c r="B576" s="128"/>
      <c r="C576" s="129" t="s">
        <v>479</v>
      </c>
      <c r="D576" s="129" t="s">
        <v>159</v>
      </c>
      <c r="E576" s="130" t="s">
        <v>756</v>
      </c>
      <c r="F576" s="131" t="s">
        <v>757</v>
      </c>
      <c r="G576" s="132" t="s">
        <v>234</v>
      </c>
      <c r="H576" s="133">
        <v>50</v>
      </c>
      <c r="I576" s="134"/>
      <c r="J576" s="134">
        <f t="shared" si="0"/>
        <v>0</v>
      </c>
      <c r="K576" s="135"/>
      <c r="L576" s="28"/>
      <c r="M576" s="136" t="s">
        <v>1</v>
      </c>
      <c r="N576" s="137" t="s">
        <v>35</v>
      </c>
      <c r="O576" s="138">
        <v>0</v>
      </c>
      <c r="P576" s="138">
        <f t="shared" si="1"/>
        <v>0</v>
      </c>
      <c r="Q576" s="138">
        <v>0</v>
      </c>
      <c r="R576" s="138">
        <f t="shared" si="2"/>
        <v>0</v>
      </c>
      <c r="S576" s="138">
        <v>0</v>
      </c>
      <c r="T576" s="139">
        <f t="shared" si="3"/>
        <v>0</v>
      </c>
      <c r="AR576" s="140" t="s">
        <v>193</v>
      </c>
      <c r="AT576" s="140" t="s">
        <v>159</v>
      </c>
      <c r="AU576" s="140" t="s">
        <v>79</v>
      </c>
      <c r="AY576" s="16" t="s">
        <v>157</v>
      </c>
      <c r="BE576" s="141">
        <f t="shared" si="4"/>
        <v>0</v>
      </c>
      <c r="BF576" s="141">
        <f t="shared" si="5"/>
        <v>0</v>
      </c>
      <c r="BG576" s="141">
        <f t="shared" si="6"/>
        <v>0</v>
      </c>
      <c r="BH576" s="141">
        <f t="shared" si="7"/>
        <v>0</v>
      </c>
      <c r="BI576" s="141">
        <f t="shared" si="8"/>
        <v>0</v>
      </c>
      <c r="BJ576" s="16" t="s">
        <v>75</v>
      </c>
      <c r="BK576" s="141">
        <f t="shared" si="9"/>
        <v>0</v>
      </c>
      <c r="BL576" s="16" t="s">
        <v>193</v>
      </c>
      <c r="BM576" s="140" t="s">
        <v>758</v>
      </c>
    </row>
    <row r="577" spans="2:65" s="1" customFormat="1" ht="24.15" customHeight="1">
      <c r="B577" s="128"/>
      <c r="C577" s="129" t="s">
        <v>759</v>
      </c>
      <c r="D577" s="129" t="s">
        <v>159</v>
      </c>
      <c r="E577" s="130" t="s">
        <v>760</v>
      </c>
      <c r="F577" s="131" t="s">
        <v>761</v>
      </c>
      <c r="G577" s="132" t="s">
        <v>192</v>
      </c>
      <c r="H577" s="133">
        <v>161.24700000000001</v>
      </c>
      <c r="I577" s="134"/>
      <c r="J577" s="134">
        <f t="shared" si="0"/>
        <v>0</v>
      </c>
      <c r="K577" s="135"/>
      <c r="L577" s="28"/>
      <c r="M577" s="136" t="s">
        <v>1</v>
      </c>
      <c r="N577" s="137" t="s">
        <v>35</v>
      </c>
      <c r="O577" s="138">
        <v>0</v>
      </c>
      <c r="P577" s="138">
        <f t="shared" si="1"/>
        <v>0</v>
      </c>
      <c r="Q577" s="138">
        <v>0</v>
      </c>
      <c r="R577" s="138">
        <f t="shared" si="2"/>
        <v>0</v>
      </c>
      <c r="S577" s="138">
        <v>0</v>
      </c>
      <c r="T577" s="139">
        <f t="shared" si="3"/>
        <v>0</v>
      </c>
      <c r="AR577" s="140" t="s">
        <v>193</v>
      </c>
      <c r="AT577" s="140" t="s">
        <v>159</v>
      </c>
      <c r="AU577" s="140" t="s">
        <v>79</v>
      </c>
      <c r="AY577" s="16" t="s">
        <v>157</v>
      </c>
      <c r="BE577" s="141">
        <f t="shared" si="4"/>
        <v>0</v>
      </c>
      <c r="BF577" s="141">
        <f t="shared" si="5"/>
        <v>0</v>
      </c>
      <c r="BG577" s="141">
        <f t="shared" si="6"/>
        <v>0</v>
      </c>
      <c r="BH577" s="141">
        <f t="shared" si="7"/>
        <v>0</v>
      </c>
      <c r="BI577" s="141">
        <f t="shared" si="8"/>
        <v>0</v>
      </c>
      <c r="BJ577" s="16" t="s">
        <v>75</v>
      </c>
      <c r="BK577" s="141">
        <f t="shared" si="9"/>
        <v>0</v>
      </c>
      <c r="BL577" s="16" t="s">
        <v>193</v>
      </c>
      <c r="BM577" s="140" t="s">
        <v>762</v>
      </c>
    </row>
    <row r="578" spans="2:65" s="13" customFormat="1">
      <c r="B578" s="148"/>
      <c r="D578" s="143" t="s">
        <v>163</v>
      </c>
      <c r="E578" s="149" t="s">
        <v>1</v>
      </c>
      <c r="F578" s="150" t="s">
        <v>763</v>
      </c>
      <c r="H578" s="151">
        <v>161.24700000000001</v>
      </c>
      <c r="L578" s="148"/>
      <c r="M578" s="152"/>
      <c r="T578" s="153"/>
      <c r="AT578" s="149" t="s">
        <v>163</v>
      </c>
      <c r="AU578" s="149" t="s">
        <v>79</v>
      </c>
      <c r="AV578" s="13" t="s">
        <v>79</v>
      </c>
      <c r="AW578" s="13" t="s">
        <v>28</v>
      </c>
      <c r="AX578" s="13" t="s">
        <v>70</v>
      </c>
      <c r="AY578" s="149" t="s">
        <v>157</v>
      </c>
    </row>
    <row r="579" spans="2:65" s="14" customFormat="1">
      <c r="B579" s="154"/>
      <c r="D579" s="143" t="s">
        <v>163</v>
      </c>
      <c r="E579" s="155" t="s">
        <v>1</v>
      </c>
      <c r="F579" s="156" t="s">
        <v>166</v>
      </c>
      <c r="H579" s="157">
        <v>161.24700000000001</v>
      </c>
      <c r="L579" s="154"/>
      <c r="M579" s="158"/>
      <c r="T579" s="159"/>
      <c r="AT579" s="155" t="s">
        <v>163</v>
      </c>
      <c r="AU579" s="155" t="s">
        <v>79</v>
      </c>
      <c r="AV579" s="14" t="s">
        <v>85</v>
      </c>
      <c r="AW579" s="14" t="s">
        <v>28</v>
      </c>
      <c r="AX579" s="14" t="s">
        <v>75</v>
      </c>
      <c r="AY579" s="155" t="s">
        <v>157</v>
      </c>
    </row>
    <row r="580" spans="2:65" s="1" customFormat="1" ht="24.15" customHeight="1">
      <c r="B580" s="128"/>
      <c r="C580" s="129" t="s">
        <v>485</v>
      </c>
      <c r="D580" s="129" t="s">
        <v>159</v>
      </c>
      <c r="E580" s="130" t="s">
        <v>764</v>
      </c>
      <c r="F580" s="131" t="s">
        <v>765</v>
      </c>
      <c r="G580" s="132" t="s">
        <v>234</v>
      </c>
      <c r="H580" s="133">
        <v>100</v>
      </c>
      <c r="I580" s="134"/>
      <c r="J580" s="134">
        <f>ROUND(I580*H580,2)</f>
        <v>0</v>
      </c>
      <c r="K580" s="135"/>
      <c r="L580" s="28"/>
      <c r="M580" s="136" t="s">
        <v>1</v>
      </c>
      <c r="N580" s="137" t="s">
        <v>35</v>
      </c>
      <c r="O580" s="138">
        <v>0</v>
      </c>
      <c r="P580" s="138">
        <f>O580*H580</f>
        <v>0</v>
      </c>
      <c r="Q580" s="138">
        <v>0</v>
      </c>
      <c r="R580" s="138">
        <f>Q580*H580</f>
        <v>0</v>
      </c>
      <c r="S580" s="138">
        <v>0</v>
      </c>
      <c r="T580" s="139">
        <f>S580*H580</f>
        <v>0</v>
      </c>
      <c r="AR580" s="140" t="s">
        <v>193</v>
      </c>
      <c r="AT580" s="140" t="s">
        <v>159</v>
      </c>
      <c r="AU580" s="140" t="s">
        <v>79</v>
      </c>
      <c r="AY580" s="16" t="s">
        <v>157</v>
      </c>
      <c r="BE580" s="141">
        <f>IF(N580="základní",J580,0)</f>
        <v>0</v>
      </c>
      <c r="BF580" s="141">
        <f>IF(N580="snížená",J580,0)</f>
        <v>0</v>
      </c>
      <c r="BG580" s="141">
        <f>IF(N580="zákl. přenesená",J580,0)</f>
        <v>0</v>
      </c>
      <c r="BH580" s="141">
        <f>IF(N580="sníž. přenesená",J580,0)</f>
        <v>0</v>
      </c>
      <c r="BI580" s="141">
        <f>IF(N580="nulová",J580,0)</f>
        <v>0</v>
      </c>
      <c r="BJ580" s="16" t="s">
        <v>75</v>
      </c>
      <c r="BK580" s="141">
        <f>ROUND(I580*H580,2)</f>
        <v>0</v>
      </c>
      <c r="BL580" s="16" t="s">
        <v>193</v>
      </c>
      <c r="BM580" s="140" t="s">
        <v>766</v>
      </c>
    </row>
    <row r="581" spans="2:65" s="1" customFormat="1" ht="24.15" customHeight="1">
      <c r="B581" s="128"/>
      <c r="C581" s="129" t="s">
        <v>767</v>
      </c>
      <c r="D581" s="129" t="s">
        <v>159</v>
      </c>
      <c r="E581" s="130" t="s">
        <v>768</v>
      </c>
      <c r="F581" s="131" t="s">
        <v>769</v>
      </c>
      <c r="G581" s="132" t="s">
        <v>356</v>
      </c>
      <c r="H581" s="133">
        <v>5126.2370000000001</v>
      </c>
      <c r="I581" s="134"/>
      <c r="J581" s="134">
        <f>ROUND(I581*H581,2)</f>
        <v>0</v>
      </c>
      <c r="K581" s="135"/>
      <c r="L581" s="28"/>
      <c r="M581" s="136" t="s">
        <v>1</v>
      </c>
      <c r="N581" s="137" t="s">
        <v>35</v>
      </c>
      <c r="O581" s="138">
        <v>0</v>
      </c>
      <c r="P581" s="138">
        <f>O581*H581</f>
        <v>0</v>
      </c>
      <c r="Q581" s="138">
        <v>0</v>
      </c>
      <c r="R581" s="138">
        <f>Q581*H581</f>
        <v>0</v>
      </c>
      <c r="S581" s="138">
        <v>0</v>
      </c>
      <c r="T581" s="139">
        <f>S581*H581</f>
        <v>0</v>
      </c>
      <c r="AR581" s="140" t="s">
        <v>193</v>
      </c>
      <c r="AT581" s="140" t="s">
        <v>159</v>
      </c>
      <c r="AU581" s="140" t="s">
        <v>79</v>
      </c>
      <c r="AY581" s="16" t="s">
        <v>157</v>
      </c>
      <c r="BE581" s="141">
        <f>IF(N581="základní",J581,0)</f>
        <v>0</v>
      </c>
      <c r="BF581" s="141">
        <f>IF(N581="snížená",J581,0)</f>
        <v>0</v>
      </c>
      <c r="BG581" s="141">
        <f>IF(N581="zákl. přenesená",J581,0)</f>
        <v>0</v>
      </c>
      <c r="BH581" s="141">
        <f>IF(N581="sníž. přenesená",J581,0)</f>
        <v>0</v>
      </c>
      <c r="BI581" s="141">
        <f>IF(N581="nulová",J581,0)</f>
        <v>0</v>
      </c>
      <c r="BJ581" s="16" t="s">
        <v>75</v>
      </c>
      <c r="BK581" s="141">
        <f>ROUND(I581*H581,2)</f>
        <v>0</v>
      </c>
      <c r="BL581" s="16" t="s">
        <v>193</v>
      </c>
      <c r="BM581" s="140" t="s">
        <v>770</v>
      </c>
    </row>
    <row r="582" spans="2:65" s="11" customFormat="1" ht="22.8" customHeight="1">
      <c r="B582" s="117"/>
      <c r="D582" s="118" t="s">
        <v>69</v>
      </c>
      <c r="E582" s="126" t="s">
        <v>771</v>
      </c>
      <c r="F582" s="126" t="s">
        <v>772</v>
      </c>
      <c r="J582" s="127">
        <f>BK582</f>
        <v>0</v>
      </c>
      <c r="L582" s="117"/>
      <c r="M582" s="121"/>
      <c r="P582" s="122">
        <f>SUM(P583:P587)</f>
        <v>0</v>
      </c>
      <c r="R582" s="122">
        <f>SUM(R583:R587)</f>
        <v>0</v>
      </c>
      <c r="T582" s="123">
        <f>SUM(T583:T587)</f>
        <v>0</v>
      </c>
      <c r="AR582" s="118" t="s">
        <v>79</v>
      </c>
      <c r="AT582" s="124" t="s">
        <v>69</v>
      </c>
      <c r="AU582" s="124" t="s">
        <v>75</v>
      </c>
      <c r="AY582" s="118" t="s">
        <v>157</v>
      </c>
      <c r="BK582" s="125">
        <f>SUM(BK583:BK587)</f>
        <v>0</v>
      </c>
    </row>
    <row r="583" spans="2:65" s="1" customFormat="1" ht="33" customHeight="1">
      <c r="B583" s="128"/>
      <c r="C583" s="129" t="s">
        <v>491</v>
      </c>
      <c r="D583" s="129" t="s">
        <v>159</v>
      </c>
      <c r="E583" s="130" t="s">
        <v>773</v>
      </c>
      <c r="F583" s="131" t="s">
        <v>774</v>
      </c>
      <c r="G583" s="132" t="s">
        <v>192</v>
      </c>
      <c r="H583" s="133">
        <v>2076.453</v>
      </c>
      <c r="I583" s="134"/>
      <c r="J583" s="134">
        <f>ROUND(I583*H583,2)</f>
        <v>0</v>
      </c>
      <c r="K583" s="135"/>
      <c r="L583" s="28"/>
      <c r="M583" s="136" t="s">
        <v>1</v>
      </c>
      <c r="N583" s="137" t="s">
        <v>35</v>
      </c>
      <c r="O583" s="138">
        <v>0</v>
      </c>
      <c r="P583" s="138">
        <f>O583*H583</f>
        <v>0</v>
      </c>
      <c r="Q583" s="138">
        <v>0</v>
      </c>
      <c r="R583" s="138">
        <f>Q583*H583</f>
        <v>0</v>
      </c>
      <c r="S583" s="138">
        <v>0</v>
      </c>
      <c r="T583" s="139">
        <f>S583*H583</f>
        <v>0</v>
      </c>
      <c r="AR583" s="140" t="s">
        <v>193</v>
      </c>
      <c r="AT583" s="140" t="s">
        <v>159</v>
      </c>
      <c r="AU583" s="140" t="s">
        <v>79</v>
      </c>
      <c r="AY583" s="16" t="s">
        <v>157</v>
      </c>
      <c r="BE583" s="141">
        <f>IF(N583="základní",J583,0)</f>
        <v>0</v>
      </c>
      <c r="BF583" s="141">
        <f>IF(N583="snížená",J583,0)</f>
        <v>0</v>
      </c>
      <c r="BG583" s="141">
        <f>IF(N583="zákl. přenesená",J583,0)</f>
        <v>0</v>
      </c>
      <c r="BH583" s="141">
        <f>IF(N583="sníž. přenesená",J583,0)</f>
        <v>0</v>
      </c>
      <c r="BI583" s="141">
        <f>IF(N583="nulová",J583,0)</f>
        <v>0</v>
      </c>
      <c r="BJ583" s="16" t="s">
        <v>75</v>
      </c>
      <c r="BK583" s="141">
        <f>ROUND(I583*H583,2)</f>
        <v>0</v>
      </c>
      <c r="BL583" s="16" t="s">
        <v>193</v>
      </c>
      <c r="BM583" s="140" t="s">
        <v>775</v>
      </c>
    </row>
    <row r="584" spans="2:65" s="13" customFormat="1">
      <c r="B584" s="148"/>
      <c r="D584" s="143" t="s">
        <v>163</v>
      </c>
      <c r="E584" s="149" t="s">
        <v>1</v>
      </c>
      <c r="F584" s="150" t="s">
        <v>776</v>
      </c>
      <c r="H584" s="151">
        <v>2076.453</v>
      </c>
      <c r="L584" s="148"/>
      <c r="M584" s="152"/>
      <c r="T584" s="153"/>
      <c r="AT584" s="149" t="s">
        <v>163</v>
      </c>
      <c r="AU584" s="149" t="s">
        <v>79</v>
      </c>
      <c r="AV584" s="13" t="s">
        <v>79</v>
      </c>
      <c r="AW584" s="13" t="s">
        <v>28</v>
      </c>
      <c r="AX584" s="13" t="s">
        <v>70</v>
      </c>
      <c r="AY584" s="149" t="s">
        <v>157</v>
      </c>
    </row>
    <row r="585" spans="2:65" s="14" customFormat="1">
      <c r="B585" s="154"/>
      <c r="D585" s="143" t="s">
        <v>163</v>
      </c>
      <c r="E585" s="155" t="s">
        <v>1</v>
      </c>
      <c r="F585" s="156" t="s">
        <v>166</v>
      </c>
      <c r="H585" s="157">
        <v>2076.453</v>
      </c>
      <c r="L585" s="154"/>
      <c r="M585" s="158"/>
      <c r="T585" s="159"/>
      <c r="AT585" s="155" t="s">
        <v>163</v>
      </c>
      <c r="AU585" s="155" t="s">
        <v>79</v>
      </c>
      <c r="AV585" s="14" t="s">
        <v>85</v>
      </c>
      <c r="AW585" s="14" t="s">
        <v>28</v>
      </c>
      <c r="AX585" s="14" t="s">
        <v>75</v>
      </c>
      <c r="AY585" s="155" t="s">
        <v>157</v>
      </c>
    </row>
    <row r="586" spans="2:65" s="1" customFormat="1" ht="33" customHeight="1">
      <c r="B586" s="128"/>
      <c r="C586" s="129" t="s">
        <v>777</v>
      </c>
      <c r="D586" s="129" t="s">
        <v>159</v>
      </c>
      <c r="E586" s="130" t="s">
        <v>778</v>
      </c>
      <c r="F586" s="131" t="s">
        <v>779</v>
      </c>
      <c r="G586" s="132" t="s">
        <v>192</v>
      </c>
      <c r="H586" s="133">
        <v>2076.453</v>
      </c>
      <c r="I586" s="134"/>
      <c r="J586" s="134">
        <f>ROUND(I586*H586,2)</f>
        <v>0</v>
      </c>
      <c r="K586" s="135"/>
      <c r="L586" s="28"/>
      <c r="M586" s="136" t="s">
        <v>1</v>
      </c>
      <c r="N586" s="137" t="s">
        <v>35</v>
      </c>
      <c r="O586" s="138">
        <v>0</v>
      </c>
      <c r="P586" s="138">
        <f>O586*H586</f>
        <v>0</v>
      </c>
      <c r="Q586" s="138">
        <v>0</v>
      </c>
      <c r="R586" s="138">
        <f>Q586*H586</f>
        <v>0</v>
      </c>
      <c r="S586" s="138">
        <v>0</v>
      </c>
      <c r="T586" s="139">
        <f>S586*H586</f>
        <v>0</v>
      </c>
      <c r="AR586" s="140" t="s">
        <v>193</v>
      </c>
      <c r="AT586" s="140" t="s">
        <v>159</v>
      </c>
      <c r="AU586" s="140" t="s">
        <v>79</v>
      </c>
      <c r="AY586" s="16" t="s">
        <v>157</v>
      </c>
      <c r="BE586" s="141">
        <f>IF(N586="základní",J586,0)</f>
        <v>0</v>
      </c>
      <c r="BF586" s="141">
        <f>IF(N586="snížená",J586,0)</f>
        <v>0</v>
      </c>
      <c r="BG586" s="141">
        <f>IF(N586="zákl. přenesená",J586,0)</f>
        <v>0</v>
      </c>
      <c r="BH586" s="141">
        <f>IF(N586="sníž. přenesená",J586,0)</f>
        <v>0</v>
      </c>
      <c r="BI586" s="141">
        <f>IF(N586="nulová",J586,0)</f>
        <v>0</v>
      </c>
      <c r="BJ586" s="16" t="s">
        <v>75</v>
      </c>
      <c r="BK586" s="141">
        <f>ROUND(I586*H586,2)</f>
        <v>0</v>
      </c>
      <c r="BL586" s="16" t="s">
        <v>193</v>
      </c>
      <c r="BM586" s="140" t="s">
        <v>780</v>
      </c>
    </row>
    <row r="587" spans="2:65" s="1" customFormat="1" ht="37.799999999999997" customHeight="1">
      <c r="B587" s="128"/>
      <c r="C587" s="129" t="s">
        <v>495</v>
      </c>
      <c r="D587" s="129" t="s">
        <v>159</v>
      </c>
      <c r="E587" s="130" t="s">
        <v>781</v>
      </c>
      <c r="F587" s="131" t="s">
        <v>782</v>
      </c>
      <c r="G587" s="132" t="s">
        <v>192</v>
      </c>
      <c r="H587" s="133">
        <v>2076.453</v>
      </c>
      <c r="I587" s="134"/>
      <c r="J587" s="134">
        <f>ROUND(I587*H587,2)</f>
        <v>0</v>
      </c>
      <c r="K587" s="135"/>
      <c r="L587" s="28"/>
      <c r="M587" s="136" t="s">
        <v>1</v>
      </c>
      <c r="N587" s="137" t="s">
        <v>35</v>
      </c>
      <c r="O587" s="138">
        <v>0</v>
      </c>
      <c r="P587" s="138">
        <f>O587*H587</f>
        <v>0</v>
      </c>
      <c r="Q587" s="138">
        <v>0</v>
      </c>
      <c r="R587" s="138">
        <f>Q587*H587</f>
        <v>0</v>
      </c>
      <c r="S587" s="138">
        <v>0</v>
      </c>
      <c r="T587" s="139">
        <f>S587*H587</f>
        <v>0</v>
      </c>
      <c r="AR587" s="140" t="s">
        <v>193</v>
      </c>
      <c r="AT587" s="140" t="s">
        <v>159</v>
      </c>
      <c r="AU587" s="140" t="s">
        <v>79</v>
      </c>
      <c r="AY587" s="16" t="s">
        <v>157</v>
      </c>
      <c r="BE587" s="141">
        <f>IF(N587="základní",J587,0)</f>
        <v>0</v>
      </c>
      <c r="BF587" s="141">
        <f>IF(N587="snížená",J587,0)</f>
        <v>0</v>
      </c>
      <c r="BG587" s="141">
        <f>IF(N587="zákl. přenesená",J587,0)</f>
        <v>0</v>
      </c>
      <c r="BH587" s="141">
        <f>IF(N587="sníž. přenesená",J587,0)</f>
        <v>0</v>
      </c>
      <c r="BI587" s="141">
        <f>IF(N587="nulová",J587,0)</f>
        <v>0</v>
      </c>
      <c r="BJ587" s="16" t="s">
        <v>75</v>
      </c>
      <c r="BK587" s="141">
        <f>ROUND(I587*H587,2)</f>
        <v>0</v>
      </c>
      <c r="BL587" s="16" t="s">
        <v>193</v>
      </c>
      <c r="BM587" s="140" t="s">
        <v>783</v>
      </c>
    </row>
    <row r="588" spans="2:65" s="11" customFormat="1" ht="25.95" customHeight="1">
      <c r="B588" s="117"/>
      <c r="D588" s="118" t="s">
        <v>69</v>
      </c>
      <c r="E588" s="119" t="s">
        <v>784</v>
      </c>
      <c r="F588" s="119" t="s">
        <v>785</v>
      </c>
      <c r="J588" s="120">
        <f>BK588</f>
        <v>0</v>
      </c>
      <c r="L588" s="117"/>
      <c r="M588" s="121"/>
      <c r="P588" s="122">
        <f>SUM(P589:P592)</f>
        <v>0</v>
      </c>
      <c r="R588" s="122">
        <f>SUM(R589:R592)</f>
        <v>0</v>
      </c>
      <c r="T588" s="123">
        <f>SUM(T589:T592)</f>
        <v>0</v>
      </c>
      <c r="AR588" s="118" t="s">
        <v>85</v>
      </c>
      <c r="AT588" s="124" t="s">
        <v>69</v>
      </c>
      <c r="AU588" s="124" t="s">
        <v>70</v>
      </c>
      <c r="AY588" s="118" t="s">
        <v>157</v>
      </c>
      <c r="BK588" s="125">
        <f>SUM(BK589:BK592)</f>
        <v>0</v>
      </c>
    </row>
    <row r="589" spans="2:65" s="1" customFormat="1" ht="16.5" customHeight="1">
      <c r="B589" s="128"/>
      <c r="C589" s="129" t="s">
        <v>786</v>
      </c>
      <c r="D589" s="129" t="s">
        <v>159</v>
      </c>
      <c r="E589" s="130" t="s">
        <v>787</v>
      </c>
      <c r="F589" s="131" t="s">
        <v>788</v>
      </c>
      <c r="G589" s="132" t="s">
        <v>789</v>
      </c>
      <c r="H589" s="133">
        <v>250</v>
      </c>
      <c r="I589" s="134"/>
      <c r="J589" s="134">
        <f>ROUND(I589*H589,2)</f>
        <v>0</v>
      </c>
      <c r="K589" s="135"/>
      <c r="L589" s="28"/>
      <c r="M589" s="136" t="s">
        <v>1</v>
      </c>
      <c r="N589" s="137" t="s">
        <v>35</v>
      </c>
      <c r="O589" s="138">
        <v>0</v>
      </c>
      <c r="P589" s="138">
        <f>O589*H589</f>
        <v>0</v>
      </c>
      <c r="Q589" s="138">
        <v>0</v>
      </c>
      <c r="R589" s="138">
        <f>Q589*H589</f>
        <v>0</v>
      </c>
      <c r="S589" s="138">
        <v>0</v>
      </c>
      <c r="T589" s="139">
        <f>S589*H589</f>
        <v>0</v>
      </c>
      <c r="AR589" s="140" t="s">
        <v>790</v>
      </c>
      <c r="AT589" s="140" t="s">
        <v>159</v>
      </c>
      <c r="AU589" s="140" t="s">
        <v>75</v>
      </c>
      <c r="AY589" s="16" t="s">
        <v>157</v>
      </c>
      <c r="BE589" s="141">
        <f>IF(N589="základní",J589,0)</f>
        <v>0</v>
      </c>
      <c r="BF589" s="141">
        <f>IF(N589="snížená",J589,0)</f>
        <v>0</v>
      </c>
      <c r="BG589" s="141">
        <f>IF(N589="zákl. přenesená",J589,0)</f>
        <v>0</v>
      </c>
      <c r="BH589" s="141">
        <f>IF(N589="sníž. přenesená",J589,0)</f>
        <v>0</v>
      </c>
      <c r="BI589" s="141">
        <f>IF(N589="nulová",J589,0)</f>
        <v>0</v>
      </c>
      <c r="BJ589" s="16" t="s">
        <v>75</v>
      </c>
      <c r="BK589" s="141">
        <f>ROUND(I589*H589,2)</f>
        <v>0</v>
      </c>
      <c r="BL589" s="16" t="s">
        <v>790</v>
      </c>
      <c r="BM589" s="140" t="s">
        <v>791</v>
      </c>
    </row>
    <row r="590" spans="2:65" s="12" customFormat="1">
      <c r="B590" s="142"/>
      <c r="D590" s="143" t="s">
        <v>163</v>
      </c>
      <c r="E590" s="144" t="s">
        <v>1</v>
      </c>
      <c r="F590" s="145" t="s">
        <v>792</v>
      </c>
      <c r="H590" s="144" t="s">
        <v>1</v>
      </c>
      <c r="L590" s="142"/>
      <c r="M590" s="146"/>
      <c r="T590" s="147"/>
      <c r="AT590" s="144" t="s">
        <v>163</v>
      </c>
      <c r="AU590" s="144" t="s">
        <v>75</v>
      </c>
      <c r="AV590" s="12" t="s">
        <v>75</v>
      </c>
      <c r="AW590" s="12" t="s">
        <v>28</v>
      </c>
      <c r="AX590" s="12" t="s">
        <v>70</v>
      </c>
      <c r="AY590" s="144" t="s">
        <v>157</v>
      </c>
    </row>
    <row r="591" spans="2:65" s="13" customFormat="1">
      <c r="B591" s="148"/>
      <c r="D591" s="143" t="s">
        <v>163</v>
      </c>
      <c r="E591" s="149" t="s">
        <v>1</v>
      </c>
      <c r="F591" s="150" t="s">
        <v>793</v>
      </c>
      <c r="H591" s="151">
        <v>250</v>
      </c>
      <c r="L591" s="148"/>
      <c r="M591" s="152"/>
      <c r="T591" s="153"/>
      <c r="AT591" s="149" t="s">
        <v>163</v>
      </c>
      <c r="AU591" s="149" t="s">
        <v>75</v>
      </c>
      <c r="AV591" s="13" t="s">
        <v>79</v>
      </c>
      <c r="AW591" s="13" t="s">
        <v>28</v>
      </c>
      <c r="AX591" s="13" t="s">
        <v>70</v>
      </c>
      <c r="AY591" s="149" t="s">
        <v>157</v>
      </c>
    </row>
    <row r="592" spans="2:65" s="14" customFormat="1">
      <c r="B592" s="154"/>
      <c r="D592" s="143" t="s">
        <v>163</v>
      </c>
      <c r="E592" s="155" t="s">
        <v>1</v>
      </c>
      <c r="F592" s="156" t="s">
        <v>166</v>
      </c>
      <c r="H592" s="157">
        <v>250</v>
      </c>
      <c r="L592" s="154"/>
      <c r="M592" s="170"/>
      <c r="N592" s="171"/>
      <c r="O592" s="171"/>
      <c r="P592" s="171"/>
      <c r="Q592" s="171"/>
      <c r="R592" s="171"/>
      <c r="S592" s="171"/>
      <c r="T592" s="172"/>
      <c r="AT592" s="155" t="s">
        <v>163</v>
      </c>
      <c r="AU592" s="155" t="s">
        <v>75</v>
      </c>
      <c r="AV592" s="14" t="s">
        <v>85</v>
      </c>
      <c r="AW592" s="14" t="s">
        <v>28</v>
      </c>
      <c r="AX592" s="14" t="s">
        <v>75</v>
      </c>
      <c r="AY592" s="155" t="s">
        <v>157</v>
      </c>
    </row>
    <row r="593" spans="2:12" s="1" customFormat="1" ht="6.9" customHeight="1">
      <c r="B593" s="40"/>
      <c r="C593" s="41"/>
      <c r="D593" s="41"/>
      <c r="E593" s="41"/>
      <c r="F593" s="41"/>
      <c r="G593" s="41"/>
      <c r="H593" s="41"/>
      <c r="I593" s="41"/>
      <c r="J593" s="41"/>
      <c r="K593" s="41"/>
      <c r="L593" s="28"/>
    </row>
  </sheetData>
  <autoFilter ref="C137:K592" xr:uid="{00000000-0009-0000-0000-000001000000}"/>
  <mergeCells count="9">
    <mergeCell ref="E87:H87"/>
    <mergeCell ref="E128:H128"/>
    <mergeCell ref="E130:H130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BM158"/>
  <sheetViews>
    <sheetView showGridLines="0" topLeftCell="A134" workbookViewId="0">
      <selection activeCell="I144" sqref="I144:I157"/>
    </sheetView>
  </sheetViews>
  <sheetFormatPr defaultRowHeight="10.199999999999999"/>
  <cols>
    <col min="1" max="1" width="8.28515625" customWidth="1"/>
    <col min="2" max="2" width="1.140625" customWidth="1"/>
    <col min="3" max="3" width="4.140625" customWidth="1"/>
    <col min="4" max="4" width="4.28515625" customWidth="1"/>
    <col min="5" max="5" width="17.140625" customWidth="1"/>
    <col min="6" max="6" width="50.85546875" customWidth="1"/>
    <col min="7" max="7" width="7.42578125" customWidth="1"/>
    <col min="8" max="8" width="14" customWidth="1"/>
    <col min="9" max="9" width="15.85546875" customWidth="1"/>
    <col min="10" max="10" width="22.28515625" customWidth="1"/>
    <col min="11" max="11" width="22.28515625" hidden="1" customWidth="1"/>
    <col min="12" max="12" width="9.28515625" customWidth="1"/>
    <col min="13" max="13" width="10.85546875" hidden="1" customWidth="1"/>
    <col min="14" max="14" width="9.28515625" hidden="1"/>
    <col min="15" max="20" width="14.140625" hidden="1" customWidth="1"/>
    <col min="21" max="21" width="16.28515625" hidden="1" customWidth="1"/>
    <col min="22" max="22" width="12.28515625" customWidth="1"/>
    <col min="23" max="23" width="16.28515625" customWidth="1"/>
    <col min="24" max="24" width="12.28515625" customWidth="1"/>
    <col min="25" max="25" width="15" customWidth="1"/>
    <col min="26" max="26" width="11" customWidth="1"/>
    <col min="27" max="27" width="15" customWidth="1"/>
    <col min="28" max="28" width="16.28515625" customWidth="1"/>
    <col min="29" max="29" width="11" customWidth="1"/>
    <col min="30" max="30" width="15" customWidth="1"/>
    <col min="31" max="31" width="16.28515625" customWidth="1"/>
    <col min="44" max="65" width="9.28515625" hidden="1"/>
  </cols>
  <sheetData>
    <row r="2" spans="2:46" ht="36.9" customHeight="1">
      <c r="L2" s="184" t="s">
        <v>5</v>
      </c>
      <c r="M2" s="185"/>
      <c r="N2" s="185"/>
      <c r="O2" s="185"/>
      <c r="P2" s="185"/>
      <c r="Q2" s="185"/>
      <c r="R2" s="185"/>
      <c r="S2" s="185"/>
      <c r="T2" s="185"/>
      <c r="U2" s="185"/>
      <c r="V2" s="185"/>
      <c r="AT2" s="16" t="s">
        <v>81</v>
      </c>
    </row>
    <row r="3" spans="2:46" ht="6.9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  <c r="AT3" s="16" t="s">
        <v>79</v>
      </c>
    </row>
    <row r="4" spans="2:46" ht="24.9" customHeight="1">
      <c r="B4" s="19"/>
      <c r="D4" s="20" t="s">
        <v>112</v>
      </c>
      <c r="L4" s="19"/>
      <c r="M4" s="84" t="s">
        <v>10</v>
      </c>
      <c r="AT4" s="16" t="s">
        <v>3</v>
      </c>
    </row>
    <row r="5" spans="2:46" ht="6.9" customHeight="1">
      <c r="B5" s="19"/>
      <c r="L5" s="19"/>
    </row>
    <row r="6" spans="2:46" ht="12" customHeight="1">
      <c r="B6" s="19"/>
      <c r="D6" s="25" t="s">
        <v>14</v>
      </c>
      <c r="L6" s="19"/>
    </row>
    <row r="7" spans="2:46" ht="26.25" customHeight="1">
      <c r="B7" s="19"/>
      <c r="E7" s="212" t="str">
        <f>'Rekapitulace stavby'!K6</f>
        <v xml:space="preserve"> Kulturní a kreativní centrum Kbely, Mladoboleslavská 1116, Praha 19 Kbely</v>
      </c>
      <c r="F7" s="213"/>
      <c r="G7" s="213"/>
      <c r="H7" s="213"/>
      <c r="L7" s="19"/>
    </row>
    <row r="8" spans="2:46" s="1" customFormat="1" ht="12" customHeight="1">
      <c r="B8" s="28"/>
      <c r="D8" s="25" t="s">
        <v>113</v>
      </c>
      <c r="L8" s="28"/>
    </row>
    <row r="9" spans="2:46" s="1" customFormat="1" ht="16.5" customHeight="1">
      <c r="B9" s="28"/>
      <c r="E9" s="204" t="s">
        <v>794</v>
      </c>
      <c r="F9" s="211"/>
      <c r="G9" s="211"/>
      <c r="H9" s="211"/>
      <c r="L9" s="28"/>
    </row>
    <row r="10" spans="2:46" s="1" customFormat="1">
      <c r="B10" s="28"/>
      <c r="L10" s="28"/>
    </row>
    <row r="11" spans="2:46" s="1" customFormat="1" ht="12" customHeight="1">
      <c r="B11" s="28"/>
      <c r="D11" s="25" t="s">
        <v>16</v>
      </c>
      <c r="F11" s="23" t="s">
        <v>1</v>
      </c>
      <c r="I11" s="25" t="s">
        <v>17</v>
      </c>
      <c r="J11" s="23" t="s">
        <v>1</v>
      </c>
      <c r="L11" s="28"/>
    </row>
    <row r="12" spans="2:46" s="1" customFormat="1" ht="12" customHeight="1">
      <c r="B12" s="28"/>
      <c r="D12" s="25" t="s">
        <v>18</v>
      </c>
      <c r="F12" s="23" t="s">
        <v>19</v>
      </c>
      <c r="I12" s="25" t="s">
        <v>20</v>
      </c>
      <c r="J12" s="48" t="str">
        <f>'Rekapitulace stavby'!AN8</f>
        <v>26. 8. 2024</v>
      </c>
      <c r="L12" s="28"/>
    </row>
    <row r="13" spans="2:46" s="1" customFormat="1" ht="10.8" customHeight="1">
      <c r="B13" s="28"/>
      <c r="L13" s="28"/>
    </row>
    <row r="14" spans="2:46" s="1" customFormat="1" ht="12" customHeight="1">
      <c r="B14" s="28"/>
      <c r="D14" s="25" t="s">
        <v>22</v>
      </c>
      <c r="I14" s="25" t="s">
        <v>23</v>
      </c>
      <c r="J14" s="23" t="str">
        <f>IF('Rekapitulace stavby'!AN10="","",'Rekapitulace stavby'!AN10)</f>
        <v/>
      </c>
      <c r="L14" s="28"/>
    </row>
    <row r="15" spans="2:46" s="1" customFormat="1" ht="18" customHeight="1">
      <c r="B15" s="28"/>
      <c r="E15" s="23" t="str">
        <f>IF('Rekapitulace stavby'!E11="","",'Rekapitulace stavby'!E11)</f>
        <v xml:space="preserve"> </v>
      </c>
      <c r="I15" s="25" t="s">
        <v>24</v>
      </c>
      <c r="J15" s="23" t="str">
        <f>IF('Rekapitulace stavby'!AN11="","",'Rekapitulace stavby'!AN11)</f>
        <v/>
      </c>
      <c r="L15" s="28"/>
    </row>
    <row r="16" spans="2:46" s="1" customFormat="1" ht="6.9" customHeight="1">
      <c r="B16" s="28"/>
      <c r="L16" s="28"/>
    </row>
    <row r="17" spans="2:12" s="1" customFormat="1" ht="12" customHeight="1">
      <c r="B17" s="28"/>
      <c r="D17" s="25" t="s">
        <v>25</v>
      </c>
      <c r="I17" s="25" t="s">
        <v>23</v>
      </c>
      <c r="J17" s="23" t="str">
        <f>'Rekapitulace stavby'!AN13</f>
        <v/>
      </c>
      <c r="L17" s="28"/>
    </row>
    <row r="18" spans="2:12" s="1" customFormat="1" ht="18" customHeight="1">
      <c r="B18" s="28"/>
      <c r="E18" s="198" t="str">
        <f>'Rekapitulace stavby'!E14</f>
        <v xml:space="preserve"> </v>
      </c>
      <c r="F18" s="198"/>
      <c r="G18" s="198"/>
      <c r="H18" s="198"/>
      <c r="I18" s="25" t="s">
        <v>24</v>
      </c>
      <c r="J18" s="23" t="str">
        <f>'Rekapitulace stavby'!AN14</f>
        <v/>
      </c>
      <c r="L18" s="28"/>
    </row>
    <row r="19" spans="2:12" s="1" customFormat="1" ht="6.9" customHeight="1">
      <c r="B19" s="28"/>
      <c r="L19" s="28"/>
    </row>
    <row r="20" spans="2:12" s="1" customFormat="1" ht="12" customHeight="1">
      <c r="B20" s="28"/>
      <c r="D20" s="25" t="s">
        <v>26</v>
      </c>
      <c r="I20" s="25" t="s">
        <v>23</v>
      </c>
      <c r="J20" s="23" t="str">
        <f>IF('Rekapitulace stavby'!AN16="","",'Rekapitulace stavby'!AN16)</f>
        <v/>
      </c>
      <c r="L20" s="28"/>
    </row>
    <row r="21" spans="2:12" s="1" customFormat="1" ht="18" customHeight="1">
      <c r="B21" s="28"/>
      <c r="E21" s="23" t="str">
        <f>IF('Rekapitulace stavby'!E17="","",'Rekapitulace stavby'!E17)</f>
        <v xml:space="preserve"> </v>
      </c>
      <c r="I21" s="25" t="s">
        <v>24</v>
      </c>
      <c r="J21" s="23" t="str">
        <f>IF('Rekapitulace stavby'!AN17="","",'Rekapitulace stavby'!AN17)</f>
        <v/>
      </c>
      <c r="L21" s="28"/>
    </row>
    <row r="22" spans="2:12" s="1" customFormat="1" ht="6.9" customHeight="1">
      <c r="B22" s="28"/>
      <c r="L22" s="28"/>
    </row>
    <row r="23" spans="2:12" s="1" customFormat="1" ht="12" customHeight="1">
      <c r="B23" s="28"/>
      <c r="D23" s="25" t="s">
        <v>27</v>
      </c>
      <c r="I23" s="25" t="s">
        <v>23</v>
      </c>
      <c r="J23" s="23" t="str">
        <f>IF('Rekapitulace stavby'!AN19="","",'Rekapitulace stavby'!AN19)</f>
        <v/>
      </c>
      <c r="L23" s="28"/>
    </row>
    <row r="24" spans="2:12" s="1" customFormat="1" ht="18" customHeight="1">
      <c r="B24" s="28"/>
      <c r="E24" s="23" t="str">
        <f>IF('Rekapitulace stavby'!E20="","",'Rekapitulace stavby'!E20)</f>
        <v xml:space="preserve"> </v>
      </c>
      <c r="I24" s="25" t="s">
        <v>24</v>
      </c>
      <c r="J24" s="23" t="str">
        <f>IF('Rekapitulace stavby'!AN20="","",'Rekapitulace stavby'!AN20)</f>
        <v/>
      </c>
      <c r="L24" s="28"/>
    </row>
    <row r="25" spans="2:12" s="1" customFormat="1" ht="6.9" customHeight="1">
      <c r="B25" s="28"/>
      <c r="L25" s="28"/>
    </row>
    <row r="26" spans="2:12" s="1" customFormat="1" ht="12" customHeight="1">
      <c r="B26" s="28"/>
      <c r="D26" s="25" t="s">
        <v>29</v>
      </c>
      <c r="L26" s="28"/>
    </row>
    <row r="27" spans="2:12" s="7" customFormat="1" ht="16.5" customHeight="1">
      <c r="B27" s="85"/>
      <c r="E27" s="200" t="s">
        <v>1</v>
      </c>
      <c r="F27" s="200"/>
      <c r="G27" s="200"/>
      <c r="H27" s="200"/>
      <c r="L27" s="85"/>
    </row>
    <row r="28" spans="2:12" s="1" customFormat="1" ht="6.9" customHeight="1">
      <c r="B28" s="28"/>
      <c r="L28" s="28"/>
    </row>
    <row r="29" spans="2:12" s="1" customFormat="1" ht="6.9" customHeight="1">
      <c r="B29" s="28"/>
      <c r="D29" s="49"/>
      <c r="E29" s="49"/>
      <c r="F29" s="49"/>
      <c r="G29" s="49"/>
      <c r="H29" s="49"/>
      <c r="I29" s="49"/>
      <c r="J29" s="49"/>
      <c r="K29" s="49"/>
      <c r="L29" s="28"/>
    </row>
    <row r="30" spans="2:12" s="1" customFormat="1" ht="25.35" customHeight="1">
      <c r="B30" s="28"/>
      <c r="D30" s="86" t="s">
        <v>30</v>
      </c>
      <c r="J30" s="62">
        <f>ROUND(J123, 2)</f>
        <v>0</v>
      </c>
      <c r="L30" s="28"/>
    </row>
    <row r="31" spans="2:12" s="1" customFormat="1" ht="6.9" customHeight="1">
      <c r="B31" s="28"/>
      <c r="D31" s="49"/>
      <c r="E31" s="49"/>
      <c r="F31" s="49"/>
      <c r="G31" s="49"/>
      <c r="H31" s="49"/>
      <c r="I31" s="49"/>
      <c r="J31" s="49"/>
      <c r="K31" s="49"/>
      <c r="L31" s="28"/>
    </row>
    <row r="32" spans="2:12" s="1" customFormat="1" ht="14.4" customHeight="1">
      <c r="B32" s="28"/>
      <c r="F32" s="31" t="s">
        <v>32</v>
      </c>
      <c r="I32" s="31" t="s">
        <v>31</v>
      </c>
      <c r="J32" s="31" t="s">
        <v>33</v>
      </c>
      <c r="L32" s="28"/>
    </row>
    <row r="33" spans="2:12" s="1" customFormat="1" ht="14.4" customHeight="1">
      <c r="B33" s="28"/>
      <c r="D33" s="51" t="s">
        <v>34</v>
      </c>
      <c r="E33" s="25" t="s">
        <v>35</v>
      </c>
      <c r="F33" s="87">
        <f>ROUND((SUM(BE123:BE157)),  2)</f>
        <v>0</v>
      </c>
      <c r="I33" s="88">
        <v>0.21</v>
      </c>
      <c r="J33" s="87">
        <f>ROUND(((SUM(BE123:BE157))*I33),  2)</f>
        <v>0</v>
      </c>
      <c r="L33" s="28"/>
    </row>
    <row r="34" spans="2:12" s="1" customFormat="1" ht="14.4" customHeight="1">
      <c r="B34" s="28"/>
      <c r="E34" s="25" t="s">
        <v>36</v>
      </c>
      <c r="F34" s="87">
        <f>ROUND((SUM(BF123:BF157)),  2)</f>
        <v>0</v>
      </c>
      <c r="I34" s="88">
        <v>0.12</v>
      </c>
      <c r="J34" s="87">
        <f>ROUND(((SUM(BF123:BF157))*I34),  2)</f>
        <v>0</v>
      </c>
      <c r="L34" s="28"/>
    </row>
    <row r="35" spans="2:12" s="1" customFormat="1" ht="14.4" hidden="1" customHeight="1">
      <c r="B35" s="28"/>
      <c r="E35" s="25" t="s">
        <v>37</v>
      </c>
      <c r="F35" s="87">
        <f>ROUND((SUM(BG123:BG157)),  2)</f>
        <v>0</v>
      </c>
      <c r="I35" s="88">
        <v>0.21</v>
      </c>
      <c r="J35" s="87">
        <f>0</f>
        <v>0</v>
      </c>
      <c r="L35" s="28"/>
    </row>
    <row r="36" spans="2:12" s="1" customFormat="1" ht="14.4" hidden="1" customHeight="1">
      <c r="B36" s="28"/>
      <c r="E36" s="25" t="s">
        <v>38</v>
      </c>
      <c r="F36" s="87">
        <f>ROUND((SUM(BH123:BH157)),  2)</f>
        <v>0</v>
      </c>
      <c r="I36" s="88">
        <v>0.12</v>
      </c>
      <c r="J36" s="87">
        <f>0</f>
        <v>0</v>
      </c>
      <c r="L36" s="28"/>
    </row>
    <row r="37" spans="2:12" s="1" customFormat="1" ht="14.4" hidden="1" customHeight="1">
      <c r="B37" s="28"/>
      <c r="E37" s="25" t="s">
        <v>39</v>
      </c>
      <c r="F37" s="87">
        <f>ROUND((SUM(BI123:BI157)),  2)</f>
        <v>0</v>
      </c>
      <c r="I37" s="88">
        <v>0</v>
      </c>
      <c r="J37" s="87">
        <f>0</f>
        <v>0</v>
      </c>
      <c r="L37" s="28"/>
    </row>
    <row r="38" spans="2:12" s="1" customFormat="1" ht="6.9" customHeight="1">
      <c r="B38" s="28"/>
      <c r="L38" s="28"/>
    </row>
    <row r="39" spans="2:12" s="1" customFormat="1" ht="25.35" customHeight="1">
      <c r="B39" s="28"/>
      <c r="C39" s="89"/>
      <c r="D39" s="90" t="s">
        <v>40</v>
      </c>
      <c r="E39" s="53"/>
      <c r="F39" s="53"/>
      <c r="G39" s="91" t="s">
        <v>41</v>
      </c>
      <c r="H39" s="92" t="s">
        <v>42</v>
      </c>
      <c r="I39" s="53"/>
      <c r="J39" s="93">
        <f>SUM(J30:J37)</f>
        <v>0</v>
      </c>
      <c r="K39" s="94"/>
      <c r="L39" s="28"/>
    </row>
    <row r="40" spans="2:12" s="1" customFormat="1" ht="14.4" customHeight="1">
      <c r="B40" s="28"/>
      <c r="L40" s="28"/>
    </row>
    <row r="41" spans="2:12" ht="14.4" customHeight="1">
      <c r="B41" s="19"/>
      <c r="L41" s="19"/>
    </row>
    <row r="42" spans="2:12" ht="14.4" customHeight="1">
      <c r="B42" s="19"/>
      <c r="L42" s="19"/>
    </row>
    <row r="43" spans="2:12" ht="14.4" customHeight="1">
      <c r="B43" s="19"/>
      <c r="L43" s="19"/>
    </row>
    <row r="44" spans="2:12" ht="14.4" customHeight="1">
      <c r="B44" s="19"/>
      <c r="L44" s="19"/>
    </row>
    <row r="45" spans="2:12" ht="14.4" customHeight="1">
      <c r="B45" s="19"/>
      <c r="L45" s="19"/>
    </row>
    <row r="46" spans="2:12" ht="14.4" customHeight="1">
      <c r="B46" s="19"/>
      <c r="L46" s="19"/>
    </row>
    <row r="47" spans="2:12" ht="14.4" customHeight="1">
      <c r="B47" s="19"/>
      <c r="L47" s="19"/>
    </row>
    <row r="48" spans="2:12" ht="14.4" customHeight="1">
      <c r="B48" s="19"/>
      <c r="L48" s="19"/>
    </row>
    <row r="49" spans="2:12" ht="14.4" customHeight="1">
      <c r="B49" s="19"/>
      <c r="L49" s="19"/>
    </row>
    <row r="50" spans="2:12" s="1" customFormat="1" ht="14.4" customHeight="1">
      <c r="B50" s="28"/>
      <c r="D50" s="37" t="s">
        <v>43</v>
      </c>
      <c r="E50" s="38"/>
      <c r="F50" s="38"/>
      <c r="G50" s="37" t="s">
        <v>44</v>
      </c>
      <c r="H50" s="38"/>
      <c r="I50" s="38"/>
      <c r="J50" s="38"/>
      <c r="K50" s="38"/>
      <c r="L50" s="28"/>
    </row>
    <row r="51" spans="2:12">
      <c r="B51" s="19"/>
      <c r="L51" s="19"/>
    </row>
    <row r="52" spans="2:12">
      <c r="B52" s="19"/>
      <c r="L52" s="19"/>
    </row>
    <row r="53" spans="2:12">
      <c r="B53" s="19"/>
      <c r="L53" s="19"/>
    </row>
    <row r="54" spans="2:12">
      <c r="B54" s="19"/>
      <c r="L54" s="19"/>
    </row>
    <row r="55" spans="2:12">
      <c r="B55" s="19"/>
      <c r="L55" s="19"/>
    </row>
    <row r="56" spans="2:12">
      <c r="B56" s="19"/>
      <c r="L56" s="19"/>
    </row>
    <row r="57" spans="2:12">
      <c r="B57" s="19"/>
      <c r="L57" s="19"/>
    </row>
    <row r="58" spans="2:12">
      <c r="B58" s="19"/>
      <c r="L58" s="19"/>
    </row>
    <row r="59" spans="2:12">
      <c r="B59" s="19"/>
      <c r="L59" s="19"/>
    </row>
    <row r="60" spans="2:12">
      <c r="B60" s="19"/>
      <c r="L60" s="19"/>
    </row>
    <row r="61" spans="2:12" s="1" customFormat="1" ht="13.2">
      <c r="B61" s="28"/>
      <c r="D61" s="39" t="s">
        <v>45</v>
      </c>
      <c r="E61" s="30"/>
      <c r="F61" s="95" t="s">
        <v>46</v>
      </c>
      <c r="G61" s="39" t="s">
        <v>45</v>
      </c>
      <c r="H61" s="30"/>
      <c r="I61" s="30"/>
      <c r="J61" s="96" t="s">
        <v>46</v>
      </c>
      <c r="K61" s="30"/>
      <c r="L61" s="28"/>
    </row>
    <row r="62" spans="2:12">
      <c r="B62" s="19"/>
      <c r="L62" s="19"/>
    </row>
    <row r="63" spans="2:12">
      <c r="B63" s="19"/>
      <c r="L63" s="19"/>
    </row>
    <row r="64" spans="2:12">
      <c r="B64" s="19"/>
      <c r="L64" s="19"/>
    </row>
    <row r="65" spans="2:12" s="1" customFormat="1" ht="13.2">
      <c r="B65" s="28"/>
      <c r="D65" s="37" t="s">
        <v>47</v>
      </c>
      <c r="E65" s="38"/>
      <c r="F65" s="38"/>
      <c r="G65" s="37" t="s">
        <v>48</v>
      </c>
      <c r="H65" s="38"/>
      <c r="I65" s="38"/>
      <c r="J65" s="38"/>
      <c r="K65" s="38"/>
      <c r="L65" s="28"/>
    </row>
    <row r="66" spans="2:12">
      <c r="B66" s="19"/>
      <c r="L66" s="19"/>
    </row>
    <row r="67" spans="2:12">
      <c r="B67" s="19"/>
      <c r="L67" s="19"/>
    </row>
    <row r="68" spans="2:12">
      <c r="B68" s="19"/>
      <c r="L68" s="19"/>
    </row>
    <row r="69" spans="2:12">
      <c r="B69" s="19"/>
      <c r="L69" s="19"/>
    </row>
    <row r="70" spans="2:12">
      <c r="B70" s="19"/>
      <c r="L70" s="19"/>
    </row>
    <row r="71" spans="2:12">
      <c r="B71" s="19"/>
      <c r="L71" s="19"/>
    </row>
    <row r="72" spans="2:12">
      <c r="B72" s="19"/>
      <c r="L72" s="19"/>
    </row>
    <row r="73" spans="2:12">
      <c r="B73" s="19"/>
      <c r="L73" s="19"/>
    </row>
    <row r="74" spans="2:12">
      <c r="B74" s="19"/>
      <c r="L74" s="19"/>
    </row>
    <row r="75" spans="2:12">
      <c r="B75" s="19"/>
      <c r="L75" s="19"/>
    </row>
    <row r="76" spans="2:12" s="1" customFormat="1" ht="13.2">
      <c r="B76" s="28"/>
      <c r="D76" s="39" t="s">
        <v>45</v>
      </c>
      <c r="E76" s="30"/>
      <c r="F76" s="95" t="s">
        <v>46</v>
      </c>
      <c r="G76" s="39" t="s">
        <v>45</v>
      </c>
      <c r="H76" s="30"/>
      <c r="I76" s="30"/>
      <c r="J76" s="96" t="s">
        <v>46</v>
      </c>
      <c r="K76" s="30"/>
      <c r="L76" s="28"/>
    </row>
    <row r="77" spans="2:12" s="1" customFormat="1" ht="14.4" customHeight="1">
      <c r="B77" s="40"/>
      <c r="C77" s="41"/>
      <c r="D77" s="41"/>
      <c r="E77" s="41"/>
      <c r="F77" s="41"/>
      <c r="G77" s="41"/>
      <c r="H77" s="41"/>
      <c r="I77" s="41"/>
      <c r="J77" s="41"/>
      <c r="K77" s="41"/>
      <c r="L77" s="28"/>
    </row>
    <row r="81" spans="2:47" s="1" customFormat="1" ht="6.9" customHeight="1">
      <c r="B81" s="42"/>
      <c r="C81" s="43"/>
      <c r="D81" s="43"/>
      <c r="E81" s="43"/>
      <c r="F81" s="43"/>
      <c r="G81" s="43"/>
      <c r="H81" s="43"/>
      <c r="I81" s="43"/>
      <c r="J81" s="43"/>
      <c r="K81" s="43"/>
      <c r="L81" s="28"/>
    </row>
    <row r="82" spans="2:47" s="1" customFormat="1" ht="24.9" customHeight="1">
      <c r="B82" s="28"/>
      <c r="C82" s="20" t="s">
        <v>115</v>
      </c>
      <c r="L82" s="28"/>
    </row>
    <row r="83" spans="2:47" s="1" customFormat="1" ht="6.9" customHeight="1">
      <c r="B83" s="28"/>
      <c r="L83" s="28"/>
    </row>
    <row r="84" spans="2:47" s="1" customFormat="1" ht="12" customHeight="1">
      <c r="B84" s="28"/>
      <c r="C84" s="25" t="s">
        <v>14</v>
      </c>
      <c r="L84" s="28"/>
    </row>
    <row r="85" spans="2:47" s="1" customFormat="1" ht="26.25" customHeight="1">
      <c r="B85" s="28"/>
      <c r="E85" s="212" t="str">
        <f>E7</f>
        <v xml:space="preserve"> Kulturní a kreativní centrum Kbely, Mladoboleslavská 1116, Praha 19 Kbely</v>
      </c>
      <c r="F85" s="213"/>
      <c r="G85" s="213"/>
      <c r="H85" s="213"/>
      <c r="L85" s="28"/>
    </row>
    <row r="86" spans="2:47" s="1" customFormat="1" ht="12" customHeight="1">
      <c r="B86" s="28"/>
      <c r="C86" s="25" t="s">
        <v>113</v>
      </c>
      <c r="L86" s="28"/>
    </row>
    <row r="87" spans="2:47" s="1" customFormat="1" ht="16.5" customHeight="1">
      <c r="B87" s="28"/>
      <c r="E87" s="204" t="str">
        <f>E9</f>
        <v>2 - UT</v>
      </c>
      <c r="F87" s="211"/>
      <c r="G87" s="211"/>
      <c r="H87" s="211"/>
      <c r="L87" s="28"/>
    </row>
    <row r="88" spans="2:47" s="1" customFormat="1" ht="6.9" customHeight="1">
      <c r="B88" s="28"/>
      <c r="L88" s="28"/>
    </row>
    <row r="89" spans="2:47" s="1" customFormat="1" ht="12" customHeight="1">
      <c r="B89" s="28"/>
      <c r="C89" s="25" t="s">
        <v>18</v>
      </c>
      <c r="F89" s="23" t="str">
        <f>F12</f>
        <v xml:space="preserve"> </v>
      </c>
      <c r="I89" s="25" t="s">
        <v>20</v>
      </c>
      <c r="J89" s="48" t="str">
        <f>IF(J12="","",J12)</f>
        <v>26. 8. 2024</v>
      </c>
      <c r="L89" s="28"/>
    </row>
    <row r="90" spans="2:47" s="1" customFormat="1" ht="6.9" customHeight="1">
      <c r="B90" s="28"/>
      <c r="L90" s="28"/>
    </row>
    <row r="91" spans="2:47" s="1" customFormat="1" ht="15.15" customHeight="1">
      <c r="B91" s="28"/>
      <c r="C91" s="25" t="s">
        <v>22</v>
      </c>
      <c r="F91" s="23" t="str">
        <f>E15</f>
        <v xml:space="preserve"> </v>
      </c>
      <c r="I91" s="25" t="s">
        <v>26</v>
      </c>
      <c r="J91" s="26" t="str">
        <f>E21</f>
        <v xml:space="preserve"> </v>
      </c>
      <c r="L91" s="28"/>
    </row>
    <row r="92" spans="2:47" s="1" customFormat="1" ht="15.15" customHeight="1">
      <c r="B92" s="28"/>
      <c r="C92" s="25" t="s">
        <v>25</v>
      </c>
      <c r="F92" s="23" t="str">
        <f>IF(E18="","",E18)</f>
        <v xml:space="preserve"> </v>
      </c>
      <c r="I92" s="25" t="s">
        <v>27</v>
      </c>
      <c r="J92" s="26" t="str">
        <f>E24</f>
        <v xml:space="preserve"> </v>
      </c>
      <c r="L92" s="28"/>
    </row>
    <row r="93" spans="2:47" s="1" customFormat="1" ht="10.35" customHeight="1">
      <c r="B93" s="28"/>
      <c r="L93" s="28"/>
    </row>
    <row r="94" spans="2:47" s="1" customFormat="1" ht="29.25" customHeight="1">
      <c r="B94" s="28"/>
      <c r="C94" s="97" t="s">
        <v>116</v>
      </c>
      <c r="D94" s="89"/>
      <c r="E94" s="89"/>
      <c r="F94" s="89"/>
      <c r="G94" s="89"/>
      <c r="H94" s="89"/>
      <c r="I94" s="89"/>
      <c r="J94" s="98" t="s">
        <v>117</v>
      </c>
      <c r="K94" s="89"/>
      <c r="L94" s="28"/>
    </row>
    <row r="95" spans="2:47" s="1" customFormat="1" ht="10.35" customHeight="1">
      <c r="B95" s="28"/>
      <c r="L95" s="28"/>
    </row>
    <row r="96" spans="2:47" s="1" customFormat="1" ht="22.8" customHeight="1">
      <c r="B96" s="28"/>
      <c r="C96" s="99" t="s">
        <v>118</v>
      </c>
      <c r="J96" s="62">
        <f>J123</f>
        <v>0</v>
      </c>
      <c r="L96" s="28"/>
      <c r="AU96" s="16" t="s">
        <v>119</v>
      </c>
    </row>
    <row r="97" spans="2:12" s="8" customFormat="1" ht="24.9" customHeight="1">
      <c r="B97" s="100"/>
      <c r="D97" s="101" t="s">
        <v>795</v>
      </c>
      <c r="E97" s="102"/>
      <c r="F97" s="102"/>
      <c r="G97" s="102"/>
      <c r="H97" s="102"/>
      <c r="I97" s="102"/>
      <c r="J97" s="103">
        <f>J124</f>
        <v>0</v>
      </c>
      <c r="L97" s="100"/>
    </row>
    <row r="98" spans="2:12" s="8" customFormat="1" ht="24.9" customHeight="1">
      <c r="B98" s="100"/>
      <c r="D98" s="101" t="s">
        <v>796</v>
      </c>
      <c r="E98" s="102"/>
      <c r="F98" s="102"/>
      <c r="G98" s="102"/>
      <c r="H98" s="102"/>
      <c r="I98" s="102"/>
      <c r="J98" s="103">
        <f>J125</f>
        <v>0</v>
      </c>
      <c r="L98" s="100"/>
    </row>
    <row r="99" spans="2:12" s="8" customFormat="1" ht="24.9" customHeight="1">
      <c r="B99" s="100"/>
      <c r="D99" s="101" t="s">
        <v>797</v>
      </c>
      <c r="E99" s="102"/>
      <c r="F99" s="102"/>
      <c r="G99" s="102"/>
      <c r="H99" s="102"/>
      <c r="I99" s="102"/>
      <c r="J99" s="103">
        <f>J126</f>
        <v>0</v>
      </c>
      <c r="L99" s="100"/>
    </row>
    <row r="100" spans="2:12" s="8" customFormat="1" ht="24.9" customHeight="1">
      <c r="B100" s="100"/>
      <c r="D100" s="101" t="s">
        <v>798</v>
      </c>
      <c r="E100" s="102"/>
      <c r="F100" s="102"/>
      <c r="G100" s="102"/>
      <c r="H100" s="102"/>
      <c r="I100" s="102"/>
      <c r="J100" s="103">
        <f>J134</f>
        <v>0</v>
      </c>
      <c r="L100" s="100"/>
    </row>
    <row r="101" spans="2:12" s="8" customFormat="1" ht="24.9" customHeight="1">
      <c r="B101" s="100"/>
      <c r="D101" s="101" t="s">
        <v>799</v>
      </c>
      <c r="E101" s="102"/>
      <c r="F101" s="102"/>
      <c r="G101" s="102"/>
      <c r="H101" s="102"/>
      <c r="I101" s="102"/>
      <c r="J101" s="103">
        <f>J135</f>
        <v>0</v>
      </c>
      <c r="L101" s="100"/>
    </row>
    <row r="102" spans="2:12" s="8" customFormat="1" ht="24.9" customHeight="1">
      <c r="B102" s="100"/>
      <c r="D102" s="101" t="s">
        <v>800</v>
      </c>
      <c r="E102" s="102"/>
      <c r="F102" s="102"/>
      <c r="G102" s="102"/>
      <c r="H102" s="102"/>
      <c r="I102" s="102"/>
      <c r="J102" s="103">
        <f>J139</f>
        <v>0</v>
      </c>
      <c r="L102" s="100"/>
    </row>
    <row r="103" spans="2:12" s="8" customFormat="1" ht="24.9" customHeight="1">
      <c r="B103" s="100"/>
      <c r="D103" s="101" t="s">
        <v>801</v>
      </c>
      <c r="E103" s="102"/>
      <c r="F103" s="102"/>
      <c r="G103" s="102"/>
      <c r="H103" s="102"/>
      <c r="I103" s="102"/>
      <c r="J103" s="103">
        <f>J143</f>
        <v>0</v>
      </c>
      <c r="L103" s="100"/>
    </row>
    <row r="104" spans="2:12" s="1" customFormat="1" ht="21.75" customHeight="1">
      <c r="B104" s="28"/>
      <c r="L104" s="28"/>
    </row>
    <row r="105" spans="2:12" s="1" customFormat="1" ht="6.9" customHeight="1">
      <c r="B105" s="40"/>
      <c r="C105" s="41"/>
      <c r="D105" s="41"/>
      <c r="E105" s="41"/>
      <c r="F105" s="41"/>
      <c r="G105" s="41"/>
      <c r="H105" s="41"/>
      <c r="I105" s="41"/>
      <c r="J105" s="41"/>
      <c r="K105" s="41"/>
      <c r="L105" s="28"/>
    </row>
    <row r="109" spans="2:12" s="1" customFormat="1" ht="6.9" customHeight="1">
      <c r="B109" s="42"/>
      <c r="C109" s="43"/>
      <c r="D109" s="43"/>
      <c r="E109" s="43"/>
      <c r="F109" s="43"/>
      <c r="G109" s="43"/>
      <c r="H109" s="43"/>
      <c r="I109" s="43"/>
      <c r="J109" s="43"/>
      <c r="K109" s="43"/>
      <c r="L109" s="28"/>
    </row>
    <row r="110" spans="2:12" s="1" customFormat="1" ht="24.9" customHeight="1">
      <c r="B110" s="28"/>
      <c r="C110" s="20" t="s">
        <v>142</v>
      </c>
      <c r="L110" s="28"/>
    </row>
    <row r="111" spans="2:12" s="1" customFormat="1" ht="6.9" customHeight="1">
      <c r="B111" s="28"/>
      <c r="L111" s="28"/>
    </row>
    <row r="112" spans="2:12" s="1" customFormat="1" ht="12" customHeight="1">
      <c r="B112" s="28"/>
      <c r="C112" s="25" t="s">
        <v>14</v>
      </c>
      <c r="L112" s="28"/>
    </row>
    <row r="113" spans="2:65" s="1" customFormat="1" ht="26.25" customHeight="1">
      <c r="B113" s="28"/>
      <c r="E113" s="212" t="str">
        <f>E7</f>
        <v xml:space="preserve"> Kulturní a kreativní centrum Kbely, Mladoboleslavská 1116, Praha 19 Kbely</v>
      </c>
      <c r="F113" s="213"/>
      <c r="G113" s="213"/>
      <c r="H113" s="213"/>
      <c r="L113" s="28"/>
    </row>
    <row r="114" spans="2:65" s="1" customFormat="1" ht="12" customHeight="1">
      <c r="B114" s="28"/>
      <c r="C114" s="25" t="s">
        <v>113</v>
      </c>
      <c r="L114" s="28"/>
    </row>
    <row r="115" spans="2:65" s="1" customFormat="1" ht="16.5" customHeight="1">
      <c r="B115" s="28"/>
      <c r="E115" s="204" t="str">
        <f>E9</f>
        <v>2 - UT</v>
      </c>
      <c r="F115" s="211"/>
      <c r="G115" s="211"/>
      <c r="H115" s="211"/>
      <c r="L115" s="28"/>
    </row>
    <row r="116" spans="2:65" s="1" customFormat="1" ht="6.9" customHeight="1">
      <c r="B116" s="28"/>
      <c r="L116" s="28"/>
    </row>
    <row r="117" spans="2:65" s="1" customFormat="1" ht="12" customHeight="1">
      <c r="B117" s="28"/>
      <c r="C117" s="25" t="s">
        <v>18</v>
      </c>
      <c r="F117" s="23" t="str">
        <f>F12</f>
        <v xml:space="preserve"> </v>
      </c>
      <c r="I117" s="25" t="s">
        <v>20</v>
      </c>
      <c r="J117" s="48" t="str">
        <f>IF(J12="","",J12)</f>
        <v>26. 8. 2024</v>
      </c>
      <c r="L117" s="28"/>
    </row>
    <row r="118" spans="2:65" s="1" customFormat="1" ht="6.9" customHeight="1">
      <c r="B118" s="28"/>
      <c r="L118" s="28"/>
    </row>
    <row r="119" spans="2:65" s="1" customFormat="1" ht="15.15" customHeight="1">
      <c r="B119" s="28"/>
      <c r="C119" s="25" t="s">
        <v>22</v>
      </c>
      <c r="F119" s="23" t="str">
        <f>E15</f>
        <v xml:space="preserve"> </v>
      </c>
      <c r="I119" s="25" t="s">
        <v>26</v>
      </c>
      <c r="J119" s="26" t="str">
        <f>E21</f>
        <v xml:space="preserve"> </v>
      </c>
      <c r="L119" s="28"/>
    </row>
    <row r="120" spans="2:65" s="1" customFormat="1" ht="15.15" customHeight="1">
      <c r="B120" s="28"/>
      <c r="C120" s="25" t="s">
        <v>25</v>
      </c>
      <c r="F120" s="23" t="str">
        <f>IF(E18="","",E18)</f>
        <v xml:space="preserve"> </v>
      </c>
      <c r="I120" s="25" t="s">
        <v>27</v>
      </c>
      <c r="J120" s="26" t="str">
        <f>E24</f>
        <v xml:space="preserve"> </v>
      </c>
      <c r="L120" s="28"/>
    </row>
    <row r="121" spans="2:65" s="1" customFormat="1" ht="10.35" customHeight="1">
      <c r="B121" s="28"/>
      <c r="L121" s="28"/>
    </row>
    <row r="122" spans="2:65" s="10" customFormat="1" ht="29.25" customHeight="1">
      <c r="B122" s="108"/>
      <c r="C122" s="109" t="s">
        <v>143</v>
      </c>
      <c r="D122" s="110" t="s">
        <v>55</v>
      </c>
      <c r="E122" s="110" t="s">
        <v>51</v>
      </c>
      <c r="F122" s="110" t="s">
        <v>52</v>
      </c>
      <c r="G122" s="110" t="s">
        <v>144</v>
      </c>
      <c r="H122" s="110" t="s">
        <v>145</v>
      </c>
      <c r="I122" s="110" t="s">
        <v>146</v>
      </c>
      <c r="J122" s="111" t="s">
        <v>117</v>
      </c>
      <c r="K122" s="112" t="s">
        <v>147</v>
      </c>
      <c r="L122" s="108"/>
      <c r="M122" s="55" t="s">
        <v>1</v>
      </c>
      <c r="N122" s="56" t="s">
        <v>34</v>
      </c>
      <c r="O122" s="56" t="s">
        <v>148</v>
      </c>
      <c r="P122" s="56" t="s">
        <v>149</v>
      </c>
      <c r="Q122" s="56" t="s">
        <v>150</v>
      </c>
      <c r="R122" s="56" t="s">
        <v>151</v>
      </c>
      <c r="S122" s="56" t="s">
        <v>152</v>
      </c>
      <c r="T122" s="57" t="s">
        <v>153</v>
      </c>
    </row>
    <row r="123" spans="2:65" s="1" customFormat="1" ht="22.8" customHeight="1">
      <c r="B123" s="28"/>
      <c r="C123" s="60" t="s">
        <v>154</v>
      </c>
      <c r="J123" s="113">
        <f>BK123</f>
        <v>0</v>
      </c>
      <c r="L123" s="28"/>
      <c r="M123" s="58"/>
      <c r="N123" s="49"/>
      <c r="O123" s="49"/>
      <c r="P123" s="114">
        <f>P124+P125+P126+P134+P135+P139+P143</f>
        <v>0</v>
      </c>
      <c r="Q123" s="49"/>
      <c r="R123" s="114">
        <f>R124+R125+R126+R134+R135+R139+R143</f>
        <v>0</v>
      </c>
      <c r="S123" s="49"/>
      <c r="T123" s="115">
        <f>T124+T125+T126+T134+T135+T139+T143</f>
        <v>0</v>
      </c>
      <c r="AT123" s="16" t="s">
        <v>69</v>
      </c>
      <c r="AU123" s="16" t="s">
        <v>119</v>
      </c>
      <c r="BK123" s="116">
        <f>BK124+BK125+BK126+BK134+BK135+BK139+BK143</f>
        <v>0</v>
      </c>
    </row>
    <row r="124" spans="2:65" s="11" customFormat="1" ht="25.95" customHeight="1">
      <c r="B124" s="117"/>
      <c r="D124" s="118" t="s">
        <v>69</v>
      </c>
      <c r="E124" s="119" t="s">
        <v>802</v>
      </c>
      <c r="F124" s="119" t="s">
        <v>803</v>
      </c>
      <c r="J124" s="120">
        <f>BK124</f>
        <v>0</v>
      </c>
      <c r="L124" s="117"/>
      <c r="M124" s="121"/>
      <c r="P124" s="122">
        <v>0</v>
      </c>
      <c r="R124" s="122">
        <v>0</v>
      </c>
      <c r="T124" s="123">
        <v>0</v>
      </c>
      <c r="AR124" s="118" t="s">
        <v>75</v>
      </c>
      <c r="AT124" s="124" t="s">
        <v>69</v>
      </c>
      <c r="AU124" s="124" t="s">
        <v>70</v>
      </c>
      <c r="AY124" s="118" t="s">
        <v>157</v>
      </c>
      <c r="BK124" s="125">
        <v>0</v>
      </c>
    </row>
    <row r="125" spans="2:65" s="11" customFormat="1" ht="25.95" customHeight="1">
      <c r="B125" s="117"/>
      <c r="D125" s="118" t="s">
        <v>69</v>
      </c>
      <c r="E125" s="119" t="s">
        <v>804</v>
      </c>
      <c r="F125" s="119" t="s">
        <v>805</v>
      </c>
      <c r="J125" s="120">
        <f>BK125</f>
        <v>0</v>
      </c>
      <c r="L125" s="117"/>
      <c r="M125" s="121"/>
      <c r="P125" s="122">
        <v>0</v>
      </c>
      <c r="R125" s="122">
        <v>0</v>
      </c>
      <c r="T125" s="123">
        <v>0</v>
      </c>
      <c r="AR125" s="118" t="s">
        <v>75</v>
      </c>
      <c r="AT125" s="124" t="s">
        <v>69</v>
      </c>
      <c r="AU125" s="124" t="s">
        <v>70</v>
      </c>
      <c r="AY125" s="118" t="s">
        <v>157</v>
      </c>
      <c r="BK125" s="125">
        <v>0</v>
      </c>
    </row>
    <row r="126" spans="2:65" s="11" customFormat="1" ht="25.95" customHeight="1">
      <c r="B126" s="117"/>
      <c r="D126" s="118" t="s">
        <v>69</v>
      </c>
      <c r="E126" s="119" t="s">
        <v>806</v>
      </c>
      <c r="F126" s="119" t="s">
        <v>807</v>
      </c>
      <c r="J126" s="120">
        <f>BK126</f>
        <v>0</v>
      </c>
      <c r="L126" s="117"/>
      <c r="M126" s="121"/>
      <c r="P126" s="122">
        <f>SUM(P127:P133)</f>
        <v>0</v>
      </c>
      <c r="R126" s="122">
        <f>SUM(R127:R133)</f>
        <v>0</v>
      </c>
      <c r="T126" s="123">
        <f>SUM(T127:T133)</f>
        <v>0</v>
      </c>
      <c r="AR126" s="118" t="s">
        <v>75</v>
      </c>
      <c r="AT126" s="124" t="s">
        <v>69</v>
      </c>
      <c r="AU126" s="124" t="s">
        <v>70</v>
      </c>
      <c r="AY126" s="118" t="s">
        <v>157</v>
      </c>
      <c r="BK126" s="125">
        <f>SUM(BK127:BK133)</f>
        <v>0</v>
      </c>
    </row>
    <row r="127" spans="2:65" s="1" customFormat="1" ht="16.5" customHeight="1">
      <c r="B127" s="128"/>
      <c r="C127" s="129" t="s">
        <v>75</v>
      </c>
      <c r="D127" s="129" t="s">
        <v>159</v>
      </c>
      <c r="E127" s="130" t="s">
        <v>808</v>
      </c>
      <c r="F127" s="131" t="s">
        <v>809</v>
      </c>
      <c r="G127" s="132" t="s">
        <v>443</v>
      </c>
      <c r="H127" s="133">
        <v>2</v>
      </c>
      <c r="I127" s="134"/>
      <c r="J127" s="134">
        <f t="shared" ref="J127:J133" si="0">ROUND(I127*H127,2)</f>
        <v>0</v>
      </c>
      <c r="K127" s="135"/>
      <c r="L127" s="28"/>
      <c r="M127" s="136" t="s">
        <v>1</v>
      </c>
      <c r="N127" s="137" t="s">
        <v>35</v>
      </c>
      <c r="O127" s="138">
        <v>0</v>
      </c>
      <c r="P127" s="138">
        <f t="shared" ref="P127:P133" si="1">O127*H127</f>
        <v>0</v>
      </c>
      <c r="Q127" s="138">
        <v>0</v>
      </c>
      <c r="R127" s="138">
        <f t="shared" ref="R127:R133" si="2">Q127*H127</f>
        <v>0</v>
      </c>
      <c r="S127" s="138">
        <v>0</v>
      </c>
      <c r="T127" s="139">
        <f t="shared" ref="T127:T133" si="3">S127*H127</f>
        <v>0</v>
      </c>
      <c r="AR127" s="140" t="s">
        <v>85</v>
      </c>
      <c r="AT127" s="140" t="s">
        <v>159</v>
      </c>
      <c r="AU127" s="140" t="s">
        <v>75</v>
      </c>
      <c r="AY127" s="16" t="s">
        <v>157</v>
      </c>
      <c r="BE127" s="141">
        <f t="shared" ref="BE127:BE133" si="4">IF(N127="základní",J127,0)</f>
        <v>0</v>
      </c>
      <c r="BF127" s="141">
        <f t="shared" ref="BF127:BF133" si="5">IF(N127="snížená",J127,0)</f>
        <v>0</v>
      </c>
      <c r="BG127" s="141">
        <f t="shared" ref="BG127:BG133" si="6">IF(N127="zákl. přenesená",J127,0)</f>
        <v>0</v>
      </c>
      <c r="BH127" s="141">
        <f t="shared" ref="BH127:BH133" si="7">IF(N127="sníž. přenesená",J127,0)</f>
        <v>0</v>
      </c>
      <c r="BI127" s="141">
        <f t="shared" ref="BI127:BI133" si="8">IF(N127="nulová",J127,0)</f>
        <v>0</v>
      </c>
      <c r="BJ127" s="16" t="s">
        <v>75</v>
      </c>
      <c r="BK127" s="141">
        <f t="shared" ref="BK127:BK133" si="9">ROUND(I127*H127,2)</f>
        <v>0</v>
      </c>
      <c r="BL127" s="16" t="s">
        <v>85</v>
      </c>
      <c r="BM127" s="140" t="s">
        <v>79</v>
      </c>
    </row>
    <row r="128" spans="2:65" s="1" customFormat="1" ht="16.5" customHeight="1">
      <c r="B128" s="128"/>
      <c r="C128" s="129" t="s">
        <v>79</v>
      </c>
      <c r="D128" s="129" t="s">
        <v>159</v>
      </c>
      <c r="E128" s="130" t="s">
        <v>810</v>
      </c>
      <c r="F128" s="131" t="s">
        <v>811</v>
      </c>
      <c r="G128" s="132" t="s">
        <v>443</v>
      </c>
      <c r="H128" s="133">
        <v>2</v>
      </c>
      <c r="I128" s="134"/>
      <c r="J128" s="134">
        <f t="shared" si="0"/>
        <v>0</v>
      </c>
      <c r="K128" s="135"/>
      <c r="L128" s="28"/>
      <c r="M128" s="136" t="s">
        <v>1</v>
      </c>
      <c r="N128" s="137" t="s">
        <v>35</v>
      </c>
      <c r="O128" s="138">
        <v>0</v>
      </c>
      <c r="P128" s="138">
        <f t="shared" si="1"/>
        <v>0</v>
      </c>
      <c r="Q128" s="138">
        <v>0</v>
      </c>
      <c r="R128" s="138">
        <f t="shared" si="2"/>
        <v>0</v>
      </c>
      <c r="S128" s="138">
        <v>0</v>
      </c>
      <c r="T128" s="139">
        <f t="shared" si="3"/>
        <v>0</v>
      </c>
      <c r="AR128" s="140" t="s">
        <v>85</v>
      </c>
      <c r="AT128" s="140" t="s">
        <v>159</v>
      </c>
      <c r="AU128" s="140" t="s">
        <v>75</v>
      </c>
      <c r="AY128" s="16" t="s">
        <v>157</v>
      </c>
      <c r="BE128" s="141">
        <f t="shared" si="4"/>
        <v>0</v>
      </c>
      <c r="BF128" s="141">
        <f t="shared" si="5"/>
        <v>0</v>
      </c>
      <c r="BG128" s="141">
        <f t="shared" si="6"/>
        <v>0</v>
      </c>
      <c r="BH128" s="141">
        <f t="shared" si="7"/>
        <v>0</v>
      </c>
      <c r="BI128" s="141">
        <f t="shared" si="8"/>
        <v>0</v>
      </c>
      <c r="BJ128" s="16" t="s">
        <v>75</v>
      </c>
      <c r="BK128" s="141">
        <f t="shared" si="9"/>
        <v>0</v>
      </c>
      <c r="BL128" s="16" t="s">
        <v>85</v>
      </c>
      <c r="BM128" s="140" t="s">
        <v>85</v>
      </c>
    </row>
    <row r="129" spans="2:65" s="1" customFormat="1" ht="16.5" customHeight="1">
      <c r="B129" s="128"/>
      <c r="C129" s="129" t="s">
        <v>82</v>
      </c>
      <c r="D129" s="129" t="s">
        <v>159</v>
      </c>
      <c r="E129" s="130" t="s">
        <v>812</v>
      </c>
      <c r="F129" s="131" t="s">
        <v>813</v>
      </c>
      <c r="G129" s="132" t="s">
        <v>443</v>
      </c>
      <c r="H129" s="133">
        <v>1</v>
      </c>
      <c r="I129" s="134"/>
      <c r="J129" s="134">
        <f t="shared" si="0"/>
        <v>0</v>
      </c>
      <c r="K129" s="135"/>
      <c r="L129" s="28"/>
      <c r="M129" s="136" t="s">
        <v>1</v>
      </c>
      <c r="N129" s="137" t="s">
        <v>35</v>
      </c>
      <c r="O129" s="138">
        <v>0</v>
      </c>
      <c r="P129" s="138">
        <f t="shared" si="1"/>
        <v>0</v>
      </c>
      <c r="Q129" s="138">
        <v>0</v>
      </c>
      <c r="R129" s="138">
        <f t="shared" si="2"/>
        <v>0</v>
      </c>
      <c r="S129" s="138">
        <v>0</v>
      </c>
      <c r="T129" s="139">
        <f t="shared" si="3"/>
        <v>0</v>
      </c>
      <c r="AR129" s="140" t="s">
        <v>85</v>
      </c>
      <c r="AT129" s="140" t="s">
        <v>159</v>
      </c>
      <c r="AU129" s="140" t="s">
        <v>75</v>
      </c>
      <c r="AY129" s="16" t="s">
        <v>157</v>
      </c>
      <c r="BE129" s="141">
        <f t="shared" si="4"/>
        <v>0</v>
      </c>
      <c r="BF129" s="141">
        <f t="shared" si="5"/>
        <v>0</v>
      </c>
      <c r="BG129" s="141">
        <f t="shared" si="6"/>
        <v>0</v>
      </c>
      <c r="BH129" s="141">
        <f t="shared" si="7"/>
        <v>0</v>
      </c>
      <c r="BI129" s="141">
        <f t="shared" si="8"/>
        <v>0</v>
      </c>
      <c r="BJ129" s="16" t="s">
        <v>75</v>
      </c>
      <c r="BK129" s="141">
        <f t="shared" si="9"/>
        <v>0</v>
      </c>
      <c r="BL129" s="16" t="s">
        <v>85</v>
      </c>
      <c r="BM129" s="140" t="s">
        <v>91</v>
      </c>
    </row>
    <row r="130" spans="2:65" s="1" customFormat="1" ht="24.15" customHeight="1">
      <c r="B130" s="128"/>
      <c r="C130" s="129" t="s">
        <v>85</v>
      </c>
      <c r="D130" s="129" t="s">
        <v>159</v>
      </c>
      <c r="E130" s="130" t="s">
        <v>814</v>
      </c>
      <c r="F130" s="131" t="s">
        <v>815</v>
      </c>
      <c r="G130" s="132" t="s">
        <v>443</v>
      </c>
      <c r="H130" s="133">
        <v>5</v>
      </c>
      <c r="I130" s="134"/>
      <c r="J130" s="134">
        <f t="shared" si="0"/>
        <v>0</v>
      </c>
      <c r="K130" s="135"/>
      <c r="L130" s="28"/>
      <c r="M130" s="136" t="s">
        <v>1</v>
      </c>
      <c r="N130" s="137" t="s">
        <v>35</v>
      </c>
      <c r="O130" s="138">
        <v>0</v>
      </c>
      <c r="P130" s="138">
        <f t="shared" si="1"/>
        <v>0</v>
      </c>
      <c r="Q130" s="138">
        <v>0</v>
      </c>
      <c r="R130" s="138">
        <f t="shared" si="2"/>
        <v>0</v>
      </c>
      <c r="S130" s="138">
        <v>0</v>
      </c>
      <c r="T130" s="139">
        <f t="shared" si="3"/>
        <v>0</v>
      </c>
      <c r="AR130" s="140" t="s">
        <v>85</v>
      </c>
      <c r="AT130" s="140" t="s">
        <v>159</v>
      </c>
      <c r="AU130" s="140" t="s">
        <v>75</v>
      </c>
      <c r="AY130" s="16" t="s">
        <v>157</v>
      </c>
      <c r="BE130" s="141">
        <f t="shared" si="4"/>
        <v>0</v>
      </c>
      <c r="BF130" s="141">
        <f t="shared" si="5"/>
        <v>0</v>
      </c>
      <c r="BG130" s="141">
        <f t="shared" si="6"/>
        <v>0</v>
      </c>
      <c r="BH130" s="141">
        <f t="shared" si="7"/>
        <v>0</v>
      </c>
      <c r="BI130" s="141">
        <f t="shared" si="8"/>
        <v>0</v>
      </c>
      <c r="BJ130" s="16" t="s">
        <v>75</v>
      </c>
      <c r="BK130" s="141">
        <f t="shared" si="9"/>
        <v>0</v>
      </c>
      <c r="BL130" s="16" t="s">
        <v>85</v>
      </c>
      <c r="BM130" s="140" t="s">
        <v>177</v>
      </c>
    </row>
    <row r="131" spans="2:65" s="1" customFormat="1" ht="44.25" customHeight="1">
      <c r="B131" s="128"/>
      <c r="C131" s="129" t="s">
        <v>88</v>
      </c>
      <c r="D131" s="129" t="s">
        <v>159</v>
      </c>
      <c r="E131" s="130" t="s">
        <v>816</v>
      </c>
      <c r="F131" s="131" t="s">
        <v>817</v>
      </c>
      <c r="G131" s="132" t="s">
        <v>443</v>
      </c>
      <c r="H131" s="133">
        <v>5</v>
      </c>
      <c r="I131" s="134"/>
      <c r="J131" s="134">
        <f t="shared" si="0"/>
        <v>0</v>
      </c>
      <c r="K131" s="135"/>
      <c r="L131" s="28"/>
      <c r="M131" s="136" t="s">
        <v>1</v>
      </c>
      <c r="N131" s="137" t="s">
        <v>35</v>
      </c>
      <c r="O131" s="138">
        <v>0</v>
      </c>
      <c r="P131" s="138">
        <f t="shared" si="1"/>
        <v>0</v>
      </c>
      <c r="Q131" s="138">
        <v>0</v>
      </c>
      <c r="R131" s="138">
        <f t="shared" si="2"/>
        <v>0</v>
      </c>
      <c r="S131" s="138">
        <v>0</v>
      </c>
      <c r="T131" s="139">
        <f t="shared" si="3"/>
        <v>0</v>
      </c>
      <c r="AR131" s="140" t="s">
        <v>85</v>
      </c>
      <c r="AT131" s="140" t="s">
        <v>159</v>
      </c>
      <c r="AU131" s="140" t="s">
        <v>75</v>
      </c>
      <c r="AY131" s="16" t="s">
        <v>157</v>
      </c>
      <c r="BE131" s="141">
        <f t="shared" si="4"/>
        <v>0</v>
      </c>
      <c r="BF131" s="141">
        <f t="shared" si="5"/>
        <v>0</v>
      </c>
      <c r="BG131" s="141">
        <f t="shared" si="6"/>
        <v>0</v>
      </c>
      <c r="BH131" s="141">
        <f t="shared" si="7"/>
        <v>0</v>
      </c>
      <c r="BI131" s="141">
        <f t="shared" si="8"/>
        <v>0</v>
      </c>
      <c r="BJ131" s="16" t="s">
        <v>75</v>
      </c>
      <c r="BK131" s="141">
        <f t="shared" si="9"/>
        <v>0</v>
      </c>
      <c r="BL131" s="16" t="s">
        <v>85</v>
      </c>
      <c r="BM131" s="140" t="s">
        <v>103</v>
      </c>
    </row>
    <row r="132" spans="2:65" s="1" customFormat="1" ht="16.5" customHeight="1">
      <c r="B132" s="128"/>
      <c r="C132" s="129" t="s">
        <v>91</v>
      </c>
      <c r="D132" s="129" t="s">
        <v>159</v>
      </c>
      <c r="E132" s="130" t="s">
        <v>818</v>
      </c>
      <c r="F132" s="131" t="s">
        <v>819</v>
      </c>
      <c r="G132" s="132" t="s">
        <v>443</v>
      </c>
      <c r="H132" s="133">
        <v>10</v>
      </c>
      <c r="I132" s="134"/>
      <c r="J132" s="134">
        <f t="shared" si="0"/>
        <v>0</v>
      </c>
      <c r="K132" s="135"/>
      <c r="L132" s="28"/>
      <c r="M132" s="136" t="s">
        <v>1</v>
      </c>
      <c r="N132" s="137" t="s">
        <v>35</v>
      </c>
      <c r="O132" s="138">
        <v>0</v>
      </c>
      <c r="P132" s="138">
        <f t="shared" si="1"/>
        <v>0</v>
      </c>
      <c r="Q132" s="138">
        <v>0</v>
      </c>
      <c r="R132" s="138">
        <f t="shared" si="2"/>
        <v>0</v>
      </c>
      <c r="S132" s="138">
        <v>0</v>
      </c>
      <c r="T132" s="139">
        <f t="shared" si="3"/>
        <v>0</v>
      </c>
      <c r="AR132" s="140" t="s">
        <v>85</v>
      </c>
      <c r="AT132" s="140" t="s">
        <v>159</v>
      </c>
      <c r="AU132" s="140" t="s">
        <v>75</v>
      </c>
      <c r="AY132" s="16" t="s">
        <v>157</v>
      </c>
      <c r="BE132" s="141">
        <f t="shared" si="4"/>
        <v>0</v>
      </c>
      <c r="BF132" s="141">
        <f t="shared" si="5"/>
        <v>0</v>
      </c>
      <c r="BG132" s="141">
        <f t="shared" si="6"/>
        <v>0</v>
      </c>
      <c r="BH132" s="141">
        <f t="shared" si="7"/>
        <v>0</v>
      </c>
      <c r="BI132" s="141">
        <f t="shared" si="8"/>
        <v>0</v>
      </c>
      <c r="BJ132" s="16" t="s">
        <v>75</v>
      </c>
      <c r="BK132" s="141">
        <f t="shared" si="9"/>
        <v>0</v>
      </c>
      <c r="BL132" s="16" t="s">
        <v>85</v>
      </c>
      <c r="BM132" s="140" t="s">
        <v>8</v>
      </c>
    </row>
    <row r="133" spans="2:65" s="1" customFormat="1" ht="24.15" customHeight="1">
      <c r="B133" s="128"/>
      <c r="C133" s="129" t="s">
        <v>94</v>
      </c>
      <c r="D133" s="129" t="s">
        <v>159</v>
      </c>
      <c r="E133" s="130" t="s">
        <v>820</v>
      </c>
      <c r="F133" s="131" t="s">
        <v>821</v>
      </c>
      <c r="G133" s="132" t="s">
        <v>443</v>
      </c>
      <c r="H133" s="133">
        <v>10</v>
      </c>
      <c r="I133" s="134"/>
      <c r="J133" s="134">
        <f t="shared" si="0"/>
        <v>0</v>
      </c>
      <c r="K133" s="135"/>
      <c r="L133" s="28"/>
      <c r="M133" s="136" t="s">
        <v>1</v>
      </c>
      <c r="N133" s="137" t="s">
        <v>35</v>
      </c>
      <c r="O133" s="138">
        <v>0</v>
      </c>
      <c r="P133" s="138">
        <f t="shared" si="1"/>
        <v>0</v>
      </c>
      <c r="Q133" s="138">
        <v>0</v>
      </c>
      <c r="R133" s="138">
        <f t="shared" si="2"/>
        <v>0</v>
      </c>
      <c r="S133" s="138">
        <v>0</v>
      </c>
      <c r="T133" s="139">
        <f t="shared" si="3"/>
        <v>0</v>
      </c>
      <c r="AR133" s="140" t="s">
        <v>85</v>
      </c>
      <c r="AT133" s="140" t="s">
        <v>159</v>
      </c>
      <c r="AU133" s="140" t="s">
        <v>75</v>
      </c>
      <c r="AY133" s="16" t="s">
        <v>157</v>
      </c>
      <c r="BE133" s="141">
        <f t="shared" si="4"/>
        <v>0</v>
      </c>
      <c r="BF133" s="141">
        <f t="shared" si="5"/>
        <v>0</v>
      </c>
      <c r="BG133" s="141">
        <f t="shared" si="6"/>
        <v>0</v>
      </c>
      <c r="BH133" s="141">
        <f t="shared" si="7"/>
        <v>0</v>
      </c>
      <c r="BI133" s="141">
        <f t="shared" si="8"/>
        <v>0</v>
      </c>
      <c r="BJ133" s="16" t="s">
        <v>75</v>
      </c>
      <c r="BK133" s="141">
        <f t="shared" si="9"/>
        <v>0</v>
      </c>
      <c r="BL133" s="16" t="s">
        <v>85</v>
      </c>
      <c r="BM133" s="140" t="s">
        <v>188</v>
      </c>
    </row>
    <row r="134" spans="2:65" s="11" customFormat="1" ht="25.95" customHeight="1">
      <c r="B134" s="117"/>
      <c r="D134" s="118" t="s">
        <v>69</v>
      </c>
      <c r="E134" s="119" t="s">
        <v>822</v>
      </c>
      <c r="F134" s="119" t="s">
        <v>823</v>
      </c>
      <c r="J134" s="120">
        <f>BK134</f>
        <v>0</v>
      </c>
      <c r="L134" s="117"/>
      <c r="M134" s="121"/>
      <c r="P134" s="122">
        <v>0</v>
      </c>
      <c r="R134" s="122">
        <v>0</v>
      </c>
      <c r="T134" s="123">
        <v>0</v>
      </c>
      <c r="AR134" s="118" t="s">
        <v>75</v>
      </c>
      <c r="AT134" s="124" t="s">
        <v>69</v>
      </c>
      <c r="AU134" s="124" t="s">
        <v>70</v>
      </c>
      <c r="AY134" s="118" t="s">
        <v>157</v>
      </c>
      <c r="BK134" s="125">
        <v>0</v>
      </c>
    </row>
    <row r="135" spans="2:65" s="11" customFormat="1" ht="25.95" customHeight="1">
      <c r="B135" s="117"/>
      <c r="D135" s="118" t="s">
        <v>69</v>
      </c>
      <c r="E135" s="119" t="s">
        <v>824</v>
      </c>
      <c r="F135" s="119" t="s">
        <v>825</v>
      </c>
      <c r="J135" s="120">
        <f>BK135</f>
        <v>0</v>
      </c>
      <c r="L135" s="117"/>
      <c r="M135" s="121"/>
      <c r="P135" s="122">
        <f>SUM(P136:P138)</f>
        <v>0</v>
      </c>
      <c r="R135" s="122">
        <f>SUM(R136:R138)</f>
        <v>0</v>
      </c>
      <c r="T135" s="123">
        <f>SUM(T136:T138)</f>
        <v>0</v>
      </c>
      <c r="AR135" s="118" t="s">
        <v>75</v>
      </c>
      <c r="AT135" s="124" t="s">
        <v>69</v>
      </c>
      <c r="AU135" s="124" t="s">
        <v>70</v>
      </c>
      <c r="AY135" s="118" t="s">
        <v>157</v>
      </c>
      <c r="BK135" s="125">
        <f>SUM(BK136:BK138)</f>
        <v>0</v>
      </c>
    </row>
    <row r="136" spans="2:65" s="1" customFormat="1" ht="16.5" customHeight="1">
      <c r="B136" s="128"/>
      <c r="C136" s="129" t="s">
        <v>177</v>
      </c>
      <c r="D136" s="129" t="s">
        <v>159</v>
      </c>
      <c r="E136" s="130" t="s">
        <v>826</v>
      </c>
      <c r="F136" s="131" t="s">
        <v>827</v>
      </c>
      <c r="G136" s="132" t="s">
        <v>828</v>
      </c>
      <c r="H136" s="133">
        <v>92</v>
      </c>
      <c r="I136" s="134"/>
      <c r="J136" s="134">
        <f>ROUND(I136*H136,2)</f>
        <v>0</v>
      </c>
      <c r="K136" s="135"/>
      <c r="L136" s="28"/>
      <c r="M136" s="136" t="s">
        <v>1</v>
      </c>
      <c r="N136" s="137" t="s">
        <v>35</v>
      </c>
      <c r="O136" s="138">
        <v>0</v>
      </c>
      <c r="P136" s="138">
        <f>O136*H136</f>
        <v>0</v>
      </c>
      <c r="Q136" s="138">
        <v>0</v>
      </c>
      <c r="R136" s="138">
        <f>Q136*H136</f>
        <v>0</v>
      </c>
      <c r="S136" s="138">
        <v>0</v>
      </c>
      <c r="T136" s="139">
        <f>S136*H136</f>
        <v>0</v>
      </c>
      <c r="AR136" s="140" t="s">
        <v>85</v>
      </c>
      <c r="AT136" s="140" t="s">
        <v>159</v>
      </c>
      <c r="AU136" s="140" t="s">
        <v>75</v>
      </c>
      <c r="AY136" s="16" t="s">
        <v>157</v>
      </c>
      <c r="BE136" s="141">
        <f>IF(N136="základní",J136,0)</f>
        <v>0</v>
      </c>
      <c r="BF136" s="141">
        <f>IF(N136="snížená",J136,0)</f>
        <v>0</v>
      </c>
      <c r="BG136" s="141">
        <f>IF(N136="zákl. přenesená",J136,0)</f>
        <v>0</v>
      </c>
      <c r="BH136" s="141">
        <f>IF(N136="sníž. přenesená",J136,0)</f>
        <v>0</v>
      </c>
      <c r="BI136" s="141">
        <f>IF(N136="nulová",J136,0)</f>
        <v>0</v>
      </c>
      <c r="BJ136" s="16" t="s">
        <v>75</v>
      </c>
      <c r="BK136" s="141">
        <f>ROUND(I136*H136,2)</f>
        <v>0</v>
      </c>
      <c r="BL136" s="16" t="s">
        <v>85</v>
      </c>
      <c r="BM136" s="140" t="s">
        <v>193</v>
      </c>
    </row>
    <row r="137" spans="2:65" s="1" customFormat="1" ht="16.5" customHeight="1">
      <c r="B137" s="128"/>
      <c r="C137" s="129" t="s">
        <v>97</v>
      </c>
      <c r="D137" s="129" t="s">
        <v>159</v>
      </c>
      <c r="E137" s="130" t="s">
        <v>829</v>
      </c>
      <c r="F137" s="131" t="s">
        <v>830</v>
      </c>
      <c r="G137" s="132" t="s">
        <v>356</v>
      </c>
      <c r="H137" s="133">
        <v>30</v>
      </c>
      <c r="I137" s="134"/>
      <c r="J137" s="134">
        <f>ROUND(I137*H137,2)</f>
        <v>0</v>
      </c>
      <c r="K137" s="135"/>
      <c r="L137" s="28"/>
      <c r="M137" s="136" t="s">
        <v>1</v>
      </c>
      <c r="N137" s="137" t="s">
        <v>35</v>
      </c>
      <c r="O137" s="138">
        <v>0</v>
      </c>
      <c r="P137" s="138">
        <f>O137*H137</f>
        <v>0</v>
      </c>
      <c r="Q137" s="138">
        <v>0</v>
      </c>
      <c r="R137" s="138">
        <f>Q137*H137</f>
        <v>0</v>
      </c>
      <c r="S137" s="138">
        <v>0</v>
      </c>
      <c r="T137" s="139">
        <f>S137*H137</f>
        <v>0</v>
      </c>
      <c r="AR137" s="140" t="s">
        <v>85</v>
      </c>
      <c r="AT137" s="140" t="s">
        <v>159</v>
      </c>
      <c r="AU137" s="140" t="s">
        <v>75</v>
      </c>
      <c r="AY137" s="16" t="s">
        <v>157</v>
      </c>
      <c r="BE137" s="141">
        <f>IF(N137="základní",J137,0)</f>
        <v>0</v>
      </c>
      <c r="BF137" s="141">
        <f>IF(N137="snížená",J137,0)</f>
        <v>0</v>
      </c>
      <c r="BG137" s="141">
        <f>IF(N137="zákl. přenesená",J137,0)</f>
        <v>0</v>
      </c>
      <c r="BH137" s="141">
        <f>IF(N137="sníž. přenesená",J137,0)</f>
        <v>0</v>
      </c>
      <c r="BI137" s="141">
        <f>IF(N137="nulová",J137,0)</f>
        <v>0</v>
      </c>
      <c r="BJ137" s="16" t="s">
        <v>75</v>
      </c>
      <c r="BK137" s="141">
        <f>ROUND(I137*H137,2)</f>
        <v>0</v>
      </c>
      <c r="BL137" s="16" t="s">
        <v>85</v>
      </c>
      <c r="BM137" s="140" t="s">
        <v>198</v>
      </c>
    </row>
    <row r="138" spans="2:65" s="1" customFormat="1" ht="16.5" customHeight="1">
      <c r="B138" s="128"/>
      <c r="C138" s="129" t="s">
        <v>103</v>
      </c>
      <c r="D138" s="129" t="s">
        <v>159</v>
      </c>
      <c r="E138" s="130" t="s">
        <v>831</v>
      </c>
      <c r="F138" s="131" t="s">
        <v>832</v>
      </c>
      <c r="G138" s="132" t="s">
        <v>833</v>
      </c>
      <c r="H138" s="133">
        <v>1</v>
      </c>
      <c r="I138" s="134"/>
      <c r="J138" s="134">
        <f>ROUND(I138*H138,2)</f>
        <v>0</v>
      </c>
      <c r="K138" s="135"/>
      <c r="L138" s="28"/>
      <c r="M138" s="136" t="s">
        <v>1</v>
      </c>
      <c r="N138" s="137" t="s">
        <v>35</v>
      </c>
      <c r="O138" s="138">
        <v>0</v>
      </c>
      <c r="P138" s="138">
        <f>O138*H138</f>
        <v>0</v>
      </c>
      <c r="Q138" s="138">
        <v>0</v>
      </c>
      <c r="R138" s="138">
        <f>Q138*H138</f>
        <v>0</v>
      </c>
      <c r="S138" s="138">
        <v>0</v>
      </c>
      <c r="T138" s="139">
        <f>S138*H138</f>
        <v>0</v>
      </c>
      <c r="AR138" s="140" t="s">
        <v>85</v>
      </c>
      <c r="AT138" s="140" t="s">
        <v>159</v>
      </c>
      <c r="AU138" s="140" t="s">
        <v>75</v>
      </c>
      <c r="AY138" s="16" t="s">
        <v>157</v>
      </c>
      <c r="BE138" s="141">
        <f>IF(N138="základní",J138,0)</f>
        <v>0</v>
      </c>
      <c r="BF138" s="141">
        <f>IF(N138="snížená",J138,0)</f>
        <v>0</v>
      </c>
      <c r="BG138" s="141">
        <f>IF(N138="zákl. přenesená",J138,0)</f>
        <v>0</v>
      </c>
      <c r="BH138" s="141">
        <f>IF(N138="sníž. přenesená",J138,0)</f>
        <v>0</v>
      </c>
      <c r="BI138" s="141">
        <f>IF(N138="nulová",J138,0)</f>
        <v>0</v>
      </c>
      <c r="BJ138" s="16" t="s">
        <v>75</v>
      </c>
      <c r="BK138" s="141">
        <f>ROUND(I138*H138,2)</f>
        <v>0</v>
      </c>
      <c r="BL138" s="16" t="s">
        <v>85</v>
      </c>
      <c r="BM138" s="140" t="s">
        <v>202</v>
      </c>
    </row>
    <row r="139" spans="2:65" s="11" customFormat="1" ht="25.95" customHeight="1">
      <c r="B139" s="117"/>
      <c r="D139" s="118" t="s">
        <v>69</v>
      </c>
      <c r="E139" s="119" t="s">
        <v>834</v>
      </c>
      <c r="F139" s="119" t="s">
        <v>835</v>
      </c>
      <c r="J139" s="120">
        <f>BK139</f>
        <v>0</v>
      </c>
      <c r="L139" s="117"/>
      <c r="M139" s="121"/>
      <c r="P139" s="122">
        <f>SUM(P140:P142)</f>
        <v>0</v>
      </c>
      <c r="R139" s="122">
        <f>SUM(R140:R142)</f>
        <v>0</v>
      </c>
      <c r="T139" s="123">
        <f>SUM(T140:T142)</f>
        <v>0</v>
      </c>
      <c r="AR139" s="118" t="s">
        <v>75</v>
      </c>
      <c r="AT139" s="124" t="s">
        <v>69</v>
      </c>
      <c r="AU139" s="124" t="s">
        <v>70</v>
      </c>
      <c r="AY139" s="118" t="s">
        <v>157</v>
      </c>
      <c r="BK139" s="125">
        <f>SUM(BK140:BK142)</f>
        <v>0</v>
      </c>
    </row>
    <row r="140" spans="2:65" s="1" customFormat="1" ht="16.5" customHeight="1">
      <c r="B140" s="128"/>
      <c r="C140" s="129" t="s">
        <v>106</v>
      </c>
      <c r="D140" s="129" t="s">
        <v>159</v>
      </c>
      <c r="E140" s="130" t="s">
        <v>836</v>
      </c>
      <c r="F140" s="131" t="s">
        <v>837</v>
      </c>
      <c r="G140" s="132" t="s">
        <v>828</v>
      </c>
      <c r="H140" s="133">
        <v>92</v>
      </c>
      <c r="I140" s="134"/>
      <c r="J140" s="134">
        <f>ROUND(I140*H140,2)</f>
        <v>0</v>
      </c>
      <c r="K140" s="135"/>
      <c r="L140" s="28"/>
      <c r="M140" s="136" t="s">
        <v>1</v>
      </c>
      <c r="N140" s="137" t="s">
        <v>35</v>
      </c>
      <c r="O140" s="138">
        <v>0</v>
      </c>
      <c r="P140" s="138">
        <f>O140*H140</f>
        <v>0</v>
      </c>
      <c r="Q140" s="138">
        <v>0</v>
      </c>
      <c r="R140" s="138">
        <f>Q140*H140</f>
        <v>0</v>
      </c>
      <c r="S140" s="138">
        <v>0</v>
      </c>
      <c r="T140" s="139">
        <f>S140*H140</f>
        <v>0</v>
      </c>
      <c r="AR140" s="140" t="s">
        <v>85</v>
      </c>
      <c r="AT140" s="140" t="s">
        <v>159</v>
      </c>
      <c r="AU140" s="140" t="s">
        <v>75</v>
      </c>
      <c r="AY140" s="16" t="s">
        <v>157</v>
      </c>
      <c r="BE140" s="141">
        <f>IF(N140="základní",J140,0)</f>
        <v>0</v>
      </c>
      <c r="BF140" s="141">
        <f>IF(N140="snížená",J140,0)</f>
        <v>0</v>
      </c>
      <c r="BG140" s="141">
        <f>IF(N140="zákl. přenesená",J140,0)</f>
        <v>0</v>
      </c>
      <c r="BH140" s="141">
        <f>IF(N140="sníž. přenesená",J140,0)</f>
        <v>0</v>
      </c>
      <c r="BI140" s="141">
        <f>IF(N140="nulová",J140,0)</f>
        <v>0</v>
      </c>
      <c r="BJ140" s="16" t="s">
        <v>75</v>
      </c>
      <c r="BK140" s="141">
        <f>ROUND(I140*H140,2)</f>
        <v>0</v>
      </c>
      <c r="BL140" s="16" t="s">
        <v>85</v>
      </c>
      <c r="BM140" s="140" t="s">
        <v>208</v>
      </c>
    </row>
    <row r="141" spans="2:65" s="1" customFormat="1" ht="16.5" customHeight="1">
      <c r="B141" s="128"/>
      <c r="C141" s="129" t="s">
        <v>8</v>
      </c>
      <c r="D141" s="129" t="s">
        <v>159</v>
      </c>
      <c r="E141" s="130" t="s">
        <v>838</v>
      </c>
      <c r="F141" s="131" t="s">
        <v>830</v>
      </c>
      <c r="G141" s="132" t="s">
        <v>356</v>
      </c>
      <c r="H141" s="133">
        <v>30</v>
      </c>
      <c r="I141" s="134"/>
      <c r="J141" s="134">
        <f>ROUND(I141*H141,2)</f>
        <v>0</v>
      </c>
      <c r="K141" s="135"/>
      <c r="L141" s="28"/>
      <c r="M141" s="136" t="s">
        <v>1</v>
      </c>
      <c r="N141" s="137" t="s">
        <v>35</v>
      </c>
      <c r="O141" s="138">
        <v>0</v>
      </c>
      <c r="P141" s="138">
        <f>O141*H141</f>
        <v>0</v>
      </c>
      <c r="Q141" s="138">
        <v>0</v>
      </c>
      <c r="R141" s="138">
        <f>Q141*H141</f>
        <v>0</v>
      </c>
      <c r="S141" s="138">
        <v>0</v>
      </c>
      <c r="T141" s="139">
        <f>S141*H141</f>
        <v>0</v>
      </c>
      <c r="AR141" s="140" t="s">
        <v>85</v>
      </c>
      <c r="AT141" s="140" t="s">
        <v>159</v>
      </c>
      <c r="AU141" s="140" t="s">
        <v>75</v>
      </c>
      <c r="AY141" s="16" t="s">
        <v>157</v>
      </c>
      <c r="BE141" s="141">
        <f>IF(N141="základní",J141,0)</f>
        <v>0</v>
      </c>
      <c r="BF141" s="141">
        <f>IF(N141="snížená",J141,0)</f>
        <v>0</v>
      </c>
      <c r="BG141" s="141">
        <f>IF(N141="zákl. přenesená",J141,0)</f>
        <v>0</v>
      </c>
      <c r="BH141" s="141">
        <f>IF(N141="sníž. přenesená",J141,0)</f>
        <v>0</v>
      </c>
      <c r="BI141" s="141">
        <f>IF(N141="nulová",J141,0)</f>
        <v>0</v>
      </c>
      <c r="BJ141" s="16" t="s">
        <v>75</v>
      </c>
      <c r="BK141" s="141">
        <f>ROUND(I141*H141,2)</f>
        <v>0</v>
      </c>
      <c r="BL141" s="16" t="s">
        <v>85</v>
      </c>
      <c r="BM141" s="140" t="s">
        <v>213</v>
      </c>
    </row>
    <row r="142" spans="2:65" s="1" customFormat="1" ht="24.15" customHeight="1">
      <c r="B142" s="128"/>
      <c r="C142" s="129" t="s">
        <v>215</v>
      </c>
      <c r="D142" s="129" t="s">
        <v>159</v>
      </c>
      <c r="E142" s="130" t="s">
        <v>839</v>
      </c>
      <c r="F142" s="131" t="s">
        <v>840</v>
      </c>
      <c r="G142" s="132" t="s">
        <v>833</v>
      </c>
      <c r="H142" s="133">
        <v>1</v>
      </c>
      <c r="I142" s="134"/>
      <c r="J142" s="134">
        <f>ROUND(I142*H142,2)</f>
        <v>0</v>
      </c>
      <c r="K142" s="135"/>
      <c r="L142" s="28"/>
      <c r="M142" s="136" t="s">
        <v>1</v>
      </c>
      <c r="N142" s="137" t="s">
        <v>35</v>
      </c>
      <c r="O142" s="138">
        <v>0</v>
      </c>
      <c r="P142" s="138">
        <f>O142*H142</f>
        <v>0</v>
      </c>
      <c r="Q142" s="138">
        <v>0</v>
      </c>
      <c r="R142" s="138">
        <f>Q142*H142</f>
        <v>0</v>
      </c>
      <c r="S142" s="138">
        <v>0</v>
      </c>
      <c r="T142" s="139">
        <f>S142*H142</f>
        <v>0</v>
      </c>
      <c r="AR142" s="140" t="s">
        <v>85</v>
      </c>
      <c r="AT142" s="140" t="s">
        <v>159</v>
      </c>
      <c r="AU142" s="140" t="s">
        <v>75</v>
      </c>
      <c r="AY142" s="16" t="s">
        <v>157</v>
      </c>
      <c r="BE142" s="141">
        <f>IF(N142="základní",J142,0)</f>
        <v>0</v>
      </c>
      <c r="BF142" s="141">
        <f>IF(N142="snížená",J142,0)</f>
        <v>0</v>
      </c>
      <c r="BG142" s="141">
        <f>IF(N142="zákl. přenesená",J142,0)</f>
        <v>0</v>
      </c>
      <c r="BH142" s="141">
        <f>IF(N142="sníž. přenesená",J142,0)</f>
        <v>0</v>
      </c>
      <c r="BI142" s="141">
        <f>IF(N142="nulová",J142,0)</f>
        <v>0</v>
      </c>
      <c r="BJ142" s="16" t="s">
        <v>75</v>
      </c>
      <c r="BK142" s="141">
        <f>ROUND(I142*H142,2)</f>
        <v>0</v>
      </c>
      <c r="BL142" s="16" t="s">
        <v>85</v>
      </c>
      <c r="BM142" s="140" t="s">
        <v>218</v>
      </c>
    </row>
    <row r="143" spans="2:65" s="11" customFormat="1" ht="25.95" customHeight="1">
      <c r="B143" s="117"/>
      <c r="D143" s="118" t="s">
        <v>69</v>
      </c>
      <c r="E143" s="119" t="s">
        <v>841</v>
      </c>
      <c r="F143" s="119" t="s">
        <v>842</v>
      </c>
      <c r="J143" s="120">
        <f>BK143</f>
        <v>0</v>
      </c>
      <c r="L143" s="117"/>
      <c r="M143" s="121"/>
      <c r="P143" s="122">
        <f>SUM(P144:P157)</f>
        <v>0</v>
      </c>
      <c r="R143" s="122">
        <f>SUM(R144:R157)</f>
        <v>0</v>
      </c>
      <c r="T143" s="123">
        <f>SUM(T144:T157)</f>
        <v>0</v>
      </c>
      <c r="AR143" s="118" t="s">
        <v>75</v>
      </c>
      <c r="AT143" s="124" t="s">
        <v>69</v>
      </c>
      <c r="AU143" s="124" t="s">
        <v>70</v>
      </c>
      <c r="AY143" s="118" t="s">
        <v>157</v>
      </c>
      <c r="BK143" s="125">
        <f>SUM(BK144:BK157)</f>
        <v>0</v>
      </c>
    </row>
    <row r="144" spans="2:65" s="1" customFormat="1" ht="24.15" customHeight="1">
      <c r="B144" s="128"/>
      <c r="C144" s="129" t="s">
        <v>188</v>
      </c>
      <c r="D144" s="129" t="s">
        <v>159</v>
      </c>
      <c r="E144" s="130" t="s">
        <v>843</v>
      </c>
      <c r="F144" s="131" t="s">
        <v>844</v>
      </c>
      <c r="G144" s="132" t="s">
        <v>833</v>
      </c>
      <c r="H144" s="133">
        <v>1</v>
      </c>
      <c r="I144" s="134"/>
      <c r="J144" s="134">
        <f t="shared" ref="J144:J157" si="10">ROUND(I144*H144,2)</f>
        <v>0</v>
      </c>
      <c r="K144" s="135"/>
      <c r="L144" s="28"/>
      <c r="M144" s="136" t="s">
        <v>1</v>
      </c>
      <c r="N144" s="137" t="s">
        <v>35</v>
      </c>
      <c r="O144" s="138">
        <v>0</v>
      </c>
      <c r="P144" s="138">
        <f t="shared" ref="P144:P157" si="11">O144*H144</f>
        <v>0</v>
      </c>
      <c r="Q144" s="138">
        <v>0</v>
      </c>
      <c r="R144" s="138">
        <f t="shared" ref="R144:R157" si="12">Q144*H144</f>
        <v>0</v>
      </c>
      <c r="S144" s="138">
        <v>0</v>
      </c>
      <c r="T144" s="139">
        <f t="shared" ref="T144:T157" si="13">S144*H144</f>
        <v>0</v>
      </c>
      <c r="AR144" s="140" t="s">
        <v>85</v>
      </c>
      <c r="AT144" s="140" t="s">
        <v>159</v>
      </c>
      <c r="AU144" s="140" t="s">
        <v>75</v>
      </c>
      <c r="AY144" s="16" t="s">
        <v>157</v>
      </c>
      <c r="BE144" s="141">
        <f t="shared" ref="BE144:BE157" si="14">IF(N144="základní",J144,0)</f>
        <v>0</v>
      </c>
      <c r="BF144" s="141">
        <f t="shared" ref="BF144:BF157" si="15">IF(N144="snížená",J144,0)</f>
        <v>0</v>
      </c>
      <c r="BG144" s="141">
        <f t="shared" ref="BG144:BG157" si="16">IF(N144="zákl. přenesená",J144,0)</f>
        <v>0</v>
      </c>
      <c r="BH144" s="141">
        <f t="shared" ref="BH144:BH157" si="17">IF(N144="sníž. přenesená",J144,0)</f>
        <v>0</v>
      </c>
      <c r="BI144" s="141">
        <f t="shared" ref="BI144:BI157" si="18">IF(N144="nulová",J144,0)</f>
        <v>0</v>
      </c>
      <c r="BJ144" s="16" t="s">
        <v>75</v>
      </c>
      <c r="BK144" s="141">
        <f t="shared" ref="BK144:BK157" si="19">ROUND(I144*H144,2)</f>
        <v>0</v>
      </c>
      <c r="BL144" s="16" t="s">
        <v>85</v>
      </c>
      <c r="BM144" s="140" t="s">
        <v>222</v>
      </c>
    </row>
    <row r="145" spans="2:65" s="1" customFormat="1" ht="21.75" customHeight="1">
      <c r="B145" s="128"/>
      <c r="C145" s="129" t="s">
        <v>226</v>
      </c>
      <c r="D145" s="129" t="s">
        <v>159</v>
      </c>
      <c r="E145" s="130" t="s">
        <v>845</v>
      </c>
      <c r="F145" s="131" t="s">
        <v>846</v>
      </c>
      <c r="G145" s="132" t="s">
        <v>833</v>
      </c>
      <c r="H145" s="133">
        <v>1</v>
      </c>
      <c r="I145" s="134"/>
      <c r="J145" s="134">
        <f t="shared" si="10"/>
        <v>0</v>
      </c>
      <c r="K145" s="135"/>
      <c r="L145" s="28"/>
      <c r="M145" s="136" t="s">
        <v>1</v>
      </c>
      <c r="N145" s="137" t="s">
        <v>35</v>
      </c>
      <c r="O145" s="138">
        <v>0</v>
      </c>
      <c r="P145" s="138">
        <f t="shared" si="11"/>
        <v>0</v>
      </c>
      <c r="Q145" s="138">
        <v>0</v>
      </c>
      <c r="R145" s="138">
        <f t="shared" si="12"/>
        <v>0</v>
      </c>
      <c r="S145" s="138">
        <v>0</v>
      </c>
      <c r="T145" s="139">
        <f t="shared" si="13"/>
        <v>0</v>
      </c>
      <c r="AR145" s="140" t="s">
        <v>85</v>
      </c>
      <c r="AT145" s="140" t="s">
        <v>159</v>
      </c>
      <c r="AU145" s="140" t="s">
        <v>75</v>
      </c>
      <c r="AY145" s="16" t="s">
        <v>157</v>
      </c>
      <c r="BE145" s="141">
        <f t="shared" si="14"/>
        <v>0</v>
      </c>
      <c r="BF145" s="141">
        <f t="shared" si="15"/>
        <v>0</v>
      </c>
      <c r="BG145" s="141">
        <f t="shared" si="16"/>
        <v>0</v>
      </c>
      <c r="BH145" s="141">
        <f t="shared" si="17"/>
        <v>0</v>
      </c>
      <c r="BI145" s="141">
        <f t="shared" si="18"/>
        <v>0</v>
      </c>
      <c r="BJ145" s="16" t="s">
        <v>75</v>
      </c>
      <c r="BK145" s="141">
        <f t="shared" si="19"/>
        <v>0</v>
      </c>
      <c r="BL145" s="16" t="s">
        <v>85</v>
      </c>
      <c r="BM145" s="140" t="s">
        <v>229</v>
      </c>
    </row>
    <row r="146" spans="2:65" s="1" customFormat="1" ht="16.5" customHeight="1">
      <c r="B146" s="128"/>
      <c r="C146" s="129" t="s">
        <v>193</v>
      </c>
      <c r="D146" s="129" t="s">
        <v>159</v>
      </c>
      <c r="E146" s="130" t="s">
        <v>847</v>
      </c>
      <c r="F146" s="131" t="s">
        <v>848</v>
      </c>
      <c r="G146" s="132" t="s">
        <v>833</v>
      </c>
      <c r="H146" s="133">
        <v>1</v>
      </c>
      <c r="I146" s="134"/>
      <c r="J146" s="134">
        <f t="shared" si="10"/>
        <v>0</v>
      </c>
      <c r="K146" s="135"/>
      <c r="L146" s="28"/>
      <c r="M146" s="136" t="s">
        <v>1</v>
      </c>
      <c r="N146" s="137" t="s">
        <v>35</v>
      </c>
      <c r="O146" s="138">
        <v>0</v>
      </c>
      <c r="P146" s="138">
        <f t="shared" si="11"/>
        <v>0</v>
      </c>
      <c r="Q146" s="138">
        <v>0</v>
      </c>
      <c r="R146" s="138">
        <f t="shared" si="12"/>
        <v>0</v>
      </c>
      <c r="S146" s="138">
        <v>0</v>
      </c>
      <c r="T146" s="139">
        <f t="shared" si="13"/>
        <v>0</v>
      </c>
      <c r="AR146" s="140" t="s">
        <v>85</v>
      </c>
      <c r="AT146" s="140" t="s">
        <v>159</v>
      </c>
      <c r="AU146" s="140" t="s">
        <v>75</v>
      </c>
      <c r="AY146" s="16" t="s">
        <v>157</v>
      </c>
      <c r="BE146" s="141">
        <f t="shared" si="14"/>
        <v>0</v>
      </c>
      <c r="BF146" s="141">
        <f t="shared" si="15"/>
        <v>0</v>
      </c>
      <c r="BG146" s="141">
        <f t="shared" si="16"/>
        <v>0</v>
      </c>
      <c r="BH146" s="141">
        <f t="shared" si="17"/>
        <v>0</v>
      </c>
      <c r="BI146" s="141">
        <f t="shared" si="18"/>
        <v>0</v>
      </c>
      <c r="BJ146" s="16" t="s">
        <v>75</v>
      </c>
      <c r="BK146" s="141">
        <f t="shared" si="19"/>
        <v>0</v>
      </c>
      <c r="BL146" s="16" t="s">
        <v>85</v>
      </c>
      <c r="BM146" s="140" t="s">
        <v>235</v>
      </c>
    </row>
    <row r="147" spans="2:65" s="1" customFormat="1" ht="16.5" customHeight="1">
      <c r="B147" s="128"/>
      <c r="C147" s="129" t="s">
        <v>238</v>
      </c>
      <c r="D147" s="129" t="s">
        <v>159</v>
      </c>
      <c r="E147" s="130" t="s">
        <v>849</v>
      </c>
      <c r="F147" s="131" t="s">
        <v>850</v>
      </c>
      <c r="G147" s="132" t="s">
        <v>833</v>
      </c>
      <c r="H147" s="133">
        <v>1</v>
      </c>
      <c r="I147" s="134"/>
      <c r="J147" s="134">
        <f t="shared" si="10"/>
        <v>0</v>
      </c>
      <c r="K147" s="135"/>
      <c r="L147" s="28"/>
      <c r="M147" s="136" t="s">
        <v>1</v>
      </c>
      <c r="N147" s="137" t="s">
        <v>35</v>
      </c>
      <c r="O147" s="138">
        <v>0</v>
      </c>
      <c r="P147" s="138">
        <f t="shared" si="11"/>
        <v>0</v>
      </c>
      <c r="Q147" s="138">
        <v>0</v>
      </c>
      <c r="R147" s="138">
        <f t="shared" si="12"/>
        <v>0</v>
      </c>
      <c r="S147" s="138">
        <v>0</v>
      </c>
      <c r="T147" s="139">
        <f t="shared" si="13"/>
        <v>0</v>
      </c>
      <c r="AR147" s="140" t="s">
        <v>85</v>
      </c>
      <c r="AT147" s="140" t="s">
        <v>159</v>
      </c>
      <c r="AU147" s="140" t="s">
        <v>75</v>
      </c>
      <c r="AY147" s="16" t="s">
        <v>157</v>
      </c>
      <c r="BE147" s="141">
        <f t="shared" si="14"/>
        <v>0</v>
      </c>
      <c r="BF147" s="141">
        <f t="shared" si="15"/>
        <v>0</v>
      </c>
      <c r="BG147" s="141">
        <f t="shared" si="16"/>
        <v>0</v>
      </c>
      <c r="BH147" s="141">
        <f t="shared" si="17"/>
        <v>0</v>
      </c>
      <c r="BI147" s="141">
        <f t="shared" si="18"/>
        <v>0</v>
      </c>
      <c r="BJ147" s="16" t="s">
        <v>75</v>
      </c>
      <c r="BK147" s="141">
        <f t="shared" si="19"/>
        <v>0</v>
      </c>
      <c r="BL147" s="16" t="s">
        <v>85</v>
      </c>
      <c r="BM147" s="140" t="s">
        <v>242</v>
      </c>
    </row>
    <row r="148" spans="2:65" s="1" customFormat="1" ht="21.75" customHeight="1">
      <c r="B148" s="128"/>
      <c r="C148" s="129" t="s">
        <v>198</v>
      </c>
      <c r="D148" s="129" t="s">
        <v>159</v>
      </c>
      <c r="E148" s="130" t="s">
        <v>851</v>
      </c>
      <c r="F148" s="131" t="s">
        <v>852</v>
      </c>
      <c r="G148" s="132" t="s">
        <v>833</v>
      </c>
      <c r="H148" s="133">
        <v>1</v>
      </c>
      <c r="I148" s="134"/>
      <c r="J148" s="134">
        <f t="shared" si="10"/>
        <v>0</v>
      </c>
      <c r="K148" s="135"/>
      <c r="L148" s="28"/>
      <c r="M148" s="136" t="s">
        <v>1</v>
      </c>
      <c r="N148" s="137" t="s">
        <v>35</v>
      </c>
      <c r="O148" s="138">
        <v>0</v>
      </c>
      <c r="P148" s="138">
        <f t="shared" si="11"/>
        <v>0</v>
      </c>
      <c r="Q148" s="138">
        <v>0</v>
      </c>
      <c r="R148" s="138">
        <f t="shared" si="12"/>
        <v>0</v>
      </c>
      <c r="S148" s="138">
        <v>0</v>
      </c>
      <c r="T148" s="139">
        <f t="shared" si="13"/>
        <v>0</v>
      </c>
      <c r="AR148" s="140" t="s">
        <v>85</v>
      </c>
      <c r="AT148" s="140" t="s">
        <v>159</v>
      </c>
      <c r="AU148" s="140" t="s">
        <v>75</v>
      </c>
      <c r="AY148" s="16" t="s">
        <v>157</v>
      </c>
      <c r="BE148" s="141">
        <f t="shared" si="14"/>
        <v>0</v>
      </c>
      <c r="BF148" s="141">
        <f t="shared" si="15"/>
        <v>0</v>
      </c>
      <c r="BG148" s="141">
        <f t="shared" si="16"/>
        <v>0</v>
      </c>
      <c r="BH148" s="141">
        <f t="shared" si="17"/>
        <v>0</v>
      </c>
      <c r="BI148" s="141">
        <f t="shared" si="18"/>
        <v>0</v>
      </c>
      <c r="BJ148" s="16" t="s">
        <v>75</v>
      </c>
      <c r="BK148" s="141">
        <f t="shared" si="19"/>
        <v>0</v>
      </c>
      <c r="BL148" s="16" t="s">
        <v>85</v>
      </c>
      <c r="BM148" s="140" t="s">
        <v>247</v>
      </c>
    </row>
    <row r="149" spans="2:65" s="1" customFormat="1" ht="16.5" customHeight="1">
      <c r="B149" s="128"/>
      <c r="C149" s="129" t="s">
        <v>249</v>
      </c>
      <c r="D149" s="129" t="s">
        <v>159</v>
      </c>
      <c r="E149" s="130" t="s">
        <v>853</v>
      </c>
      <c r="F149" s="131" t="s">
        <v>854</v>
      </c>
      <c r="G149" s="132" t="s">
        <v>833</v>
      </c>
      <c r="H149" s="133">
        <v>1</v>
      </c>
      <c r="I149" s="134"/>
      <c r="J149" s="134">
        <f t="shared" si="10"/>
        <v>0</v>
      </c>
      <c r="K149" s="135"/>
      <c r="L149" s="28"/>
      <c r="M149" s="136" t="s">
        <v>1</v>
      </c>
      <c r="N149" s="137" t="s">
        <v>35</v>
      </c>
      <c r="O149" s="138">
        <v>0</v>
      </c>
      <c r="P149" s="138">
        <f t="shared" si="11"/>
        <v>0</v>
      </c>
      <c r="Q149" s="138">
        <v>0</v>
      </c>
      <c r="R149" s="138">
        <f t="shared" si="12"/>
        <v>0</v>
      </c>
      <c r="S149" s="138">
        <v>0</v>
      </c>
      <c r="T149" s="139">
        <f t="shared" si="13"/>
        <v>0</v>
      </c>
      <c r="AR149" s="140" t="s">
        <v>85</v>
      </c>
      <c r="AT149" s="140" t="s">
        <v>159</v>
      </c>
      <c r="AU149" s="140" t="s">
        <v>75</v>
      </c>
      <c r="AY149" s="16" t="s">
        <v>157</v>
      </c>
      <c r="BE149" s="141">
        <f t="shared" si="14"/>
        <v>0</v>
      </c>
      <c r="BF149" s="141">
        <f t="shared" si="15"/>
        <v>0</v>
      </c>
      <c r="BG149" s="141">
        <f t="shared" si="16"/>
        <v>0</v>
      </c>
      <c r="BH149" s="141">
        <f t="shared" si="17"/>
        <v>0</v>
      </c>
      <c r="BI149" s="141">
        <f t="shared" si="18"/>
        <v>0</v>
      </c>
      <c r="BJ149" s="16" t="s">
        <v>75</v>
      </c>
      <c r="BK149" s="141">
        <f t="shared" si="19"/>
        <v>0</v>
      </c>
      <c r="BL149" s="16" t="s">
        <v>85</v>
      </c>
      <c r="BM149" s="140" t="s">
        <v>252</v>
      </c>
    </row>
    <row r="150" spans="2:65" s="1" customFormat="1" ht="33" customHeight="1">
      <c r="B150" s="128"/>
      <c r="C150" s="129" t="s">
        <v>202</v>
      </c>
      <c r="D150" s="129" t="s">
        <v>159</v>
      </c>
      <c r="E150" s="130" t="s">
        <v>855</v>
      </c>
      <c r="F150" s="131" t="s">
        <v>856</v>
      </c>
      <c r="G150" s="132" t="s">
        <v>833</v>
      </c>
      <c r="H150" s="133">
        <v>1</v>
      </c>
      <c r="I150" s="134"/>
      <c r="J150" s="134">
        <f t="shared" si="10"/>
        <v>0</v>
      </c>
      <c r="K150" s="135"/>
      <c r="L150" s="28"/>
      <c r="M150" s="136" t="s">
        <v>1</v>
      </c>
      <c r="N150" s="137" t="s">
        <v>35</v>
      </c>
      <c r="O150" s="138">
        <v>0</v>
      </c>
      <c r="P150" s="138">
        <f t="shared" si="11"/>
        <v>0</v>
      </c>
      <c r="Q150" s="138">
        <v>0</v>
      </c>
      <c r="R150" s="138">
        <f t="shared" si="12"/>
        <v>0</v>
      </c>
      <c r="S150" s="138">
        <v>0</v>
      </c>
      <c r="T150" s="139">
        <f t="shared" si="13"/>
        <v>0</v>
      </c>
      <c r="AR150" s="140" t="s">
        <v>85</v>
      </c>
      <c r="AT150" s="140" t="s">
        <v>159</v>
      </c>
      <c r="AU150" s="140" t="s">
        <v>75</v>
      </c>
      <c r="AY150" s="16" t="s">
        <v>157</v>
      </c>
      <c r="BE150" s="141">
        <f t="shared" si="14"/>
        <v>0</v>
      </c>
      <c r="BF150" s="141">
        <f t="shared" si="15"/>
        <v>0</v>
      </c>
      <c r="BG150" s="141">
        <f t="shared" si="16"/>
        <v>0</v>
      </c>
      <c r="BH150" s="141">
        <f t="shared" si="17"/>
        <v>0</v>
      </c>
      <c r="BI150" s="141">
        <f t="shared" si="18"/>
        <v>0</v>
      </c>
      <c r="BJ150" s="16" t="s">
        <v>75</v>
      </c>
      <c r="BK150" s="141">
        <f t="shared" si="19"/>
        <v>0</v>
      </c>
      <c r="BL150" s="16" t="s">
        <v>85</v>
      </c>
      <c r="BM150" s="140" t="s">
        <v>257</v>
      </c>
    </row>
    <row r="151" spans="2:65" s="1" customFormat="1" ht="24.15" customHeight="1">
      <c r="B151" s="128"/>
      <c r="C151" s="129" t="s">
        <v>7</v>
      </c>
      <c r="D151" s="129" t="s">
        <v>159</v>
      </c>
      <c r="E151" s="130" t="s">
        <v>857</v>
      </c>
      <c r="F151" s="131" t="s">
        <v>858</v>
      </c>
      <c r="G151" s="132" t="s">
        <v>833</v>
      </c>
      <c r="H151" s="133">
        <v>1</v>
      </c>
      <c r="I151" s="134"/>
      <c r="J151" s="134">
        <f t="shared" si="10"/>
        <v>0</v>
      </c>
      <c r="K151" s="135"/>
      <c r="L151" s="28"/>
      <c r="M151" s="136" t="s">
        <v>1</v>
      </c>
      <c r="N151" s="137" t="s">
        <v>35</v>
      </c>
      <c r="O151" s="138">
        <v>0</v>
      </c>
      <c r="P151" s="138">
        <f t="shared" si="11"/>
        <v>0</v>
      </c>
      <c r="Q151" s="138">
        <v>0</v>
      </c>
      <c r="R151" s="138">
        <f t="shared" si="12"/>
        <v>0</v>
      </c>
      <c r="S151" s="138">
        <v>0</v>
      </c>
      <c r="T151" s="139">
        <f t="shared" si="13"/>
        <v>0</v>
      </c>
      <c r="AR151" s="140" t="s">
        <v>85</v>
      </c>
      <c r="AT151" s="140" t="s">
        <v>159</v>
      </c>
      <c r="AU151" s="140" t="s">
        <v>75</v>
      </c>
      <c r="AY151" s="16" t="s">
        <v>157</v>
      </c>
      <c r="BE151" s="141">
        <f t="shared" si="14"/>
        <v>0</v>
      </c>
      <c r="BF151" s="141">
        <f t="shared" si="15"/>
        <v>0</v>
      </c>
      <c r="BG151" s="141">
        <f t="shared" si="16"/>
        <v>0</v>
      </c>
      <c r="BH151" s="141">
        <f t="shared" si="17"/>
        <v>0</v>
      </c>
      <c r="BI151" s="141">
        <f t="shared" si="18"/>
        <v>0</v>
      </c>
      <c r="BJ151" s="16" t="s">
        <v>75</v>
      </c>
      <c r="BK151" s="141">
        <f t="shared" si="19"/>
        <v>0</v>
      </c>
      <c r="BL151" s="16" t="s">
        <v>85</v>
      </c>
      <c r="BM151" s="140" t="s">
        <v>261</v>
      </c>
    </row>
    <row r="152" spans="2:65" s="1" customFormat="1" ht="16.5" customHeight="1">
      <c r="B152" s="128"/>
      <c r="C152" s="129" t="s">
        <v>208</v>
      </c>
      <c r="D152" s="129" t="s">
        <v>159</v>
      </c>
      <c r="E152" s="130" t="s">
        <v>859</v>
      </c>
      <c r="F152" s="131" t="s">
        <v>860</v>
      </c>
      <c r="G152" s="132" t="s">
        <v>833</v>
      </c>
      <c r="H152" s="133">
        <v>1</v>
      </c>
      <c r="I152" s="134"/>
      <c r="J152" s="134">
        <f t="shared" si="10"/>
        <v>0</v>
      </c>
      <c r="K152" s="135"/>
      <c r="L152" s="28"/>
      <c r="M152" s="136" t="s">
        <v>1</v>
      </c>
      <c r="N152" s="137" t="s">
        <v>35</v>
      </c>
      <c r="O152" s="138">
        <v>0</v>
      </c>
      <c r="P152" s="138">
        <f t="shared" si="11"/>
        <v>0</v>
      </c>
      <c r="Q152" s="138">
        <v>0</v>
      </c>
      <c r="R152" s="138">
        <f t="shared" si="12"/>
        <v>0</v>
      </c>
      <c r="S152" s="138">
        <v>0</v>
      </c>
      <c r="T152" s="139">
        <f t="shared" si="13"/>
        <v>0</v>
      </c>
      <c r="AR152" s="140" t="s">
        <v>85</v>
      </c>
      <c r="AT152" s="140" t="s">
        <v>159</v>
      </c>
      <c r="AU152" s="140" t="s">
        <v>75</v>
      </c>
      <c r="AY152" s="16" t="s">
        <v>157</v>
      </c>
      <c r="BE152" s="141">
        <f t="shared" si="14"/>
        <v>0</v>
      </c>
      <c r="BF152" s="141">
        <f t="shared" si="15"/>
        <v>0</v>
      </c>
      <c r="BG152" s="141">
        <f t="shared" si="16"/>
        <v>0</v>
      </c>
      <c r="BH152" s="141">
        <f t="shared" si="17"/>
        <v>0</v>
      </c>
      <c r="BI152" s="141">
        <f t="shared" si="18"/>
        <v>0</v>
      </c>
      <c r="BJ152" s="16" t="s">
        <v>75</v>
      </c>
      <c r="BK152" s="141">
        <f t="shared" si="19"/>
        <v>0</v>
      </c>
      <c r="BL152" s="16" t="s">
        <v>85</v>
      </c>
      <c r="BM152" s="140" t="s">
        <v>264</v>
      </c>
    </row>
    <row r="153" spans="2:65" s="1" customFormat="1" ht="16.5" customHeight="1">
      <c r="B153" s="128"/>
      <c r="C153" s="129" t="s">
        <v>265</v>
      </c>
      <c r="D153" s="129" t="s">
        <v>159</v>
      </c>
      <c r="E153" s="130" t="s">
        <v>861</v>
      </c>
      <c r="F153" s="131" t="s">
        <v>862</v>
      </c>
      <c r="G153" s="132" t="s">
        <v>833</v>
      </c>
      <c r="H153" s="133">
        <v>1</v>
      </c>
      <c r="I153" s="134"/>
      <c r="J153" s="134">
        <f t="shared" si="10"/>
        <v>0</v>
      </c>
      <c r="K153" s="135"/>
      <c r="L153" s="28"/>
      <c r="M153" s="136" t="s">
        <v>1</v>
      </c>
      <c r="N153" s="137" t="s">
        <v>35</v>
      </c>
      <c r="O153" s="138">
        <v>0</v>
      </c>
      <c r="P153" s="138">
        <f t="shared" si="11"/>
        <v>0</v>
      </c>
      <c r="Q153" s="138">
        <v>0</v>
      </c>
      <c r="R153" s="138">
        <f t="shared" si="12"/>
        <v>0</v>
      </c>
      <c r="S153" s="138">
        <v>0</v>
      </c>
      <c r="T153" s="139">
        <f t="shared" si="13"/>
        <v>0</v>
      </c>
      <c r="AR153" s="140" t="s">
        <v>85</v>
      </c>
      <c r="AT153" s="140" t="s">
        <v>159</v>
      </c>
      <c r="AU153" s="140" t="s">
        <v>75</v>
      </c>
      <c r="AY153" s="16" t="s">
        <v>157</v>
      </c>
      <c r="BE153" s="141">
        <f t="shared" si="14"/>
        <v>0</v>
      </c>
      <c r="BF153" s="141">
        <f t="shared" si="15"/>
        <v>0</v>
      </c>
      <c r="BG153" s="141">
        <f t="shared" si="16"/>
        <v>0</v>
      </c>
      <c r="BH153" s="141">
        <f t="shared" si="17"/>
        <v>0</v>
      </c>
      <c r="BI153" s="141">
        <f t="shared" si="18"/>
        <v>0</v>
      </c>
      <c r="BJ153" s="16" t="s">
        <v>75</v>
      </c>
      <c r="BK153" s="141">
        <f t="shared" si="19"/>
        <v>0</v>
      </c>
      <c r="BL153" s="16" t="s">
        <v>85</v>
      </c>
      <c r="BM153" s="140" t="s">
        <v>269</v>
      </c>
    </row>
    <row r="154" spans="2:65" s="1" customFormat="1" ht="24.15" customHeight="1">
      <c r="B154" s="128"/>
      <c r="C154" s="129" t="s">
        <v>213</v>
      </c>
      <c r="D154" s="129" t="s">
        <v>159</v>
      </c>
      <c r="E154" s="130" t="s">
        <v>863</v>
      </c>
      <c r="F154" s="131" t="s">
        <v>864</v>
      </c>
      <c r="G154" s="132" t="s">
        <v>833</v>
      </c>
      <c r="H154" s="133">
        <v>1</v>
      </c>
      <c r="I154" s="134"/>
      <c r="J154" s="134">
        <f t="shared" si="10"/>
        <v>0</v>
      </c>
      <c r="K154" s="135"/>
      <c r="L154" s="28"/>
      <c r="M154" s="136" t="s">
        <v>1</v>
      </c>
      <c r="N154" s="137" t="s">
        <v>35</v>
      </c>
      <c r="O154" s="138">
        <v>0</v>
      </c>
      <c r="P154" s="138">
        <f t="shared" si="11"/>
        <v>0</v>
      </c>
      <c r="Q154" s="138">
        <v>0</v>
      </c>
      <c r="R154" s="138">
        <f t="shared" si="12"/>
        <v>0</v>
      </c>
      <c r="S154" s="138">
        <v>0</v>
      </c>
      <c r="T154" s="139">
        <f t="shared" si="13"/>
        <v>0</v>
      </c>
      <c r="AR154" s="140" t="s">
        <v>85</v>
      </c>
      <c r="AT154" s="140" t="s">
        <v>159</v>
      </c>
      <c r="AU154" s="140" t="s">
        <v>75</v>
      </c>
      <c r="AY154" s="16" t="s">
        <v>157</v>
      </c>
      <c r="BE154" s="141">
        <f t="shared" si="14"/>
        <v>0</v>
      </c>
      <c r="BF154" s="141">
        <f t="shared" si="15"/>
        <v>0</v>
      </c>
      <c r="BG154" s="141">
        <f t="shared" si="16"/>
        <v>0</v>
      </c>
      <c r="BH154" s="141">
        <f t="shared" si="17"/>
        <v>0</v>
      </c>
      <c r="BI154" s="141">
        <f t="shared" si="18"/>
        <v>0</v>
      </c>
      <c r="BJ154" s="16" t="s">
        <v>75</v>
      </c>
      <c r="BK154" s="141">
        <f t="shared" si="19"/>
        <v>0</v>
      </c>
      <c r="BL154" s="16" t="s">
        <v>85</v>
      </c>
      <c r="BM154" s="140" t="s">
        <v>276</v>
      </c>
    </row>
    <row r="155" spans="2:65" s="1" customFormat="1" ht="16.5" customHeight="1">
      <c r="B155" s="128"/>
      <c r="C155" s="129" t="s">
        <v>277</v>
      </c>
      <c r="D155" s="129" t="s">
        <v>159</v>
      </c>
      <c r="E155" s="130" t="s">
        <v>865</v>
      </c>
      <c r="F155" s="131" t="s">
        <v>866</v>
      </c>
      <c r="G155" s="132" t="s">
        <v>833</v>
      </c>
      <c r="H155" s="133">
        <v>1</v>
      </c>
      <c r="I155" s="134"/>
      <c r="J155" s="134">
        <f t="shared" si="10"/>
        <v>0</v>
      </c>
      <c r="K155" s="135"/>
      <c r="L155" s="28"/>
      <c r="M155" s="136" t="s">
        <v>1</v>
      </c>
      <c r="N155" s="137" t="s">
        <v>35</v>
      </c>
      <c r="O155" s="138">
        <v>0</v>
      </c>
      <c r="P155" s="138">
        <f t="shared" si="11"/>
        <v>0</v>
      </c>
      <c r="Q155" s="138">
        <v>0</v>
      </c>
      <c r="R155" s="138">
        <f t="shared" si="12"/>
        <v>0</v>
      </c>
      <c r="S155" s="138">
        <v>0</v>
      </c>
      <c r="T155" s="139">
        <f t="shared" si="13"/>
        <v>0</v>
      </c>
      <c r="AR155" s="140" t="s">
        <v>85</v>
      </c>
      <c r="AT155" s="140" t="s">
        <v>159</v>
      </c>
      <c r="AU155" s="140" t="s">
        <v>75</v>
      </c>
      <c r="AY155" s="16" t="s">
        <v>157</v>
      </c>
      <c r="BE155" s="141">
        <f t="shared" si="14"/>
        <v>0</v>
      </c>
      <c r="BF155" s="141">
        <f t="shared" si="15"/>
        <v>0</v>
      </c>
      <c r="BG155" s="141">
        <f t="shared" si="16"/>
        <v>0</v>
      </c>
      <c r="BH155" s="141">
        <f t="shared" si="17"/>
        <v>0</v>
      </c>
      <c r="BI155" s="141">
        <f t="shared" si="18"/>
        <v>0</v>
      </c>
      <c r="BJ155" s="16" t="s">
        <v>75</v>
      </c>
      <c r="BK155" s="141">
        <f t="shared" si="19"/>
        <v>0</v>
      </c>
      <c r="BL155" s="16" t="s">
        <v>85</v>
      </c>
      <c r="BM155" s="140" t="s">
        <v>280</v>
      </c>
    </row>
    <row r="156" spans="2:65" s="1" customFormat="1" ht="49.05" customHeight="1">
      <c r="B156" s="128"/>
      <c r="C156" s="129" t="s">
        <v>218</v>
      </c>
      <c r="D156" s="129" t="s">
        <v>159</v>
      </c>
      <c r="E156" s="130" t="s">
        <v>867</v>
      </c>
      <c r="F156" s="131" t="s">
        <v>868</v>
      </c>
      <c r="G156" s="132" t="s">
        <v>833</v>
      </c>
      <c r="H156" s="133">
        <v>1</v>
      </c>
      <c r="I156" s="134"/>
      <c r="J156" s="134">
        <f t="shared" si="10"/>
        <v>0</v>
      </c>
      <c r="K156" s="135"/>
      <c r="L156" s="28"/>
      <c r="M156" s="136" t="s">
        <v>1</v>
      </c>
      <c r="N156" s="137" t="s">
        <v>35</v>
      </c>
      <c r="O156" s="138">
        <v>0</v>
      </c>
      <c r="P156" s="138">
        <f t="shared" si="11"/>
        <v>0</v>
      </c>
      <c r="Q156" s="138">
        <v>0</v>
      </c>
      <c r="R156" s="138">
        <f t="shared" si="12"/>
        <v>0</v>
      </c>
      <c r="S156" s="138">
        <v>0</v>
      </c>
      <c r="T156" s="139">
        <f t="shared" si="13"/>
        <v>0</v>
      </c>
      <c r="AR156" s="140" t="s">
        <v>85</v>
      </c>
      <c r="AT156" s="140" t="s">
        <v>159</v>
      </c>
      <c r="AU156" s="140" t="s">
        <v>75</v>
      </c>
      <c r="AY156" s="16" t="s">
        <v>157</v>
      </c>
      <c r="BE156" s="141">
        <f t="shared" si="14"/>
        <v>0</v>
      </c>
      <c r="BF156" s="141">
        <f t="shared" si="15"/>
        <v>0</v>
      </c>
      <c r="BG156" s="141">
        <f t="shared" si="16"/>
        <v>0</v>
      </c>
      <c r="BH156" s="141">
        <f t="shared" si="17"/>
        <v>0</v>
      </c>
      <c r="BI156" s="141">
        <f t="shared" si="18"/>
        <v>0</v>
      </c>
      <c r="BJ156" s="16" t="s">
        <v>75</v>
      </c>
      <c r="BK156" s="141">
        <f t="shared" si="19"/>
        <v>0</v>
      </c>
      <c r="BL156" s="16" t="s">
        <v>85</v>
      </c>
      <c r="BM156" s="140" t="s">
        <v>285</v>
      </c>
    </row>
    <row r="157" spans="2:65" s="1" customFormat="1" ht="37.799999999999997" customHeight="1">
      <c r="B157" s="128"/>
      <c r="C157" s="129" t="s">
        <v>288</v>
      </c>
      <c r="D157" s="129" t="s">
        <v>159</v>
      </c>
      <c r="E157" s="130" t="s">
        <v>869</v>
      </c>
      <c r="F157" s="131" t="s">
        <v>870</v>
      </c>
      <c r="G157" s="132" t="s">
        <v>833</v>
      </c>
      <c r="H157" s="133">
        <v>1</v>
      </c>
      <c r="I157" s="134"/>
      <c r="J157" s="134">
        <f t="shared" si="10"/>
        <v>0</v>
      </c>
      <c r="K157" s="135"/>
      <c r="L157" s="28"/>
      <c r="M157" s="173" t="s">
        <v>1</v>
      </c>
      <c r="N157" s="174" t="s">
        <v>35</v>
      </c>
      <c r="O157" s="175">
        <v>0</v>
      </c>
      <c r="P157" s="175">
        <f t="shared" si="11"/>
        <v>0</v>
      </c>
      <c r="Q157" s="175">
        <v>0</v>
      </c>
      <c r="R157" s="175">
        <f t="shared" si="12"/>
        <v>0</v>
      </c>
      <c r="S157" s="175">
        <v>0</v>
      </c>
      <c r="T157" s="176">
        <f t="shared" si="13"/>
        <v>0</v>
      </c>
      <c r="AR157" s="140" t="s">
        <v>85</v>
      </c>
      <c r="AT157" s="140" t="s">
        <v>159</v>
      </c>
      <c r="AU157" s="140" t="s">
        <v>75</v>
      </c>
      <c r="AY157" s="16" t="s">
        <v>157</v>
      </c>
      <c r="BE157" s="141">
        <f t="shared" si="14"/>
        <v>0</v>
      </c>
      <c r="BF157" s="141">
        <f t="shared" si="15"/>
        <v>0</v>
      </c>
      <c r="BG157" s="141">
        <f t="shared" si="16"/>
        <v>0</v>
      </c>
      <c r="BH157" s="141">
        <f t="shared" si="17"/>
        <v>0</v>
      </c>
      <c r="BI157" s="141">
        <f t="shared" si="18"/>
        <v>0</v>
      </c>
      <c r="BJ157" s="16" t="s">
        <v>75</v>
      </c>
      <c r="BK157" s="141">
        <f t="shared" si="19"/>
        <v>0</v>
      </c>
      <c r="BL157" s="16" t="s">
        <v>85</v>
      </c>
      <c r="BM157" s="140" t="s">
        <v>291</v>
      </c>
    </row>
    <row r="158" spans="2:65" s="1" customFormat="1" ht="6.9" customHeight="1">
      <c r="B158" s="40"/>
      <c r="C158" s="41"/>
      <c r="D158" s="41"/>
      <c r="E158" s="41"/>
      <c r="F158" s="41"/>
      <c r="G158" s="41"/>
      <c r="H158" s="41"/>
      <c r="I158" s="41"/>
      <c r="J158" s="41"/>
      <c r="K158" s="41"/>
      <c r="L158" s="28"/>
    </row>
  </sheetData>
  <autoFilter ref="C122:K157" xr:uid="{00000000-0009-0000-0000-000002000000}"/>
  <mergeCells count="9">
    <mergeCell ref="E87:H87"/>
    <mergeCell ref="E113:H113"/>
    <mergeCell ref="E115:H115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2:BM174"/>
  <sheetViews>
    <sheetView showGridLines="0" topLeftCell="A152" workbookViewId="0">
      <selection activeCell="F181" sqref="F181"/>
    </sheetView>
  </sheetViews>
  <sheetFormatPr defaultRowHeight="10.199999999999999"/>
  <cols>
    <col min="1" max="1" width="8.28515625" customWidth="1"/>
    <col min="2" max="2" width="1.140625" customWidth="1"/>
    <col min="3" max="3" width="4.140625" customWidth="1"/>
    <col min="4" max="4" width="4.28515625" customWidth="1"/>
    <col min="5" max="5" width="17.140625" customWidth="1"/>
    <col min="6" max="6" width="50.85546875" customWidth="1"/>
    <col min="7" max="7" width="7.42578125" customWidth="1"/>
    <col min="8" max="8" width="14" customWidth="1"/>
    <col min="9" max="9" width="15.85546875" customWidth="1"/>
    <col min="10" max="10" width="22.28515625" customWidth="1"/>
    <col min="11" max="11" width="22.28515625" hidden="1" customWidth="1"/>
    <col min="12" max="12" width="9.28515625" customWidth="1"/>
    <col min="13" max="13" width="10.85546875" hidden="1" customWidth="1"/>
    <col min="14" max="14" width="9.28515625" hidden="1"/>
    <col min="15" max="20" width="14.140625" hidden="1" customWidth="1"/>
    <col min="21" max="21" width="16.28515625" hidden="1" customWidth="1"/>
    <col min="22" max="22" width="12.28515625" customWidth="1"/>
    <col min="23" max="23" width="16.28515625" customWidth="1"/>
    <col min="24" max="24" width="12.28515625" customWidth="1"/>
    <col min="25" max="25" width="15" customWidth="1"/>
    <col min="26" max="26" width="11" customWidth="1"/>
    <col min="27" max="27" width="15" customWidth="1"/>
    <col min="28" max="28" width="16.28515625" customWidth="1"/>
    <col min="29" max="29" width="11" customWidth="1"/>
    <col min="30" max="30" width="15" customWidth="1"/>
    <col min="31" max="31" width="16.28515625" customWidth="1"/>
    <col min="44" max="65" width="9.28515625" hidden="1"/>
  </cols>
  <sheetData>
    <row r="2" spans="2:46" ht="36.9" customHeight="1">
      <c r="L2" s="184" t="s">
        <v>5</v>
      </c>
      <c r="M2" s="185"/>
      <c r="N2" s="185"/>
      <c r="O2" s="185"/>
      <c r="P2" s="185"/>
      <c r="Q2" s="185"/>
      <c r="R2" s="185"/>
      <c r="S2" s="185"/>
      <c r="T2" s="185"/>
      <c r="U2" s="185"/>
      <c r="V2" s="185"/>
      <c r="AT2" s="16" t="s">
        <v>84</v>
      </c>
    </row>
    <row r="3" spans="2:46" ht="6.9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  <c r="AT3" s="16" t="s">
        <v>79</v>
      </c>
    </row>
    <row r="4" spans="2:46" ht="24.9" customHeight="1">
      <c r="B4" s="19"/>
      <c r="D4" s="20" t="s">
        <v>112</v>
      </c>
      <c r="L4" s="19"/>
      <c r="M4" s="84" t="s">
        <v>10</v>
      </c>
      <c r="AT4" s="16" t="s">
        <v>3</v>
      </c>
    </row>
    <row r="5" spans="2:46" ht="6.9" customHeight="1">
      <c r="B5" s="19"/>
      <c r="L5" s="19"/>
    </row>
    <row r="6" spans="2:46" ht="12" customHeight="1">
      <c r="B6" s="19"/>
      <c r="D6" s="25" t="s">
        <v>14</v>
      </c>
      <c r="L6" s="19"/>
    </row>
    <row r="7" spans="2:46" ht="26.25" customHeight="1">
      <c r="B7" s="19"/>
      <c r="E7" s="212" t="str">
        <f>'Rekapitulace stavby'!K6</f>
        <v xml:space="preserve"> Kulturní a kreativní centrum Kbely, Mladoboleslavská 1116, Praha 19 Kbely</v>
      </c>
      <c r="F7" s="213"/>
      <c r="G7" s="213"/>
      <c r="H7" s="213"/>
      <c r="L7" s="19"/>
    </row>
    <row r="8" spans="2:46" s="1" customFormat="1" ht="12" customHeight="1">
      <c r="B8" s="28"/>
      <c r="D8" s="25" t="s">
        <v>113</v>
      </c>
      <c r="L8" s="28"/>
    </row>
    <row r="9" spans="2:46" s="1" customFormat="1" ht="16.5" customHeight="1">
      <c r="B9" s="28"/>
      <c r="E9" s="204" t="s">
        <v>871</v>
      </c>
      <c r="F9" s="211"/>
      <c r="G9" s="211"/>
      <c r="H9" s="211"/>
      <c r="L9" s="28"/>
    </row>
    <row r="10" spans="2:46" s="1" customFormat="1">
      <c r="B10" s="28"/>
      <c r="L10" s="28"/>
    </row>
    <row r="11" spans="2:46" s="1" customFormat="1" ht="12" customHeight="1">
      <c r="B11" s="28"/>
      <c r="D11" s="25" t="s">
        <v>16</v>
      </c>
      <c r="F11" s="23" t="s">
        <v>1</v>
      </c>
      <c r="I11" s="25" t="s">
        <v>17</v>
      </c>
      <c r="J11" s="23" t="s">
        <v>1</v>
      </c>
      <c r="L11" s="28"/>
    </row>
    <row r="12" spans="2:46" s="1" customFormat="1" ht="12" customHeight="1">
      <c r="B12" s="28"/>
      <c r="D12" s="25" t="s">
        <v>18</v>
      </c>
      <c r="F12" s="23" t="s">
        <v>19</v>
      </c>
      <c r="I12" s="25" t="s">
        <v>20</v>
      </c>
      <c r="J12" s="48" t="str">
        <f>'Rekapitulace stavby'!AN8</f>
        <v>26. 8. 2024</v>
      </c>
      <c r="L12" s="28"/>
    </row>
    <row r="13" spans="2:46" s="1" customFormat="1" ht="10.8" customHeight="1">
      <c r="B13" s="28"/>
      <c r="L13" s="28"/>
    </row>
    <row r="14" spans="2:46" s="1" customFormat="1" ht="12" customHeight="1">
      <c r="B14" s="28"/>
      <c r="D14" s="25" t="s">
        <v>22</v>
      </c>
      <c r="I14" s="25" t="s">
        <v>23</v>
      </c>
      <c r="J14" s="23" t="str">
        <f>IF('Rekapitulace stavby'!AN10="","",'Rekapitulace stavby'!AN10)</f>
        <v/>
      </c>
      <c r="L14" s="28"/>
    </row>
    <row r="15" spans="2:46" s="1" customFormat="1" ht="18" customHeight="1">
      <c r="B15" s="28"/>
      <c r="E15" s="23" t="str">
        <f>IF('Rekapitulace stavby'!E11="","",'Rekapitulace stavby'!E11)</f>
        <v xml:space="preserve"> </v>
      </c>
      <c r="I15" s="25" t="s">
        <v>24</v>
      </c>
      <c r="J15" s="23" t="str">
        <f>IF('Rekapitulace stavby'!AN11="","",'Rekapitulace stavby'!AN11)</f>
        <v/>
      </c>
      <c r="L15" s="28"/>
    </row>
    <row r="16" spans="2:46" s="1" customFormat="1" ht="6.9" customHeight="1">
      <c r="B16" s="28"/>
      <c r="L16" s="28"/>
    </row>
    <row r="17" spans="2:12" s="1" customFormat="1" ht="12" customHeight="1">
      <c r="B17" s="28"/>
      <c r="D17" s="25" t="s">
        <v>25</v>
      </c>
      <c r="I17" s="25" t="s">
        <v>23</v>
      </c>
      <c r="J17" s="23" t="str">
        <f>'Rekapitulace stavby'!AN13</f>
        <v/>
      </c>
      <c r="L17" s="28"/>
    </row>
    <row r="18" spans="2:12" s="1" customFormat="1" ht="18" customHeight="1">
      <c r="B18" s="28"/>
      <c r="E18" s="198" t="str">
        <f>'Rekapitulace stavby'!E14</f>
        <v xml:space="preserve"> </v>
      </c>
      <c r="F18" s="198"/>
      <c r="G18" s="198"/>
      <c r="H18" s="198"/>
      <c r="I18" s="25" t="s">
        <v>24</v>
      </c>
      <c r="J18" s="23" t="str">
        <f>'Rekapitulace stavby'!AN14</f>
        <v/>
      </c>
      <c r="L18" s="28"/>
    </row>
    <row r="19" spans="2:12" s="1" customFormat="1" ht="6.9" customHeight="1">
      <c r="B19" s="28"/>
      <c r="L19" s="28"/>
    </row>
    <row r="20" spans="2:12" s="1" customFormat="1" ht="12" customHeight="1">
      <c r="B20" s="28"/>
      <c r="D20" s="25" t="s">
        <v>26</v>
      </c>
      <c r="I20" s="25" t="s">
        <v>23</v>
      </c>
      <c r="J20" s="23" t="str">
        <f>IF('Rekapitulace stavby'!AN16="","",'Rekapitulace stavby'!AN16)</f>
        <v/>
      </c>
      <c r="L20" s="28"/>
    </row>
    <row r="21" spans="2:12" s="1" customFormat="1" ht="18" customHeight="1">
      <c r="B21" s="28"/>
      <c r="E21" s="23" t="str">
        <f>IF('Rekapitulace stavby'!E17="","",'Rekapitulace stavby'!E17)</f>
        <v xml:space="preserve"> </v>
      </c>
      <c r="I21" s="25" t="s">
        <v>24</v>
      </c>
      <c r="J21" s="23" t="str">
        <f>IF('Rekapitulace stavby'!AN17="","",'Rekapitulace stavby'!AN17)</f>
        <v/>
      </c>
      <c r="L21" s="28"/>
    </row>
    <row r="22" spans="2:12" s="1" customFormat="1" ht="6.9" customHeight="1">
      <c r="B22" s="28"/>
      <c r="L22" s="28"/>
    </row>
    <row r="23" spans="2:12" s="1" customFormat="1" ht="12" customHeight="1">
      <c r="B23" s="28"/>
      <c r="D23" s="25" t="s">
        <v>27</v>
      </c>
      <c r="I23" s="25" t="s">
        <v>23</v>
      </c>
      <c r="J23" s="23" t="str">
        <f>IF('Rekapitulace stavby'!AN19="","",'Rekapitulace stavby'!AN19)</f>
        <v/>
      </c>
      <c r="L23" s="28"/>
    </row>
    <row r="24" spans="2:12" s="1" customFormat="1" ht="18" customHeight="1">
      <c r="B24" s="28"/>
      <c r="E24" s="23" t="str">
        <f>IF('Rekapitulace stavby'!E20="","",'Rekapitulace stavby'!E20)</f>
        <v xml:space="preserve"> </v>
      </c>
      <c r="I24" s="25" t="s">
        <v>24</v>
      </c>
      <c r="J24" s="23" t="str">
        <f>IF('Rekapitulace stavby'!AN20="","",'Rekapitulace stavby'!AN20)</f>
        <v/>
      </c>
      <c r="L24" s="28"/>
    </row>
    <row r="25" spans="2:12" s="1" customFormat="1" ht="6.9" customHeight="1">
      <c r="B25" s="28"/>
      <c r="L25" s="28"/>
    </row>
    <row r="26" spans="2:12" s="1" customFormat="1" ht="12" customHeight="1">
      <c r="B26" s="28"/>
      <c r="D26" s="25" t="s">
        <v>29</v>
      </c>
      <c r="L26" s="28"/>
    </row>
    <row r="27" spans="2:12" s="7" customFormat="1" ht="16.5" customHeight="1">
      <c r="B27" s="85"/>
      <c r="E27" s="200" t="s">
        <v>1</v>
      </c>
      <c r="F27" s="200"/>
      <c r="G27" s="200"/>
      <c r="H27" s="200"/>
      <c r="L27" s="85"/>
    </row>
    <row r="28" spans="2:12" s="1" customFormat="1" ht="6.9" customHeight="1">
      <c r="B28" s="28"/>
      <c r="L28" s="28"/>
    </row>
    <row r="29" spans="2:12" s="1" customFormat="1" ht="6.9" customHeight="1">
      <c r="B29" s="28"/>
      <c r="D29" s="49"/>
      <c r="E29" s="49"/>
      <c r="F29" s="49"/>
      <c r="G29" s="49"/>
      <c r="H29" s="49"/>
      <c r="I29" s="49"/>
      <c r="J29" s="49"/>
      <c r="K29" s="49"/>
      <c r="L29" s="28"/>
    </row>
    <row r="30" spans="2:12" s="1" customFormat="1" ht="25.35" customHeight="1">
      <c r="B30" s="28"/>
      <c r="D30" s="86" t="s">
        <v>30</v>
      </c>
      <c r="J30" s="62">
        <f>ROUND(J118, 2)</f>
        <v>0</v>
      </c>
      <c r="L30" s="28"/>
    </row>
    <row r="31" spans="2:12" s="1" customFormat="1" ht="6.9" customHeight="1">
      <c r="B31" s="28"/>
      <c r="D31" s="49"/>
      <c r="E31" s="49"/>
      <c r="F31" s="49"/>
      <c r="G31" s="49"/>
      <c r="H31" s="49"/>
      <c r="I31" s="49"/>
      <c r="J31" s="49"/>
      <c r="K31" s="49"/>
      <c r="L31" s="28"/>
    </row>
    <row r="32" spans="2:12" s="1" customFormat="1" ht="14.4" customHeight="1">
      <c r="B32" s="28"/>
      <c r="F32" s="31" t="s">
        <v>32</v>
      </c>
      <c r="I32" s="31" t="s">
        <v>31</v>
      </c>
      <c r="J32" s="31" t="s">
        <v>33</v>
      </c>
      <c r="L32" s="28"/>
    </row>
    <row r="33" spans="2:12" s="1" customFormat="1" ht="14.4" customHeight="1">
      <c r="B33" s="28"/>
      <c r="D33" s="51" t="s">
        <v>34</v>
      </c>
      <c r="E33" s="25" t="s">
        <v>35</v>
      </c>
      <c r="F33" s="87">
        <f>ROUND((SUM(BE118:BE173)),  2)</f>
        <v>0</v>
      </c>
      <c r="I33" s="88">
        <v>0.21</v>
      </c>
      <c r="J33" s="87">
        <f>ROUND(((SUM(BE118:BE173))*I33),  2)</f>
        <v>0</v>
      </c>
      <c r="L33" s="28"/>
    </row>
    <row r="34" spans="2:12" s="1" customFormat="1" ht="14.4" customHeight="1">
      <c r="B34" s="28"/>
      <c r="E34" s="25" t="s">
        <v>36</v>
      </c>
      <c r="F34" s="87">
        <f>ROUND((SUM(BF118:BF173)),  2)</f>
        <v>0</v>
      </c>
      <c r="I34" s="88">
        <v>0.12</v>
      </c>
      <c r="J34" s="87">
        <f>ROUND(((SUM(BF118:BF173))*I34),  2)</f>
        <v>0</v>
      </c>
      <c r="L34" s="28"/>
    </row>
    <row r="35" spans="2:12" s="1" customFormat="1" ht="14.4" hidden="1" customHeight="1">
      <c r="B35" s="28"/>
      <c r="E35" s="25" t="s">
        <v>37</v>
      </c>
      <c r="F35" s="87">
        <f>ROUND((SUM(BG118:BG173)),  2)</f>
        <v>0</v>
      </c>
      <c r="I35" s="88">
        <v>0.21</v>
      </c>
      <c r="J35" s="87">
        <f>0</f>
        <v>0</v>
      </c>
      <c r="L35" s="28"/>
    </row>
    <row r="36" spans="2:12" s="1" customFormat="1" ht="14.4" hidden="1" customHeight="1">
      <c r="B36" s="28"/>
      <c r="E36" s="25" t="s">
        <v>38</v>
      </c>
      <c r="F36" s="87">
        <f>ROUND((SUM(BH118:BH173)),  2)</f>
        <v>0</v>
      </c>
      <c r="I36" s="88">
        <v>0.12</v>
      </c>
      <c r="J36" s="87">
        <f>0</f>
        <v>0</v>
      </c>
      <c r="L36" s="28"/>
    </row>
    <row r="37" spans="2:12" s="1" customFormat="1" ht="14.4" hidden="1" customHeight="1">
      <c r="B37" s="28"/>
      <c r="E37" s="25" t="s">
        <v>39</v>
      </c>
      <c r="F37" s="87">
        <f>ROUND((SUM(BI118:BI173)),  2)</f>
        <v>0</v>
      </c>
      <c r="I37" s="88">
        <v>0</v>
      </c>
      <c r="J37" s="87">
        <f>0</f>
        <v>0</v>
      </c>
      <c r="L37" s="28"/>
    </row>
    <row r="38" spans="2:12" s="1" customFormat="1" ht="6.9" customHeight="1">
      <c r="B38" s="28"/>
      <c r="L38" s="28"/>
    </row>
    <row r="39" spans="2:12" s="1" customFormat="1" ht="25.35" customHeight="1">
      <c r="B39" s="28"/>
      <c r="C39" s="89"/>
      <c r="D39" s="90" t="s">
        <v>40</v>
      </c>
      <c r="E39" s="53"/>
      <c r="F39" s="53"/>
      <c r="G39" s="91" t="s">
        <v>41</v>
      </c>
      <c r="H39" s="92" t="s">
        <v>42</v>
      </c>
      <c r="I39" s="53"/>
      <c r="J39" s="93">
        <f>SUM(J30:J37)</f>
        <v>0</v>
      </c>
      <c r="K39" s="94"/>
      <c r="L39" s="28"/>
    </row>
    <row r="40" spans="2:12" s="1" customFormat="1" ht="14.4" customHeight="1">
      <c r="B40" s="28"/>
      <c r="L40" s="28"/>
    </row>
    <row r="41" spans="2:12" ht="14.4" customHeight="1">
      <c r="B41" s="19"/>
      <c r="L41" s="19"/>
    </row>
    <row r="42" spans="2:12" ht="14.4" customHeight="1">
      <c r="B42" s="19"/>
      <c r="L42" s="19"/>
    </row>
    <row r="43" spans="2:12" ht="14.4" customHeight="1">
      <c r="B43" s="19"/>
      <c r="L43" s="19"/>
    </row>
    <row r="44" spans="2:12" ht="14.4" customHeight="1">
      <c r="B44" s="19"/>
      <c r="L44" s="19"/>
    </row>
    <row r="45" spans="2:12" ht="14.4" customHeight="1">
      <c r="B45" s="19"/>
      <c r="L45" s="19"/>
    </row>
    <row r="46" spans="2:12" ht="14.4" customHeight="1">
      <c r="B46" s="19"/>
      <c r="L46" s="19"/>
    </row>
    <row r="47" spans="2:12" ht="14.4" customHeight="1">
      <c r="B47" s="19"/>
      <c r="L47" s="19"/>
    </row>
    <row r="48" spans="2:12" ht="14.4" customHeight="1">
      <c r="B48" s="19"/>
      <c r="L48" s="19"/>
    </row>
    <row r="49" spans="2:12" ht="14.4" customHeight="1">
      <c r="B49" s="19"/>
      <c r="L49" s="19"/>
    </row>
    <row r="50" spans="2:12" s="1" customFormat="1" ht="14.4" customHeight="1">
      <c r="B50" s="28"/>
      <c r="D50" s="37" t="s">
        <v>43</v>
      </c>
      <c r="E50" s="38"/>
      <c r="F50" s="38"/>
      <c r="G50" s="37" t="s">
        <v>44</v>
      </c>
      <c r="H50" s="38"/>
      <c r="I50" s="38"/>
      <c r="J50" s="38"/>
      <c r="K50" s="38"/>
      <c r="L50" s="28"/>
    </row>
    <row r="51" spans="2:12">
      <c r="B51" s="19"/>
      <c r="L51" s="19"/>
    </row>
    <row r="52" spans="2:12">
      <c r="B52" s="19"/>
      <c r="L52" s="19"/>
    </row>
    <row r="53" spans="2:12">
      <c r="B53" s="19"/>
      <c r="L53" s="19"/>
    </row>
    <row r="54" spans="2:12">
      <c r="B54" s="19"/>
      <c r="L54" s="19"/>
    </row>
    <row r="55" spans="2:12">
      <c r="B55" s="19"/>
      <c r="L55" s="19"/>
    </row>
    <row r="56" spans="2:12">
      <c r="B56" s="19"/>
      <c r="L56" s="19"/>
    </row>
    <row r="57" spans="2:12">
      <c r="B57" s="19"/>
      <c r="L57" s="19"/>
    </row>
    <row r="58" spans="2:12">
      <c r="B58" s="19"/>
      <c r="L58" s="19"/>
    </row>
    <row r="59" spans="2:12">
      <c r="B59" s="19"/>
      <c r="L59" s="19"/>
    </row>
    <row r="60" spans="2:12">
      <c r="B60" s="19"/>
      <c r="L60" s="19"/>
    </row>
    <row r="61" spans="2:12" s="1" customFormat="1" ht="13.2">
      <c r="B61" s="28"/>
      <c r="D61" s="39" t="s">
        <v>45</v>
      </c>
      <c r="E61" s="30"/>
      <c r="F61" s="95" t="s">
        <v>46</v>
      </c>
      <c r="G61" s="39" t="s">
        <v>45</v>
      </c>
      <c r="H61" s="30"/>
      <c r="I61" s="30"/>
      <c r="J61" s="96" t="s">
        <v>46</v>
      </c>
      <c r="K61" s="30"/>
      <c r="L61" s="28"/>
    </row>
    <row r="62" spans="2:12">
      <c r="B62" s="19"/>
      <c r="L62" s="19"/>
    </row>
    <row r="63" spans="2:12">
      <c r="B63" s="19"/>
      <c r="L63" s="19"/>
    </row>
    <row r="64" spans="2:12">
      <c r="B64" s="19"/>
      <c r="L64" s="19"/>
    </row>
    <row r="65" spans="2:12" s="1" customFormat="1" ht="13.2">
      <c r="B65" s="28"/>
      <c r="D65" s="37" t="s">
        <v>47</v>
      </c>
      <c r="E65" s="38"/>
      <c r="F65" s="38"/>
      <c r="G65" s="37" t="s">
        <v>48</v>
      </c>
      <c r="H65" s="38"/>
      <c r="I65" s="38"/>
      <c r="J65" s="38"/>
      <c r="K65" s="38"/>
      <c r="L65" s="28"/>
    </row>
    <row r="66" spans="2:12">
      <c r="B66" s="19"/>
      <c r="L66" s="19"/>
    </row>
    <row r="67" spans="2:12">
      <c r="B67" s="19"/>
      <c r="L67" s="19"/>
    </row>
    <row r="68" spans="2:12">
      <c r="B68" s="19"/>
      <c r="L68" s="19"/>
    </row>
    <row r="69" spans="2:12">
      <c r="B69" s="19"/>
      <c r="L69" s="19"/>
    </row>
    <row r="70" spans="2:12">
      <c r="B70" s="19"/>
      <c r="L70" s="19"/>
    </row>
    <row r="71" spans="2:12">
      <c r="B71" s="19"/>
      <c r="L71" s="19"/>
    </row>
    <row r="72" spans="2:12">
      <c r="B72" s="19"/>
      <c r="L72" s="19"/>
    </row>
    <row r="73" spans="2:12">
      <c r="B73" s="19"/>
      <c r="L73" s="19"/>
    </row>
    <row r="74" spans="2:12">
      <c r="B74" s="19"/>
      <c r="L74" s="19"/>
    </row>
    <row r="75" spans="2:12">
      <c r="B75" s="19"/>
      <c r="L75" s="19"/>
    </row>
    <row r="76" spans="2:12" s="1" customFormat="1" ht="13.2">
      <c r="B76" s="28"/>
      <c r="D76" s="39" t="s">
        <v>45</v>
      </c>
      <c r="E76" s="30"/>
      <c r="F76" s="95" t="s">
        <v>46</v>
      </c>
      <c r="G76" s="39" t="s">
        <v>45</v>
      </c>
      <c r="H76" s="30"/>
      <c r="I76" s="30"/>
      <c r="J76" s="96" t="s">
        <v>46</v>
      </c>
      <c r="K76" s="30"/>
      <c r="L76" s="28"/>
    </row>
    <row r="77" spans="2:12" s="1" customFormat="1" ht="14.4" customHeight="1">
      <c r="B77" s="40"/>
      <c r="C77" s="41"/>
      <c r="D77" s="41"/>
      <c r="E77" s="41"/>
      <c r="F77" s="41"/>
      <c r="G77" s="41"/>
      <c r="H77" s="41"/>
      <c r="I77" s="41"/>
      <c r="J77" s="41"/>
      <c r="K77" s="41"/>
      <c r="L77" s="28"/>
    </row>
    <row r="81" spans="2:47" s="1" customFormat="1" ht="6.9" customHeight="1">
      <c r="B81" s="42"/>
      <c r="C81" s="43"/>
      <c r="D81" s="43"/>
      <c r="E81" s="43"/>
      <c r="F81" s="43"/>
      <c r="G81" s="43"/>
      <c r="H81" s="43"/>
      <c r="I81" s="43"/>
      <c r="J81" s="43"/>
      <c r="K81" s="43"/>
      <c r="L81" s="28"/>
    </row>
    <row r="82" spans="2:47" s="1" customFormat="1" ht="24.9" customHeight="1">
      <c r="B82" s="28"/>
      <c r="C82" s="20" t="s">
        <v>115</v>
      </c>
      <c r="L82" s="28"/>
    </row>
    <row r="83" spans="2:47" s="1" customFormat="1" ht="6.9" customHeight="1">
      <c r="B83" s="28"/>
      <c r="L83" s="28"/>
    </row>
    <row r="84" spans="2:47" s="1" customFormat="1" ht="12" customHeight="1">
      <c r="B84" s="28"/>
      <c r="C84" s="25" t="s">
        <v>14</v>
      </c>
      <c r="L84" s="28"/>
    </row>
    <row r="85" spans="2:47" s="1" customFormat="1" ht="26.25" customHeight="1">
      <c r="B85" s="28"/>
      <c r="E85" s="212" t="str">
        <f>E7</f>
        <v xml:space="preserve"> Kulturní a kreativní centrum Kbely, Mladoboleslavská 1116, Praha 19 Kbely</v>
      </c>
      <c r="F85" s="213"/>
      <c r="G85" s="213"/>
      <c r="H85" s="213"/>
      <c r="L85" s="28"/>
    </row>
    <row r="86" spans="2:47" s="1" customFormat="1" ht="12" customHeight="1">
      <c r="B86" s="28"/>
      <c r="C86" s="25" t="s">
        <v>113</v>
      </c>
      <c r="L86" s="28"/>
    </row>
    <row r="87" spans="2:47" s="1" customFormat="1" ht="16.5" customHeight="1">
      <c r="B87" s="28"/>
      <c r="E87" s="204" t="str">
        <f>E9</f>
        <v>3 - VZT</v>
      </c>
      <c r="F87" s="211"/>
      <c r="G87" s="211"/>
      <c r="H87" s="211"/>
      <c r="L87" s="28"/>
    </row>
    <row r="88" spans="2:47" s="1" customFormat="1" ht="6.9" customHeight="1">
      <c r="B88" s="28"/>
      <c r="L88" s="28"/>
    </row>
    <row r="89" spans="2:47" s="1" customFormat="1" ht="12" customHeight="1">
      <c r="B89" s="28"/>
      <c r="C89" s="25" t="s">
        <v>18</v>
      </c>
      <c r="F89" s="23" t="str">
        <f>F12</f>
        <v xml:space="preserve"> </v>
      </c>
      <c r="I89" s="25" t="s">
        <v>20</v>
      </c>
      <c r="J89" s="48" t="str">
        <f>IF(J12="","",J12)</f>
        <v>26. 8. 2024</v>
      </c>
      <c r="L89" s="28"/>
    </row>
    <row r="90" spans="2:47" s="1" customFormat="1" ht="6.9" customHeight="1">
      <c r="B90" s="28"/>
      <c r="L90" s="28"/>
    </row>
    <row r="91" spans="2:47" s="1" customFormat="1" ht="15.15" customHeight="1">
      <c r="B91" s="28"/>
      <c r="C91" s="25" t="s">
        <v>22</v>
      </c>
      <c r="F91" s="23" t="str">
        <f>E15</f>
        <v xml:space="preserve"> </v>
      </c>
      <c r="I91" s="25" t="s">
        <v>26</v>
      </c>
      <c r="J91" s="26" t="str">
        <f>E21</f>
        <v xml:space="preserve"> </v>
      </c>
      <c r="L91" s="28"/>
    </row>
    <row r="92" spans="2:47" s="1" customFormat="1" ht="15.15" customHeight="1">
      <c r="B92" s="28"/>
      <c r="C92" s="25" t="s">
        <v>25</v>
      </c>
      <c r="F92" s="23" t="str">
        <f>IF(E18="","",E18)</f>
        <v xml:space="preserve"> </v>
      </c>
      <c r="I92" s="25" t="s">
        <v>27</v>
      </c>
      <c r="J92" s="26" t="str">
        <f>E24</f>
        <v xml:space="preserve"> </v>
      </c>
      <c r="L92" s="28"/>
    </row>
    <row r="93" spans="2:47" s="1" customFormat="1" ht="10.35" customHeight="1">
      <c r="B93" s="28"/>
      <c r="L93" s="28"/>
    </row>
    <row r="94" spans="2:47" s="1" customFormat="1" ht="29.25" customHeight="1">
      <c r="B94" s="28"/>
      <c r="C94" s="97" t="s">
        <v>116</v>
      </c>
      <c r="D94" s="89"/>
      <c r="E94" s="89"/>
      <c r="F94" s="89"/>
      <c r="G94" s="89"/>
      <c r="H94" s="89"/>
      <c r="I94" s="89"/>
      <c r="J94" s="98" t="s">
        <v>117</v>
      </c>
      <c r="K94" s="89"/>
      <c r="L94" s="28"/>
    </row>
    <row r="95" spans="2:47" s="1" customFormat="1" ht="10.35" customHeight="1">
      <c r="B95" s="28"/>
      <c r="L95" s="28"/>
    </row>
    <row r="96" spans="2:47" s="1" customFormat="1" ht="22.8" customHeight="1">
      <c r="B96" s="28"/>
      <c r="C96" s="99" t="s">
        <v>118</v>
      </c>
      <c r="J96" s="62">
        <f>J118</f>
        <v>0</v>
      </c>
      <c r="L96" s="28"/>
      <c r="AU96" s="16" t="s">
        <v>119</v>
      </c>
    </row>
    <row r="97" spans="2:12" s="8" customFormat="1" ht="24.9" customHeight="1">
      <c r="B97" s="100"/>
      <c r="D97" s="101" t="s">
        <v>872</v>
      </c>
      <c r="E97" s="102"/>
      <c r="F97" s="102"/>
      <c r="G97" s="102"/>
      <c r="H97" s="102"/>
      <c r="I97" s="102"/>
      <c r="J97" s="103">
        <f>J119</f>
        <v>0</v>
      </c>
      <c r="L97" s="100"/>
    </row>
    <row r="98" spans="2:12" s="8" customFormat="1" ht="24.9" customHeight="1">
      <c r="B98" s="100"/>
      <c r="D98" s="101" t="s">
        <v>873</v>
      </c>
      <c r="E98" s="102"/>
      <c r="F98" s="102"/>
      <c r="G98" s="102"/>
      <c r="H98" s="102"/>
      <c r="I98" s="102"/>
      <c r="J98" s="103">
        <f>J158</f>
        <v>0</v>
      </c>
      <c r="L98" s="100"/>
    </row>
    <row r="99" spans="2:12" s="1" customFormat="1" ht="21.75" customHeight="1">
      <c r="B99" s="28"/>
      <c r="L99" s="28"/>
    </row>
    <row r="100" spans="2:12" s="1" customFormat="1" ht="6.9" customHeight="1">
      <c r="B100" s="40"/>
      <c r="C100" s="41"/>
      <c r="D100" s="41"/>
      <c r="E100" s="41"/>
      <c r="F100" s="41"/>
      <c r="G100" s="41"/>
      <c r="H100" s="41"/>
      <c r="I100" s="41"/>
      <c r="J100" s="41"/>
      <c r="K100" s="41"/>
      <c r="L100" s="28"/>
    </row>
    <row r="104" spans="2:12" s="1" customFormat="1" ht="6.9" customHeight="1">
      <c r="B104" s="42"/>
      <c r="C104" s="43"/>
      <c r="D104" s="43"/>
      <c r="E104" s="43"/>
      <c r="F104" s="43"/>
      <c r="G104" s="43"/>
      <c r="H104" s="43"/>
      <c r="I104" s="43"/>
      <c r="J104" s="43"/>
      <c r="K104" s="43"/>
      <c r="L104" s="28"/>
    </row>
    <row r="105" spans="2:12" s="1" customFormat="1" ht="24.9" customHeight="1">
      <c r="B105" s="28"/>
      <c r="C105" s="20" t="s">
        <v>142</v>
      </c>
      <c r="L105" s="28"/>
    </row>
    <row r="106" spans="2:12" s="1" customFormat="1" ht="6.9" customHeight="1">
      <c r="B106" s="28"/>
      <c r="L106" s="28"/>
    </row>
    <row r="107" spans="2:12" s="1" customFormat="1" ht="12" customHeight="1">
      <c r="B107" s="28"/>
      <c r="C107" s="25" t="s">
        <v>14</v>
      </c>
      <c r="L107" s="28"/>
    </row>
    <row r="108" spans="2:12" s="1" customFormat="1" ht="26.25" customHeight="1">
      <c r="B108" s="28"/>
      <c r="E108" s="212" t="str">
        <f>E7</f>
        <v xml:space="preserve"> Kulturní a kreativní centrum Kbely, Mladoboleslavská 1116, Praha 19 Kbely</v>
      </c>
      <c r="F108" s="213"/>
      <c r="G108" s="213"/>
      <c r="H108" s="213"/>
      <c r="L108" s="28"/>
    </row>
    <row r="109" spans="2:12" s="1" customFormat="1" ht="12" customHeight="1">
      <c r="B109" s="28"/>
      <c r="C109" s="25" t="s">
        <v>113</v>
      </c>
      <c r="L109" s="28"/>
    </row>
    <row r="110" spans="2:12" s="1" customFormat="1" ht="16.5" customHeight="1">
      <c r="B110" s="28"/>
      <c r="E110" s="204" t="str">
        <f>E9</f>
        <v>3 - VZT</v>
      </c>
      <c r="F110" s="211"/>
      <c r="G110" s="211"/>
      <c r="H110" s="211"/>
      <c r="L110" s="28"/>
    </row>
    <row r="111" spans="2:12" s="1" customFormat="1" ht="6.9" customHeight="1">
      <c r="B111" s="28"/>
      <c r="L111" s="28"/>
    </row>
    <row r="112" spans="2:12" s="1" customFormat="1" ht="12" customHeight="1">
      <c r="B112" s="28"/>
      <c r="C112" s="25" t="s">
        <v>18</v>
      </c>
      <c r="F112" s="23" t="str">
        <f>F12</f>
        <v xml:space="preserve"> </v>
      </c>
      <c r="I112" s="25" t="s">
        <v>20</v>
      </c>
      <c r="J112" s="48" t="str">
        <f>IF(J12="","",J12)</f>
        <v>26. 8. 2024</v>
      </c>
      <c r="L112" s="28"/>
    </row>
    <row r="113" spans="2:65" s="1" customFormat="1" ht="6.9" customHeight="1">
      <c r="B113" s="28"/>
      <c r="L113" s="28"/>
    </row>
    <row r="114" spans="2:65" s="1" customFormat="1" ht="15.15" customHeight="1">
      <c r="B114" s="28"/>
      <c r="C114" s="25" t="s">
        <v>22</v>
      </c>
      <c r="F114" s="23" t="str">
        <f>E15</f>
        <v xml:space="preserve"> </v>
      </c>
      <c r="I114" s="25" t="s">
        <v>26</v>
      </c>
      <c r="J114" s="26" t="str">
        <f>E21</f>
        <v xml:space="preserve"> </v>
      </c>
      <c r="L114" s="28"/>
    </row>
    <row r="115" spans="2:65" s="1" customFormat="1" ht="15.15" customHeight="1">
      <c r="B115" s="28"/>
      <c r="C115" s="25" t="s">
        <v>25</v>
      </c>
      <c r="F115" s="23" t="str">
        <f>IF(E18="","",E18)</f>
        <v xml:space="preserve"> </v>
      </c>
      <c r="I115" s="25" t="s">
        <v>27</v>
      </c>
      <c r="J115" s="26" t="str">
        <f>E24</f>
        <v xml:space="preserve"> </v>
      </c>
      <c r="L115" s="28"/>
    </row>
    <row r="116" spans="2:65" s="1" customFormat="1" ht="10.35" customHeight="1">
      <c r="B116" s="28"/>
      <c r="L116" s="28"/>
    </row>
    <row r="117" spans="2:65" s="10" customFormat="1" ht="29.25" customHeight="1">
      <c r="B117" s="108"/>
      <c r="C117" s="109" t="s">
        <v>143</v>
      </c>
      <c r="D117" s="110" t="s">
        <v>55</v>
      </c>
      <c r="E117" s="110" t="s">
        <v>51</v>
      </c>
      <c r="F117" s="110" t="s">
        <v>52</v>
      </c>
      <c r="G117" s="110" t="s">
        <v>144</v>
      </c>
      <c r="H117" s="110" t="s">
        <v>145</v>
      </c>
      <c r="I117" s="110" t="s">
        <v>146</v>
      </c>
      <c r="J117" s="111" t="s">
        <v>117</v>
      </c>
      <c r="K117" s="112" t="s">
        <v>147</v>
      </c>
      <c r="L117" s="108"/>
      <c r="M117" s="55" t="s">
        <v>1</v>
      </c>
      <c r="N117" s="56" t="s">
        <v>34</v>
      </c>
      <c r="O117" s="56" t="s">
        <v>148</v>
      </c>
      <c r="P117" s="56" t="s">
        <v>149</v>
      </c>
      <c r="Q117" s="56" t="s">
        <v>150</v>
      </c>
      <c r="R117" s="56" t="s">
        <v>151</v>
      </c>
      <c r="S117" s="56" t="s">
        <v>152</v>
      </c>
      <c r="T117" s="57" t="s">
        <v>153</v>
      </c>
    </row>
    <row r="118" spans="2:65" s="1" customFormat="1" ht="22.8" customHeight="1">
      <c r="B118" s="28"/>
      <c r="C118" s="60" t="s">
        <v>154</v>
      </c>
      <c r="J118" s="113">
        <f>BK118</f>
        <v>0</v>
      </c>
      <c r="L118" s="28"/>
      <c r="M118" s="58"/>
      <c r="N118" s="49"/>
      <c r="O118" s="49"/>
      <c r="P118" s="114">
        <f>P119+P158</f>
        <v>0</v>
      </c>
      <c r="Q118" s="49"/>
      <c r="R118" s="114">
        <f>R119+R158</f>
        <v>0</v>
      </c>
      <c r="S118" s="49"/>
      <c r="T118" s="115">
        <f>T119+T158</f>
        <v>0</v>
      </c>
      <c r="AT118" s="16" t="s">
        <v>69</v>
      </c>
      <c r="AU118" s="16" t="s">
        <v>119</v>
      </c>
      <c r="BK118" s="116">
        <f>BK119+BK158</f>
        <v>0</v>
      </c>
    </row>
    <row r="119" spans="2:65" s="11" customFormat="1" ht="25.95" customHeight="1">
      <c r="B119" s="117"/>
      <c r="D119" s="118" t="s">
        <v>69</v>
      </c>
      <c r="E119" s="119" t="s">
        <v>874</v>
      </c>
      <c r="F119" s="119" t="s">
        <v>875</v>
      </c>
      <c r="J119" s="120">
        <f>BK119</f>
        <v>0</v>
      </c>
      <c r="L119" s="117"/>
      <c r="M119" s="121"/>
      <c r="P119" s="122">
        <f>SUM(P120:P157)</f>
        <v>0</v>
      </c>
      <c r="R119" s="122">
        <f>SUM(R120:R157)</f>
        <v>0</v>
      </c>
      <c r="T119" s="123">
        <f>SUM(T120:T157)</f>
        <v>0</v>
      </c>
      <c r="AR119" s="118" t="s">
        <v>75</v>
      </c>
      <c r="AT119" s="124" t="s">
        <v>69</v>
      </c>
      <c r="AU119" s="124" t="s">
        <v>70</v>
      </c>
      <c r="AY119" s="118" t="s">
        <v>157</v>
      </c>
      <c r="BK119" s="125">
        <f>SUM(BK120:BK157)</f>
        <v>0</v>
      </c>
    </row>
    <row r="120" spans="2:65" s="1" customFormat="1" ht="24.15" customHeight="1">
      <c r="B120" s="128"/>
      <c r="C120" s="129" t="s">
        <v>75</v>
      </c>
      <c r="D120" s="129" t="s">
        <v>159</v>
      </c>
      <c r="E120" s="130" t="s">
        <v>876</v>
      </c>
      <c r="F120" s="131" t="s">
        <v>877</v>
      </c>
      <c r="G120" s="132" t="s">
        <v>833</v>
      </c>
      <c r="H120" s="133">
        <v>1</v>
      </c>
      <c r="I120" s="134"/>
      <c r="J120" s="134">
        <f t="shared" ref="J120:J157" si="0">ROUND(I120*H120,2)</f>
        <v>0</v>
      </c>
      <c r="K120" s="135"/>
      <c r="L120" s="28"/>
      <c r="M120" s="136" t="s">
        <v>1</v>
      </c>
      <c r="N120" s="137" t="s">
        <v>35</v>
      </c>
      <c r="O120" s="138">
        <v>0</v>
      </c>
      <c r="P120" s="138">
        <f t="shared" ref="P120:P157" si="1">O120*H120</f>
        <v>0</v>
      </c>
      <c r="Q120" s="138">
        <v>0</v>
      </c>
      <c r="R120" s="138">
        <f t="shared" ref="R120:R157" si="2">Q120*H120</f>
        <v>0</v>
      </c>
      <c r="S120" s="138">
        <v>0</v>
      </c>
      <c r="T120" s="139">
        <f t="shared" ref="T120:T157" si="3">S120*H120</f>
        <v>0</v>
      </c>
      <c r="AR120" s="140" t="s">
        <v>85</v>
      </c>
      <c r="AT120" s="140" t="s">
        <v>159</v>
      </c>
      <c r="AU120" s="140" t="s">
        <v>75</v>
      </c>
      <c r="AY120" s="16" t="s">
        <v>157</v>
      </c>
      <c r="BE120" s="141">
        <f t="shared" ref="BE120:BE157" si="4">IF(N120="základní",J120,0)</f>
        <v>0</v>
      </c>
      <c r="BF120" s="141">
        <f t="shared" ref="BF120:BF157" si="5">IF(N120="snížená",J120,0)</f>
        <v>0</v>
      </c>
      <c r="BG120" s="141">
        <f t="shared" ref="BG120:BG157" si="6">IF(N120="zákl. přenesená",J120,0)</f>
        <v>0</v>
      </c>
      <c r="BH120" s="141">
        <f t="shared" ref="BH120:BH157" si="7">IF(N120="sníž. přenesená",J120,0)</f>
        <v>0</v>
      </c>
      <c r="BI120" s="141">
        <f t="shared" ref="BI120:BI157" si="8">IF(N120="nulová",J120,0)</f>
        <v>0</v>
      </c>
      <c r="BJ120" s="16" t="s">
        <v>75</v>
      </c>
      <c r="BK120" s="141">
        <f t="shared" ref="BK120:BK157" si="9">ROUND(I120*H120,2)</f>
        <v>0</v>
      </c>
      <c r="BL120" s="16" t="s">
        <v>85</v>
      </c>
      <c r="BM120" s="140" t="s">
        <v>79</v>
      </c>
    </row>
    <row r="121" spans="2:65" s="1" customFormat="1" ht="16.5" customHeight="1">
      <c r="B121" s="128"/>
      <c r="C121" s="129" t="s">
        <v>79</v>
      </c>
      <c r="D121" s="129" t="s">
        <v>159</v>
      </c>
      <c r="E121" s="130" t="s">
        <v>878</v>
      </c>
      <c r="F121" s="131" t="s">
        <v>879</v>
      </c>
      <c r="G121" s="132" t="s">
        <v>443</v>
      </c>
      <c r="H121" s="133">
        <v>1</v>
      </c>
      <c r="I121" s="134"/>
      <c r="J121" s="134">
        <f t="shared" si="0"/>
        <v>0</v>
      </c>
      <c r="K121" s="135"/>
      <c r="L121" s="28"/>
      <c r="M121" s="136" t="s">
        <v>1</v>
      </c>
      <c r="N121" s="137" t="s">
        <v>35</v>
      </c>
      <c r="O121" s="138">
        <v>0</v>
      </c>
      <c r="P121" s="138">
        <f t="shared" si="1"/>
        <v>0</v>
      </c>
      <c r="Q121" s="138">
        <v>0</v>
      </c>
      <c r="R121" s="138">
        <f t="shared" si="2"/>
        <v>0</v>
      </c>
      <c r="S121" s="138">
        <v>0</v>
      </c>
      <c r="T121" s="139">
        <f t="shared" si="3"/>
        <v>0</v>
      </c>
      <c r="AR121" s="140" t="s">
        <v>85</v>
      </c>
      <c r="AT121" s="140" t="s">
        <v>159</v>
      </c>
      <c r="AU121" s="140" t="s">
        <v>75</v>
      </c>
      <c r="AY121" s="16" t="s">
        <v>157</v>
      </c>
      <c r="BE121" s="141">
        <f t="shared" si="4"/>
        <v>0</v>
      </c>
      <c r="BF121" s="141">
        <f t="shared" si="5"/>
        <v>0</v>
      </c>
      <c r="BG121" s="141">
        <f t="shared" si="6"/>
        <v>0</v>
      </c>
      <c r="BH121" s="141">
        <f t="shared" si="7"/>
        <v>0</v>
      </c>
      <c r="BI121" s="141">
        <f t="shared" si="8"/>
        <v>0</v>
      </c>
      <c r="BJ121" s="16" t="s">
        <v>75</v>
      </c>
      <c r="BK121" s="141">
        <f t="shared" si="9"/>
        <v>0</v>
      </c>
      <c r="BL121" s="16" t="s">
        <v>85</v>
      </c>
      <c r="BM121" s="140" t="s">
        <v>85</v>
      </c>
    </row>
    <row r="122" spans="2:65" s="1" customFormat="1" ht="16.5" customHeight="1">
      <c r="B122" s="128"/>
      <c r="C122" s="129" t="s">
        <v>82</v>
      </c>
      <c r="D122" s="129" t="s">
        <v>159</v>
      </c>
      <c r="E122" s="130" t="s">
        <v>880</v>
      </c>
      <c r="F122" s="131" t="s">
        <v>881</v>
      </c>
      <c r="G122" s="132" t="s">
        <v>443</v>
      </c>
      <c r="H122" s="133">
        <v>2</v>
      </c>
      <c r="I122" s="134"/>
      <c r="J122" s="134">
        <f t="shared" si="0"/>
        <v>0</v>
      </c>
      <c r="K122" s="135"/>
      <c r="L122" s="28"/>
      <c r="M122" s="136" t="s">
        <v>1</v>
      </c>
      <c r="N122" s="137" t="s">
        <v>35</v>
      </c>
      <c r="O122" s="138">
        <v>0</v>
      </c>
      <c r="P122" s="138">
        <f t="shared" si="1"/>
        <v>0</v>
      </c>
      <c r="Q122" s="138">
        <v>0</v>
      </c>
      <c r="R122" s="138">
        <f t="shared" si="2"/>
        <v>0</v>
      </c>
      <c r="S122" s="138">
        <v>0</v>
      </c>
      <c r="T122" s="139">
        <f t="shared" si="3"/>
        <v>0</v>
      </c>
      <c r="AR122" s="140" t="s">
        <v>85</v>
      </c>
      <c r="AT122" s="140" t="s">
        <v>159</v>
      </c>
      <c r="AU122" s="140" t="s">
        <v>75</v>
      </c>
      <c r="AY122" s="16" t="s">
        <v>157</v>
      </c>
      <c r="BE122" s="141">
        <f t="shared" si="4"/>
        <v>0</v>
      </c>
      <c r="BF122" s="141">
        <f t="shared" si="5"/>
        <v>0</v>
      </c>
      <c r="BG122" s="141">
        <f t="shared" si="6"/>
        <v>0</v>
      </c>
      <c r="BH122" s="141">
        <f t="shared" si="7"/>
        <v>0</v>
      </c>
      <c r="BI122" s="141">
        <f t="shared" si="8"/>
        <v>0</v>
      </c>
      <c r="BJ122" s="16" t="s">
        <v>75</v>
      </c>
      <c r="BK122" s="141">
        <f t="shared" si="9"/>
        <v>0</v>
      </c>
      <c r="BL122" s="16" t="s">
        <v>85</v>
      </c>
      <c r="BM122" s="140" t="s">
        <v>91</v>
      </c>
    </row>
    <row r="123" spans="2:65" s="1" customFormat="1" ht="16.5" customHeight="1">
      <c r="B123" s="128"/>
      <c r="C123" s="129" t="s">
        <v>85</v>
      </c>
      <c r="D123" s="129" t="s">
        <v>159</v>
      </c>
      <c r="E123" s="130" t="s">
        <v>882</v>
      </c>
      <c r="F123" s="131" t="s">
        <v>883</v>
      </c>
      <c r="G123" s="132" t="s">
        <v>443</v>
      </c>
      <c r="H123" s="133">
        <v>2</v>
      </c>
      <c r="I123" s="134"/>
      <c r="J123" s="134">
        <f t="shared" si="0"/>
        <v>0</v>
      </c>
      <c r="K123" s="135"/>
      <c r="L123" s="28"/>
      <c r="M123" s="136" t="s">
        <v>1</v>
      </c>
      <c r="N123" s="137" t="s">
        <v>35</v>
      </c>
      <c r="O123" s="138">
        <v>0</v>
      </c>
      <c r="P123" s="138">
        <f t="shared" si="1"/>
        <v>0</v>
      </c>
      <c r="Q123" s="138">
        <v>0</v>
      </c>
      <c r="R123" s="138">
        <f t="shared" si="2"/>
        <v>0</v>
      </c>
      <c r="S123" s="138">
        <v>0</v>
      </c>
      <c r="T123" s="139">
        <f t="shared" si="3"/>
        <v>0</v>
      </c>
      <c r="AR123" s="140" t="s">
        <v>85</v>
      </c>
      <c r="AT123" s="140" t="s">
        <v>159</v>
      </c>
      <c r="AU123" s="140" t="s">
        <v>75</v>
      </c>
      <c r="AY123" s="16" t="s">
        <v>157</v>
      </c>
      <c r="BE123" s="141">
        <f t="shared" si="4"/>
        <v>0</v>
      </c>
      <c r="BF123" s="141">
        <f t="shared" si="5"/>
        <v>0</v>
      </c>
      <c r="BG123" s="141">
        <f t="shared" si="6"/>
        <v>0</v>
      </c>
      <c r="BH123" s="141">
        <f t="shared" si="7"/>
        <v>0</v>
      </c>
      <c r="BI123" s="141">
        <f t="shared" si="8"/>
        <v>0</v>
      </c>
      <c r="BJ123" s="16" t="s">
        <v>75</v>
      </c>
      <c r="BK123" s="141">
        <f t="shared" si="9"/>
        <v>0</v>
      </c>
      <c r="BL123" s="16" t="s">
        <v>85</v>
      </c>
      <c r="BM123" s="140" t="s">
        <v>177</v>
      </c>
    </row>
    <row r="124" spans="2:65" s="1" customFormat="1" ht="16.5" customHeight="1">
      <c r="B124" s="128"/>
      <c r="C124" s="129" t="s">
        <v>88</v>
      </c>
      <c r="D124" s="129" t="s">
        <v>159</v>
      </c>
      <c r="E124" s="130" t="s">
        <v>884</v>
      </c>
      <c r="F124" s="131" t="s">
        <v>885</v>
      </c>
      <c r="G124" s="132" t="s">
        <v>443</v>
      </c>
      <c r="H124" s="133">
        <v>1</v>
      </c>
      <c r="I124" s="134"/>
      <c r="J124" s="134">
        <f t="shared" si="0"/>
        <v>0</v>
      </c>
      <c r="K124" s="135"/>
      <c r="L124" s="28"/>
      <c r="M124" s="136" t="s">
        <v>1</v>
      </c>
      <c r="N124" s="137" t="s">
        <v>35</v>
      </c>
      <c r="O124" s="138">
        <v>0</v>
      </c>
      <c r="P124" s="138">
        <f t="shared" si="1"/>
        <v>0</v>
      </c>
      <c r="Q124" s="138">
        <v>0</v>
      </c>
      <c r="R124" s="138">
        <f t="shared" si="2"/>
        <v>0</v>
      </c>
      <c r="S124" s="138">
        <v>0</v>
      </c>
      <c r="T124" s="139">
        <f t="shared" si="3"/>
        <v>0</v>
      </c>
      <c r="AR124" s="140" t="s">
        <v>85</v>
      </c>
      <c r="AT124" s="140" t="s">
        <v>159</v>
      </c>
      <c r="AU124" s="140" t="s">
        <v>75</v>
      </c>
      <c r="AY124" s="16" t="s">
        <v>157</v>
      </c>
      <c r="BE124" s="141">
        <f t="shared" si="4"/>
        <v>0</v>
      </c>
      <c r="BF124" s="141">
        <f t="shared" si="5"/>
        <v>0</v>
      </c>
      <c r="BG124" s="141">
        <f t="shared" si="6"/>
        <v>0</v>
      </c>
      <c r="BH124" s="141">
        <f t="shared" si="7"/>
        <v>0</v>
      </c>
      <c r="BI124" s="141">
        <f t="shared" si="8"/>
        <v>0</v>
      </c>
      <c r="BJ124" s="16" t="s">
        <v>75</v>
      </c>
      <c r="BK124" s="141">
        <f t="shared" si="9"/>
        <v>0</v>
      </c>
      <c r="BL124" s="16" t="s">
        <v>85</v>
      </c>
      <c r="BM124" s="140" t="s">
        <v>103</v>
      </c>
    </row>
    <row r="125" spans="2:65" s="1" customFormat="1" ht="16.5" customHeight="1">
      <c r="B125" s="128"/>
      <c r="C125" s="129" t="s">
        <v>91</v>
      </c>
      <c r="D125" s="129" t="s">
        <v>159</v>
      </c>
      <c r="E125" s="130" t="s">
        <v>886</v>
      </c>
      <c r="F125" s="131" t="s">
        <v>887</v>
      </c>
      <c r="G125" s="132" t="s">
        <v>443</v>
      </c>
      <c r="H125" s="133">
        <v>1</v>
      </c>
      <c r="I125" s="134"/>
      <c r="J125" s="134">
        <f t="shared" si="0"/>
        <v>0</v>
      </c>
      <c r="K125" s="135"/>
      <c r="L125" s="28"/>
      <c r="M125" s="136" t="s">
        <v>1</v>
      </c>
      <c r="N125" s="137" t="s">
        <v>35</v>
      </c>
      <c r="O125" s="138">
        <v>0</v>
      </c>
      <c r="P125" s="138">
        <f t="shared" si="1"/>
        <v>0</v>
      </c>
      <c r="Q125" s="138">
        <v>0</v>
      </c>
      <c r="R125" s="138">
        <f t="shared" si="2"/>
        <v>0</v>
      </c>
      <c r="S125" s="138">
        <v>0</v>
      </c>
      <c r="T125" s="139">
        <f t="shared" si="3"/>
        <v>0</v>
      </c>
      <c r="AR125" s="140" t="s">
        <v>85</v>
      </c>
      <c r="AT125" s="140" t="s">
        <v>159</v>
      </c>
      <c r="AU125" s="140" t="s">
        <v>75</v>
      </c>
      <c r="AY125" s="16" t="s">
        <v>157</v>
      </c>
      <c r="BE125" s="141">
        <f t="shared" si="4"/>
        <v>0</v>
      </c>
      <c r="BF125" s="141">
        <f t="shared" si="5"/>
        <v>0</v>
      </c>
      <c r="BG125" s="141">
        <f t="shared" si="6"/>
        <v>0</v>
      </c>
      <c r="BH125" s="141">
        <f t="shared" si="7"/>
        <v>0</v>
      </c>
      <c r="BI125" s="141">
        <f t="shared" si="8"/>
        <v>0</v>
      </c>
      <c r="BJ125" s="16" t="s">
        <v>75</v>
      </c>
      <c r="BK125" s="141">
        <f t="shared" si="9"/>
        <v>0</v>
      </c>
      <c r="BL125" s="16" t="s">
        <v>85</v>
      </c>
      <c r="BM125" s="140" t="s">
        <v>8</v>
      </c>
    </row>
    <row r="126" spans="2:65" s="1" customFormat="1" ht="16.5" customHeight="1">
      <c r="B126" s="128"/>
      <c r="C126" s="129" t="s">
        <v>94</v>
      </c>
      <c r="D126" s="129" t="s">
        <v>159</v>
      </c>
      <c r="E126" s="130" t="s">
        <v>888</v>
      </c>
      <c r="F126" s="131" t="s">
        <v>889</v>
      </c>
      <c r="G126" s="132" t="s">
        <v>443</v>
      </c>
      <c r="H126" s="133">
        <v>1</v>
      </c>
      <c r="I126" s="134"/>
      <c r="J126" s="134">
        <f t="shared" si="0"/>
        <v>0</v>
      </c>
      <c r="K126" s="135"/>
      <c r="L126" s="28"/>
      <c r="M126" s="136" t="s">
        <v>1</v>
      </c>
      <c r="N126" s="137" t="s">
        <v>35</v>
      </c>
      <c r="O126" s="138">
        <v>0</v>
      </c>
      <c r="P126" s="138">
        <f t="shared" si="1"/>
        <v>0</v>
      </c>
      <c r="Q126" s="138">
        <v>0</v>
      </c>
      <c r="R126" s="138">
        <f t="shared" si="2"/>
        <v>0</v>
      </c>
      <c r="S126" s="138">
        <v>0</v>
      </c>
      <c r="T126" s="139">
        <f t="shared" si="3"/>
        <v>0</v>
      </c>
      <c r="AR126" s="140" t="s">
        <v>85</v>
      </c>
      <c r="AT126" s="140" t="s">
        <v>159</v>
      </c>
      <c r="AU126" s="140" t="s">
        <v>75</v>
      </c>
      <c r="AY126" s="16" t="s">
        <v>157</v>
      </c>
      <c r="BE126" s="141">
        <f t="shared" si="4"/>
        <v>0</v>
      </c>
      <c r="BF126" s="141">
        <f t="shared" si="5"/>
        <v>0</v>
      </c>
      <c r="BG126" s="141">
        <f t="shared" si="6"/>
        <v>0</v>
      </c>
      <c r="BH126" s="141">
        <f t="shared" si="7"/>
        <v>0</v>
      </c>
      <c r="BI126" s="141">
        <f t="shared" si="8"/>
        <v>0</v>
      </c>
      <c r="BJ126" s="16" t="s">
        <v>75</v>
      </c>
      <c r="BK126" s="141">
        <f t="shared" si="9"/>
        <v>0</v>
      </c>
      <c r="BL126" s="16" t="s">
        <v>85</v>
      </c>
      <c r="BM126" s="140" t="s">
        <v>188</v>
      </c>
    </row>
    <row r="127" spans="2:65" s="1" customFormat="1" ht="16.5" customHeight="1">
      <c r="B127" s="128"/>
      <c r="C127" s="129" t="s">
        <v>177</v>
      </c>
      <c r="D127" s="129" t="s">
        <v>159</v>
      </c>
      <c r="E127" s="130" t="s">
        <v>890</v>
      </c>
      <c r="F127" s="131" t="s">
        <v>891</v>
      </c>
      <c r="G127" s="132" t="s">
        <v>443</v>
      </c>
      <c r="H127" s="133">
        <v>1</v>
      </c>
      <c r="I127" s="134"/>
      <c r="J127" s="134">
        <f t="shared" si="0"/>
        <v>0</v>
      </c>
      <c r="K127" s="135"/>
      <c r="L127" s="28"/>
      <c r="M127" s="136" t="s">
        <v>1</v>
      </c>
      <c r="N127" s="137" t="s">
        <v>35</v>
      </c>
      <c r="O127" s="138">
        <v>0</v>
      </c>
      <c r="P127" s="138">
        <f t="shared" si="1"/>
        <v>0</v>
      </c>
      <c r="Q127" s="138">
        <v>0</v>
      </c>
      <c r="R127" s="138">
        <f t="shared" si="2"/>
        <v>0</v>
      </c>
      <c r="S127" s="138">
        <v>0</v>
      </c>
      <c r="T127" s="139">
        <f t="shared" si="3"/>
        <v>0</v>
      </c>
      <c r="AR127" s="140" t="s">
        <v>85</v>
      </c>
      <c r="AT127" s="140" t="s">
        <v>159</v>
      </c>
      <c r="AU127" s="140" t="s">
        <v>75</v>
      </c>
      <c r="AY127" s="16" t="s">
        <v>157</v>
      </c>
      <c r="BE127" s="141">
        <f t="shared" si="4"/>
        <v>0</v>
      </c>
      <c r="BF127" s="141">
        <f t="shared" si="5"/>
        <v>0</v>
      </c>
      <c r="BG127" s="141">
        <f t="shared" si="6"/>
        <v>0</v>
      </c>
      <c r="BH127" s="141">
        <f t="shared" si="7"/>
        <v>0</v>
      </c>
      <c r="BI127" s="141">
        <f t="shared" si="8"/>
        <v>0</v>
      </c>
      <c r="BJ127" s="16" t="s">
        <v>75</v>
      </c>
      <c r="BK127" s="141">
        <f t="shared" si="9"/>
        <v>0</v>
      </c>
      <c r="BL127" s="16" t="s">
        <v>85</v>
      </c>
      <c r="BM127" s="140" t="s">
        <v>193</v>
      </c>
    </row>
    <row r="128" spans="2:65" s="1" customFormat="1" ht="16.5" customHeight="1">
      <c r="B128" s="128"/>
      <c r="C128" s="129" t="s">
        <v>97</v>
      </c>
      <c r="D128" s="129" t="s">
        <v>159</v>
      </c>
      <c r="E128" s="130" t="s">
        <v>892</v>
      </c>
      <c r="F128" s="131" t="s">
        <v>893</v>
      </c>
      <c r="G128" s="132" t="s">
        <v>443</v>
      </c>
      <c r="H128" s="133">
        <v>14</v>
      </c>
      <c r="I128" s="134"/>
      <c r="J128" s="134">
        <f t="shared" si="0"/>
        <v>0</v>
      </c>
      <c r="K128" s="135"/>
      <c r="L128" s="28"/>
      <c r="M128" s="136" t="s">
        <v>1</v>
      </c>
      <c r="N128" s="137" t="s">
        <v>35</v>
      </c>
      <c r="O128" s="138">
        <v>0</v>
      </c>
      <c r="P128" s="138">
        <f t="shared" si="1"/>
        <v>0</v>
      </c>
      <c r="Q128" s="138">
        <v>0</v>
      </c>
      <c r="R128" s="138">
        <f t="shared" si="2"/>
        <v>0</v>
      </c>
      <c r="S128" s="138">
        <v>0</v>
      </c>
      <c r="T128" s="139">
        <f t="shared" si="3"/>
        <v>0</v>
      </c>
      <c r="AR128" s="140" t="s">
        <v>85</v>
      </c>
      <c r="AT128" s="140" t="s">
        <v>159</v>
      </c>
      <c r="AU128" s="140" t="s">
        <v>75</v>
      </c>
      <c r="AY128" s="16" t="s">
        <v>157</v>
      </c>
      <c r="BE128" s="141">
        <f t="shared" si="4"/>
        <v>0</v>
      </c>
      <c r="BF128" s="141">
        <f t="shared" si="5"/>
        <v>0</v>
      </c>
      <c r="BG128" s="141">
        <f t="shared" si="6"/>
        <v>0</v>
      </c>
      <c r="BH128" s="141">
        <f t="shared" si="7"/>
        <v>0</v>
      </c>
      <c r="BI128" s="141">
        <f t="shared" si="8"/>
        <v>0</v>
      </c>
      <c r="BJ128" s="16" t="s">
        <v>75</v>
      </c>
      <c r="BK128" s="141">
        <f t="shared" si="9"/>
        <v>0</v>
      </c>
      <c r="BL128" s="16" t="s">
        <v>85</v>
      </c>
      <c r="BM128" s="140" t="s">
        <v>198</v>
      </c>
    </row>
    <row r="129" spans="2:65" s="1" customFormat="1" ht="16.5" customHeight="1">
      <c r="B129" s="128"/>
      <c r="C129" s="129" t="s">
        <v>103</v>
      </c>
      <c r="D129" s="129" t="s">
        <v>159</v>
      </c>
      <c r="E129" s="130" t="s">
        <v>894</v>
      </c>
      <c r="F129" s="131" t="s">
        <v>895</v>
      </c>
      <c r="G129" s="132" t="s">
        <v>443</v>
      </c>
      <c r="H129" s="133">
        <v>14</v>
      </c>
      <c r="I129" s="134"/>
      <c r="J129" s="134">
        <f t="shared" si="0"/>
        <v>0</v>
      </c>
      <c r="K129" s="135"/>
      <c r="L129" s="28"/>
      <c r="M129" s="136" t="s">
        <v>1</v>
      </c>
      <c r="N129" s="137" t="s">
        <v>35</v>
      </c>
      <c r="O129" s="138">
        <v>0</v>
      </c>
      <c r="P129" s="138">
        <f t="shared" si="1"/>
        <v>0</v>
      </c>
      <c r="Q129" s="138">
        <v>0</v>
      </c>
      <c r="R129" s="138">
        <f t="shared" si="2"/>
        <v>0</v>
      </c>
      <c r="S129" s="138">
        <v>0</v>
      </c>
      <c r="T129" s="139">
        <f t="shared" si="3"/>
        <v>0</v>
      </c>
      <c r="AR129" s="140" t="s">
        <v>85</v>
      </c>
      <c r="AT129" s="140" t="s">
        <v>159</v>
      </c>
      <c r="AU129" s="140" t="s">
        <v>75</v>
      </c>
      <c r="AY129" s="16" t="s">
        <v>157</v>
      </c>
      <c r="BE129" s="141">
        <f t="shared" si="4"/>
        <v>0</v>
      </c>
      <c r="BF129" s="141">
        <f t="shared" si="5"/>
        <v>0</v>
      </c>
      <c r="BG129" s="141">
        <f t="shared" si="6"/>
        <v>0</v>
      </c>
      <c r="BH129" s="141">
        <f t="shared" si="7"/>
        <v>0</v>
      </c>
      <c r="BI129" s="141">
        <f t="shared" si="8"/>
        <v>0</v>
      </c>
      <c r="BJ129" s="16" t="s">
        <v>75</v>
      </c>
      <c r="BK129" s="141">
        <f t="shared" si="9"/>
        <v>0</v>
      </c>
      <c r="BL129" s="16" t="s">
        <v>85</v>
      </c>
      <c r="BM129" s="140" t="s">
        <v>202</v>
      </c>
    </row>
    <row r="130" spans="2:65" s="1" customFormat="1" ht="16.5" customHeight="1">
      <c r="B130" s="128"/>
      <c r="C130" s="129" t="s">
        <v>106</v>
      </c>
      <c r="D130" s="129" t="s">
        <v>159</v>
      </c>
      <c r="E130" s="130" t="s">
        <v>896</v>
      </c>
      <c r="F130" s="131" t="s">
        <v>897</v>
      </c>
      <c r="G130" s="132" t="s">
        <v>828</v>
      </c>
      <c r="H130" s="133">
        <v>8</v>
      </c>
      <c r="I130" s="134"/>
      <c r="J130" s="134">
        <f t="shared" si="0"/>
        <v>0</v>
      </c>
      <c r="K130" s="135"/>
      <c r="L130" s="28"/>
      <c r="M130" s="136" t="s">
        <v>1</v>
      </c>
      <c r="N130" s="137" t="s">
        <v>35</v>
      </c>
      <c r="O130" s="138">
        <v>0</v>
      </c>
      <c r="P130" s="138">
        <f t="shared" si="1"/>
        <v>0</v>
      </c>
      <c r="Q130" s="138">
        <v>0</v>
      </c>
      <c r="R130" s="138">
        <f t="shared" si="2"/>
        <v>0</v>
      </c>
      <c r="S130" s="138">
        <v>0</v>
      </c>
      <c r="T130" s="139">
        <f t="shared" si="3"/>
        <v>0</v>
      </c>
      <c r="AR130" s="140" t="s">
        <v>85</v>
      </c>
      <c r="AT130" s="140" t="s">
        <v>159</v>
      </c>
      <c r="AU130" s="140" t="s">
        <v>75</v>
      </c>
      <c r="AY130" s="16" t="s">
        <v>157</v>
      </c>
      <c r="BE130" s="141">
        <f t="shared" si="4"/>
        <v>0</v>
      </c>
      <c r="BF130" s="141">
        <f t="shared" si="5"/>
        <v>0</v>
      </c>
      <c r="BG130" s="141">
        <f t="shared" si="6"/>
        <v>0</v>
      </c>
      <c r="BH130" s="141">
        <f t="shared" si="7"/>
        <v>0</v>
      </c>
      <c r="BI130" s="141">
        <f t="shared" si="8"/>
        <v>0</v>
      </c>
      <c r="BJ130" s="16" t="s">
        <v>75</v>
      </c>
      <c r="BK130" s="141">
        <f t="shared" si="9"/>
        <v>0</v>
      </c>
      <c r="BL130" s="16" t="s">
        <v>85</v>
      </c>
      <c r="BM130" s="140" t="s">
        <v>208</v>
      </c>
    </row>
    <row r="131" spans="2:65" s="1" customFormat="1" ht="24.15" customHeight="1">
      <c r="B131" s="128"/>
      <c r="C131" s="129" t="s">
        <v>8</v>
      </c>
      <c r="D131" s="129" t="s">
        <v>159</v>
      </c>
      <c r="E131" s="130" t="s">
        <v>898</v>
      </c>
      <c r="F131" s="131" t="s">
        <v>899</v>
      </c>
      <c r="G131" s="132" t="s">
        <v>828</v>
      </c>
      <c r="H131" s="133">
        <v>4</v>
      </c>
      <c r="I131" s="134"/>
      <c r="J131" s="134">
        <f t="shared" si="0"/>
        <v>0</v>
      </c>
      <c r="K131" s="135"/>
      <c r="L131" s="28"/>
      <c r="M131" s="136" t="s">
        <v>1</v>
      </c>
      <c r="N131" s="137" t="s">
        <v>35</v>
      </c>
      <c r="O131" s="138">
        <v>0</v>
      </c>
      <c r="P131" s="138">
        <f t="shared" si="1"/>
        <v>0</v>
      </c>
      <c r="Q131" s="138">
        <v>0</v>
      </c>
      <c r="R131" s="138">
        <f t="shared" si="2"/>
        <v>0</v>
      </c>
      <c r="S131" s="138">
        <v>0</v>
      </c>
      <c r="T131" s="139">
        <f t="shared" si="3"/>
        <v>0</v>
      </c>
      <c r="AR131" s="140" t="s">
        <v>85</v>
      </c>
      <c r="AT131" s="140" t="s">
        <v>159</v>
      </c>
      <c r="AU131" s="140" t="s">
        <v>75</v>
      </c>
      <c r="AY131" s="16" t="s">
        <v>157</v>
      </c>
      <c r="BE131" s="141">
        <f t="shared" si="4"/>
        <v>0</v>
      </c>
      <c r="BF131" s="141">
        <f t="shared" si="5"/>
        <v>0</v>
      </c>
      <c r="BG131" s="141">
        <f t="shared" si="6"/>
        <v>0</v>
      </c>
      <c r="BH131" s="141">
        <f t="shared" si="7"/>
        <v>0</v>
      </c>
      <c r="BI131" s="141">
        <f t="shared" si="8"/>
        <v>0</v>
      </c>
      <c r="BJ131" s="16" t="s">
        <v>75</v>
      </c>
      <c r="BK131" s="141">
        <f t="shared" si="9"/>
        <v>0</v>
      </c>
      <c r="BL131" s="16" t="s">
        <v>85</v>
      </c>
      <c r="BM131" s="140" t="s">
        <v>213</v>
      </c>
    </row>
    <row r="132" spans="2:65" s="1" customFormat="1" ht="24.15" customHeight="1">
      <c r="B132" s="128"/>
      <c r="C132" s="129" t="s">
        <v>215</v>
      </c>
      <c r="D132" s="129" t="s">
        <v>159</v>
      </c>
      <c r="E132" s="130" t="s">
        <v>900</v>
      </c>
      <c r="F132" s="131" t="s">
        <v>901</v>
      </c>
      <c r="G132" s="132" t="s">
        <v>902</v>
      </c>
      <c r="H132" s="133">
        <v>1</v>
      </c>
      <c r="I132" s="134"/>
      <c r="J132" s="134">
        <f t="shared" si="0"/>
        <v>0</v>
      </c>
      <c r="K132" s="135"/>
      <c r="L132" s="28"/>
      <c r="M132" s="136" t="s">
        <v>1</v>
      </c>
      <c r="N132" s="137" t="s">
        <v>35</v>
      </c>
      <c r="O132" s="138">
        <v>0</v>
      </c>
      <c r="P132" s="138">
        <f t="shared" si="1"/>
        <v>0</v>
      </c>
      <c r="Q132" s="138">
        <v>0</v>
      </c>
      <c r="R132" s="138">
        <f t="shared" si="2"/>
        <v>0</v>
      </c>
      <c r="S132" s="138">
        <v>0</v>
      </c>
      <c r="T132" s="139">
        <f t="shared" si="3"/>
        <v>0</v>
      </c>
      <c r="AR132" s="140" t="s">
        <v>85</v>
      </c>
      <c r="AT132" s="140" t="s">
        <v>159</v>
      </c>
      <c r="AU132" s="140" t="s">
        <v>75</v>
      </c>
      <c r="AY132" s="16" t="s">
        <v>157</v>
      </c>
      <c r="BE132" s="141">
        <f t="shared" si="4"/>
        <v>0</v>
      </c>
      <c r="BF132" s="141">
        <f t="shared" si="5"/>
        <v>0</v>
      </c>
      <c r="BG132" s="141">
        <f t="shared" si="6"/>
        <v>0</v>
      </c>
      <c r="BH132" s="141">
        <f t="shared" si="7"/>
        <v>0</v>
      </c>
      <c r="BI132" s="141">
        <f t="shared" si="8"/>
        <v>0</v>
      </c>
      <c r="BJ132" s="16" t="s">
        <v>75</v>
      </c>
      <c r="BK132" s="141">
        <f t="shared" si="9"/>
        <v>0</v>
      </c>
      <c r="BL132" s="16" t="s">
        <v>85</v>
      </c>
      <c r="BM132" s="140" t="s">
        <v>218</v>
      </c>
    </row>
    <row r="133" spans="2:65" s="1" customFormat="1" ht="16.5" customHeight="1">
      <c r="B133" s="128"/>
      <c r="C133" s="129" t="s">
        <v>188</v>
      </c>
      <c r="D133" s="129" t="s">
        <v>159</v>
      </c>
      <c r="E133" s="130" t="s">
        <v>903</v>
      </c>
      <c r="F133" s="131" t="s">
        <v>904</v>
      </c>
      <c r="G133" s="132" t="s">
        <v>902</v>
      </c>
      <c r="H133" s="133">
        <v>1</v>
      </c>
      <c r="I133" s="134"/>
      <c r="J133" s="134">
        <f t="shared" si="0"/>
        <v>0</v>
      </c>
      <c r="K133" s="135"/>
      <c r="L133" s="28"/>
      <c r="M133" s="136" t="s">
        <v>1</v>
      </c>
      <c r="N133" s="137" t="s">
        <v>35</v>
      </c>
      <c r="O133" s="138">
        <v>0</v>
      </c>
      <c r="P133" s="138">
        <f t="shared" si="1"/>
        <v>0</v>
      </c>
      <c r="Q133" s="138">
        <v>0</v>
      </c>
      <c r="R133" s="138">
        <f t="shared" si="2"/>
        <v>0</v>
      </c>
      <c r="S133" s="138">
        <v>0</v>
      </c>
      <c r="T133" s="139">
        <f t="shared" si="3"/>
        <v>0</v>
      </c>
      <c r="AR133" s="140" t="s">
        <v>85</v>
      </c>
      <c r="AT133" s="140" t="s">
        <v>159</v>
      </c>
      <c r="AU133" s="140" t="s">
        <v>75</v>
      </c>
      <c r="AY133" s="16" t="s">
        <v>157</v>
      </c>
      <c r="BE133" s="141">
        <f t="shared" si="4"/>
        <v>0</v>
      </c>
      <c r="BF133" s="141">
        <f t="shared" si="5"/>
        <v>0</v>
      </c>
      <c r="BG133" s="141">
        <f t="shared" si="6"/>
        <v>0</v>
      </c>
      <c r="BH133" s="141">
        <f t="shared" si="7"/>
        <v>0</v>
      </c>
      <c r="BI133" s="141">
        <f t="shared" si="8"/>
        <v>0</v>
      </c>
      <c r="BJ133" s="16" t="s">
        <v>75</v>
      </c>
      <c r="BK133" s="141">
        <f t="shared" si="9"/>
        <v>0</v>
      </c>
      <c r="BL133" s="16" t="s">
        <v>85</v>
      </c>
      <c r="BM133" s="140" t="s">
        <v>222</v>
      </c>
    </row>
    <row r="134" spans="2:65" s="1" customFormat="1" ht="16.5" customHeight="1">
      <c r="B134" s="128"/>
      <c r="C134" s="129" t="s">
        <v>226</v>
      </c>
      <c r="D134" s="129" t="s">
        <v>159</v>
      </c>
      <c r="E134" s="130" t="s">
        <v>905</v>
      </c>
      <c r="F134" s="131" t="s">
        <v>906</v>
      </c>
      <c r="G134" s="132" t="s">
        <v>902</v>
      </c>
      <c r="H134" s="133">
        <v>1</v>
      </c>
      <c r="I134" s="134"/>
      <c r="J134" s="134">
        <f t="shared" si="0"/>
        <v>0</v>
      </c>
      <c r="K134" s="135"/>
      <c r="L134" s="28"/>
      <c r="M134" s="136" t="s">
        <v>1</v>
      </c>
      <c r="N134" s="137" t="s">
        <v>35</v>
      </c>
      <c r="O134" s="138">
        <v>0</v>
      </c>
      <c r="P134" s="138">
        <f t="shared" si="1"/>
        <v>0</v>
      </c>
      <c r="Q134" s="138">
        <v>0</v>
      </c>
      <c r="R134" s="138">
        <f t="shared" si="2"/>
        <v>0</v>
      </c>
      <c r="S134" s="138">
        <v>0</v>
      </c>
      <c r="T134" s="139">
        <f t="shared" si="3"/>
        <v>0</v>
      </c>
      <c r="AR134" s="140" t="s">
        <v>85</v>
      </c>
      <c r="AT134" s="140" t="s">
        <v>159</v>
      </c>
      <c r="AU134" s="140" t="s">
        <v>75</v>
      </c>
      <c r="AY134" s="16" t="s">
        <v>157</v>
      </c>
      <c r="BE134" s="141">
        <f t="shared" si="4"/>
        <v>0</v>
      </c>
      <c r="BF134" s="141">
        <f t="shared" si="5"/>
        <v>0</v>
      </c>
      <c r="BG134" s="141">
        <f t="shared" si="6"/>
        <v>0</v>
      </c>
      <c r="BH134" s="141">
        <f t="shared" si="7"/>
        <v>0</v>
      </c>
      <c r="BI134" s="141">
        <f t="shared" si="8"/>
        <v>0</v>
      </c>
      <c r="BJ134" s="16" t="s">
        <v>75</v>
      </c>
      <c r="BK134" s="141">
        <f t="shared" si="9"/>
        <v>0</v>
      </c>
      <c r="BL134" s="16" t="s">
        <v>85</v>
      </c>
      <c r="BM134" s="140" t="s">
        <v>229</v>
      </c>
    </row>
    <row r="135" spans="2:65" s="1" customFormat="1" ht="24.15" customHeight="1">
      <c r="B135" s="128"/>
      <c r="C135" s="129" t="s">
        <v>193</v>
      </c>
      <c r="D135" s="129" t="s">
        <v>159</v>
      </c>
      <c r="E135" s="130" t="s">
        <v>907</v>
      </c>
      <c r="F135" s="131" t="s">
        <v>908</v>
      </c>
      <c r="G135" s="132" t="s">
        <v>828</v>
      </c>
      <c r="H135" s="133">
        <v>9</v>
      </c>
      <c r="I135" s="134"/>
      <c r="J135" s="134">
        <f t="shared" si="0"/>
        <v>0</v>
      </c>
      <c r="K135" s="135"/>
      <c r="L135" s="28"/>
      <c r="M135" s="136" t="s">
        <v>1</v>
      </c>
      <c r="N135" s="137" t="s">
        <v>35</v>
      </c>
      <c r="O135" s="138">
        <v>0</v>
      </c>
      <c r="P135" s="138">
        <f t="shared" si="1"/>
        <v>0</v>
      </c>
      <c r="Q135" s="138">
        <v>0</v>
      </c>
      <c r="R135" s="138">
        <f t="shared" si="2"/>
        <v>0</v>
      </c>
      <c r="S135" s="138">
        <v>0</v>
      </c>
      <c r="T135" s="139">
        <f t="shared" si="3"/>
        <v>0</v>
      </c>
      <c r="AR135" s="140" t="s">
        <v>85</v>
      </c>
      <c r="AT135" s="140" t="s">
        <v>159</v>
      </c>
      <c r="AU135" s="140" t="s">
        <v>75</v>
      </c>
      <c r="AY135" s="16" t="s">
        <v>157</v>
      </c>
      <c r="BE135" s="141">
        <f t="shared" si="4"/>
        <v>0</v>
      </c>
      <c r="BF135" s="141">
        <f t="shared" si="5"/>
        <v>0</v>
      </c>
      <c r="BG135" s="141">
        <f t="shared" si="6"/>
        <v>0</v>
      </c>
      <c r="BH135" s="141">
        <f t="shared" si="7"/>
        <v>0</v>
      </c>
      <c r="BI135" s="141">
        <f t="shared" si="8"/>
        <v>0</v>
      </c>
      <c r="BJ135" s="16" t="s">
        <v>75</v>
      </c>
      <c r="BK135" s="141">
        <f t="shared" si="9"/>
        <v>0</v>
      </c>
      <c r="BL135" s="16" t="s">
        <v>85</v>
      </c>
      <c r="BM135" s="140" t="s">
        <v>235</v>
      </c>
    </row>
    <row r="136" spans="2:65" s="1" customFormat="1" ht="24.15" customHeight="1">
      <c r="B136" s="128"/>
      <c r="C136" s="129" t="s">
        <v>238</v>
      </c>
      <c r="D136" s="129" t="s">
        <v>159</v>
      </c>
      <c r="E136" s="130" t="s">
        <v>909</v>
      </c>
      <c r="F136" s="131" t="s">
        <v>910</v>
      </c>
      <c r="G136" s="132" t="s">
        <v>902</v>
      </c>
      <c r="H136" s="133">
        <v>1</v>
      </c>
      <c r="I136" s="134"/>
      <c r="J136" s="134">
        <f t="shared" si="0"/>
        <v>0</v>
      </c>
      <c r="K136" s="135"/>
      <c r="L136" s="28"/>
      <c r="M136" s="136" t="s">
        <v>1</v>
      </c>
      <c r="N136" s="137" t="s">
        <v>35</v>
      </c>
      <c r="O136" s="138">
        <v>0</v>
      </c>
      <c r="P136" s="138">
        <f t="shared" si="1"/>
        <v>0</v>
      </c>
      <c r="Q136" s="138">
        <v>0</v>
      </c>
      <c r="R136" s="138">
        <f t="shared" si="2"/>
        <v>0</v>
      </c>
      <c r="S136" s="138">
        <v>0</v>
      </c>
      <c r="T136" s="139">
        <f t="shared" si="3"/>
        <v>0</v>
      </c>
      <c r="AR136" s="140" t="s">
        <v>85</v>
      </c>
      <c r="AT136" s="140" t="s">
        <v>159</v>
      </c>
      <c r="AU136" s="140" t="s">
        <v>75</v>
      </c>
      <c r="AY136" s="16" t="s">
        <v>157</v>
      </c>
      <c r="BE136" s="141">
        <f t="shared" si="4"/>
        <v>0</v>
      </c>
      <c r="BF136" s="141">
        <f t="shared" si="5"/>
        <v>0</v>
      </c>
      <c r="BG136" s="141">
        <f t="shared" si="6"/>
        <v>0</v>
      </c>
      <c r="BH136" s="141">
        <f t="shared" si="7"/>
        <v>0</v>
      </c>
      <c r="BI136" s="141">
        <f t="shared" si="8"/>
        <v>0</v>
      </c>
      <c r="BJ136" s="16" t="s">
        <v>75</v>
      </c>
      <c r="BK136" s="141">
        <f t="shared" si="9"/>
        <v>0</v>
      </c>
      <c r="BL136" s="16" t="s">
        <v>85</v>
      </c>
      <c r="BM136" s="140" t="s">
        <v>242</v>
      </c>
    </row>
    <row r="137" spans="2:65" s="1" customFormat="1" ht="24.15" customHeight="1">
      <c r="B137" s="128"/>
      <c r="C137" s="129" t="s">
        <v>198</v>
      </c>
      <c r="D137" s="129" t="s">
        <v>159</v>
      </c>
      <c r="E137" s="130" t="s">
        <v>911</v>
      </c>
      <c r="F137" s="131" t="s">
        <v>912</v>
      </c>
      <c r="G137" s="132" t="s">
        <v>902</v>
      </c>
      <c r="H137" s="133">
        <v>1</v>
      </c>
      <c r="I137" s="134"/>
      <c r="J137" s="134">
        <f t="shared" si="0"/>
        <v>0</v>
      </c>
      <c r="K137" s="135"/>
      <c r="L137" s="28"/>
      <c r="M137" s="136" t="s">
        <v>1</v>
      </c>
      <c r="N137" s="137" t="s">
        <v>35</v>
      </c>
      <c r="O137" s="138">
        <v>0</v>
      </c>
      <c r="P137" s="138">
        <f t="shared" si="1"/>
        <v>0</v>
      </c>
      <c r="Q137" s="138">
        <v>0</v>
      </c>
      <c r="R137" s="138">
        <f t="shared" si="2"/>
        <v>0</v>
      </c>
      <c r="S137" s="138">
        <v>0</v>
      </c>
      <c r="T137" s="139">
        <f t="shared" si="3"/>
        <v>0</v>
      </c>
      <c r="AR137" s="140" t="s">
        <v>85</v>
      </c>
      <c r="AT137" s="140" t="s">
        <v>159</v>
      </c>
      <c r="AU137" s="140" t="s">
        <v>75</v>
      </c>
      <c r="AY137" s="16" t="s">
        <v>157</v>
      </c>
      <c r="BE137" s="141">
        <f t="shared" si="4"/>
        <v>0</v>
      </c>
      <c r="BF137" s="141">
        <f t="shared" si="5"/>
        <v>0</v>
      </c>
      <c r="BG137" s="141">
        <f t="shared" si="6"/>
        <v>0</v>
      </c>
      <c r="BH137" s="141">
        <f t="shared" si="7"/>
        <v>0</v>
      </c>
      <c r="BI137" s="141">
        <f t="shared" si="8"/>
        <v>0</v>
      </c>
      <c r="BJ137" s="16" t="s">
        <v>75</v>
      </c>
      <c r="BK137" s="141">
        <f t="shared" si="9"/>
        <v>0</v>
      </c>
      <c r="BL137" s="16" t="s">
        <v>85</v>
      </c>
      <c r="BM137" s="140" t="s">
        <v>247</v>
      </c>
    </row>
    <row r="138" spans="2:65" s="1" customFormat="1" ht="16.5" customHeight="1">
      <c r="B138" s="128"/>
      <c r="C138" s="129" t="s">
        <v>249</v>
      </c>
      <c r="D138" s="129" t="s">
        <v>159</v>
      </c>
      <c r="E138" s="130" t="s">
        <v>913</v>
      </c>
      <c r="F138" s="131" t="s">
        <v>914</v>
      </c>
      <c r="G138" s="132" t="s">
        <v>902</v>
      </c>
      <c r="H138" s="133">
        <v>1</v>
      </c>
      <c r="I138" s="134"/>
      <c r="J138" s="134">
        <f t="shared" si="0"/>
        <v>0</v>
      </c>
      <c r="K138" s="135"/>
      <c r="L138" s="28"/>
      <c r="M138" s="136" t="s">
        <v>1</v>
      </c>
      <c r="N138" s="137" t="s">
        <v>35</v>
      </c>
      <c r="O138" s="138">
        <v>0</v>
      </c>
      <c r="P138" s="138">
        <f t="shared" si="1"/>
        <v>0</v>
      </c>
      <c r="Q138" s="138">
        <v>0</v>
      </c>
      <c r="R138" s="138">
        <f t="shared" si="2"/>
        <v>0</v>
      </c>
      <c r="S138" s="138">
        <v>0</v>
      </c>
      <c r="T138" s="139">
        <f t="shared" si="3"/>
        <v>0</v>
      </c>
      <c r="AR138" s="140" t="s">
        <v>85</v>
      </c>
      <c r="AT138" s="140" t="s">
        <v>159</v>
      </c>
      <c r="AU138" s="140" t="s">
        <v>75</v>
      </c>
      <c r="AY138" s="16" t="s">
        <v>157</v>
      </c>
      <c r="BE138" s="141">
        <f t="shared" si="4"/>
        <v>0</v>
      </c>
      <c r="BF138" s="141">
        <f t="shared" si="5"/>
        <v>0</v>
      </c>
      <c r="BG138" s="141">
        <f t="shared" si="6"/>
        <v>0</v>
      </c>
      <c r="BH138" s="141">
        <f t="shared" si="7"/>
        <v>0</v>
      </c>
      <c r="BI138" s="141">
        <f t="shared" si="8"/>
        <v>0</v>
      </c>
      <c r="BJ138" s="16" t="s">
        <v>75</v>
      </c>
      <c r="BK138" s="141">
        <f t="shared" si="9"/>
        <v>0</v>
      </c>
      <c r="BL138" s="16" t="s">
        <v>85</v>
      </c>
      <c r="BM138" s="140" t="s">
        <v>252</v>
      </c>
    </row>
    <row r="139" spans="2:65" s="1" customFormat="1" ht="16.5" customHeight="1">
      <c r="B139" s="128"/>
      <c r="C139" s="129" t="s">
        <v>202</v>
      </c>
      <c r="D139" s="129" t="s">
        <v>159</v>
      </c>
      <c r="E139" s="130" t="s">
        <v>915</v>
      </c>
      <c r="F139" s="131" t="s">
        <v>916</v>
      </c>
      <c r="G139" s="132" t="s">
        <v>443</v>
      </c>
      <c r="H139" s="133">
        <v>1</v>
      </c>
      <c r="I139" s="134"/>
      <c r="J139" s="134">
        <f t="shared" si="0"/>
        <v>0</v>
      </c>
      <c r="K139" s="135"/>
      <c r="L139" s="28"/>
      <c r="M139" s="136" t="s">
        <v>1</v>
      </c>
      <c r="N139" s="137" t="s">
        <v>35</v>
      </c>
      <c r="O139" s="138">
        <v>0</v>
      </c>
      <c r="P139" s="138">
        <f t="shared" si="1"/>
        <v>0</v>
      </c>
      <c r="Q139" s="138">
        <v>0</v>
      </c>
      <c r="R139" s="138">
        <f t="shared" si="2"/>
        <v>0</v>
      </c>
      <c r="S139" s="138">
        <v>0</v>
      </c>
      <c r="T139" s="139">
        <f t="shared" si="3"/>
        <v>0</v>
      </c>
      <c r="AR139" s="140" t="s">
        <v>85</v>
      </c>
      <c r="AT139" s="140" t="s">
        <v>159</v>
      </c>
      <c r="AU139" s="140" t="s">
        <v>75</v>
      </c>
      <c r="AY139" s="16" t="s">
        <v>157</v>
      </c>
      <c r="BE139" s="141">
        <f t="shared" si="4"/>
        <v>0</v>
      </c>
      <c r="BF139" s="141">
        <f t="shared" si="5"/>
        <v>0</v>
      </c>
      <c r="BG139" s="141">
        <f t="shared" si="6"/>
        <v>0</v>
      </c>
      <c r="BH139" s="141">
        <f t="shared" si="7"/>
        <v>0</v>
      </c>
      <c r="BI139" s="141">
        <f t="shared" si="8"/>
        <v>0</v>
      </c>
      <c r="BJ139" s="16" t="s">
        <v>75</v>
      </c>
      <c r="BK139" s="141">
        <f t="shared" si="9"/>
        <v>0</v>
      </c>
      <c r="BL139" s="16" t="s">
        <v>85</v>
      </c>
      <c r="BM139" s="140" t="s">
        <v>257</v>
      </c>
    </row>
    <row r="140" spans="2:65" s="1" customFormat="1" ht="16.5" customHeight="1">
      <c r="B140" s="128"/>
      <c r="C140" s="129" t="s">
        <v>7</v>
      </c>
      <c r="D140" s="129" t="s">
        <v>159</v>
      </c>
      <c r="E140" s="130" t="s">
        <v>917</v>
      </c>
      <c r="F140" s="131" t="s">
        <v>906</v>
      </c>
      <c r="G140" s="132" t="s">
        <v>902</v>
      </c>
      <c r="H140" s="133">
        <v>1</v>
      </c>
      <c r="I140" s="134"/>
      <c r="J140" s="134">
        <f t="shared" si="0"/>
        <v>0</v>
      </c>
      <c r="K140" s="135"/>
      <c r="L140" s="28"/>
      <c r="M140" s="136" t="s">
        <v>1</v>
      </c>
      <c r="N140" s="137" t="s">
        <v>35</v>
      </c>
      <c r="O140" s="138">
        <v>0</v>
      </c>
      <c r="P140" s="138">
        <f t="shared" si="1"/>
        <v>0</v>
      </c>
      <c r="Q140" s="138">
        <v>0</v>
      </c>
      <c r="R140" s="138">
        <f t="shared" si="2"/>
        <v>0</v>
      </c>
      <c r="S140" s="138">
        <v>0</v>
      </c>
      <c r="T140" s="139">
        <f t="shared" si="3"/>
        <v>0</v>
      </c>
      <c r="AR140" s="140" t="s">
        <v>85</v>
      </c>
      <c r="AT140" s="140" t="s">
        <v>159</v>
      </c>
      <c r="AU140" s="140" t="s">
        <v>75</v>
      </c>
      <c r="AY140" s="16" t="s">
        <v>157</v>
      </c>
      <c r="BE140" s="141">
        <f t="shared" si="4"/>
        <v>0</v>
      </c>
      <c r="BF140" s="141">
        <f t="shared" si="5"/>
        <v>0</v>
      </c>
      <c r="BG140" s="141">
        <f t="shared" si="6"/>
        <v>0</v>
      </c>
      <c r="BH140" s="141">
        <f t="shared" si="7"/>
        <v>0</v>
      </c>
      <c r="BI140" s="141">
        <f t="shared" si="8"/>
        <v>0</v>
      </c>
      <c r="BJ140" s="16" t="s">
        <v>75</v>
      </c>
      <c r="BK140" s="141">
        <f t="shared" si="9"/>
        <v>0</v>
      </c>
      <c r="BL140" s="16" t="s">
        <v>85</v>
      </c>
      <c r="BM140" s="140" t="s">
        <v>261</v>
      </c>
    </row>
    <row r="141" spans="2:65" s="1" customFormat="1" ht="24.15" customHeight="1">
      <c r="B141" s="128"/>
      <c r="C141" s="129" t="s">
        <v>208</v>
      </c>
      <c r="D141" s="129" t="s">
        <v>159</v>
      </c>
      <c r="E141" s="130" t="s">
        <v>918</v>
      </c>
      <c r="F141" s="131" t="s">
        <v>919</v>
      </c>
      <c r="G141" s="132" t="s">
        <v>828</v>
      </c>
      <c r="H141" s="133">
        <v>6</v>
      </c>
      <c r="I141" s="134"/>
      <c r="J141" s="134">
        <f t="shared" si="0"/>
        <v>0</v>
      </c>
      <c r="K141" s="135"/>
      <c r="L141" s="28"/>
      <c r="M141" s="136" t="s">
        <v>1</v>
      </c>
      <c r="N141" s="137" t="s">
        <v>35</v>
      </c>
      <c r="O141" s="138">
        <v>0</v>
      </c>
      <c r="P141" s="138">
        <f t="shared" si="1"/>
        <v>0</v>
      </c>
      <c r="Q141" s="138">
        <v>0</v>
      </c>
      <c r="R141" s="138">
        <f t="shared" si="2"/>
        <v>0</v>
      </c>
      <c r="S141" s="138">
        <v>0</v>
      </c>
      <c r="T141" s="139">
        <f t="shared" si="3"/>
        <v>0</v>
      </c>
      <c r="AR141" s="140" t="s">
        <v>85</v>
      </c>
      <c r="AT141" s="140" t="s">
        <v>159</v>
      </c>
      <c r="AU141" s="140" t="s">
        <v>75</v>
      </c>
      <c r="AY141" s="16" t="s">
        <v>157</v>
      </c>
      <c r="BE141" s="141">
        <f t="shared" si="4"/>
        <v>0</v>
      </c>
      <c r="BF141" s="141">
        <f t="shared" si="5"/>
        <v>0</v>
      </c>
      <c r="BG141" s="141">
        <f t="shared" si="6"/>
        <v>0</v>
      </c>
      <c r="BH141" s="141">
        <f t="shared" si="7"/>
        <v>0</v>
      </c>
      <c r="BI141" s="141">
        <f t="shared" si="8"/>
        <v>0</v>
      </c>
      <c r="BJ141" s="16" t="s">
        <v>75</v>
      </c>
      <c r="BK141" s="141">
        <f t="shared" si="9"/>
        <v>0</v>
      </c>
      <c r="BL141" s="16" t="s">
        <v>85</v>
      </c>
      <c r="BM141" s="140" t="s">
        <v>264</v>
      </c>
    </row>
    <row r="142" spans="2:65" s="1" customFormat="1" ht="24.15" customHeight="1">
      <c r="B142" s="128"/>
      <c r="C142" s="129" t="s">
        <v>265</v>
      </c>
      <c r="D142" s="129" t="s">
        <v>159</v>
      </c>
      <c r="E142" s="130" t="s">
        <v>920</v>
      </c>
      <c r="F142" s="131" t="s">
        <v>921</v>
      </c>
      <c r="G142" s="132" t="s">
        <v>902</v>
      </c>
      <c r="H142" s="133">
        <v>1</v>
      </c>
      <c r="I142" s="134"/>
      <c r="J142" s="134">
        <f t="shared" si="0"/>
        <v>0</v>
      </c>
      <c r="K142" s="135"/>
      <c r="L142" s="28"/>
      <c r="M142" s="136" t="s">
        <v>1</v>
      </c>
      <c r="N142" s="137" t="s">
        <v>35</v>
      </c>
      <c r="O142" s="138">
        <v>0</v>
      </c>
      <c r="P142" s="138">
        <f t="shared" si="1"/>
        <v>0</v>
      </c>
      <c r="Q142" s="138">
        <v>0</v>
      </c>
      <c r="R142" s="138">
        <f t="shared" si="2"/>
        <v>0</v>
      </c>
      <c r="S142" s="138">
        <v>0</v>
      </c>
      <c r="T142" s="139">
        <f t="shared" si="3"/>
        <v>0</v>
      </c>
      <c r="AR142" s="140" t="s">
        <v>85</v>
      </c>
      <c r="AT142" s="140" t="s">
        <v>159</v>
      </c>
      <c r="AU142" s="140" t="s">
        <v>75</v>
      </c>
      <c r="AY142" s="16" t="s">
        <v>157</v>
      </c>
      <c r="BE142" s="141">
        <f t="shared" si="4"/>
        <v>0</v>
      </c>
      <c r="BF142" s="141">
        <f t="shared" si="5"/>
        <v>0</v>
      </c>
      <c r="BG142" s="141">
        <f t="shared" si="6"/>
        <v>0</v>
      </c>
      <c r="BH142" s="141">
        <f t="shared" si="7"/>
        <v>0</v>
      </c>
      <c r="BI142" s="141">
        <f t="shared" si="8"/>
        <v>0</v>
      </c>
      <c r="BJ142" s="16" t="s">
        <v>75</v>
      </c>
      <c r="BK142" s="141">
        <f t="shared" si="9"/>
        <v>0</v>
      </c>
      <c r="BL142" s="16" t="s">
        <v>85</v>
      </c>
      <c r="BM142" s="140" t="s">
        <v>269</v>
      </c>
    </row>
    <row r="143" spans="2:65" s="1" customFormat="1" ht="24.15" customHeight="1">
      <c r="B143" s="128"/>
      <c r="C143" s="129" t="s">
        <v>213</v>
      </c>
      <c r="D143" s="129" t="s">
        <v>159</v>
      </c>
      <c r="E143" s="130" t="s">
        <v>922</v>
      </c>
      <c r="F143" s="131" t="s">
        <v>923</v>
      </c>
      <c r="G143" s="132" t="s">
        <v>902</v>
      </c>
      <c r="H143" s="133">
        <v>1</v>
      </c>
      <c r="I143" s="134"/>
      <c r="J143" s="134">
        <f t="shared" si="0"/>
        <v>0</v>
      </c>
      <c r="K143" s="135"/>
      <c r="L143" s="28"/>
      <c r="M143" s="136" t="s">
        <v>1</v>
      </c>
      <c r="N143" s="137" t="s">
        <v>35</v>
      </c>
      <c r="O143" s="138">
        <v>0</v>
      </c>
      <c r="P143" s="138">
        <f t="shared" si="1"/>
        <v>0</v>
      </c>
      <c r="Q143" s="138">
        <v>0</v>
      </c>
      <c r="R143" s="138">
        <f t="shared" si="2"/>
        <v>0</v>
      </c>
      <c r="S143" s="138">
        <v>0</v>
      </c>
      <c r="T143" s="139">
        <f t="shared" si="3"/>
        <v>0</v>
      </c>
      <c r="AR143" s="140" t="s">
        <v>85</v>
      </c>
      <c r="AT143" s="140" t="s">
        <v>159</v>
      </c>
      <c r="AU143" s="140" t="s">
        <v>75</v>
      </c>
      <c r="AY143" s="16" t="s">
        <v>157</v>
      </c>
      <c r="BE143" s="141">
        <f t="shared" si="4"/>
        <v>0</v>
      </c>
      <c r="BF143" s="141">
        <f t="shared" si="5"/>
        <v>0</v>
      </c>
      <c r="BG143" s="141">
        <f t="shared" si="6"/>
        <v>0</v>
      </c>
      <c r="BH143" s="141">
        <f t="shared" si="7"/>
        <v>0</v>
      </c>
      <c r="BI143" s="141">
        <f t="shared" si="8"/>
        <v>0</v>
      </c>
      <c r="BJ143" s="16" t="s">
        <v>75</v>
      </c>
      <c r="BK143" s="141">
        <f t="shared" si="9"/>
        <v>0</v>
      </c>
      <c r="BL143" s="16" t="s">
        <v>85</v>
      </c>
      <c r="BM143" s="140" t="s">
        <v>276</v>
      </c>
    </row>
    <row r="144" spans="2:65" s="1" customFormat="1" ht="16.5" customHeight="1">
      <c r="B144" s="128"/>
      <c r="C144" s="129" t="s">
        <v>277</v>
      </c>
      <c r="D144" s="129" t="s">
        <v>159</v>
      </c>
      <c r="E144" s="130" t="s">
        <v>924</v>
      </c>
      <c r="F144" s="131" t="s">
        <v>925</v>
      </c>
      <c r="G144" s="132" t="s">
        <v>902</v>
      </c>
      <c r="H144" s="133">
        <v>1</v>
      </c>
      <c r="I144" s="134"/>
      <c r="J144" s="134">
        <f t="shared" si="0"/>
        <v>0</v>
      </c>
      <c r="K144" s="135"/>
      <c r="L144" s="28"/>
      <c r="M144" s="136" t="s">
        <v>1</v>
      </c>
      <c r="N144" s="137" t="s">
        <v>35</v>
      </c>
      <c r="O144" s="138">
        <v>0</v>
      </c>
      <c r="P144" s="138">
        <f t="shared" si="1"/>
        <v>0</v>
      </c>
      <c r="Q144" s="138">
        <v>0</v>
      </c>
      <c r="R144" s="138">
        <f t="shared" si="2"/>
        <v>0</v>
      </c>
      <c r="S144" s="138">
        <v>0</v>
      </c>
      <c r="T144" s="139">
        <f t="shared" si="3"/>
        <v>0</v>
      </c>
      <c r="AR144" s="140" t="s">
        <v>85</v>
      </c>
      <c r="AT144" s="140" t="s">
        <v>159</v>
      </c>
      <c r="AU144" s="140" t="s">
        <v>75</v>
      </c>
      <c r="AY144" s="16" t="s">
        <v>157</v>
      </c>
      <c r="BE144" s="141">
        <f t="shared" si="4"/>
        <v>0</v>
      </c>
      <c r="BF144" s="141">
        <f t="shared" si="5"/>
        <v>0</v>
      </c>
      <c r="BG144" s="141">
        <f t="shared" si="6"/>
        <v>0</v>
      </c>
      <c r="BH144" s="141">
        <f t="shared" si="7"/>
        <v>0</v>
      </c>
      <c r="BI144" s="141">
        <f t="shared" si="8"/>
        <v>0</v>
      </c>
      <c r="BJ144" s="16" t="s">
        <v>75</v>
      </c>
      <c r="BK144" s="141">
        <f t="shared" si="9"/>
        <v>0</v>
      </c>
      <c r="BL144" s="16" t="s">
        <v>85</v>
      </c>
      <c r="BM144" s="140" t="s">
        <v>280</v>
      </c>
    </row>
    <row r="145" spans="2:65" s="1" customFormat="1" ht="16.5" customHeight="1">
      <c r="B145" s="128"/>
      <c r="C145" s="129" t="s">
        <v>218</v>
      </c>
      <c r="D145" s="129" t="s">
        <v>159</v>
      </c>
      <c r="E145" s="130" t="s">
        <v>926</v>
      </c>
      <c r="F145" s="131" t="s">
        <v>906</v>
      </c>
      <c r="G145" s="132" t="s">
        <v>902</v>
      </c>
      <c r="H145" s="133">
        <v>1</v>
      </c>
      <c r="I145" s="134"/>
      <c r="J145" s="134">
        <f t="shared" si="0"/>
        <v>0</v>
      </c>
      <c r="K145" s="135"/>
      <c r="L145" s="28"/>
      <c r="M145" s="136" t="s">
        <v>1</v>
      </c>
      <c r="N145" s="137" t="s">
        <v>35</v>
      </c>
      <c r="O145" s="138">
        <v>0</v>
      </c>
      <c r="P145" s="138">
        <f t="shared" si="1"/>
        <v>0</v>
      </c>
      <c r="Q145" s="138">
        <v>0</v>
      </c>
      <c r="R145" s="138">
        <f t="shared" si="2"/>
        <v>0</v>
      </c>
      <c r="S145" s="138">
        <v>0</v>
      </c>
      <c r="T145" s="139">
        <f t="shared" si="3"/>
        <v>0</v>
      </c>
      <c r="AR145" s="140" t="s">
        <v>85</v>
      </c>
      <c r="AT145" s="140" t="s">
        <v>159</v>
      </c>
      <c r="AU145" s="140" t="s">
        <v>75</v>
      </c>
      <c r="AY145" s="16" t="s">
        <v>157</v>
      </c>
      <c r="BE145" s="141">
        <f t="shared" si="4"/>
        <v>0</v>
      </c>
      <c r="BF145" s="141">
        <f t="shared" si="5"/>
        <v>0</v>
      </c>
      <c r="BG145" s="141">
        <f t="shared" si="6"/>
        <v>0</v>
      </c>
      <c r="BH145" s="141">
        <f t="shared" si="7"/>
        <v>0</v>
      </c>
      <c r="BI145" s="141">
        <f t="shared" si="8"/>
        <v>0</v>
      </c>
      <c r="BJ145" s="16" t="s">
        <v>75</v>
      </c>
      <c r="BK145" s="141">
        <f t="shared" si="9"/>
        <v>0</v>
      </c>
      <c r="BL145" s="16" t="s">
        <v>85</v>
      </c>
      <c r="BM145" s="140" t="s">
        <v>285</v>
      </c>
    </row>
    <row r="146" spans="2:65" s="1" customFormat="1" ht="24.15" customHeight="1">
      <c r="B146" s="128"/>
      <c r="C146" s="129" t="s">
        <v>288</v>
      </c>
      <c r="D146" s="129" t="s">
        <v>159</v>
      </c>
      <c r="E146" s="130" t="s">
        <v>927</v>
      </c>
      <c r="F146" s="131" t="s">
        <v>928</v>
      </c>
      <c r="G146" s="132" t="s">
        <v>828</v>
      </c>
      <c r="H146" s="133">
        <v>10</v>
      </c>
      <c r="I146" s="134"/>
      <c r="J146" s="134">
        <f t="shared" si="0"/>
        <v>0</v>
      </c>
      <c r="K146" s="135"/>
      <c r="L146" s="28"/>
      <c r="M146" s="136" t="s">
        <v>1</v>
      </c>
      <c r="N146" s="137" t="s">
        <v>35</v>
      </c>
      <c r="O146" s="138">
        <v>0</v>
      </c>
      <c r="P146" s="138">
        <f t="shared" si="1"/>
        <v>0</v>
      </c>
      <c r="Q146" s="138">
        <v>0</v>
      </c>
      <c r="R146" s="138">
        <f t="shared" si="2"/>
        <v>0</v>
      </c>
      <c r="S146" s="138">
        <v>0</v>
      </c>
      <c r="T146" s="139">
        <f t="shared" si="3"/>
        <v>0</v>
      </c>
      <c r="AR146" s="140" t="s">
        <v>85</v>
      </c>
      <c r="AT146" s="140" t="s">
        <v>159</v>
      </c>
      <c r="AU146" s="140" t="s">
        <v>75</v>
      </c>
      <c r="AY146" s="16" t="s">
        <v>157</v>
      </c>
      <c r="BE146" s="141">
        <f t="shared" si="4"/>
        <v>0</v>
      </c>
      <c r="BF146" s="141">
        <f t="shared" si="5"/>
        <v>0</v>
      </c>
      <c r="BG146" s="141">
        <f t="shared" si="6"/>
        <v>0</v>
      </c>
      <c r="BH146" s="141">
        <f t="shared" si="7"/>
        <v>0</v>
      </c>
      <c r="BI146" s="141">
        <f t="shared" si="8"/>
        <v>0</v>
      </c>
      <c r="BJ146" s="16" t="s">
        <v>75</v>
      </c>
      <c r="BK146" s="141">
        <f t="shared" si="9"/>
        <v>0</v>
      </c>
      <c r="BL146" s="16" t="s">
        <v>85</v>
      </c>
      <c r="BM146" s="140" t="s">
        <v>291</v>
      </c>
    </row>
    <row r="147" spans="2:65" s="1" customFormat="1" ht="24.15" customHeight="1">
      <c r="B147" s="128"/>
      <c r="C147" s="129" t="s">
        <v>222</v>
      </c>
      <c r="D147" s="129" t="s">
        <v>159</v>
      </c>
      <c r="E147" s="130" t="s">
        <v>929</v>
      </c>
      <c r="F147" s="131" t="s">
        <v>930</v>
      </c>
      <c r="G147" s="132" t="s">
        <v>902</v>
      </c>
      <c r="H147" s="133">
        <v>1</v>
      </c>
      <c r="I147" s="134"/>
      <c r="J147" s="134">
        <f t="shared" si="0"/>
        <v>0</v>
      </c>
      <c r="K147" s="135"/>
      <c r="L147" s="28"/>
      <c r="M147" s="136" t="s">
        <v>1</v>
      </c>
      <c r="N147" s="137" t="s">
        <v>35</v>
      </c>
      <c r="O147" s="138">
        <v>0</v>
      </c>
      <c r="P147" s="138">
        <f t="shared" si="1"/>
        <v>0</v>
      </c>
      <c r="Q147" s="138">
        <v>0</v>
      </c>
      <c r="R147" s="138">
        <f t="shared" si="2"/>
        <v>0</v>
      </c>
      <c r="S147" s="138">
        <v>0</v>
      </c>
      <c r="T147" s="139">
        <f t="shared" si="3"/>
        <v>0</v>
      </c>
      <c r="AR147" s="140" t="s">
        <v>85</v>
      </c>
      <c r="AT147" s="140" t="s">
        <v>159</v>
      </c>
      <c r="AU147" s="140" t="s">
        <v>75</v>
      </c>
      <c r="AY147" s="16" t="s">
        <v>157</v>
      </c>
      <c r="BE147" s="141">
        <f t="shared" si="4"/>
        <v>0</v>
      </c>
      <c r="BF147" s="141">
        <f t="shared" si="5"/>
        <v>0</v>
      </c>
      <c r="BG147" s="141">
        <f t="shared" si="6"/>
        <v>0</v>
      </c>
      <c r="BH147" s="141">
        <f t="shared" si="7"/>
        <v>0</v>
      </c>
      <c r="BI147" s="141">
        <f t="shared" si="8"/>
        <v>0</v>
      </c>
      <c r="BJ147" s="16" t="s">
        <v>75</v>
      </c>
      <c r="BK147" s="141">
        <f t="shared" si="9"/>
        <v>0</v>
      </c>
      <c r="BL147" s="16" t="s">
        <v>85</v>
      </c>
      <c r="BM147" s="140" t="s">
        <v>294</v>
      </c>
    </row>
    <row r="148" spans="2:65" s="1" customFormat="1" ht="24.15" customHeight="1">
      <c r="B148" s="128"/>
      <c r="C148" s="129" t="s">
        <v>297</v>
      </c>
      <c r="D148" s="129" t="s">
        <v>159</v>
      </c>
      <c r="E148" s="130" t="s">
        <v>931</v>
      </c>
      <c r="F148" s="131" t="s">
        <v>932</v>
      </c>
      <c r="G148" s="132" t="s">
        <v>902</v>
      </c>
      <c r="H148" s="133">
        <v>1</v>
      </c>
      <c r="I148" s="134"/>
      <c r="J148" s="134">
        <f t="shared" si="0"/>
        <v>0</v>
      </c>
      <c r="K148" s="135"/>
      <c r="L148" s="28"/>
      <c r="M148" s="136" t="s">
        <v>1</v>
      </c>
      <c r="N148" s="137" t="s">
        <v>35</v>
      </c>
      <c r="O148" s="138">
        <v>0</v>
      </c>
      <c r="P148" s="138">
        <f t="shared" si="1"/>
        <v>0</v>
      </c>
      <c r="Q148" s="138">
        <v>0</v>
      </c>
      <c r="R148" s="138">
        <f t="shared" si="2"/>
        <v>0</v>
      </c>
      <c r="S148" s="138">
        <v>0</v>
      </c>
      <c r="T148" s="139">
        <f t="shared" si="3"/>
        <v>0</v>
      </c>
      <c r="AR148" s="140" t="s">
        <v>85</v>
      </c>
      <c r="AT148" s="140" t="s">
        <v>159</v>
      </c>
      <c r="AU148" s="140" t="s">
        <v>75</v>
      </c>
      <c r="AY148" s="16" t="s">
        <v>157</v>
      </c>
      <c r="BE148" s="141">
        <f t="shared" si="4"/>
        <v>0</v>
      </c>
      <c r="BF148" s="141">
        <f t="shared" si="5"/>
        <v>0</v>
      </c>
      <c r="BG148" s="141">
        <f t="shared" si="6"/>
        <v>0</v>
      </c>
      <c r="BH148" s="141">
        <f t="shared" si="7"/>
        <v>0</v>
      </c>
      <c r="BI148" s="141">
        <f t="shared" si="8"/>
        <v>0</v>
      </c>
      <c r="BJ148" s="16" t="s">
        <v>75</v>
      </c>
      <c r="BK148" s="141">
        <f t="shared" si="9"/>
        <v>0</v>
      </c>
      <c r="BL148" s="16" t="s">
        <v>85</v>
      </c>
      <c r="BM148" s="140" t="s">
        <v>300</v>
      </c>
    </row>
    <row r="149" spans="2:65" s="1" customFormat="1" ht="16.5" customHeight="1">
      <c r="B149" s="128"/>
      <c r="C149" s="129" t="s">
        <v>229</v>
      </c>
      <c r="D149" s="129" t="s">
        <v>159</v>
      </c>
      <c r="E149" s="130" t="s">
        <v>933</v>
      </c>
      <c r="F149" s="131" t="s">
        <v>934</v>
      </c>
      <c r="G149" s="132" t="s">
        <v>902</v>
      </c>
      <c r="H149" s="133">
        <v>1</v>
      </c>
      <c r="I149" s="134"/>
      <c r="J149" s="134">
        <f t="shared" si="0"/>
        <v>0</v>
      </c>
      <c r="K149" s="135"/>
      <c r="L149" s="28"/>
      <c r="M149" s="136" t="s">
        <v>1</v>
      </c>
      <c r="N149" s="137" t="s">
        <v>35</v>
      </c>
      <c r="O149" s="138">
        <v>0</v>
      </c>
      <c r="P149" s="138">
        <f t="shared" si="1"/>
        <v>0</v>
      </c>
      <c r="Q149" s="138">
        <v>0</v>
      </c>
      <c r="R149" s="138">
        <f t="shared" si="2"/>
        <v>0</v>
      </c>
      <c r="S149" s="138">
        <v>0</v>
      </c>
      <c r="T149" s="139">
        <f t="shared" si="3"/>
        <v>0</v>
      </c>
      <c r="AR149" s="140" t="s">
        <v>85</v>
      </c>
      <c r="AT149" s="140" t="s">
        <v>159</v>
      </c>
      <c r="AU149" s="140" t="s">
        <v>75</v>
      </c>
      <c r="AY149" s="16" t="s">
        <v>157</v>
      </c>
      <c r="BE149" s="141">
        <f t="shared" si="4"/>
        <v>0</v>
      </c>
      <c r="BF149" s="141">
        <f t="shared" si="5"/>
        <v>0</v>
      </c>
      <c r="BG149" s="141">
        <f t="shared" si="6"/>
        <v>0</v>
      </c>
      <c r="BH149" s="141">
        <f t="shared" si="7"/>
        <v>0</v>
      </c>
      <c r="BI149" s="141">
        <f t="shared" si="8"/>
        <v>0</v>
      </c>
      <c r="BJ149" s="16" t="s">
        <v>75</v>
      </c>
      <c r="BK149" s="141">
        <f t="shared" si="9"/>
        <v>0</v>
      </c>
      <c r="BL149" s="16" t="s">
        <v>85</v>
      </c>
      <c r="BM149" s="140" t="s">
        <v>303</v>
      </c>
    </row>
    <row r="150" spans="2:65" s="1" customFormat="1" ht="16.5" customHeight="1">
      <c r="B150" s="128"/>
      <c r="C150" s="129" t="s">
        <v>304</v>
      </c>
      <c r="D150" s="129" t="s">
        <v>159</v>
      </c>
      <c r="E150" s="130" t="s">
        <v>935</v>
      </c>
      <c r="F150" s="131" t="s">
        <v>936</v>
      </c>
      <c r="G150" s="132" t="s">
        <v>443</v>
      </c>
      <c r="H150" s="133">
        <v>2</v>
      </c>
      <c r="I150" s="134"/>
      <c r="J150" s="134">
        <f t="shared" si="0"/>
        <v>0</v>
      </c>
      <c r="K150" s="135"/>
      <c r="L150" s="28"/>
      <c r="M150" s="136" t="s">
        <v>1</v>
      </c>
      <c r="N150" s="137" t="s">
        <v>35</v>
      </c>
      <c r="O150" s="138">
        <v>0</v>
      </c>
      <c r="P150" s="138">
        <f t="shared" si="1"/>
        <v>0</v>
      </c>
      <c r="Q150" s="138">
        <v>0</v>
      </c>
      <c r="R150" s="138">
        <f t="shared" si="2"/>
        <v>0</v>
      </c>
      <c r="S150" s="138">
        <v>0</v>
      </c>
      <c r="T150" s="139">
        <f t="shared" si="3"/>
        <v>0</v>
      </c>
      <c r="AR150" s="140" t="s">
        <v>85</v>
      </c>
      <c r="AT150" s="140" t="s">
        <v>159</v>
      </c>
      <c r="AU150" s="140" t="s">
        <v>75</v>
      </c>
      <c r="AY150" s="16" t="s">
        <v>157</v>
      </c>
      <c r="BE150" s="141">
        <f t="shared" si="4"/>
        <v>0</v>
      </c>
      <c r="BF150" s="141">
        <f t="shared" si="5"/>
        <v>0</v>
      </c>
      <c r="BG150" s="141">
        <f t="shared" si="6"/>
        <v>0</v>
      </c>
      <c r="BH150" s="141">
        <f t="shared" si="7"/>
        <v>0</v>
      </c>
      <c r="BI150" s="141">
        <f t="shared" si="8"/>
        <v>0</v>
      </c>
      <c r="BJ150" s="16" t="s">
        <v>75</v>
      </c>
      <c r="BK150" s="141">
        <f t="shared" si="9"/>
        <v>0</v>
      </c>
      <c r="BL150" s="16" t="s">
        <v>85</v>
      </c>
      <c r="BM150" s="140" t="s">
        <v>307</v>
      </c>
    </row>
    <row r="151" spans="2:65" s="1" customFormat="1" ht="16.5" customHeight="1">
      <c r="B151" s="128"/>
      <c r="C151" s="129" t="s">
        <v>235</v>
      </c>
      <c r="D151" s="129" t="s">
        <v>159</v>
      </c>
      <c r="E151" s="130" t="s">
        <v>937</v>
      </c>
      <c r="F151" s="131" t="s">
        <v>906</v>
      </c>
      <c r="G151" s="132" t="s">
        <v>902</v>
      </c>
      <c r="H151" s="133">
        <v>1</v>
      </c>
      <c r="I151" s="134"/>
      <c r="J151" s="134">
        <f t="shared" si="0"/>
        <v>0</v>
      </c>
      <c r="K151" s="135"/>
      <c r="L151" s="28"/>
      <c r="M151" s="136" t="s">
        <v>1</v>
      </c>
      <c r="N151" s="137" t="s">
        <v>35</v>
      </c>
      <c r="O151" s="138">
        <v>0</v>
      </c>
      <c r="P151" s="138">
        <f t="shared" si="1"/>
        <v>0</v>
      </c>
      <c r="Q151" s="138">
        <v>0</v>
      </c>
      <c r="R151" s="138">
        <f t="shared" si="2"/>
        <v>0</v>
      </c>
      <c r="S151" s="138">
        <v>0</v>
      </c>
      <c r="T151" s="139">
        <f t="shared" si="3"/>
        <v>0</v>
      </c>
      <c r="AR151" s="140" t="s">
        <v>85</v>
      </c>
      <c r="AT151" s="140" t="s">
        <v>159</v>
      </c>
      <c r="AU151" s="140" t="s">
        <v>75</v>
      </c>
      <c r="AY151" s="16" t="s">
        <v>157</v>
      </c>
      <c r="BE151" s="141">
        <f t="shared" si="4"/>
        <v>0</v>
      </c>
      <c r="BF151" s="141">
        <f t="shared" si="5"/>
        <v>0</v>
      </c>
      <c r="BG151" s="141">
        <f t="shared" si="6"/>
        <v>0</v>
      </c>
      <c r="BH151" s="141">
        <f t="shared" si="7"/>
        <v>0</v>
      </c>
      <c r="BI151" s="141">
        <f t="shared" si="8"/>
        <v>0</v>
      </c>
      <c r="BJ151" s="16" t="s">
        <v>75</v>
      </c>
      <c r="BK151" s="141">
        <f t="shared" si="9"/>
        <v>0</v>
      </c>
      <c r="BL151" s="16" t="s">
        <v>85</v>
      </c>
      <c r="BM151" s="140" t="s">
        <v>310</v>
      </c>
    </row>
    <row r="152" spans="2:65" s="1" customFormat="1" ht="24.15" customHeight="1">
      <c r="B152" s="128"/>
      <c r="C152" s="129" t="s">
        <v>312</v>
      </c>
      <c r="D152" s="129" t="s">
        <v>159</v>
      </c>
      <c r="E152" s="130" t="s">
        <v>938</v>
      </c>
      <c r="F152" s="131" t="s">
        <v>939</v>
      </c>
      <c r="G152" s="132" t="s">
        <v>828</v>
      </c>
      <c r="H152" s="133">
        <v>10</v>
      </c>
      <c r="I152" s="134"/>
      <c r="J152" s="134">
        <f t="shared" si="0"/>
        <v>0</v>
      </c>
      <c r="K152" s="135"/>
      <c r="L152" s="28"/>
      <c r="M152" s="136" t="s">
        <v>1</v>
      </c>
      <c r="N152" s="137" t="s">
        <v>35</v>
      </c>
      <c r="O152" s="138">
        <v>0</v>
      </c>
      <c r="P152" s="138">
        <f t="shared" si="1"/>
        <v>0</v>
      </c>
      <c r="Q152" s="138">
        <v>0</v>
      </c>
      <c r="R152" s="138">
        <f t="shared" si="2"/>
        <v>0</v>
      </c>
      <c r="S152" s="138">
        <v>0</v>
      </c>
      <c r="T152" s="139">
        <f t="shared" si="3"/>
        <v>0</v>
      </c>
      <c r="AR152" s="140" t="s">
        <v>85</v>
      </c>
      <c r="AT152" s="140" t="s">
        <v>159</v>
      </c>
      <c r="AU152" s="140" t="s">
        <v>75</v>
      </c>
      <c r="AY152" s="16" t="s">
        <v>157</v>
      </c>
      <c r="BE152" s="141">
        <f t="shared" si="4"/>
        <v>0</v>
      </c>
      <c r="BF152" s="141">
        <f t="shared" si="5"/>
        <v>0</v>
      </c>
      <c r="BG152" s="141">
        <f t="shared" si="6"/>
        <v>0</v>
      </c>
      <c r="BH152" s="141">
        <f t="shared" si="7"/>
        <v>0</v>
      </c>
      <c r="BI152" s="141">
        <f t="shared" si="8"/>
        <v>0</v>
      </c>
      <c r="BJ152" s="16" t="s">
        <v>75</v>
      </c>
      <c r="BK152" s="141">
        <f t="shared" si="9"/>
        <v>0</v>
      </c>
      <c r="BL152" s="16" t="s">
        <v>85</v>
      </c>
      <c r="BM152" s="140" t="s">
        <v>315</v>
      </c>
    </row>
    <row r="153" spans="2:65" s="1" customFormat="1" ht="24.15" customHeight="1">
      <c r="B153" s="128"/>
      <c r="C153" s="129" t="s">
        <v>242</v>
      </c>
      <c r="D153" s="129" t="s">
        <v>159</v>
      </c>
      <c r="E153" s="130" t="s">
        <v>940</v>
      </c>
      <c r="F153" s="131" t="s">
        <v>941</v>
      </c>
      <c r="G153" s="132" t="s">
        <v>902</v>
      </c>
      <c r="H153" s="133">
        <v>1</v>
      </c>
      <c r="I153" s="134"/>
      <c r="J153" s="134">
        <f t="shared" si="0"/>
        <v>0</v>
      </c>
      <c r="K153" s="135"/>
      <c r="L153" s="28"/>
      <c r="M153" s="136" t="s">
        <v>1</v>
      </c>
      <c r="N153" s="137" t="s">
        <v>35</v>
      </c>
      <c r="O153" s="138">
        <v>0</v>
      </c>
      <c r="P153" s="138">
        <f t="shared" si="1"/>
        <v>0</v>
      </c>
      <c r="Q153" s="138">
        <v>0</v>
      </c>
      <c r="R153" s="138">
        <f t="shared" si="2"/>
        <v>0</v>
      </c>
      <c r="S153" s="138">
        <v>0</v>
      </c>
      <c r="T153" s="139">
        <f t="shared" si="3"/>
        <v>0</v>
      </c>
      <c r="AR153" s="140" t="s">
        <v>85</v>
      </c>
      <c r="AT153" s="140" t="s">
        <v>159</v>
      </c>
      <c r="AU153" s="140" t="s">
        <v>75</v>
      </c>
      <c r="AY153" s="16" t="s">
        <v>157</v>
      </c>
      <c r="BE153" s="141">
        <f t="shared" si="4"/>
        <v>0</v>
      </c>
      <c r="BF153" s="141">
        <f t="shared" si="5"/>
        <v>0</v>
      </c>
      <c r="BG153" s="141">
        <f t="shared" si="6"/>
        <v>0</v>
      </c>
      <c r="BH153" s="141">
        <f t="shared" si="7"/>
        <v>0</v>
      </c>
      <c r="BI153" s="141">
        <f t="shared" si="8"/>
        <v>0</v>
      </c>
      <c r="BJ153" s="16" t="s">
        <v>75</v>
      </c>
      <c r="BK153" s="141">
        <f t="shared" si="9"/>
        <v>0</v>
      </c>
      <c r="BL153" s="16" t="s">
        <v>85</v>
      </c>
      <c r="BM153" s="140" t="s">
        <v>320</v>
      </c>
    </row>
    <row r="154" spans="2:65" s="1" customFormat="1" ht="24.15" customHeight="1">
      <c r="B154" s="128"/>
      <c r="C154" s="129" t="s">
        <v>325</v>
      </c>
      <c r="D154" s="129" t="s">
        <v>159</v>
      </c>
      <c r="E154" s="130" t="s">
        <v>942</v>
      </c>
      <c r="F154" s="131" t="s">
        <v>943</v>
      </c>
      <c r="G154" s="132" t="s">
        <v>902</v>
      </c>
      <c r="H154" s="133">
        <v>1</v>
      </c>
      <c r="I154" s="134"/>
      <c r="J154" s="134">
        <f t="shared" si="0"/>
        <v>0</v>
      </c>
      <c r="K154" s="135"/>
      <c r="L154" s="28"/>
      <c r="M154" s="136" t="s">
        <v>1</v>
      </c>
      <c r="N154" s="137" t="s">
        <v>35</v>
      </c>
      <c r="O154" s="138">
        <v>0</v>
      </c>
      <c r="P154" s="138">
        <f t="shared" si="1"/>
        <v>0</v>
      </c>
      <c r="Q154" s="138">
        <v>0</v>
      </c>
      <c r="R154" s="138">
        <f t="shared" si="2"/>
        <v>0</v>
      </c>
      <c r="S154" s="138">
        <v>0</v>
      </c>
      <c r="T154" s="139">
        <f t="shared" si="3"/>
        <v>0</v>
      </c>
      <c r="AR154" s="140" t="s">
        <v>85</v>
      </c>
      <c r="AT154" s="140" t="s">
        <v>159</v>
      </c>
      <c r="AU154" s="140" t="s">
        <v>75</v>
      </c>
      <c r="AY154" s="16" t="s">
        <v>157</v>
      </c>
      <c r="BE154" s="141">
        <f t="shared" si="4"/>
        <v>0</v>
      </c>
      <c r="BF154" s="141">
        <f t="shared" si="5"/>
        <v>0</v>
      </c>
      <c r="BG154" s="141">
        <f t="shared" si="6"/>
        <v>0</v>
      </c>
      <c r="BH154" s="141">
        <f t="shared" si="7"/>
        <v>0</v>
      </c>
      <c r="BI154" s="141">
        <f t="shared" si="8"/>
        <v>0</v>
      </c>
      <c r="BJ154" s="16" t="s">
        <v>75</v>
      </c>
      <c r="BK154" s="141">
        <f t="shared" si="9"/>
        <v>0</v>
      </c>
      <c r="BL154" s="16" t="s">
        <v>85</v>
      </c>
      <c r="BM154" s="140" t="s">
        <v>328</v>
      </c>
    </row>
    <row r="155" spans="2:65" s="1" customFormat="1" ht="16.5" customHeight="1">
      <c r="B155" s="128"/>
      <c r="C155" s="129" t="s">
        <v>247</v>
      </c>
      <c r="D155" s="129" t="s">
        <v>159</v>
      </c>
      <c r="E155" s="130" t="s">
        <v>944</v>
      </c>
      <c r="F155" s="131" t="s">
        <v>906</v>
      </c>
      <c r="G155" s="132" t="s">
        <v>902</v>
      </c>
      <c r="H155" s="133">
        <v>1</v>
      </c>
      <c r="I155" s="134"/>
      <c r="J155" s="134">
        <f t="shared" si="0"/>
        <v>0</v>
      </c>
      <c r="K155" s="135"/>
      <c r="L155" s="28"/>
      <c r="M155" s="136" t="s">
        <v>1</v>
      </c>
      <c r="N155" s="137" t="s">
        <v>35</v>
      </c>
      <c r="O155" s="138">
        <v>0</v>
      </c>
      <c r="P155" s="138">
        <f t="shared" si="1"/>
        <v>0</v>
      </c>
      <c r="Q155" s="138">
        <v>0</v>
      </c>
      <c r="R155" s="138">
        <f t="shared" si="2"/>
        <v>0</v>
      </c>
      <c r="S155" s="138">
        <v>0</v>
      </c>
      <c r="T155" s="139">
        <f t="shared" si="3"/>
        <v>0</v>
      </c>
      <c r="AR155" s="140" t="s">
        <v>85</v>
      </c>
      <c r="AT155" s="140" t="s">
        <v>159</v>
      </c>
      <c r="AU155" s="140" t="s">
        <v>75</v>
      </c>
      <c r="AY155" s="16" t="s">
        <v>157</v>
      </c>
      <c r="BE155" s="141">
        <f t="shared" si="4"/>
        <v>0</v>
      </c>
      <c r="BF155" s="141">
        <f t="shared" si="5"/>
        <v>0</v>
      </c>
      <c r="BG155" s="141">
        <f t="shared" si="6"/>
        <v>0</v>
      </c>
      <c r="BH155" s="141">
        <f t="shared" si="7"/>
        <v>0</v>
      </c>
      <c r="BI155" s="141">
        <f t="shared" si="8"/>
        <v>0</v>
      </c>
      <c r="BJ155" s="16" t="s">
        <v>75</v>
      </c>
      <c r="BK155" s="141">
        <f t="shared" si="9"/>
        <v>0</v>
      </c>
      <c r="BL155" s="16" t="s">
        <v>85</v>
      </c>
      <c r="BM155" s="140" t="s">
        <v>342</v>
      </c>
    </row>
    <row r="156" spans="2:65" s="1" customFormat="1" ht="24.15" customHeight="1">
      <c r="B156" s="128"/>
      <c r="C156" s="129" t="s">
        <v>344</v>
      </c>
      <c r="D156" s="129" t="s">
        <v>159</v>
      </c>
      <c r="E156" s="130" t="s">
        <v>945</v>
      </c>
      <c r="F156" s="131" t="s">
        <v>946</v>
      </c>
      <c r="G156" s="132" t="s">
        <v>192</v>
      </c>
      <c r="H156" s="133">
        <v>24</v>
      </c>
      <c r="I156" s="134"/>
      <c r="J156" s="134">
        <f t="shared" si="0"/>
        <v>0</v>
      </c>
      <c r="K156" s="135"/>
      <c r="L156" s="28"/>
      <c r="M156" s="136" t="s">
        <v>1</v>
      </c>
      <c r="N156" s="137" t="s">
        <v>35</v>
      </c>
      <c r="O156" s="138">
        <v>0</v>
      </c>
      <c r="P156" s="138">
        <f t="shared" si="1"/>
        <v>0</v>
      </c>
      <c r="Q156" s="138">
        <v>0</v>
      </c>
      <c r="R156" s="138">
        <f t="shared" si="2"/>
        <v>0</v>
      </c>
      <c r="S156" s="138">
        <v>0</v>
      </c>
      <c r="T156" s="139">
        <f t="shared" si="3"/>
        <v>0</v>
      </c>
      <c r="AR156" s="140" t="s">
        <v>85</v>
      </c>
      <c r="AT156" s="140" t="s">
        <v>159</v>
      </c>
      <c r="AU156" s="140" t="s">
        <v>75</v>
      </c>
      <c r="AY156" s="16" t="s">
        <v>157</v>
      </c>
      <c r="BE156" s="141">
        <f t="shared" si="4"/>
        <v>0</v>
      </c>
      <c r="BF156" s="141">
        <f t="shared" si="5"/>
        <v>0</v>
      </c>
      <c r="BG156" s="141">
        <f t="shared" si="6"/>
        <v>0</v>
      </c>
      <c r="BH156" s="141">
        <f t="shared" si="7"/>
        <v>0</v>
      </c>
      <c r="BI156" s="141">
        <f t="shared" si="8"/>
        <v>0</v>
      </c>
      <c r="BJ156" s="16" t="s">
        <v>75</v>
      </c>
      <c r="BK156" s="141">
        <f t="shared" si="9"/>
        <v>0</v>
      </c>
      <c r="BL156" s="16" t="s">
        <v>85</v>
      </c>
      <c r="BM156" s="140" t="s">
        <v>347</v>
      </c>
    </row>
    <row r="157" spans="2:65" s="1" customFormat="1" ht="16.5" customHeight="1">
      <c r="B157" s="128"/>
      <c r="C157" s="129" t="s">
        <v>252</v>
      </c>
      <c r="D157" s="129" t="s">
        <v>159</v>
      </c>
      <c r="E157" s="130" t="s">
        <v>947</v>
      </c>
      <c r="F157" s="131" t="s">
        <v>948</v>
      </c>
      <c r="G157" s="132" t="s">
        <v>902</v>
      </c>
      <c r="H157" s="133">
        <v>1</v>
      </c>
      <c r="I157" s="134"/>
      <c r="J157" s="134">
        <f t="shared" si="0"/>
        <v>0</v>
      </c>
      <c r="K157" s="135"/>
      <c r="L157" s="28"/>
      <c r="M157" s="136" t="s">
        <v>1</v>
      </c>
      <c r="N157" s="137" t="s">
        <v>35</v>
      </c>
      <c r="O157" s="138">
        <v>0</v>
      </c>
      <c r="P157" s="138">
        <f t="shared" si="1"/>
        <v>0</v>
      </c>
      <c r="Q157" s="138">
        <v>0</v>
      </c>
      <c r="R157" s="138">
        <f t="shared" si="2"/>
        <v>0</v>
      </c>
      <c r="S157" s="138">
        <v>0</v>
      </c>
      <c r="T157" s="139">
        <f t="shared" si="3"/>
        <v>0</v>
      </c>
      <c r="AR157" s="140" t="s">
        <v>85</v>
      </c>
      <c r="AT157" s="140" t="s">
        <v>159</v>
      </c>
      <c r="AU157" s="140" t="s">
        <v>75</v>
      </c>
      <c r="AY157" s="16" t="s">
        <v>157</v>
      </c>
      <c r="BE157" s="141">
        <f t="shared" si="4"/>
        <v>0</v>
      </c>
      <c r="BF157" s="141">
        <f t="shared" si="5"/>
        <v>0</v>
      </c>
      <c r="BG157" s="141">
        <f t="shared" si="6"/>
        <v>0</v>
      </c>
      <c r="BH157" s="141">
        <f t="shared" si="7"/>
        <v>0</v>
      </c>
      <c r="BI157" s="141">
        <f t="shared" si="8"/>
        <v>0</v>
      </c>
      <c r="BJ157" s="16" t="s">
        <v>75</v>
      </c>
      <c r="BK157" s="141">
        <f t="shared" si="9"/>
        <v>0</v>
      </c>
      <c r="BL157" s="16" t="s">
        <v>85</v>
      </c>
      <c r="BM157" s="140" t="s">
        <v>350</v>
      </c>
    </row>
    <row r="158" spans="2:65" s="11" customFormat="1" ht="25.95" customHeight="1">
      <c r="B158" s="117"/>
      <c r="D158" s="118" t="s">
        <v>69</v>
      </c>
      <c r="E158" s="119" t="s">
        <v>949</v>
      </c>
      <c r="F158" s="119" t="s">
        <v>842</v>
      </c>
      <c r="J158" s="120">
        <f>BK158</f>
        <v>0</v>
      </c>
      <c r="L158" s="117"/>
      <c r="M158" s="121"/>
      <c r="P158" s="122">
        <f>SUM(P159:P173)</f>
        <v>0</v>
      </c>
      <c r="R158" s="122">
        <f>SUM(R159:R173)</f>
        <v>0</v>
      </c>
      <c r="T158" s="123">
        <f>SUM(T159:T173)</f>
        <v>0</v>
      </c>
      <c r="AR158" s="118" t="s">
        <v>75</v>
      </c>
      <c r="AT158" s="124" t="s">
        <v>69</v>
      </c>
      <c r="AU158" s="124" t="s">
        <v>70</v>
      </c>
      <c r="AY158" s="118" t="s">
        <v>157</v>
      </c>
      <c r="BK158" s="125">
        <f>SUM(BK159:BK173)</f>
        <v>0</v>
      </c>
    </row>
    <row r="159" spans="2:65" s="1" customFormat="1" ht="16.5" customHeight="1">
      <c r="B159" s="128"/>
      <c r="C159" s="129" t="s">
        <v>353</v>
      </c>
      <c r="D159" s="129" t="s">
        <v>159</v>
      </c>
      <c r="E159" s="130" t="s">
        <v>950</v>
      </c>
      <c r="F159" s="131" t="s">
        <v>951</v>
      </c>
      <c r="G159" s="132" t="s">
        <v>833</v>
      </c>
      <c r="H159" s="133">
        <v>1</v>
      </c>
      <c r="I159" s="134"/>
      <c r="J159" s="134">
        <f t="shared" ref="J159:J173" si="10">ROUND(I159*H159,2)</f>
        <v>0</v>
      </c>
      <c r="K159" s="135"/>
      <c r="L159" s="28"/>
      <c r="M159" s="136" t="s">
        <v>1</v>
      </c>
      <c r="N159" s="137" t="s">
        <v>35</v>
      </c>
      <c r="O159" s="138">
        <v>0</v>
      </c>
      <c r="P159" s="138">
        <f t="shared" ref="P159:P173" si="11">O159*H159</f>
        <v>0</v>
      </c>
      <c r="Q159" s="138">
        <v>0</v>
      </c>
      <c r="R159" s="138">
        <f t="shared" ref="R159:R173" si="12">Q159*H159</f>
        <v>0</v>
      </c>
      <c r="S159" s="138">
        <v>0</v>
      </c>
      <c r="T159" s="139">
        <f t="shared" ref="T159:T173" si="13">S159*H159</f>
        <v>0</v>
      </c>
      <c r="AR159" s="140" t="s">
        <v>85</v>
      </c>
      <c r="AT159" s="140" t="s">
        <v>159</v>
      </c>
      <c r="AU159" s="140" t="s">
        <v>75</v>
      </c>
      <c r="AY159" s="16" t="s">
        <v>157</v>
      </c>
      <c r="BE159" s="141">
        <f t="shared" ref="BE159:BE173" si="14">IF(N159="základní",J159,0)</f>
        <v>0</v>
      </c>
      <c r="BF159" s="141">
        <f t="shared" ref="BF159:BF173" si="15">IF(N159="snížená",J159,0)</f>
        <v>0</v>
      </c>
      <c r="BG159" s="141">
        <f t="shared" ref="BG159:BG173" si="16">IF(N159="zákl. přenesená",J159,0)</f>
        <v>0</v>
      </c>
      <c r="BH159" s="141">
        <f t="shared" ref="BH159:BH173" si="17">IF(N159="sníž. přenesená",J159,0)</f>
        <v>0</v>
      </c>
      <c r="BI159" s="141">
        <f t="shared" ref="BI159:BI173" si="18">IF(N159="nulová",J159,0)</f>
        <v>0</v>
      </c>
      <c r="BJ159" s="16" t="s">
        <v>75</v>
      </c>
      <c r="BK159" s="141">
        <f t="shared" ref="BK159:BK173" si="19">ROUND(I159*H159,2)</f>
        <v>0</v>
      </c>
      <c r="BL159" s="16" t="s">
        <v>85</v>
      </c>
      <c r="BM159" s="140" t="s">
        <v>357</v>
      </c>
    </row>
    <row r="160" spans="2:65" s="1" customFormat="1" ht="24.15" customHeight="1">
      <c r="B160" s="128"/>
      <c r="C160" s="129" t="s">
        <v>257</v>
      </c>
      <c r="D160" s="129" t="s">
        <v>159</v>
      </c>
      <c r="E160" s="130" t="s">
        <v>952</v>
      </c>
      <c r="F160" s="131" t="s">
        <v>953</v>
      </c>
      <c r="G160" s="132" t="s">
        <v>833</v>
      </c>
      <c r="H160" s="133">
        <v>1</v>
      </c>
      <c r="I160" s="134"/>
      <c r="J160" s="134">
        <f t="shared" si="10"/>
        <v>0</v>
      </c>
      <c r="K160" s="135"/>
      <c r="L160" s="28"/>
      <c r="M160" s="136" t="s">
        <v>1</v>
      </c>
      <c r="N160" s="137" t="s">
        <v>35</v>
      </c>
      <c r="O160" s="138">
        <v>0</v>
      </c>
      <c r="P160" s="138">
        <f t="shared" si="11"/>
        <v>0</v>
      </c>
      <c r="Q160" s="138">
        <v>0</v>
      </c>
      <c r="R160" s="138">
        <f t="shared" si="12"/>
        <v>0</v>
      </c>
      <c r="S160" s="138">
        <v>0</v>
      </c>
      <c r="T160" s="139">
        <f t="shared" si="13"/>
        <v>0</v>
      </c>
      <c r="AR160" s="140" t="s">
        <v>85</v>
      </c>
      <c r="AT160" s="140" t="s">
        <v>159</v>
      </c>
      <c r="AU160" s="140" t="s">
        <v>75</v>
      </c>
      <c r="AY160" s="16" t="s">
        <v>157</v>
      </c>
      <c r="BE160" s="141">
        <f t="shared" si="14"/>
        <v>0</v>
      </c>
      <c r="BF160" s="141">
        <f t="shared" si="15"/>
        <v>0</v>
      </c>
      <c r="BG160" s="141">
        <f t="shared" si="16"/>
        <v>0</v>
      </c>
      <c r="BH160" s="141">
        <f t="shared" si="17"/>
        <v>0</v>
      </c>
      <c r="BI160" s="141">
        <f t="shared" si="18"/>
        <v>0</v>
      </c>
      <c r="BJ160" s="16" t="s">
        <v>75</v>
      </c>
      <c r="BK160" s="141">
        <f t="shared" si="19"/>
        <v>0</v>
      </c>
      <c r="BL160" s="16" t="s">
        <v>85</v>
      </c>
      <c r="BM160" s="140" t="s">
        <v>362</v>
      </c>
    </row>
    <row r="161" spans="2:65" s="1" customFormat="1" ht="33" customHeight="1">
      <c r="B161" s="128"/>
      <c r="C161" s="129" t="s">
        <v>365</v>
      </c>
      <c r="D161" s="129" t="s">
        <v>159</v>
      </c>
      <c r="E161" s="130" t="s">
        <v>954</v>
      </c>
      <c r="F161" s="131" t="s">
        <v>856</v>
      </c>
      <c r="G161" s="132" t="s">
        <v>833</v>
      </c>
      <c r="H161" s="133">
        <v>1</v>
      </c>
      <c r="I161" s="134"/>
      <c r="J161" s="134">
        <f t="shared" si="10"/>
        <v>0</v>
      </c>
      <c r="K161" s="135"/>
      <c r="L161" s="28"/>
      <c r="M161" s="136" t="s">
        <v>1</v>
      </c>
      <c r="N161" s="137" t="s">
        <v>35</v>
      </c>
      <c r="O161" s="138">
        <v>0</v>
      </c>
      <c r="P161" s="138">
        <f t="shared" si="11"/>
        <v>0</v>
      </c>
      <c r="Q161" s="138">
        <v>0</v>
      </c>
      <c r="R161" s="138">
        <f t="shared" si="12"/>
        <v>0</v>
      </c>
      <c r="S161" s="138">
        <v>0</v>
      </c>
      <c r="T161" s="139">
        <f t="shared" si="13"/>
        <v>0</v>
      </c>
      <c r="AR161" s="140" t="s">
        <v>85</v>
      </c>
      <c r="AT161" s="140" t="s">
        <v>159</v>
      </c>
      <c r="AU161" s="140" t="s">
        <v>75</v>
      </c>
      <c r="AY161" s="16" t="s">
        <v>157</v>
      </c>
      <c r="BE161" s="141">
        <f t="shared" si="14"/>
        <v>0</v>
      </c>
      <c r="BF161" s="141">
        <f t="shared" si="15"/>
        <v>0</v>
      </c>
      <c r="BG161" s="141">
        <f t="shared" si="16"/>
        <v>0</v>
      </c>
      <c r="BH161" s="141">
        <f t="shared" si="17"/>
        <v>0</v>
      </c>
      <c r="BI161" s="141">
        <f t="shared" si="18"/>
        <v>0</v>
      </c>
      <c r="BJ161" s="16" t="s">
        <v>75</v>
      </c>
      <c r="BK161" s="141">
        <f t="shared" si="19"/>
        <v>0</v>
      </c>
      <c r="BL161" s="16" t="s">
        <v>85</v>
      </c>
      <c r="BM161" s="140" t="s">
        <v>368</v>
      </c>
    </row>
    <row r="162" spans="2:65" s="1" customFormat="1" ht="24.15" customHeight="1">
      <c r="B162" s="128"/>
      <c r="C162" s="129" t="s">
        <v>261</v>
      </c>
      <c r="D162" s="129" t="s">
        <v>159</v>
      </c>
      <c r="E162" s="130" t="s">
        <v>955</v>
      </c>
      <c r="F162" s="131" t="s">
        <v>858</v>
      </c>
      <c r="G162" s="132" t="s">
        <v>833</v>
      </c>
      <c r="H162" s="133">
        <v>1</v>
      </c>
      <c r="I162" s="134"/>
      <c r="J162" s="134">
        <f t="shared" si="10"/>
        <v>0</v>
      </c>
      <c r="K162" s="135"/>
      <c r="L162" s="28"/>
      <c r="M162" s="136" t="s">
        <v>1</v>
      </c>
      <c r="N162" s="137" t="s">
        <v>35</v>
      </c>
      <c r="O162" s="138">
        <v>0</v>
      </c>
      <c r="P162" s="138">
        <f t="shared" si="11"/>
        <v>0</v>
      </c>
      <c r="Q162" s="138">
        <v>0</v>
      </c>
      <c r="R162" s="138">
        <f t="shared" si="12"/>
        <v>0</v>
      </c>
      <c r="S162" s="138">
        <v>0</v>
      </c>
      <c r="T162" s="139">
        <f t="shared" si="13"/>
        <v>0</v>
      </c>
      <c r="AR162" s="140" t="s">
        <v>85</v>
      </c>
      <c r="AT162" s="140" t="s">
        <v>159</v>
      </c>
      <c r="AU162" s="140" t="s">
        <v>75</v>
      </c>
      <c r="AY162" s="16" t="s">
        <v>157</v>
      </c>
      <c r="BE162" s="141">
        <f t="shared" si="14"/>
        <v>0</v>
      </c>
      <c r="BF162" s="141">
        <f t="shared" si="15"/>
        <v>0</v>
      </c>
      <c r="BG162" s="141">
        <f t="shared" si="16"/>
        <v>0</v>
      </c>
      <c r="BH162" s="141">
        <f t="shared" si="17"/>
        <v>0</v>
      </c>
      <c r="BI162" s="141">
        <f t="shared" si="18"/>
        <v>0</v>
      </c>
      <c r="BJ162" s="16" t="s">
        <v>75</v>
      </c>
      <c r="BK162" s="141">
        <f t="shared" si="19"/>
        <v>0</v>
      </c>
      <c r="BL162" s="16" t="s">
        <v>85</v>
      </c>
      <c r="BM162" s="140" t="s">
        <v>373</v>
      </c>
    </row>
    <row r="163" spans="2:65" s="1" customFormat="1" ht="16.5" customHeight="1">
      <c r="B163" s="128"/>
      <c r="C163" s="129" t="s">
        <v>376</v>
      </c>
      <c r="D163" s="129" t="s">
        <v>159</v>
      </c>
      <c r="E163" s="130" t="s">
        <v>956</v>
      </c>
      <c r="F163" s="131" t="s">
        <v>854</v>
      </c>
      <c r="G163" s="132" t="s">
        <v>833</v>
      </c>
      <c r="H163" s="133">
        <v>1</v>
      </c>
      <c r="I163" s="134"/>
      <c r="J163" s="134">
        <f t="shared" si="10"/>
        <v>0</v>
      </c>
      <c r="K163" s="135"/>
      <c r="L163" s="28"/>
      <c r="M163" s="136" t="s">
        <v>1</v>
      </c>
      <c r="N163" s="137" t="s">
        <v>35</v>
      </c>
      <c r="O163" s="138">
        <v>0</v>
      </c>
      <c r="P163" s="138">
        <f t="shared" si="11"/>
        <v>0</v>
      </c>
      <c r="Q163" s="138">
        <v>0</v>
      </c>
      <c r="R163" s="138">
        <f t="shared" si="12"/>
        <v>0</v>
      </c>
      <c r="S163" s="138">
        <v>0</v>
      </c>
      <c r="T163" s="139">
        <f t="shared" si="13"/>
        <v>0</v>
      </c>
      <c r="AR163" s="140" t="s">
        <v>85</v>
      </c>
      <c r="AT163" s="140" t="s">
        <v>159</v>
      </c>
      <c r="AU163" s="140" t="s">
        <v>75</v>
      </c>
      <c r="AY163" s="16" t="s">
        <v>157</v>
      </c>
      <c r="BE163" s="141">
        <f t="shared" si="14"/>
        <v>0</v>
      </c>
      <c r="BF163" s="141">
        <f t="shared" si="15"/>
        <v>0</v>
      </c>
      <c r="BG163" s="141">
        <f t="shared" si="16"/>
        <v>0</v>
      </c>
      <c r="BH163" s="141">
        <f t="shared" si="17"/>
        <v>0</v>
      </c>
      <c r="BI163" s="141">
        <f t="shared" si="18"/>
        <v>0</v>
      </c>
      <c r="BJ163" s="16" t="s">
        <v>75</v>
      </c>
      <c r="BK163" s="141">
        <f t="shared" si="19"/>
        <v>0</v>
      </c>
      <c r="BL163" s="16" t="s">
        <v>85</v>
      </c>
      <c r="BM163" s="140" t="s">
        <v>379</v>
      </c>
    </row>
    <row r="164" spans="2:65" s="1" customFormat="1" ht="16.5" customHeight="1">
      <c r="B164" s="128"/>
      <c r="C164" s="129" t="s">
        <v>264</v>
      </c>
      <c r="D164" s="129" t="s">
        <v>159</v>
      </c>
      <c r="E164" s="130" t="s">
        <v>957</v>
      </c>
      <c r="F164" s="131" t="s">
        <v>860</v>
      </c>
      <c r="G164" s="132" t="s">
        <v>833</v>
      </c>
      <c r="H164" s="133">
        <v>1</v>
      </c>
      <c r="I164" s="134"/>
      <c r="J164" s="134">
        <f t="shared" si="10"/>
        <v>0</v>
      </c>
      <c r="K164" s="135"/>
      <c r="L164" s="28"/>
      <c r="M164" s="136" t="s">
        <v>1</v>
      </c>
      <c r="N164" s="137" t="s">
        <v>35</v>
      </c>
      <c r="O164" s="138">
        <v>0</v>
      </c>
      <c r="P164" s="138">
        <f t="shared" si="11"/>
        <v>0</v>
      </c>
      <c r="Q164" s="138">
        <v>0</v>
      </c>
      <c r="R164" s="138">
        <f t="shared" si="12"/>
        <v>0</v>
      </c>
      <c r="S164" s="138">
        <v>0</v>
      </c>
      <c r="T164" s="139">
        <f t="shared" si="13"/>
        <v>0</v>
      </c>
      <c r="AR164" s="140" t="s">
        <v>85</v>
      </c>
      <c r="AT164" s="140" t="s">
        <v>159</v>
      </c>
      <c r="AU164" s="140" t="s">
        <v>75</v>
      </c>
      <c r="AY164" s="16" t="s">
        <v>157</v>
      </c>
      <c r="BE164" s="141">
        <f t="shared" si="14"/>
        <v>0</v>
      </c>
      <c r="BF164" s="141">
        <f t="shared" si="15"/>
        <v>0</v>
      </c>
      <c r="BG164" s="141">
        <f t="shared" si="16"/>
        <v>0</v>
      </c>
      <c r="BH164" s="141">
        <f t="shared" si="17"/>
        <v>0</v>
      </c>
      <c r="BI164" s="141">
        <f t="shared" si="18"/>
        <v>0</v>
      </c>
      <c r="BJ164" s="16" t="s">
        <v>75</v>
      </c>
      <c r="BK164" s="141">
        <f t="shared" si="19"/>
        <v>0</v>
      </c>
      <c r="BL164" s="16" t="s">
        <v>85</v>
      </c>
      <c r="BM164" s="140" t="s">
        <v>382</v>
      </c>
    </row>
    <row r="165" spans="2:65" s="1" customFormat="1" ht="16.5" customHeight="1">
      <c r="B165" s="128"/>
      <c r="C165" s="129" t="s">
        <v>383</v>
      </c>
      <c r="D165" s="129" t="s">
        <v>159</v>
      </c>
      <c r="E165" s="130" t="s">
        <v>958</v>
      </c>
      <c r="F165" s="131" t="s">
        <v>862</v>
      </c>
      <c r="G165" s="132" t="s">
        <v>833</v>
      </c>
      <c r="H165" s="133">
        <v>1</v>
      </c>
      <c r="I165" s="134"/>
      <c r="J165" s="134">
        <f t="shared" si="10"/>
        <v>0</v>
      </c>
      <c r="K165" s="135"/>
      <c r="L165" s="28"/>
      <c r="M165" s="136" t="s">
        <v>1</v>
      </c>
      <c r="N165" s="137" t="s">
        <v>35</v>
      </c>
      <c r="O165" s="138">
        <v>0</v>
      </c>
      <c r="P165" s="138">
        <f t="shared" si="11"/>
        <v>0</v>
      </c>
      <c r="Q165" s="138">
        <v>0</v>
      </c>
      <c r="R165" s="138">
        <f t="shared" si="12"/>
        <v>0</v>
      </c>
      <c r="S165" s="138">
        <v>0</v>
      </c>
      <c r="T165" s="139">
        <f t="shared" si="13"/>
        <v>0</v>
      </c>
      <c r="AR165" s="140" t="s">
        <v>85</v>
      </c>
      <c r="AT165" s="140" t="s">
        <v>159</v>
      </c>
      <c r="AU165" s="140" t="s">
        <v>75</v>
      </c>
      <c r="AY165" s="16" t="s">
        <v>157</v>
      </c>
      <c r="BE165" s="141">
        <f t="shared" si="14"/>
        <v>0</v>
      </c>
      <c r="BF165" s="141">
        <f t="shared" si="15"/>
        <v>0</v>
      </c>
      <c r="BG165" s="141">
        <f t="shared" si="16"/>
        <v>0</v>
      </c>
      <c r="BH165" s="141">
        <f t="shared" si="17"/>
        <v>0</v>
      </c>
      <c r="BI165" s="141">
        <f t="shared" si="18"/>
        <v>0</v>
      </c>
      <c r="BJ165" s="16" t="s">
        <v>75</v>
      </c>
      <c r="BK165" s="141">
        <f t="shared" si="19"/>
        <v>0</v>
      </c>
      <c r="BL165" s="16" t="s">
        <v>85</v>
      </c>
      <c r="BM165" s="140" t="s">
        <v>386</v>
      </c>
    </row>
    <row r="166" spans="2:65" s="1" customFormat="1" ht="21.75" customHeight="1">
      <c r="B166" s="128"/>
      <c r="C166" s="129" t="s">
        <v>269</v>
      </c>
      <c r="D166" s="129" t="s">
        <v>159</v>
      </c>
      <c r="E166" s="130" t="s">
        <v>959</v>
      </c>
      <c r="F166" s="131" t="s">
        <v>960</v>
      </c>
      <c r="G166" s="132" t="s">
        <v>833</v>
      </c>
      <c r="H166" s="133">
        <v>1</v>
      </c>
      <c r="I166" s="134"/>
      <c r="J166" s="134">
        <f t="shared" si="10"/>
        <v>0</v>
      </c>
      <c r="K166" s="135"/>
      <c r="L166" s="28"/>
      <c r="M166" s="136" t="s">
        <v>1</v>
      </c>
      <c r="N166" s="137" t="s">
        <v>35</v>
      </c>
      <c r="O166" s="138">
        <v>0</v>
      </c>
      <c r="P166" s="138">
        <f t="shared" si="11"/>
        <v>0</v>
      </c>
      <c r="Q166" s="138">
        <v>0</v>
      </c>
      <c r="R166" s="138">
        <f t="shared" si="12"/>
        <v>0</v>
      </c>
      <c r="S166" s="138">
        <v>0</v>
      </c>
      <c r="T166" s="139">
        <f t="shared" si="13"/>
        <v>0</v>
      </c>
      <c r="AR166" s="140" t="s">
        <v>85</v>
      </c>
      <c r="AT166" s="140" t="s">
        <v>159</v>
      </c>
      <c r="AU166" s="140" t="s">
        <v>75</v>
      </c>
      <c r="AY166" s="16" t="s">
        <v>157</v>
      </c>
      <c r="BE166" s="141">
        <f t="shared" si="14"/>
        <v>0</v>
      </c>
      <c r="BF166" s="141">
        <f t="shared" si="15"/>
        <v>0</v>
      </c>
      <c r="BG166" s="141">
        <f t="shared" si="16"/>
        <v>0</v>
      </c>
      <c r="BH166" s="141">
        <f t="shared" si="17"/>
        <v>0</v>
      </c>
      <c r="BI166" s="141">
        <f t="shared" si="18"/>
        <v>0</v>
      </c>
      <c r="BJ166" s="16" t="s">
        <v>75</v>
      </c>
      <c r="BK166" s="141">
        <f t="shared" si="19"/>
        <v>0</v>
      </c>
      <c r="BL166" s="16" t="s">
        <v>85</v>
      </c>
      <c r="BM166" s="140" t="s">
        <v>389</v>
      </c>
    </row>
    <row r="167" spans="2:65" s="1" customFormat="1" ht="16.5" customHeight="1">
      <c r="B167" s="128"/>
      <c r="C167" s="129" t="s">
        <v>391</v>
      </c>
      <c r="D167" s="129" t="s">
        <v>159</v>
      </c>
      <c r="E167" s="130" t="s">
        <v>961</v>
      </c>
      <c r="F167" s="131" t="s">
        <v>962</v>
      </c>
      <c r="G167" s="132" t="s">
        <v>833</v>
      </c>
      <c r="H167" s="133">
        <v>1</v>
      </c>
      <c r="I167" s="134"/>
      <c r="J167" s="134">
        <f t="shared" si="10"/>
        <v>0</v>
      </c>
      <c r="K167" s="135"/>
      <c r="L167" s="28"/>
      <c r="M167" s="136" t="s">
        <v>1</v>
      </c>
      <c r="N167" s="137" t="s">
        <v>35</v>
      </c>
      <c r="O167" s="138">
        <v>0</v>
      </c>
      <c r="P167" s="138">
        <f t="shared" si="11"/>
        <v>0</v>
      </c>
      <c r="Q167" s="138">
        <v>0</v>
      </c>
      <c r="R167" s="138">
        <f t="shared" si="12"/>
        <v>0</v>
      </c>
      <c r="S167" s="138">
        <v>0</v>
      </c>
      <c r="T167" s="139">
        <f t="shared" si="13"/>
        <v>0</v>
      </c>
      <c r="AR167" s="140" t="s">
        <v>85</v>
      </c>
      <c r="AT167" s="140" t="s">
        <v>159</v>
      </c>
      <c r="AU167" s="140" t="s">
        <v>75</v>
      </c>
      <c r="AY167" s="16" t="s">
        <v>157</v>
      </c>
      <c r="BE167" s="141">
        <f t="shared" si="14"/>
        <v>0</v>
      </c>
      <c r="BF167" s="141">
        <f t="shared" si="15"/>
        <v>0</v>
      </c>
      <c r="BG167" s="141">
        <f t="shared" si="16"/>
        <v>0</v>
      </c>
      <c r="BH167" s="141">
        <f t="shared" si="17"/>
        <v>0</v>
      </c>
      <c r="BI167" s="141">
        <f t="shared" si="18"/>
        <v>0</v>
      </c>
      <c r="BJ167" s="16" t="s">
        <v>75</v>
      </c>
      <c r="BK167" s="141">
        <f t="shared" si="19"/>
        <v>0</v>
      </c>
      <c r="BL167" s="16" t="s">
        <v>85</v>
      </c>
      <c r="BM167" s="140" t="s">
        <v>394</v>
      </c>
    </row>
    <row r="168" spans="2:65" s="1" customFormat="1" ht="49.05" customHeight="1">
      <c r="B168" s="128"/>
      <c r="C168" s="129" t="s">
        <v>276</v>
      </c>
      <c r="D168" s="129" t="s">
        <v>159</v>
      </c>
      <c r="E168" s="130" t="s">
        <v>963</v>
      </c>
      <c r="F168" s="131" t="s">
        <v>964</v>
      </c>
      <c r="G168" s="132" t="s">
        <v>833</v>
      </c>
      <c r="H168" s="133">
        <v>1</v>
      </c>
      <c r="I168" s="134"/>
      <c r="J168" s="134">
        <f t="shared" si="10"/>
        <v>0</v>
      </c>
      <c r="K168" s="135"/>
      <c r="L168" s="28"/>
      <c r="M168" s="136" t="s">
        <v>1</v>
      </c>
      <c r="N168" s="137" t="s">
        <v>35</v>
      </c>
      <c r="O168" s="138">
        <v>0</v>
      </c>
      <c r="P168" s="138">
        <f t="shared" si="11"/>
        <v>0</v>
      </c>
      <c r="Q168" s="138">
        <v>0</v>
      </c>
      <c r="R168" s="138">
        <f t="shared" si="12"/>
        <v>0</v>
      </c>
      <c r="S168" s="138">
        <v>0</v>
      </c>
      <c r="T168" s="139">
        <f t="shared" si="13"/>
        <v>0</v>
      </c>
      <c r="AR168" s="140" t="s">
        <v>85</v>
      </c>
      <c r="AT168" s="140" t="s">
        <v>159</v>
      </c>
      <c r="AU168" s="140" t="s">
        <v>75</v>
      </c>
      <c r="AY168" s="16" t="s">
        <v>157</v>
      </c>
      <c r="BE168" s="141">
        <f t="shared" si="14"/>
        <v>0</v>
      </c>
      <c r="BF168" s="141">
        <f t="shared" si="15"/>
        <v>0</v>
      </c>
      <c r="BG168" s="141">
        <f t="shared" si="16"/>
        <v>0</v>
      </c>
      <c r="BH168" s="141">
        <f t="shared" si="17"/>
        <v>0</v>
      </c>
      <c r="BI168" s="141">
        <f t="shared" si="18"/>
        <v>0</v>
      </c>
      <c r="BJ168" s="16" t="s">
        <v>75</v>
      </c>
      <c r="BK168" s="141">
        <f t="shared" si="19"/>
        <v>0</v>
      </c>
      <c r="BL168" s="16" t="s">
        <v>85</v>
      </c>
      <c r="BM168" s="140" t="s">
        <v>398</v>
      </c>
    </row>
    <row r="169" spans="2:65" s="1" customFormat="1" ht="24.15" customHeight="1">
      <c r="B169" s="128"/>
      <c r="C169" s="129" t="s">
        <v>399</v>
      </c>
      <c r="D169" s="129" t="s">
        <v>159</v>
      </c>
      <c r="E169" s="130" t="s">
        <v>965</v>
      </c>
      <c r="F169" s="131" t="s">
        <v>966</v>
      </c>
      <c r="G169" s="132" t="s">
        <v>833</v>
      </c>
      <c r="H169" s="133">
        <v>1</v>
      </c>
      <c r="I169" s="134"/>
      <c r="J169" s="134">
        <f t="shared" si="10"/>
        <v>0</v>
      </c>
      <c r="K169" s="135"/>
      <c r="L169" s="28"/>
      <c r="M169" s="136" t="s">
        <v>1</v>
      </c>
      <c r="N169" s="137" t="s">
        <v>35</v>
      </c>
      <c r="O169" s="138">
        <v>0</v>
      </c>
      <c r="P169" s="138">
        <f t="shared" si="11"/>
        <v>0</v>
      </c>
      <c r="Q169" s="138">
        <v>0</v>
      </c>
      <c r="R169" s="138">
        <f t="shared" si="12"/>
        <v>0</v>
      </c>
      <c r="S169" s="138">
        <v>0</v>
      </c>
      <c r="T169" s="139">
        <f t="shared" si="13"/>
        <v>0</v>
      </c>
      <c r="AR169" s="140" t="s">
        <v>85</v>
      </c>
      <c r="AT169" s="140" t="s">
        <v>159</v>
      </c>
      <c r="AU169" s="140" t="s">
        <v>75</v>
      </c>
      <c r="AY169" s="16" t="s">
        <v>157</v>
      </c>
      <c r="BE169" s="141">
        <f t="shared" si="14"/>
        <v>0</v>
      </c>
      <c r="BF169" s="141">
        <f t="shared" si="15"/>
        <v>0</v>
      </c>
      <c r="BG169" s="141">
        <f t="shared" si="16"/>
        <v>0</v>
      </c>
      <c r="BH169" s="141">
        <f t="shared" si="17"/>
        <v>0</v>
      </c>
      <c r="BI169" s="141">
        <f t="shared" si="18"/>
        <v>0</v>
      </c>
      <c r="BJ169" s="16" t="s">
        <v>75</v>
      </c>
      <c r="BK169" s="141">
        <f t="shared" si="19"/>
        <v>0</v>
      </c>
      <c r="BL169" s="16" t="s">
        <v>85</v>
      </c>
      <c r="BM169" s="140" t="s">
        <v>402</v>
      </c>
    </row>
    <row r="170" spans="2:65" s="1" customFormat="1" ht="21.75" customHeight="1">
      <c r="B170" s="128"/>
      <c r="C170" s="129" t="s">
        <v>280</v>
      </c>
      <c r="D170" s="129" t="s">
        <v>159</v>
      </c>
      <c r="E170" s="130" t="s">
        <v>967</v>
      </c>
      <c r="F170" s="131" t="s">
        <v>968</v>
      </c>
      <c r="G170" s="132" t="s">
        <v>833</v>
      </c>
      <c r="H170" s="133">
        <v>1</v>
      </c>
      <c r="I170" s="134"/>
      <c r="J170" s="134">
        <f t="shared" si="10"/>
        <v>0</v>
      </c>
      <c r="K170" s="135"/>
      <c r="L170" s="28"/>
      <c r="M170" s="136" t="s">
        <v>1</v>
      </c>
      <c r="N170" s="137" t="s">
        <v>35</v>
      </c>
      <c r="O170" s="138">
        <v>0</v>
      </c>
      <c r="P170" s="138">
        <f t="shared" si="11"/>
        <v>0</v>
      </c>
      <c r="Q170" s="138">
        <v>0</v>
      </c>
      <c r="R170" s="138">
        <f t="shared" si="12"/>
        <v>0</v>
      </c>
      <c r="S170" s="138">
        <v>0</v>
      </c>
      <c r="T170" s="139">
        <f t="shared" si="13"/>
        <v>0</v>
      </c>
      <c r="AR170" s="140" t="s">
        <v>85</v>
      </c>
      <c r="AT170" s="140" t="s">
        <v>159</v>
      </c>
      <c r="AU170" s="140" t="s">
        <v>75</v>
      </c>
      <c r="AY170" s="16" t="s">
        <v>157</v>
      </c>
      <c r="BE170" s="141">
        <f t="shared" si="14"/>
        <v>0</v>
      </c>
      <c r="BF170" s="141">
        <f t="shared" si="15"/>
        <v>0</v>
      </c>
      <c r="BG170" s="141">
        <f t="shared" si="16"/>
        <v>0</v>
      </c>
      <c r="BH170" s="141">
        <f t="shared" si="17"/>
        <v>0</v>
      </c>
      <c r="BI170" s="141">
        <f t="shared" si="18"/>
        <v>0</v>
      </c>
      <c r="BJ170" s="16" t="s">
        <v>75</v>
      </c>
      <c r="BK170" s="141">
        <f t="shared" si="19"/>
        <v>0</v>
      </c>
      <c r="BL170" s="16" t="s">
        <v>85</v>
      </c>
      <c r="BM170" s="140" t="s">
        <v>405</v>
      </c>
    </row>
    <row r="171" spans="2:65" s="1" customFormat="1" ht="37.799999999999997" customHeight="1">
      <c r="B171" s="128"/>
      <c r="C171" s="129" t="s">
        <v>409</v>
      </c>
      <c r="D171" s="129" t="s">
        <v>159</v>
      </c>
      <c r="E171" s="130" t="s">
        <v>969</v>
      </c>
      <c r="F171" s="131" t="s">
        <v>870</v>
      </c>
      <c r="G171" s="132" t="s">
        <v>833</v>
      </c>
      <c r="H171" s="133">
        <v>1</v>
      </c>
      <c r="I171" s="134"/>
      <c r="J171" s="134">
        <f t="shared" si="10"/>
        <v>0</v>
      </c>
      <c r="K171" s="135"/>
      <c r="L171" s="28"/>
      <c r="M171" s="136" t="s">
        <v>1</v>
      </c>
      <c r="N171" s="137" t="s">
        <v>35</v>
      </c>
      <c r="O171" s="138">
        <v>0</v>
      </c>
      <c r="P171" s="138">
        <f t="shared" si="11"/>
        <v>0</v>
      </c>
      <c r="Q171" s="138">
        <v>0</v>
      </c>
      <c r="R171" s="138">
        <f t="shared" si="12"/>
        <v>0</v>
      </c>
      <c r="S171" s="138">
        <v>0</v>
      </c>
      <c r="T171" s="139">
        <f t="shared" si="13"/>
        <v>0</v>
      </c>
      <c r="AR171" s="140" t="s">
        <v>85</v>
      </c>
      <c r="AT171" s="140" t="s">
        <v>159</v>
      </c>
      <c r="AU171" s="140" t="s">
        <v>75</v>
      </c>
      <c r="AY171" s="16" t="s">
        <v>157</v>
      </c>
      <c r="BE171" s="141">
        <f t="shared" si="14"/>
        <v>0</v>
      </c>
      <c r="BF171" s="141">
        <f t="shared" si="15"/>
        <v>0</v>
      </c>
      <c r="BG171" s="141">
        <f t="shared" si="16"/>
        <v>0</v>
      </c>
      <c r="BH171" s="141">
        <f t="shared" si="17"/>
        <v>0</v>
      </c>
      <c r="BI171" s="141">
        <f t="shared" si="18"/>
        <v>0</v>
      </c>
      <c r="BJ171" s="16" t="s">
        <v>75</v>
      </c>
      <c r="BK171" s="141">
        <f t="shared" si="19"/>
        <v>0</v>
      </c>
      <c r="BL171" s="16" t="s">
        <v>85</v>
      </c>
      <c r="BM171" s="140" t="s">
        <v>412</v>
      </c>
    </row>
    <row r="172" spans="2:65" s="1" customFormat="1" ht="24.15" customHeight="1">
      <c r="B172" s="128"/>
      <c r="C172" s="129" t="s">
        <v>285</v>
      </c>
      <c r="D172" s="129" t="s">
        <v>159</v>
      </c>
      <c r="E172" s="130" t="s">
        <v>970</v>
      </c>
      <c r="F172" s="131" t="s">
        <v>971</v>
      </c>
      <c r="G172" s="132" t="s">
        <v>833</v>
      </c>
      <c r="H172" s="133">
        <v>1</v>
      </c>
      <c r="I172" s="134"/>
      <c r="J172" s="134">
        <f t="shared" si="10"/>
        <v>0</v>
      </c>
      <c r="K172" s="135"/>
      <c r="L172" s="28"/>
      <c r="M172" s="136" t="s">
        <v>1</v>
      </c>
      <c r="N172" s="137" t="s">
        <v>35</v>
      </c>
      <c r="O172" s="138">
        <v>0</v>
      </c>
      <c r="P172" s="138">
        <f t="shared" si="11"/>
        <v>0</v>
      </c>
      <c r="Q172" s="138">
        <v>0</v>
      </c>
      <c r="R172" s="138">
        <f t="shared" si="12"/>
        <v>0</v>
      </c>
      <c r="S172" s="138">
        <v>0</v>
      </c>
      <c r="T172" s="139">
        <f t="shared" si="13"/>
        <v>0</v>
      </c>
      <c r="AR172" s="140" t="s">
        <v>85</v>
      </c>
      <c r="AT172" s="140" t="s">
        <v>159</v>
      </c>
      <c r="AU172" s="140" t="s">
        <v>75</v>
      </c>
      <c r="AY172" s="16" t="s">
        <v>157</v>
      </c>
      <c r="BE172" s="141">
        <f t="shared" si="14"/>
        <v>0</v>
      </c>
      <c r="BF172" s="141">
        <f t="shared" si="15"/>
        <v>0</v>
      </c>
      <c r="BG172" s="141">
        <f t="shared" si="16"/>
        <v>0</v>
      </c>
      <c r="BH172" s="141">
        <f t="shared" si="17"/>
        <v>0</v>
      </c>
      <c r="BI172" s="141">
        <f t="shared" si="18"/>
        <v>0</v>
      </c>
      <c r="BJ172" s="16" t="s">
        <v>75</v>
      </c>
      <c r="BK172" s="141">
        <f t="shared" si="19"/>
        <v>0</v>
      </c>
      <c r="BL172" s="16" t="s">
        <v>85</v>
      </c>
      <c r="BM172" s="140" t="s">
        <v>417</v>
      </c>
    </row>
    <row r="173" spans="2:65" s="1" customFormat="1" ht="24.15" customHeight="1">
      <c r="B173" s="128"/>
      <c r="C173" s="129" t="s">
        <v>418</v>
      </c>
      <c r="D173" s="129" t="s">
        <v>159</v>
      </c>
      <c r="E173" s="130" t="s">
        <v>972</v>
      </c>
      <c r="F173" s="131" t="s">
        <v>973</v>
      </c>
      <c r="G173" s="132" t="s">
        <v>833</v>
      </c>
      <c r="H173" s="133">
        <v>1</v>
      </c>
      <c r="I173" s="134"/>
      <c r="J173" s="134">
        <f t="shared" si="10"/>
        <v>0</v>
      </c>
      <c r="K173" s="135"/>
      <c r="L173" s="28"/>
      <c r="M173" s="173" t="s">
        <v>1</v>
      </c>
      <c r="N173" s="174" t="s">
        <v>35</v>
      </c>
      <c r="O173" s="175">
        <v>0</v>
      </c>
      <c r="P173" s="175">
        <f t="shared" si="11"/>
        <v>0</v>
      </c>
      <c r="Q173" s="175">
        <v>0</v>
      </c>
      <c r="R173" s="175">
        <f t="shared" si="12"/>
        <v>0</v>
      </c>
      <c r="S173" s="175">
        <v>0</v>
      </c>
      <c r="T173" s="176">
        <f t="shared" si="13"/>
        <v>0</v>
      </c>
      <c r="AR173" s="140" t="s">
        <v>85</v>
      </c>
      <c r="AT173" s="140" t="s">
        <v>159</v>
      </c>
      <c r="AU173" s="140" t="s">
        <v>75</v>
      </c>
      <c r="AY173" s="16" t="s">
        <v>157</v>
      </c>
      <c r="BE173" s="141">
        <f t="shared" si="14"/>
        <v>0</v>
      </c>
      <c r="BF173" s="141">
        <f t="shared" si="15"/>
        <v>0</v>
      </c>
      <c r="BG173" s="141">
        <f t="shared" si="16"/>
        <v>0</v>
      </c>
      <c r="BH173" s="141">
        <f t="shared" si="17"/>
        <v>0</v>
      </c>
      <c r="BI173" s="141">
        <f t="shared" si="18"/>
        <v>0</v>
      </c>
      <c r="BJ173" s="16" t="s">
        <v>75</v>
      </c>
      <c r="BK173" s="141">
        <f t="shared" si="19"/>
        <v>0</v>
      </c>
      <c r="BL173" s="16" t="s">
        <v>85</v>
      </c>
      <c r="BM173" s="140" t="s">
        <v>421</v>
      </c>
    </row>
    <row r="174" spans="2:65" s="1" customFormat="1" ht="6.9" customHeight="1">
      <c r="B174" s="40"/>
      <c r="C174" s="41"/>
      <c r="D174" s="41"/>
      <c r="E174" s="41"/>
      <c r="F174" s="41"/>
      <c r="G174" s="41"/>
      <c r="H174" s="41"/>
      <c r="I174" s="41"/>
      <c r="J174" s="41"/>
      <c r="K174" s="41"/>
      <c r="L174" s="28"/>
    </row>
  </sheetData>
  <autoFilter ref="C117:K173" xr:uid="{00000000-0009-0000-0000-000003000000}"/>
  <mergeCells count="9">
    <mergeCell ref="E87:H87"/>
    <mergeCell ref="E108:H108"/>
    <mergeCell ref="E110:H110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2:BM233"/>
  <sheetViews>
    <sheetView showGridLines="0" topLeftCell="A209" workbookViewId="0">
      <selection activeCell="I221" sqref="I221:I232"/>
    </sheetView>
  </sheetViews>
  <sheetFormatPr defaultRowHeight="10.199999999999999"/>
  <cols>
    <col min="1" max="1" width="8.28515625" customWidth="1"/>
    <col min="2" max="2" width="1.140625" customWidth="1"/>
    <col min="3" max="3" width="4.140625" customWidth="1"/>
    <col min="4" max="4" width="4.28515625" customWidth="1"/>
    <col min="5" max="5" width="17.140625" customWidth="1"/>
    <col min="6" max="6" width="50.85546875" customWidth="1"/>
    <col min="7" max="7" width="7.42578125" customWidth="1"/>
    <col min="8" max="8" width="14" customWidth="1"/>
    <col min="9" max="9" width="15.85546875" customWidth="1"/>
    <col min="10" max="10" width="22.28515625" customWidth="1"/>
    <col min="11" max="11" width="22.28515625" hidden="1" customWidth="1"/>
    <col min="12" max="12" width="9.28515625" customWidth="1"/>
    <col min="13" max="13" width="10.85546875" hidden="1" customWidth="1"/>
    <col min="14" max="14" width="9.28515625" hidden="1"/>
    <col min="15" max="20" width="14.140625" hidden="1" customWidth="1"/>
    <col min="21" max="21" width="16.28515625" hidden="1" customWidth="1"/>
    <col min="22" max="22" width="12.28515625" customWidth="1"/>
    <col min="23" max="23" width="16.28515625" customWidth="1"/>
    <col min="24" max="24" width="12.28515625" customWidth="1"/>
    <col min="25" max="25" width="15" customWidth="1"/>
    <col min="26" max="26" width="11" customWidth="1"/>
    <col min="27" max="27" width="15" customWidth="1"/>
    <col min="28" max="28" width="16.28515625" customWidth="1"/>
    <col min="29" max="29" width="11" customWidth="1"/>
    <col min="30" max="30" width="15" customWidth="1"/>
    <col min="31" max="31" width="16.28515625" customWidth="1"/>
    <col min="44" max="65" width="9.28515625" hidden="1"/>
  </cols>
  <sheetData>
    <row r="2" spans="2:46" ht="36.9" customHeight="1">
      <c r="L2" s="184" t="s">
        <v>5</v>
      </c>
      <c r="M2" s="185"/>
      <c r="N2" s="185"/>
      <c r="O2" s="185"/>
      <c r="P2" s="185"/>
      <c r="Q2" s="185"/>
      <c r="R2" s="185"/>
      <c r="S2" s="185"/>
      <c r="T2" s="185"/>
      <c r="U2" s="185"/>
      <c r="V2" s="185"/>
      <c r="AT2" s="16" t="s">
        <v>87</v>
      </c>
    </row>
    <row r="3" spans="2:46" ht="6.9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  <c r="AT3" s="16" t="s">
        <v>79</v>
      </c>
    </row>
    <row r="4" spans="2:46" ht="24.9" customHeight="1">
      <c r="B4" s="19"/>
      <c r="D4" s="20" t="s">
        <v>112</v>
      </c>
      <c r="L4" s="19"/>
      <c r="M4" s="84" t="s">
        <v>10</v>
      </c>
      <c r="AT4" s="16" t="s">
        <v>3</v>
      </c>
    </row>
    <row r="5" spans="2:46" ht="6.9" customHeight="1">
      <c r="B5" s="19"/>
      <c r="L5" s="19"/>
    </row>
    <row r="6" spans="2:46" ht="12" customHeight="1">
      <c r="B6" s="19"/>
      <c r="D6" s="25" t="s">
        <v>14</v>
      </c>
      <c r="L6" s="19"/>
    </row>
    <row r="7" spans="2:46" ht="26.25" customHeight="1">
      <c r="B7" s="19"/>
      <c r="E7" s="212" t="str">
        <f>'Rekapitulace stavby'!K6</f>
        <v xml:space="preserve"> Kulturní a kreativní centrum Kbely, Mladoboleslavská 1116, Praha 19 Kbely</v>
      </c>
      <c r="F7" s="213"/>
      <c r="G7" s="213"/>
      <c r="H7" s="213"/>
      <c r="L7" s="19"/>
    </row>
    <row r="8" spans="2:46" s="1" customFormat="1" ht="12" customHeight="1">
      <c r="B8" s="28"/>
      <c r="D8" s="25" t="s">
        <v>113</v>
      </c>
      <c r="L8" s="28"/>
    </row>
    <row r="9" spans="2:46" s="1" customFormat="1" ht="16.5" customHeight="1">
      <c r="B9" s="28"/>
      <c r="E9" s="204" t="s">
        <v>974</v>
      </c>
      <c r="F9" s="211"/>
      <c r="G9" s="211"/>
      <c r="H9" s="211"/>
      <c r="L9" s="28"/>
    </row>
    <row r="10" spans="2:46" s="1" customFormat="1">
      <c r="B10" s="28"/>
      <c r="L10" s="28"/>
    </row>
    <row r="11" spans="2:46" s="1" customFormat="1" ht="12" customHeight="1">
      <c r="B11" s="28"/>
      <c r="D11" s="25" t="s">
        <v>16</v>
      </c>
      <c r="F11" s="23" t="s">
        <v>1</v>
      </c>
      <c r="I11" s="25" t="s">
        <v>17</v>
      </c>
      <c r="J11" s="23" t="s">
        <v>1</v>
      </c>
      <c r="L11" s="28"/>
    </row>
    <row r="12" spans="2:46" s="1" customFormat="1" ht="12" customHeight="1">
      <c r="B12" s="28"/>
      <c r="D12" s="25" t="s">
        <v>18</v>
      </c>
      <c r="F12" s="23" t="s">
        <v>19</v>
      </c>
      <c r="I12" s="25" t="s">
        <v>20</v>
      </c>
      <c r="J12" s="48" t="str">
        <f>'Rekapitulace stavby'!AN8</f>
        <v>26. 8. 2024</v>
      </c>
      <c r="L12" s="28"/>
    </row>
    <row r="13" spans="2:46" s="1" customFormat="1" ht="10.8" customHeight="1">
      <c r="B13" s="28"/>
      <c r="L13" s="28"/>
    </row>
    <row r="14" spans="2:46" s="1" customFormat="1" ht="12" customHeight="1">
      <c r="B14" s="28"/>
      <c r="D14" s="25" t="s">
        <v>22</v>
      </c>
      <c r="I14" s="25" t="s">
        <v>23</v>
      </c>
      <c r="J14" s="23" t="str">
        <f>IF('Rekapitulace stavby'!AN10="","",'Rekapitulace stavby'!AN10)</f>
        <v/>
      </c>
      <c r="L14" s="28"/>
    </row>
    <row r="15" spans="2:46" s="1" customFormat="1" ht="18" customHeight="1">
      <c r="B15" s="28"/>
      <c r="E15" s="23" t="str">
        <f>IF('Rekapitulace stavby'!E11="","",'Rekapitulace stavby'!E11)</f>
        <v xml:space="preserve"> </v>
      </c>
      <c r="I15" s="25" t="s">
        <v>24</v>
      </c>
      <c r="J15" s="23" t="str">
        <f>IF('Rekapitulace stavby'!AN11="","",'Rekapitulace stavby'!AN11)</f>
        <v/>
      </c>
      <c r="L15" s="28"/>
    </row>
    <row r="16" spans="2:46" s="1" customFormat="1" ht="6.9" customHeight="1">
      <c r="B16" s="28"/>
      <c r="L16" s="28"/>
    </row>
    <row r="17" spans="2:12" s="1" customFormat="1" ht="12" customHeight="1">
      <c r="B17" s="28"/>
      <c r="D17" s="25" t="s">
        <v>25</v>
      </c>
      <c r="I17" s="25" t="s">
        <v>23</v>
      </c>
      <c r="J17" s="23" t="str">
        <f>'Rekapitulace stavby'!AN13</f>
        <v/>
      </c>
      <c r="L17" s="28"/>
    </row>
    <row r="18" spans="2:12" s="1" customFormat="1" ht="18" customHeight="1">
      <c r="B18" s="28"/>
      <c r="E18" s="198" t="str">
        <f>'Rekapitulace stavby'!E14</f>
        <v xml:space="preserve"> </v>
      </c>
      <c r="F18" s="198"/>
      <c r="G18" s="198"/>
      <c r="H18" s="198"/>
      <c r="I18" s="25" t="s">
        <v>24</v>
      </c>
      <c r="J18" s="23" t="str">
        <f>'Rekapitulace stavby'!AN14</f>
        <v/>
      </c>
      <c r="L18" s="28"/>
    </row>
    <row r="19" spans="2:12" s="1" customFormat="1" ht="6.9" customHeight="1">
      <c r="B19" s="28"/>
      <c r="L19" s="28"/>
    </row>
    <row r="20" spans="2:12" s="1" customFormat="1" ht="12" customHeight="1">
      <c r="B20" s="28"/>
      <c r="D20" s="25" t="s">
        <v>26</v>
      </c>
      <c r="I20" s="25" t="s">
        <v>23</v>
      </c>
      <c r="J20" s="23" t="str">
        <f>IF('Rekapitulace stavby'!AN16="","",'Rekapitulace stavby'!AN16)</f>
        <v/>
      </c>
      <c r="L20" s="28"/>
    </row>
    <row r="21" spans="2:12" s="1" customFormat="1" ht="18" customHeight="1">
      <c r="B21" s="28"/>
      <c r="E21" s="23" t="str">
        <f>IF('Rekapitulace stavby'!E17="","",'Rekapitulace stavby'!E17)</f>
        <v xml:space="preserve"> </v>
      </c>
      <c r="I21" s="25" t="s">
        <v>24</v>
      </c>
      <c r="J21" s="23" t="str">
        <f>IF('Rekapitulace stavby'!AN17="","",'Rekapitulace stavby'!AN17)</f>
        <v/>
      </c>
      <c r="L21" s="28"/>
    </row>
    <row r="22" spans="2:12" s="1" customFormat="1" ht="6.9" customHeight="1">
      <c r="B22" s="28"/>
      <c r="L22" s="28"/>
    </row>
    <row r="23" spans="2:12" s="1" customFormat="1" ht="12" customHeight="1">
      <c r="B23" s="28"/>
      <c r="D23" s="25" t="s">
        <v>27</v>
      </c>
      <c r="I23" s="25" t="s">
        <v>23</v>
      </c>
      <c r="J23" s="23" t="str">
        <f>IF('Rekapitulace stavby'!AN19="","",'Rekapitulace stavby'!AN19)</f>
        <v/>
      </c>
      <c r="L23" s="28"/>
    </row>
    <row r="24" spans="2:12" s="1" customFormat="1" ht="18" customHeight="1">
      <c r="B24" s="28"/>
      <c r="E24" s="23" t="str">
        <f>IF('Rekapitulace stavby'!E20="","",'Rekapitulace stavby'!E20)</f>
        <v xml:space="preserve"> </v>
      </c>
      <c r="I24" s="25" t="s">
        <v>24</v>
      </c>
      <c r="J24" s="23" t="str">
        <f>IF('Rekapitulace stavby'!AN20="","",'Rekapitulace stavby'!AN20)</f>
        <v/>
      </c>
      <c r="L24" s="28"/>
    </row>
    <row r="25" spans="2:12" s="1" customFormat="1" ht="6.9" customHeight="1">
      <c r="B25" s="28"/>
      <c r="L25" s="28"/>
    </row>
    <row r="26" spans="2:12" s="1" customFormat="1" ht="12" customHeight="1">
      <c r="B26" s="28"/>
      <c r="D26" s="25" t="s">
        <v>29</v>
      </c>
      <c r="L26" s="28"/>
    </row>
    <row r="27" spans="2:12" s="7" customFormat="1" ht="16.5" customHeight="1">
      <c r="B27" s="85"/>
      <c r="E27" s="200" t="s">
        <v>1</v>
      </c>
      <c r="F27" s="200"/>
      <c r="G27" s="200"/>
      <c r="H27" s="200"/>
      <c r="L27" s="85"/>
    </row>
    <row r="28" spans="2:12" s="1" customFormat="1" ht="6.9" customHeight="1">
      <c r="B28" s="28"/>
      <c r="L28" s="28"/>
    </row>
    <row r="29" spans="2:12" s="1" customFormat="1" ht="6.9" customHeight="1">
      <c r="B29" s="28"/>
      <c r="D29" s="49"/>
      <c r="E29" s="49"/>
      <c r="F29" s="49"/>
      <c r="G29" s="49"/>
      <c r="H29" s="49"/>
      <c r="I29" s="49"/>
      <c r="J29" s="49"/>
      <c r="K29" s="49"/>
      <c r="L29" s="28"/>
    </row>
    <row r="30" spans="2:12" s="1" customFormat="1" ht="25.35" customHeight="1">
      <c r="B30" s="28"/>
      <c r="D30" s="86" t="s">
        <v>30</v>
      </c>
      <c r="J30" s="62">
        <f>ROUND(J119, 2)</f>
        <v>0</v>
      </c>
      <c r="L30" s="28"/>
    </row>
    <row r="31" spans="2:12" s="1" customFormat="1" ht="6.9" customHeight="1">
      <c r="B31" s="28"/>
      <c r="D31" s="49"/>
      <c r="E31" s="49"/>
      <c r="F31" s="49"/>
      <c r="G31" s="49"/>
      <c r="H31" s="49"/>
      <c r="I31" s="49"/>
      <c r="J31" s="49"/>
      <c r="K31" s="49"/>
      <c r="L31" s="28"/>
    </row>
    <row r="32" spans="2:12" s="1" customFormat="1" ht="14.4" customHeight="1">
      <c r="B32" s="28"/>
      <c r="F32" s="31" t="s">
        <v>32</v>
      </c>
      <c r="I32" s="31" t="s">
        <v>31</v>
      </c>
      <c r="J32" s="31" t="s">
        <v>33</v>
      </c>
      <c r="L32" s="28"/>
    </row>
    <row r="33" spans="2:12" s="1" customFormat="1" ht="14.4" customHeight="1">
      <c r="B33" s="28"/>
      <c r="D33" s="51" t="s">
        <v>34</v>
      </c>
      <c r="E33" s="25" t="s">
        <v>35</v>
      </c>
      <c r="F33" s="87">
        <f>ROUND((SUM(BE119:BE232)),  2)</f>
        <v>0</v>
      </c>
      <c r="I33" s="88">
        <v>0.21</v>
      </c>
      <c r="J33" s="87">
        <f>ROUND(((SUM(BE119:BE232))*I33),  2)</f>
        <v>0</v>
      </c>
      <c r="L33" s="28"/>
    </row>
    <row r="34" spans="2:12" s="1" customFormat="1" ht="14.4" customHeight="1">
      <c r="B34" s="28"/>
      <c r="E34" s="25" t="s">
        <v>36</v>
      </c>
      <c r="F34" s="87">
        <f>ROUND((SUM(BF119:BF232)),  2)</f>
        <v>0</v>
      </c>
      <c r="I34" s="88">
        <v>0.12</v>
      </c>
      <c r="J34" s="87">
        <f>ROUND(((SUM(BF119:BF232))*I34),  2)</f>
        <v>0</v>
      </c>
      <c r="L34" s="28"/>
    </row>
    <row r="35" spans="2:12" s="1" customFormat="1" ht="14.4" hidden="1" customHeight="1">
      <c r="B35" s="28"/>
      <c r="E35" s="25" t="s">
        <v>37</v>
      </c>
      <c r="F35" s="87">
        <f>ROUND((SUM(BG119:BG232)),  2)</f>
        <v>0</v>
      </c>
      <c r="I35" s="88">
        <v>0.21</v>
      </c>
      <c r="J35" s="87">
        <f>0</f>
        <v>0</v>
      </c>
      <c r="L35" s="28"/>
    </row>
    <row r="36" spans="2:12" s="1" customFormat="1" ht="14.4" hidden="1" customHeight="1">
      <c r="B36" s="28"/>
      <c r="E36" s="25" t="s">
        <v>38</v>
      </c>
      <c r="F36" s="87">
        <f>ROUND((SUM(BH119:BH232)),  2)</f>
        <v>0</v>
      </c>
      <c r="I36" s="88">
        <v>0.12</v>
      </c>
      <c r="J36" s="87">
        <f>0</f>
        <v>0</v>
      </c>
      <c r="L36" s="28"/>
    </row>
    <row r="37" spans="2:12" s="1" customFormat="1" ht="14.4" hidden="1" customHeight="1">
      <c r="B37" s="28"/>
      <c r="E37" s="25" t="s">
        <v>39</v>
      </c>
      <c r="F37" s="87">
        <f>ROUND((SUM(BI119:BI232)),  2)</f>
        <v>0</v>
      </c>
      <c r="I37" s="88">
        <v>0</v>
      </c>
      <c r="J37" s="87">
        <f>0</f>
        <v>0</v>
      </c>
      <c r="L37" s="28"/>
    </row>
    <row r="38" spans="2:12" s="1" customFormat="1" ht="6.9" customHeight="1">
      <c r="B38" s="28"/>
      <c r="L38" s="28"/>
    </row>
    <row r="39" spans="2:12" s="1" customFormat="1" ht="25.35" customHeight="1">
      <c r="B39" s="28"/>
      <c r="C39" s="89"/>
      <c r="D39" s="90" t="s">
        <v>40</v>
      </c>
      <c r="E39" s="53"/>
      <c r="F39" s="53"/>
      <c r="G39" s="91" t="s">
        <v>41</v>
      </c>
      <c r="H39" s="92" t="s">
        <v>42</v>
      </c>
      <c r="I39" s="53"/>
      <c r="J39" s="93">
        <f>SUM(J30:J37)</f>
        <v>0</v>
      </c>
      <c r="K39" s="94"/>
      <c r="L39" s="28"/>
    </row>
    <row r="40" spans="2:12" s="1" customFormat="1" ht="14.4" customHeight="1">
      <c r="B40" s="28"/>
      <c r="L40" s="28"/>
    </row>
    <row r="41" spans="2:12" ht="14.4" customHeight="1">
      <c r="B41" s="19"/>
      <c r="L41" s="19"/>
    </row>
    <row r="42" spans="2:12" ht="14.4" customHeight="1">
      <c r="B42" s="19"/>
      <c r="L42" s="19"/>
    </row>
    <row r="43" spans="2:12" ht="14.4" customHeight="1">
      <c r="B43" s="19"/>
      <c r="L43" s="19"/>
    </row>
    <row r="44" spans="2:12" ht="14.4" customHeight="1">
      <c r="B44" s="19"/>
      <c r="L44" s="19"/>
    </row>
    <row r="45" spans="2:12" ht="14.4" customHeight="1">
      <c r="B45" s="19"/>
      <c r="L45" s="19"/>
    </row>
    <row r="46" spans="2:12" ht="14.4" customHeight="1">
      <c r="B46" s="19"/>
      <c r="L46" s="19"/>
    </row>
    <row r="47" spans="2:12" ht="14.4" customHeight="1">
      <c r="B47" s="19"/>
      <c r="L47" s="19"/>
    </row>
    <row r="48" spans="2:12" ht="14.4" customHeight="1">
      <c r="B48" s="19"/>
      <c r="L48" s="19"/>
    </row>
    <row r="49" spans="2:12" ht="14.4" customHeight="1">
      <c r="B49" s="19"/>
      <c r="L49" s="19"/>
    </row>
    <row r="50" spans="2:12" s="1" customFormat="1" ht="14.4" customHeight="1">
      <c r="B50" s="28"/>
      <c r="D50" s="37" t="s">
        <v>43</v>
      </c>
      <c r="E50" s="38"/>
      <c r="F50" s="38"/>
      <c r="G50" s="37" t="s">
        <v>44</v>
      </c>
      <c r="H50" s="38"/>
      <c r="I50" s="38"/>
      <c r="J50" s="38"/>
      <c r="K50" s="38"/>
      <c r="L50" s="28"/>
    </row>
    <row r="51" spans="2:12">
      <c r="B51" s="19"/>
      <c r="L51" s="19"/>
    </row>
    <row r="52" spans="2:12">
      <c r="B52" s="19"/>
      <c r="L52" s="19"/>
    </row>
    <row r="53" spans="2:12">
      <c r="B53" s="19"/>
      <c r="L53" s="19"/>
    </row>
    <row r="54" spans="2:12">
      <c r="B54" s="19"/>
      <c r="L54" s="19"/>
    </row>
    <row r="55" spans="2:12">
      <c r="B55" s="19"/>
      <c r="L55" s="19"/>
    </row>
    <row r="56" spans="2:12">
      <c r="B56" s="19"/>
      <c r="L56" s="19"/>
    </row>
    <row r="57" spans="2:12">
      <c r="B57" s="19"/>
      <c r="L57" s="19"/>
    </row>
    <row r="58" spans="2:12">
      <c r="B58" s="19"/>
      <c r="L58" s="19"/>
    </row>
    <row r="59" spans="2:12">
      <c r="B59" s="19"/>
      <c r="L59" s="19"/>
    </row>
    <row r="60" spans="2:12">
      <c r="B60" s="19"/>
      <c r="L60" s="19"/>
    </row>
    <row r="61" spans="2:12" s="1" customFormat="1" ht="13.2">
      <c r="B61" s="28"/>
      <c r="D61" s="39" t="s">
        <v>45</v>
      </c>
      <c r="E61" s="30"/>
      <c r="F61" s="95" t="s">
        <v>46</v>
      </c>
      <c r="G61" s="39" t="s">
        <v>45</v>
      </c>
      <c r="H61" s="30"/>
      <c r="I61" s="30"/>
      <c r="J61" s="96" t="s">
        <v>46</v>
      </c>
      <c r="K61" s="30"/>
      <c r="L61" s="28"/>
    </row>
    <row r="62" spans="2:12">
      <c r="B62" s="19"/>
      <c r="L62" s="19"/>
    </row>
    <row r="63" spans="2:12">
      <c r="B63" s="19"/>
      <c r="L63" s="19"/>
    </row>
    <row r="64" spans="2:12">
      <c r="B64" s="19"/>
      <c r="L64" s="19"/>
    </row>
    <row r="65" spans="2:12" s="1" customFormat="1" ht="13.2">
      <c r="B65" s="28"/>
      <c r="D65" s="37" t="s">
        <v>47</v>
      </c>
      <c r="E65" s="38"/>
      <c r="F65" s="38"/>
      <c r="G65" s="37" t="s">
        <v>48</v>
      </c>
      <c r="H65" s="38"/>
      <c r="I65" s="38"/>
      <c r="J65" s="38"/>
      <c r="K65" s="38"/>
      <c r="L65" s="28"/>
    </row>
    <row r="66" spans="2:12">
      <c r="B66" s="19"/>
      <c r="L66" s="19"/>
    </row>
    <row r="67" spans="2:12">
      <c r="B67" s="19"/>
      <c r="L67" s="19"/>
    </row>
    <row r="68" spans="2:12">
      <c r="B68" s="19"/>
      <c r="L68" s="19"/>
    </row>
    <row r="69" spans="2:12">
      <c r="B69" s="19"/>
      <c r="L69" s="19"/>
    </row>
    <row r="70" spans="2:12">
      <c r="B70" s="19"/>
      <c r="L70" s="19"/>
    </row>
    <row r="71" spans="2:12">
      <c r="B71" s="19"/>
      <c r="L71" s="19"/>
    </row>
    <row r="72" spans="2:12">
      <c r="B72" s="19"/>
      <c r="L72" s="19"/>
    </row>
    <row r="73" spans="2:12">
      <c r="B73" s="19"/>
      <c r="L73" s="19"/>
    </row>
    <row r="74" spans="2:12">
      <c r="B74" s="19"/>
      <c r="L74" s="19"/>
    </row>
    <row r="75" spans="2:12">
      <c r="B75" s="19"/>
      <c r="L75" s="19"/>
    </row>
    <row r="76" spans="2:12" s="1" customFormat="1" ht="13.2">
      <c r="B76" s="28"/>
      <c r="D76" s="39" t="s">
        <v>45</v>
      </c>
      <c r="E76" s="30"/>
      <c r="F76" s="95" t="s">
        <v>46</v>
      </c>
      <c r="G76" s="39" t="s">
        <v>45</v>
      </c>
      <c r="H76" s="30"/>
      <c r="I76" s="30"/>
      <c r="J76" s="96" t="s">
        <v>46</v>
      </c>
      <c r="K76" s="30"/>
      <c r="L76" s="28"/>
    </row>
    <row r="77" spans="2:12" s="1" customFormat="1" ht="14.4" customHeight="1">
      <c r="B77" s="40"/>
      <c r="C77" s="41"/>
      <c r="D77" s="41"/>
      <c r="E77" s="41"/>
      <c r="F77" s="41"/>
      <c r="G77" s="41"/>
      <c r="H77" s="41"/>
      <c r="I77" s="41"/>
      <c r="J77" s="41"/>
      <c r="K77" s="41"/>
      <c r="L77" s="28"/>
    </row>
    <row r="81" spans="2:47" s="1" customFormat="1" ht="6.9" customHeight="1">
      <c r="B81" s="42"/>
      <c r="C81" s="43"/>
      <c r="D81" s="43"/>
      <c r="E81" s="43"/>
      <c r="F81" s="43"/>
      <c r="G81" s="43"/>
      <c r="H81" s="43"/>
      <c r="I81" s="43"/>
      <c r="J81" s="43"/>
      <c r="K81" s="43"/>
      <c r="L81" s="28"/>
    </row>
    <row r="82" spans="2:47" s="1" customFormat="1" ht="24.9" customHeight="1">
      <c r="B82" s="28"/>
      <c r="C82" s="20" t="s">
        <v>115</v>
      </c>
      <c r="L82" s="28"/>
    </row>
    <row r="83" spans="2:47" s="1" customFormat="1" ht="6.9" customHeight="1">
      <c r="B83" s="28"/>
      <c r="L83" s="28"/>
    </row>
    <row r="84" spans="2:47" s="1" customFormat="1" ht="12" customHeight="1">
      <c r="B84" s="28"/>
      <c r="C84" s="25" t="s">
        <v>14</v>
      </c>
      <c r="L84" s="28"/>
    </row>
    <row r="85" spans="2:47" s="1" customFormat="1" ht="26.25" customHeight="1">
      <c r="B85" s="28"/>
      <c r="E85" s="212" t="str">
        <f>E7</f>
        <v xml:space="preserve"> Kulturní a kreativní centrum Kbely, Mladoboleslavská 1116, Praha 19 Kbely</v>
      </c>
      <c r="F85" s="213"/>
      <c r="G85" s="213"/>
      <c r="H85" s="213"/>
      <c r="L85" s="28"/>
    </row>
    <row r="86" spans="2:47" s="1" customFormat="1" ht="12" customHeight="1">
      <c r="B86" s="28"/>
      <c r="C86" s="25" t="s">
        <v>113</v>
      </c>
      <c r="L86" s="28"/>
    </row>
    <row r="87" spans="2:47" s="1" customFormat="1" ht="16.5" customHeight="1">
      <c r="B87" s="28"/>
      <c r="E87" s="204" t="str">
        <f>E9</f>
        <v>4 - silnoproud</v>
      </c>
      <c r="F87" s="211"/>
      <c r="G87" s="211"/>
      <c r="H87" s="211"/>
      <c r="L87" s="28"/>
    </row>
    <row r="88" spans="2:47" s="1" customFormat="1" ht="6.9" customHeight="1">
      <c r="B88" s="28"/>
      <c r="L88" s="28"/>
    </row>
    <row r="89" spans="2:47" s="1" customFormat="1" ht="12" customHeight="1">
      <c r="B89" s="28"/>
      <c r="C89" s="25" t="s">
        <v>18</v>
      </c>
      <c r="F89" s="23" t="str">
        <f>F12</f>
        <v xml:space="preserve"> </v>
      </c>
      <c r="I89" s="25" t="s">
        <v>20</v>
      </c>
      <c r="J89" s="48" t="str">
        <f>IF(J12="","",J12)</f>
        <v>26. 8. 2024</v>
      </c>
      <c r="L89" s="28"/>
    </row>
    <row r="90" spans="2:47" s="1" customFormat="1" ht="6.9" customHeight="1">
      <c r="B90" s="28"/>
      <c r="L90" s="28"/>
    </row>
    <row r="91" spans="2:47" s="1" customFormat="1" ht="15.15" customHeight="1">
      <c r="B91" s="28"/>
      <c r="C91" s="25" t="s">
        <v>22</v>
      </c>
      <c r="F91" s="23" t="str">
        <f>E15</f>
        <v xml:space="preserve"> </v>
      </c>
      <c r="I91" s="25" t="s">
        <v>26</v>
      </c>
      <c r="J91" s="26" t="str">
        <f>E21</f>
        <v xml:space="preserve"> </v>
      </c>
      <c r="L91" s="28"/>
    </row>
    <row r="92" spans="2:47" s="1" customFormat="1" ht="15.15" customHeight="1">
      <c r="B92" s="28"/>
      <c r="C92" s="25" t="s">
        <v>25</v>
      </c>
      <c r="F92" s="23" t="str">
        <f>IF(E18="","",E18)</f>
        <v xml:space="preserve"> </v>
      </c>
      <c r="I92" s="25" t="s">
        <v>27</v>
      </c>
      <c r="J92" s="26" t="str">
        <f>E24</f>
        <v xml:space="preserve"> </v>
      </c>
      <c r="L92" s="28"/>
    </row>
    <row r="93" spans="2:47" s="1" customFormat="1" ht="10.35" customHeight="1">
      <c r="B93" s="28"/>
      <c r="L93" s="28"/>
    </row>
    <row r="94" spans="2:47" s="1" customFormat="1" ht="29.25" customHeight="1">
      <c r="B94" s="28"/>
      <c r="C94" s="97" t="s">
        <v>116</v>
      </c>
      <c r="D94" s="89"/>
      <c r="E94" s="89"/>
      <c r="F94" s="89"/>
      <c r="G94" s="89"/>
      <c r="H94" s="89"/>
      <c r="I94" s="89"/>
      <c r="J94" s="98" t="s">
        <v>117</v>
      </c>
      <c r="K94" s="89"/>
      <c r="L94" s="28"/>
    </row>
    <row r="95" spans="2:47" s="1" customFormat="1" ht="10.35" customHeight="1">
      <c r="B95" s="28"/>
      <c r="L95" s="28"/>
    </row>
    <row r="96" spans="2:47" s="1" customFormat="1" ht="22.8" customHeight="1">
      <c r="B96" s="28"/>
      <c r="C96" s="99" t="s">
        <v>118</v>
      </c>
      <c r="J96" s="62">
        <f>J119</f>
        <v>0</v>
      </c>
      <c r="L96" s="28"/>
      <c r="AU96" s="16" t="s">
        <v>119</v>
      </c>
    </row>
    <row r="97" spans="2:12" s="8" customFormat="1" ht="24.9" customHeight="1">
      <c r="B97" s="100"/>
      <c r="D97" s="101" t="s">
        <v>975</v>
      </c>
      <c r="E97" s="102"/>
      <c r="F97" s="102"/>
      <c r="G97" s="102"/>
      <c r="H97" s="102"/>
      <c r="I97" s="102"/>
      <c r="J97" s="103">
        <f>J120</f>
        <v>0</v>
      </c>
      <c r="L97" s="100"/>
    </row>
    <row r="98" spans="2:12" s="8" customFormat="1" ht="24.9" customHeight="1">
      <c r="B98" s="100"/>
      <c r="D98" s="101" t="s">
        <v>976</v>
      </c>
      <c r="E98" s="102"/>
      <c r="F98" s="102"/>
      <c r="G98" s="102"/>
      <c r="H98" s="102"/>
      <c r="I98" s="102"/>
      <c r="J98" s="103">
        <f>J154</f>
        <v>0</v>
      </c>
      <c r="L98" s="100"/>
    </row>
    <row r="99" spans="2:12" s="8" customFormat="1" ht="24.9" customHeight="1">
      <c r="B99" s="100"/>
      <c r="D99" s="101" t="s">
        <v>977</v>
      </c>
      <c r="E99" s="102"/>
      <c r="F99" s="102"/>
      <c r="G99" s="102"/>
      <c r="H99" s="102"/>
      <c r="I99" s="102"/>
      <c r="J99" s="103">
        <f>J161</f>
        <v>0</v>
      </c>
      <c r="L99" s="100"/>
    </row>
    <row r="100" spans="2:12" s="1" customFormat="1" ht="21.75" customHeight="1">
      <c r="B100" s="28"/>
      <c r="L100" s="28"/>
    </row>
    <row r="101" spans="2:12" s="1" customFormat="1" ht="6.9" customHeight="1">
      <c r="B101" s="40"/>
      <c r="C101" s="41"/>
      <c r="D101" s="41"/>
      <c r="E101" s="41"/>
      <c r="F101" s="41"/>
      <c r="G101" s="41"/>
      <c r="H101" s="41"/>
      <c r="I101" s="41"/>
      <c r="J101" s="41"/>
      <c r="K101" s="41"/>
      <c r="L101" s="28"/>
    </row>
    <row r="105" spans="2:12" s="1" customFormat="1" ht="6.9" customHeight="1">
      <c r="B105" s="42"/>
      <c r="C105" s="43"/>
      <c r="D105" s="43"/>
      <c r="E105" s="43"/>
      <c r="F105" s="43"/>
      <c r="G105" s="43"/>
      <c r="H105" s="43"/>
      <c r="I105" s="43"/>
      <c r="J105" s="43"/>
      <c r="K105" s="43"/>
      <c r="L105" s="28"/>
    </row>
    <row r="106" spans="2:12" s="1" customFormat="1" ht="24.9" customHeight="1">
      <c r="B106" s="28"/>
      <c r="C106" s="20" t="s">
        <v>142</v>
      </c>
      <c r="L106" s="28"/>
    </row>
    <row r="107" spans="2:12" s="1" customFormat="1" ht="6.9" customHeight="1">
      <c r="B107" s="28"/>
      <c r="L107" s="28"/>
    </row>
    <row r="108" spans="2:12" s="1" customFormat="1" ht="12" customHeight="1">
      <c r="B108" s="28"/>
      <c r="C108" s="25" t="s">
        <v>14</v>
      </c>
      <c r="L108" s="28"/>
    </row>
    <row r="109" spans="2:12" s="1" customFormat="1" ht="26.25" customHeight="1">
      <c r="B109" s="28"/>
      <c r="E109" s="212" t="str">
        <f>E7</f>
        <v xml:space="preserve"> Kulturní a kreativní centrum Kbely, Mladoboleslavská 1116, Praha 19 Kbely</v>
      </c>
      <c r="F109" s="213"/>
      <c r="G109" s="213"/>
      <c r="H109" s="213"/>
      <c r="L109" s="28"/>
    </row>
    <row r="110" spans="2:12" s="1" customFormat="1" ht="12" customHeight="1">
      <c r="B110" s="28"/>
      <c r="C110" s="25" t="s">
        <v>113</v>
      </c>
      <c r="L110" s="28"/>
    </row>
    <row r="111" spans="2:12" s="1" customFormat="1" ht="16.5" customHeight="1">
      <c r="B111" s="28"/>
      <c r="E111" s="204" t="str">
        <f>E9</f>
        <v>4 - silnoproud</v>
      </c>
      <c r="F111" s="211"/>
      <c r="G111" s="211"/>
      <c r="H111" s="211"/>
      <c r="L111" s="28"/>
    </row>
    <row r="112" spans="2:12" s="1" customFormat="1" ht="6.9" customHeight="1">
      <c r="B112" s="28"/>
      <c r="L112" s="28"/>
    </row>
    <row r="113" spans="2:65" s="1" customFormat="1" ht="12" customHeight="1">
      <c r="B113" s="28"/>
      <c r="C113" s="25" t="s">
        <v>18</v>
      </c>
      <c r="F113" s="23" t="str">
        <f>F12</f>
        <v xml:space="preserve"> </v>
      </c>
      <c r="I113" s="25" t="s">
        <v>20</v>
      </c>
      <c r="J113" s="48" t="str">
        <f>IF(J12="","",J12)</f>
        <v>26. 8. 2024</v>
      </c>
      <c r="L113" s="28"/>
    </row>
    <row r="114" spans="2:65" s="1" customFormat="1" ht="6.9" customHeight="1">
      <c r="B114" s="28"/>
      <c r="L114" s="28"/>
    </row>
    <row r="115" spans="2:65" s="1" customFormat="1" ht="15.15" customHeight="1">
      <c r="B115" s="28"/>
      <c r="C115" s="25" t="s">
        <v>22</v>
      </c>
      <c r="F115" s="23" t="str">
        <f>E15</f>
        <v xml:space="preserve"> </v>
      </c>
      <c r="I115" s="25" t="s">
        <v>26</v>
      </c>
      <c r="J115" s="26" t="str">
        <f>E21</f>
        <v xml:space="preserve"> </v>
      </c>
      <c r="L115" s="28"/>
    </row>
    <row r="116" spans="2:65" s="1" customFormat="1" ht="15.15" customHeight="1">
      <c r="B116" s="28"/>
      <c r="C116" s="25" t="s">
        <v>25</v>
      </c>
      <c r="F116" s="23" t="str">
        <f>IF(E18="","",E18)</f>
        <v xml:space="preserve"> </v>
      </c>
      <c r="I116" s="25" t="s">
        <v>27</v>
      </c>
      <c r="J116" s="26" t="str">
        <f>E24</f>
        <v xml:space="preserve"> </v>
      </c>
      <c r="L116" s="28"/>
    </row>
    <row r="117" spans="2:65" s="1" customFormat="1" ht="10.35" customHeight="1">
      <c r="B117" s="28"/>
      <c r="L117" s="28"/>
    </row>
    <row r="118" spans="2:65" s="10" customFormat="1" ht="29.25" customHeight="1">
      <c r="B118" s="108"/>
      <c r="C118" s="109" t="s">
        <v>143</v>
      </c>
      <c r="D118" s="110" t="s">
        <v>55</v>
      </c>
      <c r="E118" s="110" t="s">
        <v>51</v>
      </c>
      <c r="F118" s="110" t="s">
        <v>52</v>
      </c>
      <c r="G118" s="110" t="s">
        <v>144</v>
      </c>
      <c r="H118" s="110" t="s">
        <v>145</v>
      </c>
      <c r="I118" s="110" t="s">
        <v>146</v>
      </c>
      <c r="J118" s="111" t="s">
        <v>117</v>
      </c>
      <c r="K118" s="112" t="s">
        <v>147</v>
      </c>
      <c r="L118" s="108"/>
      <c r="M118" s="55" t="s">
        <v>1</v>
      </c>
      <c r="N118" s="56" t="s">
        <v>34</v>
      </c>
      <c r="O118" s="56" t="s">
        <v>148</v>
      </c>
      <c r="P118" s="56" t="s">
        <v>149</v>
      </c>
      <c r="Q118" s="56" t="s">
        <v>150</v>
      </c>
      <c r="R118" s="56" t="s">
        <v>151</v>
      </c>
      <c r="S118" s="56" t="s">
        <v>152</v>
      </c>
      <c r="T118" s="57" t="s">
        <v>153</v>
      </c>
    </row>
    <row r="119" spans="2:65" s="1" customFormat="1" ht="22.8" customHeight="1">
      <c r="B119" s="28"/>
      <c r="C119" s="60" t="s">
        <v>154</v>
      </c>
      <c r="J119" s="113">
        <f>BK119</f>
        <v>0</v>
      </c>
      <c r="L119" s="28"/>
      <c r="M119" s="58"/>
      <c r="N119" s="49"/>
      <c r="O119" s="49"/>
      <c r="P119" s="114">
        <f>P120+P154+P161</f>
        <v>0</v>
      </c>
      <c r="Q119" s="49"/>
      <c r="R119" s="114">
        <f>R120+R154+R161</f>
        <v>0</v>
      </c>
      <c r="S119" s="49"/>
      <c r="T119" s="115">
        <f>T120+T154+T161</f>
        <v>0</v>
      </c>
      <c r="AT119" s="16" t="s">
        <v>69</v>
      </c>
      <c r="AU119" s="16" t="s">
        <v>119</v>
      </c>
      <c r="BK119" s="116">
        <f>BK120+BK154+BK161</f>
        <v>0</v>
      </c>
    </row>
    <row r="120" spans="2:65" s="11" customFormat="1" ht="25.95" customHeight="1">
      <c r="B120" s="117"/>
      <c r="D120" s="118" t="s">
        <v>69</v>
      </c>
      <c r="E120" s="119" t="s">
        <v>978</v>
      </c>
      <c r="F120" s="119" t="s">
        <v>979</v>
      </c>
      <c r="J120" s="120">
        <f>BK120</f>
        <v>0</v>
      </c>
      <c r="L120" s="117"/>
      <c r="M120" s="121"/>
      <c r="P120" s="122">
        <f>SUM(P121:P153)</f>
        <v>0</v>
      </c>
      <c r="R120" s="122">
        <f>SUM(R121:R153)</f>
        <v>0</v>
      </c>
      <c r="T120" s="123">
        <f>SUM(T121:T153)</f>
        <v>0</v>
      </c>
      <c r="AR120" s="118" t="s">
        <v>75</v>
      </c>
      <c r="AT120" s="124" t="s">
        <v>69</v>
      </c>
      <c r="AU120" s="124" t="s">
        <v>70</v>
      </c>
      <c r="AY120" s="118" t="s">
        <v>157</v>
      </c>
      <c r="BK120" s="125">
        <f>SUM(BK121:BK153)</f>
        <v>0</v>
      </c>
    </row>
    <row r="121" spans="2:65" s="1" customFormat="1" ht="16.5" customHeight="1">
      <c r="B121" s="128"/>
      <c r="C121" s="129" t="s">
        <v>75</v>
      </c>
      <c r="D121" s="129" t="s">
        <v>159</v>
      </c>
      <c r="E121" s="130" t="s">
        <v>980</v>
      </c>
      <c r="F121" s="131" t="s">
        <v>981</v>
      </c>
      <c r="G121" s="132" t="s">
        <v>443</v>
      </c>
      <c r="H121" s="133">
        <v>1</v>
      </c>
      <c r="I121" s="134">
        <v>0</v>
      </c>
      <c r="J121" s="134">
        <f t="shared" ref="J121:J153" si="0">ROUND(I121*H121,2)</f>
        <v>0</v>
      </c>
      <c r="K121" s="135"/>
      <c r="L121" s="28"/>
      <c r="M121" s="136" t="s">
        <v>1</v>
      </c>
      <c r="N121" s="137" t="s">
        <v>35</v>
      </c>
      <c r="O121" s="138">
        <v>0</v>
      </c>
      <c r="P121" s="138">
        <f t="shared" ref="P121:P153" si="1">O121*H121</f>
        <v>0</v>
      </c>
      <c r="Q121" s="138">
        <v>0</v>
      </c>
      <c r="R121" s="138">
        <f t="shared" ref="R121:R153" si="2">Q121*H121</f>
        <v>0</v>
      </c>
      <c r="S121" s="138">
        <v>0</v>
      </c>
      <c r="T121" s="139">
        <f t="shared" ref="T121:T153" si="3">S121*H121</f>
        <v>0</v>
      </c>
      <c r="AR121" s="140" t="s">
        <v>85</v>
      </c>
      <c r="AT121" s="140" t="s">
        <v>159</v>
      </c>
      <c r="AU121" s="140" t="s">
        <v>75</v>
      </c>
      <c r="AY121" s="16" t="s">
        <v>157</v>
      </c>
      <c r="BE121" s="141">
        <f t="shared" ref="BE121:BE153" si="4">IF(N121="základní",J121,0)</f>
        <v>0</v>
      </c>
      <c r="BF121" s="141">
        <f t="shared" ref="BF121:BF153" si="5">IF(N121="snížená",J121,0)</f>
        <v>0</v>
      </c>
      <c r="BG121" s="141">
        <f t="shared" ref="BG121:BG153" si="6">IF(N121="zákl. přenesená",J121,0)</f>
        <v>0</v>
      </c>
      <c r="BH121" s="141">
        <f t="shared" ref="BH121:BH153" si="7">IF(N121="sníž. přenesená",J121,0)</f>
        <v>0</v>
      </c>
      <c r="BI121" s="141">
        <f t="shared" ref="BI121:BI153" si="8">IF(N121="nulová",J121,0)</f>
        <v>0</v>
      </c>
      <c r="BJ121" s="16" t="s">
        <v>75</v>
      </c>
      <c r="BK121" s="141">
        <f t="shared" ref="BK121:BK153" si="9">ROUND(I121*H121,2)</f>
        <v>0</v>
      </c>
      <c r="BL121" s="16" t="s">
        <v>85</v>
      </c>
      <c r="BM121" s="140" t="s">
        <v>79</v>
      </c>
    </row>
    <row r="122" spans="2:65" s="1" customFormat="1" ht="16.5" customHeight="1">
      <c r="B122" s="128"/>
      <c r="C122" s="129" t="s">
        <v>79</v>
      </c>
      <c r="D122" s="129" t="s">
        <v>159</v>
      </c>
      <c r="E122" s="130" t="s">
        <v>982</v>
      </c>
      <c r="F122" s="131" t="s">
        <v>983</v>
      </c>
      <c r="G122" s="132" t="s">
        <v>443</v>
      </c>
      <c r="H122" s="133">
        <v>1</v>
      </c>
      <c r="I122" s="134">
        <v>0</v>
      </c>
      <c r="J122" s="134">
        <f t="shared" si="0"/>
        <v>0</v>
      </c>
      <c r="K122" s="135"/>
      <c r="L122" s="28"/>
      <c r="M122" s="136" t="s">
        <v>1</v>
      </c>
      <c r="N122" s="137" t="s">
        <v>35</v>
      </c>
      <c r="O122" s="138">
        <v>0</v>
      </c>
      <c r="P122" s="138">
        <f t="shared" si="1"/>
        <v>0</v>
      </c>
      <c r="Q122" s="138">
        <v>0</v>
      </c>
      <c r="R122" s="138">
        <f t="shared" si="2"/>
        <v>0</v>
      </c>
      <c r="S122" s="138">
        <v>0</v>
      </c>
      <c r="T122" s="139">
        <f t="shared" si="3"/>
        <v>0</v>
      </c>
      <c r="AR122" s="140" t="s">
        <v>85</v>
      </c>
      <c r="AT122" s="140" t="s">
        <v>159</v>
      </c>
      <c r="AU122" s="140" t="s">
        <v>75</v>
      </c>
      <c r="AY122" s="16" t="s">
        <v>157</v>
      </c>
      <c r="BE122" s="141">
        <f t="shared" si="4"/>
        <v>0</v>
      </c>
      <c r="BF122" s="141">
        <f t="shared" si="5"/>
        <v>0</v>
      </c>
      <c r="BG122" s="141">
        <f t="shared" si="6"/>
        <v>0</v>
      </c>
      <c r="BH122" s="141">
        <f t="shared" si="7"/>
        <v>0</v>
      </c>
      <c r="BI122" s="141">
        <f t="shared" si="8"/>
        <v>0</v>
      </c>
      <c r="BJ122" s="16" t="s">
        <v>75</v>
      </c>
      <c r="BK122" s="141">
        <f t="shared" si="9"/>
        <v>0</v>
      </c>
      <c r="BL122" s="16" t="s">
        <v>85</v>
      </c>
      <c r="BM122" s="140" t="s">
        <v>85</v>
      </c>
    </row>
    <row r="123" spans="2:65" s="1" customFormat="1" ht="16.5" customHeight="1">
      <c r="B123" s="128"/>
      <c r="C123" s="129" t="s">
        <v>82</v>
      </c>
      <c r="D123" s="129" t="s">
        <v>159</v>
      </c>
      <c r="E123" s="130" t="s">
        <v>984</v>
      </c>
      <c r="F123" s="131" t="s">
        <v>985</v>
      </c>
      <c r="G123" s="132" t="s">
        <v>443</v>
      </c>
      <c r="H123" s="133">
        <v>9</v>
      </c>
      <c r="I123" s="134">
        <v>0</v>
      </c>
      <c r="J123" s="134">
        <f t="shared" si="0"/>
        <v>0</v>
      </c>
      <c r="K123" s="135"/>
      <c r="L123" s="28"/>
      <c r="M123" s="136" t="s">
        <v>1</v>
      </c>
      <c r="N123" s="137" t="s">
        <v>35</v>
      </c>
      <c r="O123" s="138">
        <v>0</v>
      </c>
      <c r="P123" s="138">
        <f t="shared" si="1"/>
        <v>0</v>
      </c>
      <c r="Q123" s="138">
        <v>0</v>
      </c>
      <c r="R123" s="138">
        <f t="shared" si="2"/>
        <v>0</v>
      </c>
      <c r="S123" s="138">
        <v>0</v>
      </c>
      <c r="T123" s="139">
        <f t="shared" si="3"/>
        <v>0</v>
      </c>
      <c r="AR123" s="140" t="s">
        <v>85</v>
      </c>
      <c r="AT123" s="140" t="s">
        <v>159</v>
      </c>
      <c r="AU123" s="140" t="s">
        <v>75</v>
      </c>
      <c r="AY123" s="16" t="s">
        <v>157</v>
      </c>
      <c r="BE123" s="141">
        <f t="shared" si="4"/>
        <v>0</v>
      </c>
      <c r="BF123" s="141">
        <f t="shared" si="5"/>
        <v>0</v>
      </c>
      <c r="BG123" s="141">
        <f t="shared" si="6"/>
        <v>0</v>
      </c>
      <c r="BH123" s="141">
        <f t="shared" si="7"/>
        <v>0</v>
      </c>
      <c r="BI123" s="141">
        <f t="shared" si="8"/>
        <v>0</v>
      </c>
      <c r="BJ123" s="16" t="s">
        <v>75</v>
      </c>
      <c r="BK123" s="141">
        <f t="shared" si="9"/>
        <v>0</v>
      </c>
      <c r="BL123" s="16" t="s">
        <v>85</v>
      </c>
      <c r="BM123" s="140" t="s">
        <v>91</v>
      </c>
    </row>
    <row r="124" spans="2:65" s="1" customFormat="1" ht="16.5" customHeight="1">
      <c r="B124" s="128"/>
      <c r="C124" s="129" t="s">
        <v>85</v>
      </c>
      <c r="D124" s="129" t="s">
        <v>159</v>
      </c>
      <c r="E124" s="130" t="s">
        <v>986</v>
      </c>
      <c r="F124" s="131" t="s">
        <v>987</v>
      </c>
      <c r="G124" s="132" t="s">
        <v>443</v>
      </c>
      <c r="H124" s="133">
        <v>30</v>
      </c>
      <c r="I124" s="134">
        <v>0</v>
      </c>
      <c r="J124" s="134">
        <f t="shared" si="0"/>
        <v>0</v>
      </c>
      <c r="K124" s="135"/>
      <c r="L124" s="28"/>
      <c r="M124" s="136" t="s">
        <v>1</v>
      </c>
      <c r="N124" s="137" t="s">
        <v>35</v>
      </c>
      <c r="O124" s="138">
        <v>0</v>
      </c>
      <c r="P124" s="138">
        <f t="shared" si="1"/>
        <v>0</v>
      </c>
      <c r="Q124" s="138">
        <v>0</v>
      </c>
      <c r="R124" s="138">
        <f t="shared" si="2"/>
        <v>0</v>
      </c>
      <c r="S124" s="138">
        <v>0</v>
      </c>
      <c r="T124" s="139">
        <f t="shared" si="3"/>
        <v>0</v>
      </c>
      <c r="AR124" s="140" t="s">
        <v>85</v>
      </c>
      <c r="AT124" s="140" t="s">
        <v>159</v>
      </c>
      <c r="AU124" s="140" t="s">
        <v>75</v>
      </c>
      <c r="AY124" s="16" t="s">
        <v>157</v>
      </c>
      <c r="BE124" s="141">
        <f t="shared" si="4"/>
        <v>0</v>
      </c>
      <c r="BF124" s="141">
        <f t="shared" si="5"/>
        <v>0</v>
      </c>
      <c r="BG124" s="141">
        <f t="shared" si="6"/>
        <v>0</v>
      </c>
      <c r="BH124" s="141">
        <f t="shared" si="7"/>
        <v>0</v>
      </c>
      <c r="BI124" s="141">
        <f t="shared" si="8"/>
        <v>0</v>
      </c>
      <c r="BJ124" s="16" t="s">
        <v>75</v>
      </c>
      <c r="BK124" s="141">
        <f t="shared" si="9"/>
        <v>0</v>
      </c>
      <c r="BL124" s="16" t="s">
        <v>85</v>
      </c>
      <c r="BM124" s="140" t="s">
        <v>177</v>
      </c>
    </row>
    <row r="125" spans="2:65" s="1" customFormat="1" ht="16.5" customHeight="1">
      <c r="B125" s="128"/>
      <c r="C125" s="129" t="s">
        <v>88</v>
      </c>
      <c r="D125" s="129" t="s">
        <v>159</v>
      </c>
      <c r="E125" s="130" t="s">
        <v>988</v>
      </c>
      <c r="F125" s="131" t="s">
        <v>989</v>
      </c>
      <c r="G125" s="132" t="s">
        <v>443</v>
      </c>
      <c r="H125" s="133">
        <v>36</v>
      </c>
      <c r="I125" s="134">
        <v>0</v>
      </c>
      <c r="J125" s="134">
        <f t="shared" si="0"/>
        <v>0</v>
      </c>
      <c r="K125" s="135"/>
      <c r="L125" s="28"/>
      <c r="M125" s="136" t="s">
        <v>1</v>
      </c>
      <c r="N125" s="137" t="s">
        <v>35</v>
      </c>
      <c r="O125" s="138">
        <v>0</v>
      </c>
      <c r="P125" s="138">
        <f t="shared" si="1"/>
        <v>0</v>
      </c>
      <c r="Q125" s="138">
        <v>0</v>
      </c>
      <c r="R125" s="138">
        <f t="shared" si="2"/>
        <v>0</v>
      </c>
      <c r="S125" s="138">
        <v>0</v>
      </c>
      <c r="T125" s="139">
        <f t="shared" si="3"/>
        <v>0</v>
      </c>
      <c r="AR125" s="140" t="s">
        <v>85</v>
      </c>
      <c r="AT125" s="140" t="s">
        <v>159</v>
      </c>
      <c r="AU125" s="140" t="s">
        <v>75</v>
      </c>
      <c r="AY125" s="16" t="s">
        <v>157</v>
      </c>
      <c r="BE125" s="141">
        <f t="shared" si="4"/>
        <v>0</v>
      </c>
      <c r="BF125" s="141">
        <f t="shared" si="5"/>
        <v>0</v>
      </c>
      <c r="BG125" s="141">
        <f t="shared" si="6"/>
        <v>0</v>
      </c>
      <c r="BH125" s="141">
        <f t="shared" si="7"/>
        <v>0</v>
      </c>
      <c r="BI125" s="141">
        <f t="shared" si="8"/>
        <v>0</v>
      </c>
      <c r="BJ125" s="16" t="s">
        <v>75</v>
      </c>
      <c r="BK125" s="141">
        <f t="shared" si="9"/>
        <v>0</v>
      </c>
      <c r="BL125" s="16" t="s">
        <v>85</v>
      </c>
      <c r="BM125" s="140" t="s">
        <v>103</v>
      </c>
    </row>
    <row r="126" spans="2:65" s="1" customFormat="1" ht="16.5" customHeight="1">
      <c r="B126" s="128"/>
      <c r="C126" s="129" t="s">
        <v>91</v>
      </c>
      <c r="D126" s="129" t="s">
        <v>159</v>
      </c>
      <c r="E126" s="130" t="s">
        <v>990</v>
      </c>
      <c r="F126" s="131" t="s">
        <v>991</v>
      </c>
      <c r="G126" s="132" t="s">
        <v>443</v>
      </c>
      <c r="H126" s="133">
        <v>1</v>
      </c>
      <c r="I126" s="134">
        <v>0</v>
      </c>
      <c r="J126" s="134">
        <f t="shared" si="0"/>
        <v>0</v>
      </c>
      <c r="K126" s="135"/>
      <c r="L126" s="28"/>
      <c r="M126" s="136" t="s">
        <v>1</v>
      </c>
      <c r="N126" s="137" t="s">
        <v>35</v>
      </c>
      <c r="O126" s="138">
        <v>0</v>
      </c>
      <c r="P126" s="138">
        <f t="shared" si="1"/>
        <v>0</v>
      </c>
      <c r="Q126" s="138">
        <v>0</v>
      </c>
      <c r="R126" s="138">
        <f t="shared" si="2"/>
        <v>0</v>
      </c>
      <c r="S126" s="138">
        <v>0</v>
      </c>
      <c r="T126" s="139">
        <f t="shared" si="3"/>
        <v>0</v>
      </c>
      <c r="AR126" s="140" t="s">
        <v>85</v>
      </c>
      <c r="AT126" s="140" t="s">
        <v>159</v>
      </c>
      <c r="AU126" s="140" t="s">
        <v>75</v>
      </c>
      <c r="AY126" s="16" t="s">
        <v>157</v>
      </c>
      <c r="BE126" s="141">
        <f t="shared" si="4"/>
        <v>0</v>
      </c>
      <c r="BF126" s="141">
        <f t="shared" si="5"/>
        <v>0</v>
      </c>
      <c r="BG126" s="141">
        <f t="shared" si="6"/>
        <v>0</v>
      </c>
      <c r="BH126" s="141">
        <f t="shared" si="7"/>
        <v>0</v>
      </c>
      <c r="BI126" s="141">
        <f t="shared" si="8"/>
        <v>0</v>
      </c>
      <c r="BJ126" s="16" t="s">
        <v>75</v>
      </c>
      <c r="BK126" s="141">
        <f t="shared" si="9"/>
        <v>0</v>
      </c>
      <c r="BL126" s="16" t="s">
        <v>85</v>
      </c>
      <c r="BM126" s="140" t="s">
        <v>8</v>
      </c>
    </row>
    <row r="127" spans="2:65" s="1" customFormat="1" ht="16.5" customHeight="1">
      <c r="B127" s="128"/>
      <c r="C127" s="129" t="s">
        <v>94</v>
      </c>
      <c r="D127" s="129" t="s">
        <v>159</v>
      </c>
      <c r="E127" s="130" t="s">
        <v>992</v>
      </c>
      <c r="F127" s="131" t="s">
        <v>993</v>
      </c>
      <c r="G127" s="132" t="s">
        <v>443</v>
      </c>
      <c r="H127" s="133">
        <v>2</v>
      </c>
      <c r="I127" s="134">
        <v>0</v>
      </c>
      <c r="J127" s="134">
        <f t="shared" si="0"/>
        <v>0</v>
      </c>
      <c r="K127" s="135"/>
      <c r="L127" s="28"/>
      <c r="M127" s="136" t="s">
        <v>1</v>
      </c>
      <c r="N127" s="137" t="s">
        <v>35</v>
      </c>
      <c r="O127" s="138">
        <v>0</v>
      </c>
      <c r="P127" s="138">
        <f t="shared" si="1"/>
        <v>0</v>
      </c>
      <c r="Q127" s="138">
        <v>0</v>
      </c>
      <c r="R127" s="138">
        <f t="shared" si="2"/>
        <v>0</v>
      </c>
      <c r="S127" s="138">
        <v>0</v>
      </c>
      <c r="T127" s="139">
        <f t="shared" si="3"/>
        <v>0</v>
      </c>
      <c r="AR127" s="140" t="s">
        <v>85</v>
      </c>
      <c r="AT127" s="140" t="s">
        <v>159</v>
      </c>
      <c r="AU127" s="140" t="s">
        <v>75</v>
      </c>
      <c r="AY127" s="16" t="s">
        <v>157</v>
      </c>
      <c r="BE127" s="141">
        <f t="shared" si="4"/>
        <v>0</v>
      </c>
      <c r="BF127" s="141">
        <f t="shared" si="5"/>
        <v>0</v>
      </c>
      <c r="BG127" s="141">
        <f t="shared" si="6"/>
        <v>0</v>
      </c>
      <c r="BH127" s="141">
        <f t="shared" si="7"/>
        <v>0</v>
      </c>
      <c r="BI127" s="141">
        <f t="shared" si="8"/>
        <v>0</v>
      </c>
      <c r="BJ127" s="16" t="s">
        <v>75</v>
      </c>
      <c r="BK127" s="141">
        <f t="shared" si="9"/>
        <v>0</v>
      </c>
      <c r="BL127" s="16" t="s">
        <v>85</v>
      </c>
      <c r="BM127" s="140" t="s">
        <v>188</v>
      </c>
    </row>
    <row r="128" spans="2:65" s="1" customFormat="1" ht="16.5" customHeight="1">
      <c r="B128" s="128"/>
      <c r="C128" s="129" t="s">
        <v>177</v>
      </c>
      <c r="D128" s="129" t="s">
        <v>159</v>
      </c>
      <c r="E128" s="130" t="s">
        <v>994</v>
      </c>
      <c r="F128" s="131" t="s">
        <v>995</v>
      </c>
      <c r="G128" s="132" t="s">
        <v>443</v>
      </c>
      <c r="H128" s="133">
        <v>1</v>
      </c>
      <c r="I128" s="134">
        <v>0</v>
      </c>
      <c r="J128" s="134">
        <f t="shared" si="0"/>
        <v>0</v>
      </c>
      <c r="K128" s="135"/>
      <c r="L128" s="28"/>
      <c r="M128" s="136" t="s">
        <v>1</v>
      </c>
      <c r="N128" s="137" t="s">
        <v>35</v>
      </c>
      <c r="O128" s="138">
        <v>0</v>
      </c>
      <c r="P128" s="138">
        <f t="shared" si="1"/>
        <v>0</v>
      </c>
      <c r="Q128" s="138">
        <v>0</v>
      </c>
      <c r="R128" s="138">
        <f t="shared" si="2"/>
        <v>0</v>
      </c>
      <c r="S128" s="138">
        <v>0</v>
      </c>
      <c r="T128" s="139">
        <f t="shared" si="3"/>
        <v>0</v>
      </c>
      <c r="AR128" s="140" t="s">
        <v>85</v>
      </c>
      <c r="AT128" s="140" t="s">
        <v>159</v>
      </c>
      <c r="AU128" s="140" t="s">
        <v>75</v>
      </c>
      <c r="AY128" s="16" t="s">
        <v>157</v>
      </c>
      <c r="BE128" s="141">
        <f t="shared" si="4"/>
        <v>0</v>
      </c>
      <c r="BF128" s="141">
        <f t="shared" si="5"/>
        <v>0</v>
      </c>
      <c r="BG128" s="141">
        <f t="shared" si="6"/>
        <v>0</v>
      </c>
      <c r="BH128" s="141">
        <f t="shared" si="7"/>
        <v>0</v>
      </c>
      <c r="BI128" s="141">
        <f t="shared" si="8"/>
        <v>0</v>
      </c>
      <c r="BJ128" s="16" t="s">
        <v>75</v>
      </c>
      <c r="BK128" s="141">
        <f t="shared" si="9"/>
        <v>0</v>
      </c>
      <c r="BL128" s="16" t="s">
        <v>85</v>
      </c>
      <c r="BM128" s="140" t="s">
        <v>193</v>
      </c>
    </row>
    <row r="129" spans="2:65" s="1" customFormat="1" ht="16.5" customHeight="1">
      <c r="B129" s="128"/>
      <c r="C129" s="129" t="s">
        <v>97</v>
      </c>
      <c r="D129" s="129" t="s">
        <v>159</v>
      </c>
      <c r="E129" s="130" t="s">
        <v>996</v>
      </c>
      <c r="F129" s="131" t="s">
        <v>997</v>
      </c>
      <c r="G129" s="132" t="s">
        <v>443</v>
      </c>
      <c r="H129" s="133">
        <v>2</v>
      </c>
      <c r="I129" s="134">
        <v>0</v>
      </c>
      <c r="J129" s="134">
        <f t="shared" si="0"/>
        <v>0</v>
      </c>
      <c r="K129" s="135"/>
      <c r="L129" s="28"/>
      <c r="M129" s="136" t="s">
        <v>1</v>
      </c>
      <c r="N129" s="137" t="s">
        <v>35</v>
      </c>
      <c r="O129" s="138">
        <v>0</v>
      </c>
      <c r="P129" s="138">
        <f t="shared" si="1"/>
        <v>0</v>
      </c>
      <c r="Q129" s="138">
        <v>0</v>
      </c>
      <c r="R129" s="138">
        <f t="shared" si="2"/>
        <v>0</v>
      </c>
      <c r="S129" s="138">
        <v>0</v>
      </c>
      <c r="T129" s="139">
        <f t="shared" si="3"/>
        <v>0</v>
      </c>
      <c r="AR129" s="140" t="s">
        <v>85</v>
      </c>
      <c r="AT129" s="140" t="s">
        <v>159</v>
      </c>
      <c r="AU129" s="140" t="s">
        <v>75</v>
      </c>
      <c r="AY129" s="16" t="s">
        <v>157</v>
      </c>
      <c r="BE129" s="141">
        <f t="shared" si="4"/>
        <v>0</v>
      </c>
      <c r="BF129" s="141">
        <f t="shared" si="5"/>
        <v>0</v>
      </c>
      <c r="BG129" s="141">
        <f t="shared" si="6"/>
        <v>0</v>
      </c>
      <c r="BH129" s="141">
        <f t="shared" si="7"/>
        <v>0</v>
      </c>
      <c r="BI129" s="141">
        <f t="shared" si="8"/>
        <v>0</v>
      </c>
      <c r="BJ129" s="16" t="s">
        <v>75</v>
      </c>
      <c r="BK129" s="141">
        <f t="shared" si="9"/>
        <v>0</v>
      </c>
      <c r="BL129" s="16" t="s">
        <v>85</v>
      </c>
      <c r="BM129" s="140" t="s">
        <v>198</v>
      </c>
    </row>
    <row r="130" spans="2:65" s="1" customFormat="1" ht="16.5" customHeight="1">
      <c r="B130" s="128"/>
      <c r="C130" s="129" t="s">
        <v>103</v>
      </c>
      <c r="D130" s="129" t="s">
        <v>159</v>
      </c>
      <c r="E130" s="130" t="s">
        <v>998</v>
      </c>
      <c r="F130" s="131" t="s">
        <v>999</v>
      </c>
      <c r="G130" s="132" t="s">
        <v>443</v>
      </c>
      <c r="H130" s="133">
        <v>1</v>
      </c>
      <c r="I130" s="134">
        <v>0</v>
      </c>
      <c r="J130" s="134">
        <f t="shared" si="0"/>
        <v>0</v>
      </c>
      <c r="K130" s="135"/>
      <c r="L130" s="28"/>
      <c r="M130" s="136" t="s">
        <v>1</v>
      </c>
      <c r="N130" s="137" t="s">
        <v>35</v>
      </c>
      <c r="O130" s="138">
        <v>0</v>
      </c>
      <c r="P130" s="138">
        <f t="shared" si="1"/>
        <v>0</v>
      </c>
      <c r="Q130" s="138">
        <v>0</v>
      </c>
      <c r="R130" s="138">
        <f t="shared" si="2"/>
        <v>0</v>
      </c>
      <c r="S130" s="138">
        <v>0</v>
      </c>
      <c r="T130" s="139">
        <f t="shared" si="3"/>
        <v>0</v>
      </c>
      <c r="AR130" s="140" t="s">
        <v>85</v>
      </c>
      <c r="AT130" s="140" t="s">
        <v>159</v>
      </c>
      <c r="AU130" s="140" t="s">
        <v>75</v>
      </c>
      <c r="AY130" s="16" t="s">
        <v>157</v>
      </c>
      <c r="BE130" s="141">
        <f t="shared" si="4"/>
        <v>0</v>
      </c>
      <c r="BF130" s="141">
        <f t="shared" si="5"/>
        <v>0</v>
      </c>
      <c r="BG130" s="141">
        <f t="shared" si="6"/>
        <v>0</v>
      </c>
      <c r="BH130" s="141">
        <f t="shared" si="7"/>
        <v>0</v>
      </c>
      <c r="BI130" s="141">
        <f t="shared" si="8"/>
        <v>0</v>
      </c>
      <c r="BJ130" s="16" t="s">
        <v>75</v>
      </c>
      <c r="BK130" s="141">
        <f t="shared" si="9"/>
        <v>0</v>
      </c>
      <c r="BL130" s="16" t="s">
        <v>85</v>
      </c>
      <c r="BM130" s="140" t="s">
        <v>202</v>
      </c>
    </row>
    <row r="131" spans="2:65" s="1" customFormat="1" ht="16.5" customHeight="1">
      <c r="B131" s="128"/>
      <c r="C131" s="129" t="s">
        <v>106</v>
      </c>
      <c r="D131" s="129" t="s">
        <v>159</v>
      </c>
      <c r="E131" s="130" t="s">
        <v>1000</v>
      </c>
      <c r="F131" s="131" t="s">
        <v>1001</v>
      </c>
      <c r="G131" s="132" t="s">
        <v>443</v>
      </c>
      <c r="H131" s="133">
        <v>7</v>
      </c>
      <c r="I131" s="134">
        <v>0</v>
      </c>
      <c r="J131" s="134">
        <f t="shared" si="0"/>
        <v>0</v>
      </c>
      <c r="K131" s="135"/>
      <c r="L131" s="28"/>
      <c r="M131" s="136" t="s">
        <v>1</v>
      </c>
      <c r="N131" s="137" t="s">
        <v>35</v>
      </c>
      <c r="O131" s="138">
        <v>0</v>
      </c>
      <c r="P131" s="138">
        <f t="shared" si="1"/>
        <v>0</v>
      </c>
      <c r="Q131" s="138">
        <v>0</v>
      </c>
      <c r="R131" s="138">
        <f t="shared" si="2"/>
        <v>0</v>
      </c>
      <c r="S131" s="138">
        <v>0</v>
      </c>
      <c r="T131" s="139">
        <f t="shared" si="3"/>
        <v>0</v>
      </c>
      <c r="AR131" s="140" t="s">
        <v>85</v>
      </c>
      <c r="AT131" s="140" t="s">
        <v>159</v>
      </c>
      <c r="AU131" s="140" t="s">
        <v>75</v>
      </c>
      <c r="AY131" s="16" t="s">
        <v>157</v>
      </c>
      <c r="BE131" s="141">
        <f t="shared" si="4"/>
        <v>0</v>
      </c>
      <c r="BF131" s="141">
        <f t="shared" si="5"/>
        <v>0</v>
      </c>
      <c r="BG131" s="141">
        <f t="shared" si="6"/>
        <v>0</v>
      </c>
      <c r="BH131" s="141">
        <f t="shared" si="7"/>
        <v>0</v>
      </c>
      <c r="BI131" s="141">
        <f t="shared" si="8"/>
        <v>0</v>
      </c>
      <c r="BJ131" s="16" t="s">
        <v>75</v>
      </c>
      <c r="BK131" s="141">
        <f t="shared" si="9"/>
        <v>0</v>
      </c>
      <c r="BL131" s="16" t="s">
        <v>85</v>
      </c>
      <c r="BM131" s="140" t="s">
        <v>208</v>
      </c>
    </row>
    <row r="132" spans="2:65" s="1" customFormat="1" ht="16.5" customHeight="1">
      <c r="B132" s="128"/>
      <c r="C132" s="129" t="s">
        <v>8</v>
      </c>
      <c r="D132" s="129" t="s">
        <v>159</v>
      </c>
      <c r="E132" s="130" t="s">
        <v>1002</v>
      </c>
      <c r="F132" s="131" t="s">
        <v>1003</v>
      </c>
      <c r="G132" s="132" t="s">
        <v>443</v>
      </c>
      <c r="H132" s="133">
        <v>1</v>
      </c>
      <c r="I132" s="134">
        <v>0</v>
      </c>
      <c r="J132" s="134">
        <f t="shared" si="0"/>
        <v>0</v>
      </c>
      <c r="K132" s="135"/>
      <c r="L132" s="28"/>
      <c r="M132" s="136" t="s">
        <v>1</v>
      </c>
      <c r="N132" s="137" t="s">
        <v>35</v>
      </c>
      <c r="O132" s="138">
        <v>0</v>
      </c>
      <c r="P132" s="138">
        <f t="shared" si="1"/>
        <v>0</v>
      </c>
      <c r="Q132" s="138">
        <v>0</v>
      </c>
      <c r="R132" s="138">
        <f t="shared" si="2"/>
        <v>0</v>
      </c>
      <c r="S132" s="138">
        <v>0</v>
      </c>
      <c r="T132" s="139">
        <f t="shared" si="3"/>
        <v>0</v>
      </c>
      <c r="AR132" s="140" t="s">
        <v>85</v>
      </c>
      <c r="AT132" s="140" t="s">
        <v>159</v>
      </c>
      <c r="AU132" s="140" t="s">
        <v>75</v>
      </c>
      <c r="AY132" s="16" t="s">
        <v>157</v>
      </c>
      <c r="BE132" s="141">
        <f t="shared" si="4"/>
        <v>0</v>
      </c>
      <c r="BF132" s="141">
        <f t="shared" si="5"/>
        <v>0</v>
      </c>
      <c r="BG132" s="141">
        <f t="shared" si="6"/>
        <v>0</v>
      </c>
      <c r="BH132" s="141">
        <f t="shared" si="7"/>
        <v>0</v>
      </c>
      <c r="BI132" s="141">
        <f t="shared" si="8"/>
        <v>0</v>
      </c>
      <c r="BJ132" s="16" t="s">
        <v>75</v>
      </c>
      <c r="BK132" s="141">
        <f t="shared" si="9"/>
        <v>0</v>
      </c>
      <c r="BL132" s="16" t="s">
        <v>85</v>
      </c>
      <c r="BM132" s="140" t="s">
        <v>213</v>
      </c>
    </row>
    <row r="133" spans="2:65" s="1" customFormat="1" ht="24.15" customHeight="1">
      <c r="B133" s="128"/>
      <c r="C133" s="129" t="s">
        <v>215</v>
      </c>
      <c r="D133" s="129" t="s">
        <v>159</v>
      </c>
      <c r="E133" s="130" t="s">
        <v>1004</v>
      </c>
      <c r="F133" s="131" t="s">
        <v>1005</v>
      </c>
      <c r="G133" s="132" t="s">
        <v>443</v>
      </c>
      <c r="H133" s="133">
        <v>1</v>
      </c>
      <c r="I133" s="134">
        <v>0</v>
      </c>
      <c r="J133" s="134">
        <f t="shared" si="0"/>
        <v>0</v>
      </c>
      <c r="K133" s="135"/>
      <c r="L133" s="28"/>
      <c r="M133" s="136" t="s">
        <v>1</v>
      </c>
      <c r="N133" s="137" t="s">
        <v>35</v>
      </c>
      <c r="O133" s="138">
        <v>0</v>
      </c>
      <c r="P133" s="138">
        <f t="shared" si="1"/>
        <v>0</v>
      </c>
      <c r="Q133" s="138">
        <v>0</v>
      </c>
      <c r="R133" s="138">
        <f t="shared" si="2"/>
        <v>0</v>
      </c>
      <c r="S133" s="138">
        <v>0</v>
      </c>
      <c r="T133" s="139">
        <f t="shared" si="3"/>
        <v>0</v>
      </c>
      <c r="AR133" s="140" t="s">
        <v>85</v>
      </c>
      <c r="AT133" s="140" t="s">
        <v>159</v>
      </c>
      <c r="AU133" s="140" t="s">
        <v>75</v>
      </c>
      <c r="AY133" s="16" t="s">
        <v>157</v>
      </c>
      <c r="BE133" s="141">
        <f t="shared" si="4"/>
        <v>0</v>
      </c>
      <c r="BF133" s="141">
        <f t="shared" si="5"/>
        <v>0</v>
      </c>
      <c r="BG133" s="141">
        <f t="shared" si="6"/>
        <v>0</v>
      </c>
      <c r="BH133" s="141">
        <f t="shared" si="7"/>
        <v>0</v>
      </c>
      <c r="BI133" s="141">
        <f t="shared" si="8"/>
        <v>0</v>
      </c>
      <c r="BJ133" s="16" t="s">
        <v>75</v>
      </c>
      <c r="BK133" s="141">
        <f t="shared" si="9"/>
        <v>0</v>
      </c>
      <c r="BL133" s="16" t="s">
        <v>85</v>
      </c>
      <c r="BM133" s="140" t="s">
        <v>218</v>
      </c>
    </row>
    <row r="134" spans="2:65" s="1" customFormat="1" ht="16.5" customHeight="1">
      <c r="B134" s="128"/>
      <c r="C134" s="129" t="s">
        <v>188</v>
      </c>
      <c r="D134" s="129" t="s">
        <v>159</v>
      </c>
      <c r="E134" s="130" t="s">
        <v>1006</v>
      </c>
      <c r="F134" s="131" t="s">
        <v>1007</v>
      </c>
      <c r="G134" s="132" t="s">
        <v>443</v>
      </c>
      <c r="H134" s="133">
        <v>1</v>
      </c>
      <c r="I134" s="134">
        <v>0</v>
      </c>
      <c r="J134" s="134">
        <f t="shared" si="0"/>
        <v>0</v>
      </c>
      <c r="K134" s="135"/>
      <c r="L134" s="28"/>
      <c r="M134" s="136" t="s">
        <v>1</v>
      </c>
      <c r="N134" s="137" t="s">
        <v>35</v>
      </c>
      <c r="O134" s="138">
        <v>0</v>
      </c>
      <c r="P134" s="138">
        <f t="shared" si="1"/>
        <v>0</v>
      </c>
      <c r="Q134" s="138">
        <v>0</v>
      </c>
      <c r="R134" s="138">
        <f t="shared" si="2"/>
        <v>0</v>
      </c>
      <c r="S134" s="138">
        <v>0</v>
      </c>
      <c r="T134" s="139">
        <f t="shared" si="3"/>
        <v>0</v>
      </c>
      <c r="AR134" s="140" t="s">
        <v>85</v>
      </c>
      <c r="AT134" s="140" t="s">
        <v>159</v>
      </c>
      <c r="AU134" s="140" t="s">
        <v>75</v>
      </c>
      <c r="AY134" s="16" t="s">
        <v>157</v>
      </c>
      <c r="BE134" s="141">
        <f t="shared" si="4"/>
        <v>0</v>
      </c>
      <c r="BF134" s="141">
        <f t="shared" si="5"/>
        <v>0</v>
      </c>
      <c r="BG134" s="141">
        <f t="shared" si="6"/>
        <v>0</v>
      </c>
      <c r="BH134" s="141">
        <f t="shared" si="7"/>
        <v>0</v>
      </c>
      <c r="BI134" s="141">
        <f t="shared" si="8"/>
        <v>0</v>
      </c>
      <c r="BJ134" s="16" t="s">
        <v>75</v>
      </c>
      <c r="BK134" s="141">
        <f t="shared" si="9"/>
        <v>0</v>
      </c>
      <c r="BL134" s="16" t="s">
        <v>85</v>
      </c>
      <c r="BM134" s="140" t="s">
        <v>222</v>
      </c>
    </row>
    <row r="135" spans="2:65" s="1" customFormat="1" ht="16.5" customHeight="1">
      <c r="B135" s="128"/>
      <c r="C135" s="129" t="s">
        <v>226</v>
      </c>
      <c r="D135" s="129" t="s">
        <v>159</v>
      </c>
      <c r="E135" s="130" t="s">
        <v>1008</v>
      </c>
      <c r="F135" s="131" t="s">
        <v>1009</v>
      </c>
      <c r="G135" s="132" t="s">
        <v>443</v>
      </c>
      <c r="H135" s="133">
        <v>2</v>
      </c>
      <c r="I135" s="134">
        <v>0</v>
      </c>
      <c r="J135" s="134">
        <f t="shared" si="0"/>
        <v>0</v>
      </c>
      <c r="K135" s="135"/>
      <c r="L135" s="28"/>
      <c r="M135" s="136" t="s">
        <v>1</v>
      </c>
      <c r="N135" s="137" t="s">
        <v>35</v>
      </c>
      <c r="O135" s="138">
        <v>0</v>
      </c>
      <c r="P135" s="138">
        <f t="shared" si="1"/>
        <v>0</v>
      </c>
      <c r="Q135" s="138">
        <v>0</v>
      </c>
      <c r="R135" s="138">
        <f t="shared" si="2"/>
        <v>0</v>
      </c>
      <c r="S135" s="138">
        <v>0</v>
      </c>
      <c r="T135" s="139">
        <f t="shared" si="3"/>
        <v>0</v>
      </c>
      <c r="AR135" s="140" t="s">
        <v>85</v>
      </c>
      <c r="AT135" s="140" t="s">
        <v>159</v>
      </c>
      <c r="AU135" s="140" t="s">
        <v>75</v>
      </c>
      <c r="AY135" s="16" t="s">
        <v>157</v>
      </c>
      <c r="BE135" s="141">
        <f t="shared" si="4"/>
        <v>0</v>
      </c>
      <c r="BF135" s="141">
        <f t="shared" si="5"/>
        <v>0</v>
      </c>
      <c r="BG135" s="141">
        <f t="shared" si="6"/>
        <v>0</v>
      </c>
      <c r="BH135" s="141">
        <f t="shared" si="7"/>
        <v>0</v>
      </c>
      <c r="BI135" s="141">
        <f t="shared" si="8"/>
        <v>0</v>
      </c>
      <c r="BJ135" s="16" t="s">
        <v>75</v>
      </c>
      <c r="BK135" s="141">
        <f t="shared" si="9"/>
        <v>0</v>
      </c>
      <c r="BL135" s="16" t="s">
        <v>85</v>
      </c>
      <c r="BM135" s="140" t="s">
        <v>229</v>
      </c>
    </row>
    <row r="136" spans="2:65" s="1" customFormat="1" ht="16.5" customHeight="1">
      <c r="B136" s="128"/>
      <c r="C136" s="129" t="s">
        <v>193</v>
      </c>
      <c r="D136" s="129" t="s">
        <v>159</v>
      </c>
      <c r="E136" s="130" t="s">
        <v>1010</v>
      </c>
      <c r="F136" s="131" t="s">
        <v>1011</v>
      </c>
      <c r="G136" s="132" t="s">
        <v>443</v>
      </c>
      <c r="H136" s="133">
        <v>2</v>
      </c>
      <c r="I136" s="134">
        <v>0</v>
      </c>
      <c r="J136" s="134">
        <f t="shared" si="0"/>
        <v>0</v>
      </c>
      <c r="K136" s="135"/>
      <c r="L136" s="28"/>
      <c r="M136" s="136" t="s">
        <v>1</v>
      </c>
      <c r="N136" s="137" t="s">
        <v>35</v>
      </c>
      <c r="O136" s="138">
        <v>0</v>
      </c>
      <c r="P136" s="138">
        <f t="shared" si="1"/>
        <v>0</v>
      </c>
      <c r="Q136" s="138">
        <v>0</v>
      </c>
      <c r="R136" s="138">
        <f t="shared" si="2"/>
        <v>0</v>
      </c>
      <c r="S136" s="138">
        <v>0</v>
      </c>
      <c r="T136" s="139">
        <f t="shared" si="3"/>
        <v>0</v>
      </c>
      <c r="AR136" s="140" t="s">
        <v>85</v>
      </c>
      <c r="AT136" s="140" t="s">
        <v>159</v>
      </c>
      <c r="AU136" s="140" t="s">
        <v>75</v>
      </c>
      <c r="AY136" s="16" t="s">
        <v>157</v>
      </c>
      <c r="BE136" s="141">
        <f t="shared" si="4"/>
        <v>0</v>
      </c>
      <c r="BF136" s="141">
        <f t="shared" si="5"/>
        <v>0</v>
      </c>
      <c r="BG136" s="141">
        <f t="shared" si="6"/>
        <v>0</v>
      </c>
      <c r="BH136" s="141">
        <f t="shared" si="7"/>
        <v>0</v>
      </c>
      <c r="BI136" s="141">
        <f t="shared" si="8"/>
        <v>0</v>
      </c>
      <c r="BJ136" s="16" t="s">
        <v>75</v>
      </c>
      <c r="BK136" s="141">
        <f t="shared" si="9"/>
        <v>0</v>
      </c>
      <c r="BL136" s="16" t="s">
        <v>85</v>
      </c>
      <c r="BM136" s="140" t="s">
        <v>235</v>
      </c>
    </row>
    <row r="137" spans="2:65" s="1" customFormat="1" ht="16.5" customHeight="1">
      <c r="B137" s="128"/>
      <c r="C137" s="129" t="s">
        <v>238</v>
      </c>
      <c r="D137" s="129" t="s">
        <v>159</v>
      </c>
      <c r="E137" s="130" t="s">
        <v>1012</v>
      </c>
      <c r="F137" s="131" t="s">
        <v>1013</v>
      </c>
      <c r="G137" s="132" t="s">
        <v>443</v>
      </c>
      <c r="H137" s="133">
        <v>24</v>
      </c>
      <c r="I137" s="134">
        <v>0</v>
      </c>
      <c r="J137" s="134">
        <f t="shared" si="0"/>
        <v>0</v>
      </c>
      <c r="K137" s="135"/>
      <c r="L137" s="28"/>
      <c r="M137" s="136" t="s">
        <v>1</v>
      </c>
      <c r="N137" s="137" t="s">
        <v>35</v>
      </c>
      <c r="O137" s="138">
        <v>0</v>
      </c>
      <c r="P137" s="138">
        <f t="shared" si="1"/>
        <v>0</v>
      </c>
      <c r="Q137" s="138">
        <v>0</v>
      </c>
      <c r="R137" s="138">
        <f t="shared" si="2"/>
        <v>0</v>
      </c>
      <c r="S137" s="138">
        <v>0</v>
      </c>
      <c r="T137" s="139">
        <f t="shared" si="3"/>
        <v>0</v>
      </c>
      <c r="AR137" s="140" t="s">
        <v>85</v>
      </c>
      <c r="AT137" s="140" t="s">
        <v>159</v>
      </c>
      <c r="AU137" s="140" t="s">
        <v>75</v>
      </c>
      <c r="AY137" s="16" t="s">
        <v>157</v>
      </c>
      <c r="BE137" s="141">
        <f t="shared" si="4"/>
        <v>0</v>
      </c>
      <c r="BF137" s="141">
        <f t="shared" si="5"/>
        <v>0</v>
      </c>
      <c r="BG137" s="141">
        <f t="shared" si="6"/>
        <v>0</v>
      </c>
      <c r="BH137" s="141">
        <f t="shared" si="7"/>
        <v>0</v>
      </c>
      <c r="BI137" s="141">
        <f t="shared" si="8"/>
        <v>0</v>
      </c>
      <c r="BJ137" s="16" t="s">
        <v>75</v>
      </c>
      <c r="BK137" s="141">
        <f t="shared" si="9"/>
        <v>0</v>
      </c>
      <c r="BL137" s="16" t="s">
        <v>85</v>
      </c>
      <c r="BM137" s="140" t="s">
        <v>242</v>
      </c>
    </row>
    <row r="138" spans="2:65" s="1" customFormat="1" ht="16.5" customHeight="1">
      <c r="B138" s="128"/>
      <c r="C138" s="129" t="s">
        <v>198</v>
      </c>
      <c r="D138" s="129" t="s">
        <v>159</v>
      </c>
      <c r="E138" s="130" t="s">
        <v>1014</v>
      </c>
      <c r="F138" s="131" t="s">
        <v>1015</v>
      </c>
      <c r="G138" s="132" t="s">
        <v>234</v>
      </c>
      <c r="H138" s="133">
        <v>1.5</v>
      </c>
      <c r="I138" s="134">
        <v>0</v>
      </c>
      <c r="J138" s="134">
        <f t="shared" si="0"/>
        <v>0</v>
      </c>
      <c r="K138" s="135"/>
      <c r="L138" s="28"/>
      <c r="M138" s="136" t="s">
        <v>1</v>
      </c>
      <c r="N138" s="137" t="s">
        <v>35</v>
      </c>
      <c r="O138" s="138">
        <v>0</v>
      </c>
      <c r="P138" s="138">
        <f t="shared" si="1"/>
        <v>0</v>
      </c>
      <c r="Q138" s="138">
        <v>0</v>
      </c>
      <c r="R138" s="138">
        <f t="shared" si="2"/>
        <v>0</v>
      </c>
      <c r="S138" s="138">
        <v>0</v>
      </c>
      <c r="T138" s="139">
        <f t="shared" si="3"/>
        <v>0</v>
      </c>
      <c r="AR138" s="140" t="s">
        <v>85</v>
      </c>
      <c r="AT138" s="140" t="s">
        <v>159</v>
      </c>
      <c r="AU138" s="140" t="s">
        <v>75</v>
      </c>
      <c r="AY138" s="16" t="s">
        <v>157</v>
      </c>
      <c r="BE138" s="141">
        <f t="shared" si="4"/>
        <v>0</v>
      </c>
      <c r="BF138" s="141">
        <f t="shared" si="5"/>
        <v>0</v>
      </c>
      <c r="BG138" s="141">
        <f t="shared" si="6"/>
        <v>0</v>
      </c>
      <c r="BH138" s="141">
        <f t="shared" si="7"/>
        <v>0</v>
      </c>
      <c r="BI138" s="141">
        <f t="shared" si="8"/>
        <v>0</v>
      </c>
      <c r="BJ138" s="16" t="s">
        <v>75</v>
      </c>
      <c r="BK138" s="141">
        <f t="shared" si="9"/>
        <v>0</v>
      </c>
      <c r="BL138" s="16" t="s">
        <v>85</v>
      </c>
      <c r="BM138" s="140" t="s">
        <v>247</v>
      </c>
    </row>
    <row r="139" spans="2:65" s="1" customFormat="1" ht="16.5" customHeight="1">
      <c r="B139" s="128"/>
      <c r="C139" s="129" t="s">
        <v>249</v>
      </c>
      <c r="D139" s="129" t="s">
        <v>159</v>
      </c>
      <c r="E139" s="130" t="s">
        <v>1016</v>
      </c>
      <c r="F139" s="131" t="s">
        <v>1017</v>
      </c>
      <c r="G139" s="132" t="s">
        <v>443</v>
      </c>
      <c r="H139" s="133">
        <v>6</v>
      </c>
      <c r="I139" s="134">
        <v>0</v>
      </c>
      <c r="J139" s="134">
        <f t="shared" si="0"/>
        <v>0</v>
      </c>
      <c r="K139" s="135"/>
      <c r="L139" s="28"/>
      <c r="M139" s="136" t="s">
        <v>1</v>
      </c>
      <c r="N139" s="137" t="s">
        <v>35</v>
      </c>
      <c r="O139" s="138">
        <v>0</v>
      </c>
      <c r="P139" s="138">
        <f t="shared" si="1"/>
        <v>0</v>
      </c>
      <c r="Q139" s="138">
        <v>0</v>
      </c>
      <c r="R139" s="138">
        <f t="shared" si="2"/>
        <v>0</v>
      </c>
      <c r="S139" s="138">
        <v>0</v>
      </c>
      <c r="T139" s="139">
        <f t="shared" si="3"/>
        <v>0</v>
      </c>
      <c r="AR139" s="140" t="s">
        <v>85</v>
      </c>
      <c r="AT139" s="140" t="s">
        <v>159</v>
      </c>
      <c r="AU139" s="140" t="s">
        <v>75</v>
      </c>
      <c r="AY139" s="16" t="s">
        <v>157</v>
      </c>
      <c r="BE139" s="141">
        <f t="shared" si="4"/>
        <v>0</v>
      </c>
      <c r="BF139" s="141">
        <f t="shared" si="5"/>
        <v>0</v>
      </c>
      <c r="BG139" s="141">
        <f t="shared" si="6"/>
        <v>0</v>
      </c>
      <c r="BH139" s="141">
        <f t="shared" si="7"/>
        <v>0</v>
      </c>
      <c r="BI139" s="141">
        <f t="shared" si="8"/>
        <v>0</v>
      </c>
      <c r="BJ139" s="16" t="s">
        <v>75</v>
      </c>
      <c r="BK139" s="141">
        <f t="shared" si="9"/>
        <v>0</v>
      </c>
      <c r="BL139" s="16" t="s">
        <v>85</v>
      </c>
      <c r="BM139" s="140" t="s">
        <v>252</v>
      </c>
    </row>
    <row r="140" spans="2:65" s="1" customFormat="1" ht="16.5" customHeight="1">
      <c r="B140" s="128"/>
      <c r="C140" s="129" t="s">
        <v>202</v>
      </c>
      <c r="D140" s="129" t="s">
        <v>159</v>
      </c>
      <c r="E140" s="130" t="s">
        <v>1018</v>
      </c>
      <c r="F140" s="131" t="s">
        <v>1019</v>
      </c>
      <c r="G140" s="132" t="s">
        <v>443</v>
      </c>
      <c r="H140" s="133">
        <v>1</v>
      </c>
      <c r="I140" s="134">
        <v>0</v>
      </c>
      <c r="J140" s="134">
        <f t="shared" si="0"/>
        <v>0</v>
      </c>
      <c r="K140" s="135"/>
      <c r="L140" s="28"/>
      <c r="M140" s="136" t="s">
        <v>1</v>
      </c>
      <c r="N140" s="137" t="s">
        <v>35</v>
      </c>
      <c r="O140" s="138">
        <v>0</v>
      </c>
      <c r="P140" s="138">
        <f t="shared" si="1"/>
        <v>0</v>
      </c>
      <c r="Q140" s="138">
        <v>0</v>
      </c>
      <c r="R140" s="138">
        <f t="shared" si="2"/>
        <v>0</v>
      </c>
      <c r="S140" s="138">
        <v>0</v>
      </c>
      <c r="T140" s="139">
        <f t="shared" si="3"/>
        <v>0</v>
      </c>
      <c r="AR140" s="140" t="s">
        <v>85</v>
      </c>
      <c r="AT140" s="140" t="s">
        <v>159</v>
      </c>
      <c r="AU140" s="140" t="s">
        <v>75</v>
      </c>
      <c r="AY140" s="16" t="s">
        <v>157</v>
      </c>
      <c r="BE140" s="141">
        <f t="shared" si="4"/>
        <v>0</v>
      </c>
      <c r="BF140" s="141">
        <f t="shared" si="5"/>
        <v>0</v>
      </c>
      <c r="BG140" s="141">
        <f t="shared" si="6"/>
        <v>0</v>
      </c>
      <c r="BH140" s="141">
        <f t="shared" si="7"/>
        <v>0</v>
      </c>
      <c r="BI140" s="141">
        <f t="shared" si="8"/>
        <v>0</v>
      </c>
      <c r="BJ140" s="16" t="s">
        <v>75</v>
      </c>
      <c r="BK140" s="141">
        <f t="shared" si="9"/>
        <v>0</v>
      </c>
      <c r="BL140" s="16" t="s">
        <v>85</v>
      </c>
      <c r="BM140" s="140" t="s">
        <v>257</v>
      </c>
    </row>
    <row r="141" spans="2:65" s="1" customFormat="1" ht="16.5" customHeight="1">
      <c r="B141" s="128"/>
      <c r="C141" s="129" t="s">
        <v>7</v>
      </c>
      <c r="D141" s="129" t="s">
        <v>159</v>
      </c>
      <c r="E141" s="130" t="s">
        <v>1020</v>
      </c>
      <c r="F141" s="131" t="s">
        <v>1021</v>
      </c>
      <c r="G141" s="132" t="s">
        <v>443</v>
      </c>
      <c r="H141" s="133">
        <v>1</v>
      </c>
      <c r="I141" s="134">
        <v>0</v>
      </c>
      <c r="J141" s="134">
        <f t="shared" si="0"/>
        <v>0</v>
      </c>
      <c r="K141" s="135"/>
      <c r="L141" s="28"/>
      <c r="M141" s="136" t="s">
        <v>1</v>
      </c>
      <c r="N141" s="137" t="s">
        <v>35</v>
      </c>
      <c r="O141" s="138">
        <v>0</v>
      </c>
      <c r="P141" s="138">
        <f t="shared" si="1"/>
        <v>0</v>
      </c>
      <c r="Q141" s="138">
        <v>0</v>
      </c>
      <c r="R141" s="138">
        <f t="shared" si="2"/>
        <v>0</v>
      </c>
      <c r="S141" s="138">
        <v>0</v>
      </c>
      <c r="T141" s="139">
        <f t="shared" si="3"/>
        <v>0</v>
      </c>
      <c r="AR141" s="140" t="s">
        <v>85</v>
      </c>
      <c r="AT141" s="140" t="s">
        <v>159</v>
      </c>
      <c r="AU141" s="140" t="s">
        <v>75</v>
      </c>
      <c r="AY141" s="16" t="s">
        <v>157</v>
      </c>
      <c r="BE141" s="141">
        <f t="shared" si="4"/>
        <v>0</v>
      </c>
      <c r="BF141" s="141">
        <f t="shared" si="5"/>
        <v>0</v>
      </c>
      <c r="BG141" s="141">
        <f t="shared" si="6"/>
        <v>0</v>
      </c>
      <c r="BH141" s="141">
        <f t="shared" si="7"/>
        <v>0</v>
      </c>
      <c r="BI141" s="141">
        <f t="shared" si="8"/>
        <v>0</v>
      </c>
      <c r="BJ141" s="16" t="s">
        <v>75</v>
      </c>
      <c r="BK141" s="141">
        <f t="shared" si="9"/>
        <v>0</v>
      </c>
      <c r="BL141" s="16" t="s">
        <v>85</v>
      </c>
      <c r="BM141" s="140" t="s">
        <v>261</v>
      </c>
    </row>
    <row r="142" spans="2:65" s="1" customFormat="1" ht="16.5" customHeight="1">
      <c r="B142" s="128"/>
      <c r="C142" s="129" t="s">
        <v>208</v>
      </c>
      <c r="D142" s="129" t="s">
        <v>159</v>
      </c>
      <c r="E142" s="130" t="s">
        <v>1022</v>
      </c>
      <c r="F142" s="131" t="s">
        <v>1023</v>
      </c>
      <c r="G142" s="132" t="s">
        <v>443</v>
      </c>
      <c r="H142" s="133">
        <v>1</v>
      </c>
      <c r="I142" s="134">
        <v>0</v>
      </c>
      <c r="J142" s="134">
        <f t="shared" si="0"/>
        <v>0</v>
      </c>
      <c r="K142" s="135"/>
      <c r="L142" s="28"/>
      <c r="M142" s="136" t="s">
        <v>1</v>
      </c>
      <c r="N142" s="137" t="s">
        <v>35</v>
      </c>
      <c r="O142" s="138">
        <v>0</v>
      </c>
      <c r="P142" s="138">
        <f t="shared" si="1"/>
        <v>0</v>
      </c>
      <c r="Q142" s="138">
        <v>0</v>
      </c>
      <c r="R142" s="138">
        <f t="shared" si="2"/>
        <v>0</v>
      </c>
      <c r="S142" s="138">
        <v>0</v>
      </c>
      <c r="T142" s="139">
        <f t="shared" si="3"/>
        <v>0</v>
      </c>
      <c r="AR142" s="140" t="s">
        <v>85</v>
      </c>
      <c r="AT142" s="140" t="s">
        <v>159</v>
      </c>
      <c r="AU142" s="140" t="s">
        <v>75</v>
      </c>
      <c r="AY142" s="16" t="s">
        <v>157</v>
      </c>
      <c r="BE142" s="141">
        <f t="shared" si="4"/>
        <v>0</v>
      </c>
      <c r="BF142" s="141">
        <f t="shared" si="5"/>
        <v>0</v>
      </c>
      <c r="BG142" s="141">
        <f t="shared" si="6"/>
        <v>0</v>
      </c>
      <c r="BH142" s="141">
        <f t="shared" si="7"/>
        <v>0</v>
      </c>
      <c r="BI142" s="141">
        <f t="shared" si="8"/>
        <v>0</v>
      </c>
      <c r="BJ142" s="16" t="s">
        <v>75</v>
      </c>
      <c r="BK142" s="141">
        <f t="shared" si="9"/>
        <v>0</v>
      </c>
      <c r="BL142" s="16" t="s">
        <v>85</v>
      </c>
      <c r="BM142" s="140" t="s">
        <v>264</v>
      </c>
    </row>
    <row r="143" spans="2:65" s="1" customFormat="1" ht="16.5" customHeight="1">
      <c r="B143" s="128"/>
      <c r="C143" s="129" t="s">
        <v>265</v>
      </c>
      <c r="D143" s="129" t="s">
        <v>159</v>
      </c>
      <c r="E143" s="130" t="s">
        <v>1024</v>
      </c>
      <c r="F143" s="131" t="s">
        <v>1025</v>
      </c>
      <c r="G143" s="132" t="s">
        <v>443</v>
      </c>
      <c r="H143" s="133">
        <v>1</v>
      </c>
      <c r="I143" s="134">
        <v>0</v>
      </c>
      <c r="J143" s="134">
        <f t="shared" si="0"/>
        <v>0</v>
      </c>
      <c r="K143" s="135"/>
      <c r="L143" s="28"/>
      <c r="M143" s="136" t="s">
        <v>1</v>
      </c>
      <c r="N143" s="137" t="s">
        <v>35</v>
      </c>
      <c r="O143" s="138">
        <v>0</v>
      </c>
      <c r="P143" s="138">
        <f t="shared" si="1"/>
        <v>0</v>
      </c>
      <c r="Q143" s="138">
        <v>0</v>
      </c>
      <c r="R143" s="138">
        <f t="shared" si="2"/>
        <v>0</v>
      </c>
      <c r="S143" s="138">
        <v>0</v>
      </c>
      <c r="T143" s="139">
        <f t="shared" si="3"/>
        <v>0</v>
      </c>
      <c r="AR143" s="140" t="s">
        <v>85</v>
      </c>
      <c r="AT143" s="140" t="s">
        <v>159</v>
      </c>
      <c r="AU143" s="140" t="s">
        <v>75</v>
      </c>
      <c r="AY143" s="16" t="s">
        <v>157</v>
      </c>
      <c r="BE143" s="141">
        <f t="shared" si="4"/>
        <v>0</v>
      </c>
      <c r="BF143" s="141">
        <f t="shared" si="5"/>
        <v>0</v>
      </c>
      <c r="BG143" s="141">
        <f t="shared" si="6"/>
        <v>0</v>
      </c>
      <c r="BH143" s="141">
        <f t="shared" si="7"/>
        <v>0</v>
      </c>
      <c r="BI143" s="141">
        <f t="shared" si="8"/>
        <v>0</v>
      </c>
      <c r="BJ143" s="16" t="s">
        <v>75</v>
      </c>
      <c r="BK143" s="141">
        <f t="shared" si="9"/>
        <v>0</v>
      </c>
      <c r="BL143" s="16" t="s">
        <v>85</v>
      </c>
      <c r="BM143" s="140" t="s">
        <v>269</v>
      </c>
    </row>
    <row r="144" spans="2:65" s="1" customFormat="1" ht="16.5" customHeight="1">
      <c r="B144" s="128"/>
      <c r="C144" s="129" t="s">
        <v>213</v>
      </c>
      <c r="D144" s="129" t="s">
        <v>159</v>
      </c>
      <c r="E144" s="130" t="s">
        <v>1026</v>
      </c>
      <c r="F144" s="131" t="s">
        <v>1027</v>
      </c>
      <c r="G144" s="132" t="s">
        <v>443</v>
      </c>
      <c r="H144" s="133">
        <v>3</v>
      </c>
      <c r="I144" s="134">
        <v>0</v>
      </c>
      <c r="J144" s="134">
        <f t="shared" si="0"/>
        <v>0</v>
      </c>
      <c r="K144" s="135"/>
      <c r="L144" s="28"/>
      <c r="M144" s="136" t="s">
        <v>1</v>
      </c>
      <c r="N144" s="137" t="s">
        <v>35</v>
      </c>
      <c r="O144" s="138">
        <v>0</v>
      </c>
      <c r="P144" s="138">
        <f t="shared" si="1"/>
        <v>0</v>
      </c>
      <c r="Q144" s="138">
        <v>0</v>
      </c>
      <c r="R144" s="138">
        <f t="shared" si="2"/>
        <v>0</v>
      </c>
      <c r="S144" s="138">
        <v>0</v>
      </c>
      <c r="T144" s="139">
        <f t="shared" si="3"/>
        <v>0</v>
      </c>
      <c r="AR144" s="140" t="s">
        <v>85</v>
      </c>
      <c r="AT144" s="140" t="s">
        <v>159</v>
      </c>
      <c r="AU144" s="140" t="s">
        <v>75</v>
      </c>
      <c r="AY144" s="16" t="s">
        <v>157</v>
      </c>
      <c r="BE144" s="141">
        <f t="shared" si="4"/>
        <v>0</v>
      </c>
      <c r="BF144" s="141">
        <f t="shared" si="5"/>
        <v>0</v>
      </c>
      <c r="BG144" s="141">
        <f t="shared" si="6"/>
        <v>0</v>
      </c>
      <c r="BH144" s="141">
        <f t="shared" si="7"/>
        <v>0</v>
      </c>
      <c r="BI144" s="141">
        <f t="shared" si="8"/>
        <v>0</v>
      </c>
      <c r="BJ144" s="16" t="s">
        <v>75</v>
      </c>
      <c r="BK144" s="141">
        <f t="shared" si="9"/>
        <v>0</v>
      </c>
      <c r="BL144" s="16" t="s">
        <v>85</v>
      </c>
      <c r="BM144" s="140" t="s">
        <v>276</v>
      </c>
    </row>
    <row r="145" spans="2:65" s="1" customFormat="1" ht="16.5" customHeight="1">
      <c r="B145" s="128"/>
      <c r="C145" s="129" t="s">
        <v>277</v>
      </c>
      <c r="D145" s="129" t="s">
        <v>159</v>
      </c>
      <c r="E145" s="130" t="s">
        <v>1028</v>
      </c>
      <c r="F145" s="131" t="s">
        <v>1029</v>
      </c>
      <c r="G145" s="132" t="s">
        <v>443</v>
      </c>
      <c r="H145" s="133">
        <v>70</v>
      </c>
      <c r="I145" s="134">
        <v>0</v>
      </c>
      <c r="J145" s="134">
        <f t="shared" si="0"/>
        <v>0</v>
      </c>
      <c r="K145" s="135"/>
      <c r="L145" s="28"/>
      <c r="M145" s="136" t="s">
        <v>1</v>
      </c>
      <c r="N145" s="137" t="s">
        <v>35</v>
      </c>
      <c r="O145" s="138">
        <v>0</v>
      </c>
      <c r="P145" s="138">
        <f t="shared" si="1"/>
        <v>0</v>
      </c>
      <c r="Q145" s="138">
        <v>0</v>
      </c>
      <c r="R145" s="138">
        <f t="shared" si="2"/>
        <v>0</v>
      </c>
      <c r="S145" s="138">
        <v>0</v>
      </c>
      <c r="T145" s="139">
        <f t="shared" si="3"/>
        <v>0</v>
      </c>
      <c r="AR145" s="140" t="s">
        <v>85</v>
      </c>
      <c r="AT145" s="140" t="s">
        <v>159</v>
      </c>
      <c r="AU145" s="140" t="s">
        <v>75</v>
      </c>
      <c r="AY145" s="16" t="s">
        <v>157</v>
      </c>
      <c r="BE145" s="141">
        <f t="shared" si="4"/>
        <v>0</v>
      </c>
      <c r="BF145" s="141">
        <f t="shared" si="5"/>
        <v>0</v>
      </c>
      <c r="BG145" s="141">
        <f t="shared" si="6"/>
        <v>0</v>
      </c>
      <c r="BH145" s="141">
        <f t="shared" si="7"/>
        <v>0</v>
      </c>
      <c r="BI145" s="141">
        <f t="shared" si="8"/>
        <v>0</v>
      </c>
      <c r="BJ145" s="16" t="s">
        <v>75</v>
      </c>
      <c r="BK145" s="141">
        <f t="shared" si="9"/>
        <v>0</v>
      </c>
      <c r="BL145" s="16" t="s">
        <v>85</v>
      </c>
      <c r="BM145" s="140" t="s">
        <v>280</v>
      </c>
    </row>
    <row r="146" spans="2:65" s="1" customFormat="1" ht="16.5" customHeight="1">
      <c r="B146" s="128"/>
      <c r="C146" s="129" t="s">
        <v>218</v>
      </c>
      <c r="D146" s="129" t="s">
        <v>159</v>
      </c>
      <c r="E146" s="130" t="s">
        <v>1030</v>
      </c>
      <c r="F146" s="131" t="s">
        <v>1031</v>
      </c>
      <c r="G146" s="132" t="s">
        <v>443</v>
      </c>
      <c r="H146" s="133">
        <v>4</v>
      </c>
      <c r="I146" s="134">
        <v>0</v>
      </c>
      <c r="J146" s="134">
        <f t="shared" si="0"/>
        <v>0</v>
      </c>
      <c r="K146" s="135"/>
      <c r="L146" s="28"/>
      <c r="M146" s="136" t="s">
        <v>1</v>
      </c>
      <c r="N146" s="137" t="s">
        <v>35</v>
      </c>
      <c r="O146" s="138">
        <v>0</v>
      </c>
      <c r="P146" s="138">
        <f t="shared" si="1"/>
        <v>0</v>
      </c>
      <c r="Q146" s="138">
        <v>0</v>
      </c>
      <c r="R146" s="138">
        <f t="shared" si="2"/>
        <v>0</v>
      </c>
      <c r="S146" s="138">
        <v>0</v>
      </c>
      <c r="T146" s="139">
        <f t="shared" si="3"/>
        <v>0</v>
      </c>
      <c r="AR146" s="140" t="s">
        <v>85</v>
      </c>
      <c r="AT146" s="140" t="s">
        <v>159</v>
      </c>
      <c r="AU146" s="140" t="s">
        <v>75</v>
      </c>
      <c r="AY146" s="16" t="s">
        <v>157</v>
      </c>
      <c r="BE146" s="141">
        <f t="shared" si="4"/>
        <v>0</v>
      </c>
      <c r="BF146" s="141">
        <f t="shared" si="5"/>
        <v>0</v>
      </c>
      <c r="BG146" s="141">
        <f t="shared" si="6"/>
        <v>0</v>
      </c>
      <c r="BH146" s="141">
        <f t="shared" si="7"/>
        <v>0</v>
      </c>
      <c r="BI146" s="141">
        <f t="shared" si="8"/>
        <v>0</v>
      </c>
      <c r="BJ146" s="16" t="s">
        <v>75</v>
      </c>
      <c r="BK146" s="141">
        <f t="shared" si="9"/>
        <v>0</v>
      </c>
      <c r="BL146" s="16" t="s">
        <v>85</v>
      </c>
      <c r="BM146" s="140" t="s">
        <v>285</v>
      </c>
    </row>
    <row r="147" spans="2:65" s="1" customFormat="1" ht="16.5" customHeight="1">
      <c r="B147" s="128"/>
      <c r="C147" s="129" t="s">
        <v>288</v>
      </c>
      <c r="D147" s="129" t="s">
        <v>159</v>
      </c>
      <c r="E147" s="130" t="s">
        <v>1032</v>
      </c>
      <c r="F147" s="131" t="s">
        <v>1033</v>
      </c>
      <c r="G147" s="132" t="s">
        <v>443</v>
      </c>
      <c r="H147" s="133">
        <v>76</v>
      </c>
      <c r="I147" s="134">
        <v>0</v>
      </c>
      <c r="J147" s="134">
        <f t="shared" si="0"/>
        <v>0</v>
      </c>
      <c r="K147" s="135"/>
      <c r="L147" s="28"/>
      <c r="M147" s="136" t="s">
        <v>1</v>
      </c>
      <c r="N147" s="137" t="s">
        <v>35</v>
      </c>
      <c r="O147" s="138">
        <v>0</v>
      </c>
      <c r="P147" s="138">
        <f t="shared" si="1"/>
        <v>0</v>
      </c>
      <c r="Q147" s="138">
        <v>0</v>
      </c>
      <c r="R147" s="138">
        <f t="shared" si="2"/>
        <v>0</v>
      </c>
      <c r="S147" s="138">
        <v>0</v>
      </c>
      <c r="T147" s="139">
        <f t="shared" si="3"/>
        <v>0</v>
      </c>
      <c r="AR147" s="140" t="s">
        <v>85</v>
      </c>
      <c r="AT147" s="140" t="s">
        <v>159</v>
      </c>
      <c r="AU147" s="140" t="s">
        <v>75</v>
      </c>
      <c r="AY147" s="16" t="s">
        <v>157</v>
      </c>
      <c r="BE147" s="141">
        <f t="shared" si="4"/>
        <v>0</v>
      </c>
      <c r="BF147" s="141">
        <f t="shared" si="5"/>
        <v>0</v>
      </c>
      <c r="BG147" s="141">
        <f t="shared" si="6"/>
        <v>0</v>
      </c>
      <c r="BH147" s="141">
        <f t="shared" si="7"/>
        <v>0</v>
      </c>
      <c r="BI147" s="141">
        <f t="shared" si="8"/>
        <v>0</v>
      </c>
      <c r="BJ147" s="16" t="s">
        <v>75</v>
      </c>
      <c r="BK147" s="141">
        <f t="shared" si="9"/>
        <v>0</v>
      </c>
      <c r="BL147" s="16" t="s">
        <v>85</v>
      </c>
      <c r="BM147" s="140" t="s">
        <v>291</v>
      </c>
    </row>
    <row r="148" spans="2:65" s="1" customFormat="1" ht="16.5" customHeight="1">
      <c r="B148" s="128"/>
      <c r="C148" s="129" t="s">
        <v>222</v>
      </c>
      <c r="D148" s="129" t="s">
        <v>159</v>
      </c>
      <c r="E148" s="130" t="s">
        <v>1034</v>
      </c>
      <c r="F148" s="131" t="s">
        <v>1035</v>
      </c>
      <c r="G148" s="132" t="s">
        <v>443</v>
      </c>
      <c r="H148" s="133">
        <v>3</v>
      </c>
      <c r="I148" s="134">
        <v>0</v>
      </c>
      <c r="J148" s="134">
        <f t="shared" si="0"/>
        <v>0</v>
      </c>
      <c r="K148" s="135"/>
      <c r="L148" s="28"/>
      <c r="M148" s="136" t="s">
        <v>1</v>
      </c>
      <c r="N148" s="137" t="s">
        <v>35</v>
      </c>
      <c r="O148" s="138">
        <v>0</v>
      </c>
      <c r="P148" s="138">
        <f t="shared" si="1"/>
        <v>0</v>
      </c>
      <c r="Q148" s="138">
        <v>0</v>
      </c>
      <c r="R148" s="138">
        <f t="shared" si="2"/>
        <v>0</v>
      </c>
      <c r="S148" s="138">
        <v>0</v>
      </c>
      <c r="T148" s="139">
        <f t="shared" si="3"/>
        <v>0</v>
      </c>
      <c r="AR148" s="140" t="s">
        <v>85</v>
      </c>
      <c r="AT148" s="140" t="s">
        <v>159</v>
      </c>
      <c r="AU148" s="140" t="s">
        <v>75</v>
      </c>
      <c r="AY148" s="16" t="s">
        <v>157</v>
      </c>
      <c r="BE148" s="141">
        <f t="shared" si="4"/>
        <v>0</v>
      </c>
      <c r="BF148" s="141">
        <f t="shared" si="5"/>
        <v>0</v>
      </c>
      <c r="BG148" s="141">
        <f t="shared" si="6"/>
        <v>0</v>
      </c>
      <c r="BH148" s="141">
        <f t="shared" si="7"/>
        <v>0</v>
      </c>
      <c r="BI148" s="141">
        <f t="shared" si="8"/>
        <v>0</v>
      </c>
      <c r="BJ148" s="16" t="s">
        <v>75</v>
      </c>
      <c r="BK148" s="141">
        <f t="shared" si="9"/>
        <v>0</v>
      </c>
      <c r="BL148" s="16" t="s">
        <v>85</v>
      </c>
      <c r="BM148" s="140" t="s">
        <v>294</v>
      </c>
    </row>
    <row r="149" spans="2:65" s="1" customFormat="1" ht="16.5" customHeight="1">
      <c r="B149" s="128"/>
      <c r="C149" s="129" t="s">
        <v>297</v>
      </c>
      <c r="D149" s="129" t="s">
        <v>159</v>
      </c>
      <c r="E149" s="130" t="s">
        <v>1036</v>
      </c>
      <c r="F149" s="131" t="s">
        <v>1037</v>
      </c>
      <c r="G149" s="132" t="s">
        <v>234</v>
      </c>
      <c r="H149" s="133">
        <v>120</v>
      </c>
      <c r="I149" s="134">
        <v>0</v>
      </c>
      <c r="J149" s="134">
        <f t="shared" si="0"/>
        <v>0</v>
      </c>
      <c r="K149" s="135"/>
      <c r="L149" s="28"/>
      <c r="M149" s="136" t="s">
        <v>1</v>
      </c>
      <c r="N149" s="137" t="s">
        <v>35</v>
      </c>
      <c r="O149" s="138">
        <v>0</v>
      </c>
      <c r="P149" s="138">
        <f t="shared" si="1"/>
        <v>0</v>
      </c>
      <c r="Q149" s="138">
        <v>0</v>
      </c>
      <c r="R149" s="138">
        <f t="shared" si="2"/>
        <v>0</v>
      </c>
      <c r="S149" s="138">
        <v>0</v>
      </c>
      <c r="T149" s="139">
        <f t="shared" si="3"/>
        <v>0</v>
      </c>
      <c r="AR149" s="140" t="s">
        <v>85</v>
      </c>
      <c r="AT149" s="140" t="s">
        <v>159</v>
      </c>
      <c r="AU149" s="140" t="s">
        <v>75</v>
      </c>
      <c r="AY149" s="16" t="s">
        <v>157</v>
      </c>
      <c r="BE149" s="141">
        <f t="shared" si="4"/>
        <v>0</v>
      </c>
      <c r="BF149" s="141">
        <f t="shared" si="5"/>
        <v>0</v>
      </c>
      <c r="BG149" s="141">
        <f t="shared" si="6"/>
        <v>0</v>
      </c>
      <c r="BH149" s="141">
        <f t="shared" si="7"/>
        <v>0</v>
      </c>
      <c r="BI149" s="141">
        <f t="shared" si="8"/>
        <v>0</v>
      </c>
      <c r="BJ149" s="16" t="s">
        <v>75</v>
      </c>
      <c r="BK149" s="141">
        <f t="shared" si="9"/>
        <v>0</v>
      </c>
      <c r="BL149" s="16" t="s">
        <v>85</v>
      </c>
      <c r="BM149" s="140" t="s">
        <v>300</v>
      </c>
    </row>
    <row r="150" spans="2:65" s="1" customFormat="1" ht="16.5" customHeight="1">
      <c r="B150" s="128"/>
      <c r="C150" s="129" t="s">
        <v>229</v>
      </c>
      <c r="D150" s="129" t="s">
        <v>159</v>
      </c>
      <c r="E150" s="130" t="s">
        <v>1038</v>
      </c>
      <c r="F150" s="131" t="s">
        <v>1039</v>
      </c>
      <c r="G150" s="132" t="s">
        <v>234</v>
      </c>
      <c r="H150" s="133">
        <v>35</v>
      </c>
      <c r="I150" s="134">
        <v>0</v>
      </c>
      <c r="J150" s="134">
        <f t="shared" si="0"/>
        <v>0</v>
      </c>
      <c r="K150" s="135"/>
      <c r="L150" s="28"/>
      <c r="M150" s="136" t="s">
        <v>1</v>
      </c>
      <c r="N150" s="137" t="s">
        <v>35</v>
      </c>
      <c r="O150" s="138">
        <v>0</v>
      </c>
      <c r="P150" s="138">
        <f t="shared" si="1"/>
        <v>0</v>
      </c>
      <c r="Q150" s="138">
        <v>0</v>
      </c>
      <c r="R150" s="138">
        <f t="shared" si="2"/>
        <v>0</v>
      </c>
      <c r="S150" s="138">
        <v>0</v>
      </c>
      <c r="T150" s="139">
        <f t="shared" si="3"/>
        <v>0</v>
      </c>
      <c r="AR150" s="140" t="s">
        <v>85</v>
      </c>
      <c r="AT150" s="140" t="s">
        <v>159</v>
      </c>
      <c r="AU150" s="140" t="s">
        <v>75</v>
      </c>
      <c r="AY150" s="16" t="s">
        <v>157</v>
      </c>
      <c r="BE150" s="141">
        <f t="shared" si="4"/>
        <v>0</v>
      </c>
      <c r="BF150" s="141">
        <f t="shared" si="5"/>
        <v>0</v>
      </c>
      <c r="BG150" s="141">
        <f t="shared" si="6"/>
        <v>0</v>
      </c>
      <c r="BH150" s="141">
        <f t="shared" si="7"/>
        <v>0</v>
      </c>
      <c r="BI150" s="141">
        <f t="shared" si="8"/>
        <v>0</v>
      </c>
      <c r="BJ150" s="16" t="s">
        <v>75</v>
      </c>
      <c r="BK150" s="141">
        <f t="shared" si="9"/>
        <v>0</v>
      </c>
      <c r="BL150" s="16" t="s">
        <v>85</v>
      </c>
      <c r="BM150" s="140" t="s">
        <v>303</v>
      </c>
    </row>
    <row r="151" spans="2:65" s="1" customFormat="1" ht="16.5" customHeight="1">
      <c r="B151" s="128"/>
      <c r="C151" s="129" t="s">
        <v>304</v>
      </c>
      <c r="D151" s="129" t="s">
        <v>159</v>
      </c>
      <c r="E151" s="130" t="s">
        <v>1040</v>
      </c>
      <c r="F151" s="131" t="s">
        <v>1041</v>
      </c>
      <c r="G151" s="132" t="s">
        <v>234</v>
      </c>
      <c r="H151" s="133">
        <v>12</v>
      </c>
      <c r="I151" s="134">
        <v>0</v>
      </c>
      <c r="J151" s="134">
        <f t="shared" si="0"/>
        <v>0</v>
      </c>
      <c r="K151" s="135"/>
      <c r="L151" s="28"/>
      <c r="M151" s="136" t="s">
        <v>1</v>
      </c>
      <c r="N151" s="137" t="s">
        <v>35</v>
      </c>
      <c r="O151" s="138">
        <v>0</v>
      </c>
      <c r="P151" s="138">
        <f t="shared" si="1"/>
        <v>0</v>
      </c>
      <c r="Q151" s="138">
        <v>0</v>
      </c>
      <c r="R151" s="138">
        <f t="shared" si="2"/>
        <v>0</v>
      </c>
      <c r="S151" s="138">
        <v>0</v>
      </c>
      <c r="T151" s="139">
        <f t="shared" si="3"/>
        <v>0</v>
      </c>
      <c r="AR151" s="140" t="s">
        <v>85</v>
      </c>
      <c r="AT151" s="140" t="s">
        <v>159</v>
      </c>
      <c r="AU151" s="140" t="s">
        <v>75</v>
      </c>
      <c r="AY151" s="16" t="s">
        <v>157</v>
      </c>
      <c r="BE151" s="141">
        <f t="shared" si="4"/>
        <v>0</v>
      </c>
      <c r="BF151" s="141">
        <f t="shared" si="5"/>
        <v>0</v>
      </c>
      <c r="BG151" s="141">
        <f t="shared" si="6"/>
        <v>0</v>
      </c>
      <c r="BH151" s="141">
        <f t="shared" si="7"/>
        <v>0</v>
      </c>
      <c r="BI151" s="141">
        <f t="shared" si="8"/>
        <v>0</v>
      </c>
      <c r="BJ151" s="16" t="s">
        <v>75</v>
      </c>
      <c r="BK151" s="141">
        <f t="shared" si="9"/>
        <v>0</v>
      </c>
      <c r="BL151" s="16" t="s">
        <v>85</v>
      </c>
      <c r="BM151" s="140" t="s">
        <v>307</v>
      </c>
    </row>
    <row r="152" spans="2:65" s="1" customFormat="1" ht="16.5" customHeight="1">
      <c r="B152" s="128"/>
      <c r="C152" s="129" t="s">
        <v>235</v>
      </c>
      <c r="D152" s="129" t="s">
        <v>159</v>
      </c>
      <c r="E152" s="130" t="s">
        <v>1042</v>
      </c>
      <c r="F152" s="131" t="s">
        <v>1043</v>
      </c>
      <c r="G152" s="132" t="s">
        <v>356</v>
      </c>
      <c r="H152" s="133">
        <v>5</v>
      </c>
      <c r="I152" s="134">
        <v>0</v>
      </c>
      <c r="J152" s="134">
        <f t="shared" si="0"/>
        <v>0</v>
      </c>
      <c r="K152" s="135"/>
      <c r="L152" s="28"/>
      <c r="M152" s="136" t="s">
        <v>1</v>
      </c>
      <c r="N152" s="137" t="s">
        <v>35</v>
      </c>
      <c r="O152" s="138">
        <v>0</v>
      </c>
      <c r="P152" s="138">
        <f t="shared" si="1"/>
        <v>0</v>
      </c>
      <c r="Q152" s="138">
        <v>0</v>
      </c>
      <c r="R152" s="138">
        <f t="shared" si="2"/>
        <v>0</v>
      </c>
      <c r="S152" s="138">
        <v>0</v>
      </c>
      <c r="T152" s="139">
        <f t="shared" si="3"/>
        <v>0</v>
      </c>
      <c r="AR152" s="140" t="s">
        <v>85</v>
      </c>
      <c r="AT152" s="140" t="s">
        <v>159</v>
      </c>
      <c r="AU152" s="140" t="s">
        <v>75</v>
      </c>
      <c r="AY152" s="16" t="s">
        <v>157</v>
      </c>
      <c r="BE152" s="141">
        <f t="shared" si="4"/>
        <v>0</v>
      </c>
      <c r="BF152" s="141">
        <f t="shared" si="5"/>
        <v>0</v>
      </c>
      <c r="BG152" s="141">
        <f t="shared" si="6"/>
        <v>0</v>
      </c>
      <c r="BH152" s="141">
        <f t="shared" si="7"/>
        <v>0</v>
      </c>
      <c r="BI152" s="141">
        <f t="shared" si="8"/>
        <v>0</v>
      </c>
      <c r="BJ152" s="16" t="s">
        <v>75</v>
      </c>
      <c r="BK152" s="141">
        <f t="shared" si="9"/>
        <v>0</v>
      </c>
      <c r="BL152" s="16" t="s">
        <v>85</v>
      </c>
      <c r="BM152" s="140" t="s">
        <v>310</v>
      </c>
    </row>
    <row r="153" spans="2:65" s="1" customFormat="1" ht="16.5" customHeight="1">
      <c r="B153" s="128"/>
      <c r="C153" s="129" t="s">
        <v>312</v>
      </c>
      <c r="D153" s="129" t="s">
        <v>159</v>
      </c>
      <c r="E153" s="130" t="s">
        <v>1044</v>
      </c>
      <c r="F153" s="131" t="s">
        <v>1045</v>
      </c>
      <c r="G153" s="132" t="s">
        <v>443</v>
      </c>
      <c r="H153" s="133">
        <v>1</v>
      </c>
      <c r="I153" s="134"/>
      <c r="J153" s="134">
        <f t="shared" si="0"/>
        <v>0</v>
      </c>
      <c r="K153" s="135"/>
      <c r="L153" s="28"/>
      <c r="M153" s="136" t="s">
        <v>1</v>
      </c>
      <c r="N153" s="137" t="s">
        <v>35</v>
      </c>
      <c r="O153" s="138">
        <v>0</v>
      </c>
      <c r="P153" s="138">
        <f t="shared" si="1"/>
        <v>0</v>
      </c>
      <c r="Q153" s="138">
        <v>0</v>
      </c>
      <c r="R153" s="138">
        <f t="shared" si="2"/>
        <v>0</v>
      </c>
      <c r="S153" s="138">
        <v>0</v>
      </c>
      <c r="T153" s="139">
        <f t="shared" si="3"/>
        <v>0</v>
      </c>
      <c r="AR153" s="140" t="s">
        <v>85</v>
      </c>
      <c r="AT153" s="140" t="s">
        <v>159</v>
      </c>
      <c r="AU153" s="140" t="s">
        <v>75</v>
      </c>
      <c r="AY153" s="16" t="s">
        <v>157</v>
      </c>
      <c r="BE153" s="141">
        <f t="shared" si="4"/>
        <v>0</v>
      </c>
      <c r="BF153" s="141">
        <f t="shared" si="5"/>
        <v>0</v>
      </c>
      <c r="BG153" s="141">
        <f t="shared" si="6"/>
        <v>0</v>
      </c>
      <c r="BH153" s="141">
        <f t="shared" si="7"/>
        <v>0</v>
      </c>
      <c r="BI153" s="141">
        <f t="shared" si="8"/>
        <v>0</v>
      </c>
      <c r="BJ153" s="16" t="s">
        <v>75</v>
      </c>
      <c r="BK153" s="141">
        <f t="shared" si="9"/>
        <v>0</v>
      </c>
      <c r="BL153" s="16" t="s">
        <v>85</v>
      </c>
      <c r="BM153" s="140" t="s">
        <v>315</v>
      </c>
    </row>
    <row r="154" spans="2:65" s="11" customFormat="1" ht="25.95" customHeight="1">
      <c r="B154" s="117"/>
      <c r="D154" s="118" t="s">
        <v>69</v>
      </c>
      <c r="E154" s="119" t="s">
        <v>1046</v>
      </c>
      <c r="F154" s="119" t="s">
        <v>1047</v>
      </c>
      <c r="J154" s="120">
        <f>BK154</f>
        <v>0</v>
      </c>
      <c r="L154" s="117"/>
      <c r="M154" s="121"/>
      <c r="P154" s="122">
        <f>SUM(P155:P160)</f>
        <v>0</v>
      </c>
      <c r="R154" s="122">
        <f>SUM(R155:R160)</f>
        <v>0</v>
      </c>
      <c r="T154" s="123">
        <f>SUM(T155:T160)</f>
        <v>0</v>
      </c>
      <c r="AR154" s="118" t="s">
        <v>75</v>
      </c>
      <c r="AT154" s="124" t="s">
        <v>69</v>
      </c>
      <c r="AU154" s="124" t="s">
        <v>70</v>
      </c>
      <c r="AY154" s="118" t="s">
        <v>157</v>
      </c>
      <c r="BK154" s="125">
        <f>SUM(BK155:BK160)</f>
        <v>0</v>
      </c>
    </row>
    <row r="155" spans="2:65" s="1" customFormat="1" ht="16.5" customHeight="1">
      <c r="B155" s="128"/>
      <c r="C155" s="129" t="s">
        <v>242</v>
      </c>
      <c r="D155" s="129" t="s">
        <v>159</v>
      </c>
      <c r="E155" s="130" t="s">
        <v>1048</v>
      </c>
      <c r="F155" s="131" t="s">
        <v>1049</v>
      </c>
      <c r="G155" s="132" t="s">
        <v>443</v>
      </c>
      <c r="H155" s="133">
        <v>10</v>
      </c>
      <c r="I155" s="134">
        <v>0</v>
      </c>
      <c r="J155" s="134">
        <f t="shared" ref="J155:J160" si="10">ROUND(I155*H155,2)</f>
        <v>0</v>
      </c>
      <c r="K155" s="135"/>
      <c r="L155" s="28"/>
      <c r="M155" s="136" t="s">
        <v>1</v>
      </c>
      <c r="N155" s="137" t="s">
        <v>35</v>
      </c>
      <c r="O155" s="138">
        <v>0</v>
      </c>
      <c r="P155" s="138">
        <f t="shared" ref="P155:P160" si="11">O155*H155</f>
        <v>0</v>
      </c>
      <c r="Q155" s="138">
        <v>0</v>
      </c>
      <c r="R155" s="138">
        <f t="shared" ref="R155:R160" si="12">Q155*H155</f>
        <v>0</v>
      </c>
      <c r="S155" s="138">
        <v>0</v>
      </c>
      <c r="T155" s="139">
        <f t="shared" ref="T155:T160" si="13">S155*H155</f>
        <v>0</v>
      </c>
      <c r="AR155" s="140" t="s">
        <v>85</v>
      </c>
      <c r="AT155" s="140" t="s">
        <v>159</v>
      </c>
      <c r="AU155" s="140" t="s">
        <v>75</v>
      </c>
      <c r="AY155" s="16" t="s">
        <v>157</v>
      </c>
      <c r="BE155" s="141">
        <f t="shared" ref="BE155:BE160" si="14">IF(N155="základní",J155,0)</f>
        <v>0</v>
      </c>
      <c r="BF155" s="141">
        <f t="shared" ref="BF155:BF160" si="15">IF(N155="snížená",J155,0)</f>
        <v>0</v>
      </c>
      <c r="BG155" s="141">
        <f t="shared" ref="BG155:BG160" si="16">IF(N155="zákl. přenesená",J155,0)</f>
        <v>0</v>
      </c>
      <c r="BH155" s="141">
        <f t="shared" ref="BH155:BH160" si="17">IF(N155="sníž. přenesená",J155,0)</f>
        <v>0</v>
      </c>
      <c r="BI155" s="141">
        <f t="shared" ref="BI155:BI160" si="18">IF(N155="nulová",J155,0)</f>
        <v>0</v>
      </c>
      <c r="BJ155" s="16" t="s">
        <v>75</v>
      </c>
      <c r="BK155" s="141">
        <f t="shared" ref="BK155:BK160" si="19">ROUND(I155*H155,2)</f>
        <v>0</v>
      </c>
      <c r="BL155" s="16" t="s">
        <v>85</v>
      </c>
      <c r="BM155" s="140" t="s">
        <v>320</v>
      </c>
    </row>
    <row r="156" spans="2:65" s="1" customFormat="1" ht="16.5" customHeight="1">
      <c r="B156" s="128"/>
      <c r="C156" s="129" t="s">
        <v>325</v>
      </c>
      <c r="D156" s="129" t="s">
        <v>159</v>
      </c>
      <c r="E156" s="130" t="s">
        <v>1050</v>
      </c>
      <c r="F156" s="131" t="s">
        <v>1051</v>
      </c>
      <c r="G156" s="132" t="s">
        <v>443</v>
      </c>
      <c r="H156" s="133">
        <v>5</v>
      </c>
      <c r="I156" s="134">
        <v>0</v>
      </c>
      <c r="J156" s="134">
        <f t="shared" si="10"/>
        <v>0</v>
      </c>
      <c r="K156" s="135"/>
      <c r="L156" s="28"/>
      <c r="M156" s="136" t="s">
        <v>1</v>
      </c>
      <c r="N156" s="137" t="s">
        <v>35</v>
      </c>
      <c r="O156" s="138">
        <v>0</v>
      </c>
      <c r="P156" s="138">
        <f t="shared" si="11"/>
        <v>0</v>
      </c>
      <c r="Q156" s="138">
        <v>0</v>
      </c>
      <c r="R156" s="138">
        <f t="shared" si="12"/>
        <v>0</v>
      </c>
      <c r="S156" s="138">
        <v>0</v>
      </c>
      <c r="T156" s="139">
        <f t="shared" si="13"/>
        <v>0</v>
      </c>
      <c r="AR156" s="140" t="s">
        <v>85</v>
      </c>
      <c r="AT156" s="140" t="s">
        <v>159</v>
      </c>
      <c r="AU156" s="140" t="s">
        <v>75</v>
      </c>
      <c r="AY156" s="16" t="s">
        <v>157</v>
      </c>
      <c r="BE156" s="141">
        <f t="shared" si="14"/>
        <v>0</v>
      </c>
      <c r="BF156" s="141">
        <f t="shared" si="15"/>
        <v>0</v>
      </c>
      <c r="BG156" s="141">
        <f t="shared" si="16"/>
        <v>0</v>
      </c>
      <c r="BH156" s="141">
        <f t="shared" si="17"/>
        <v>0</v>
      </c>
      <c r="BI156" s="141">
        <f t="shared" si="18"/>
        <v>0</v>
      </c>
      <c r="BJ156" s="16" t="s">
        <v>75</v>
      </c>
      <c r="BK156" s="141">
        <f t="shared" si="19"/>
        <v>0</v>
      </c>
      <c r="BL156" s="16" t="s">
        <v>85</v>
      </c>
      <c r="BM156" s="140" t="s">
        <v>328</v>
      </c>
    </row>
    <row r="157" spans="2:65" s="1" customFormat="1" ht="16.5" customHeight="1">
      <c r="B157" s="128"/>
      <c r="C157" s="129" t="s">
        <v>247</v>
      </c>
      <c r="D157" s="129" t="s">
        <v>159</v>
      </c>
      <c r="E157" s="130" t="s">
        <v>1052</v>
      </c>
      <c r="F157" s="131" t="s">
        <v>1053</v>
      </c>
      <c r="G157" s="132" t="s">
        <v>443</v>
      </c>
      <c r="H157" s="133">
        <v>35</v>
      </c>
      <c r="I157" s="134">
        <v>0</v>
      </c>
      <c r="J157" s="134">
        <f t="shared" si="10"/>
        <v>0</v>
      </c>
      <c r="K157" s="135"/>
      <c r="L157" s="28"/>
      <c r="M157" s="136" t="s">
        <v>1</v>
      </c>
      <c r="N157" s="137" t="s">
        <v>35</v>
      </c>
      <c r="O157" s="138">
        <v>0</v>
      </c>
      <c r="P157" s="138">
        <f t="shared" si="11"/>
        <v>0</v>
      </c>
      <c r="Q157" s="138">
        <v>0</v>
      </c>
      <c r="R157" s="138">
        <f t="shared" si="12"/>
        <v>0</v>
      </c>
      <c r="S157" s="138">
        <v>0</v>
      </c>
      <c r="T157" s="139">
        <f t="shared" si="13"/>
        <v>0</v>
      </c>
      <c r="AR157" s="140" t="s">
        <v>85</v>
      </c>
      <c r="AT157" s="140" t="s">
        <v>159</v>
      </c>
      <c r="AU157" s="140" t="s">
        <v>75</v>
      </c>
      <c r="AY157" s="16" t="s">
        <v>157</v>
      </c>
      <c r="BE157" s="141">
        <f t="shared" si="14"/>
        <v>0</v>
      </c>
      <c r="BF157" s="141">
        <f t="shared" si="15"/>
        <v>0</v>
      </c>
      <c r="BG157" s="141">
        <f t="shared" si="16"/>
        <v>0</v>
      </c>
      <c r="BH157" s="141">
        <f t="shared" si="17"/>
        <v>0</v>
      </c>
      <c r="BI157" s="141">
        <f t="shared" si="18"/>
        <v>0</v>
      </c>
      <c r="BJ157" s="16" t="s">
        <v>75</v>
      </c>
      <c r="BK157" s="141">
        <f t="shared" si="19"/>
        <v>0</v>
      </c>
      <c r="BL157" s="16" t="s">
        <v>85</v>
      </c>
      <c r="BM157" s="140" t="s">
        <v>342</v>
      </c>
    </row>
    <row r="158" spans="2:65" s="1" customFormat="1" ht="16.5" customHeight="1">
      <c r="B158" s="128"/>
      <c r="C158" s="129" t="s">
        <v>344</v>
      </c>
      <c r="D158" s="129" t="s">
        <v>159</v>
      </c>
      <c r="E158" s="130" t="s">
        <v>1054</v>
      </c>
      <c r="F158" s="131" t="s">
        <v>1055</v>
      </c>
      <c r="G158" s="132" t="s">
        <v>443</v>
      </c>
      <c r="H158" s="133">
        <v>1</v>
      </c>
      <c r="I158" s="134">
        <v>0</v>
      </c>
      <c r="J158" s="134">
        <f t="shared" si="10"/>
        <v>0</v>
      </c>
      <c r="K158" s="135"/>
      <c r="L158" s="28"/>
      <c r="M158" s="136" t="s">
        <v>1</v>
      </c>
      <c r="N158" s="137" t="s">
        <v>35</v>
      </c>
      <c r="O158" s="138">
        <v>0</v>
      </c>
      <c r="P158" s="138">
        <f t="shared" si="11"/>
        <v>0</v>
      </c>
      <c r="Q158" s="138">
        <v>0</v>
      </c>
      <c r="R158" s="138">
        <f t="shared" si="12"/>
        <v>0</v>
      </c>
      <c r="S158" s="138">
        <v>0</v>
      </c>
      <c r="T158" s="139">
        <f t="shared" si="13"/>
        <v>0</v>
      </c>
      <c r="AR158" s="140" t="s">
        <v>85</v>
      </c>
      <c r="AT158" s="140" t="s">
        <v>159</v>
      </c>
      <c r="AU158" s="140" t="s">
        <v>75</v>
      </c>
      <c r="AY158" s="16" t="s">
        <v>157</v>
      </c>
      <c r="BE158" s="141">
        <f t="shared" si="14"/>
        <v>0</v>
      </c>
      <c r="BF158" s="141">
        <f t="shared" si="15"/>
        <v>0</v>
      </c>
      <c r="BG158" s="141">
        <f t="shared" si="16"/>
        <v>0</v>
      </c>
      <c r="BH158" s="141">
        <f t="shared" si="17"/>
        <v>0</v>
      </c>
      <c r="BI158" s="141">
        <f t="shared" si="18"/>
        <v>0</v>
      </c>
      <c r="BJ158" s="16" t="s">
        <v>75</v>
      </c>
      <c r="BK158" s="141">
        <f t="shared" si="19"/>
        <v>0</v>
      </c>
      <c r="BL158" s="16" t="s">
        <v>85</v>
      </c>
      <c r="BM158" s="140" t="s">
        <v>347</v>
      </c>
    </row>
    <row r="159" spans="2:65" s="1" customFormat="1" ht="16.5" customHeight="1">
      <c r="B159" s="128"/>
      <c r="C159" s="129" t="s">
        <v>252</v>
      </c>
      <c r="D159" s="129" t="s">
        <v>159</v>
      </c>
      <c r="E159" s="130" t="s">
        <v>1042</v>
      </c>
      <c r="F159" s="131" t="s">
        <v>1043</v>
      </c>
      <c r="G159" s="132" t="s">
        <v>356</v>
      </c>
      <c r="H159" s="133">
        <v>10</v>
      </c>
      <c r="I159" s="134">
        <v>0</v>
      </c>
      <c r="J159" s="134">
        <f t="shared" si="10"/>
        <v>0</v>
      </c>
      <c r="K159" s="135"/>
      <c r="L159" s="28"/>
      <c r="M159" s="136" t="s">
        <v>1</v>
      </c>
      <c r="N159" s="137" t="s">
        <v>35</v>
      </c>
      <c r="O159" s="138">
        <v>0</v>
      </c>
      <c r="P159" s="138">
        <f t="shared" si="11"/>
        <v>0</v>
      </c>
      <c r="Q159" s="138">
        <v>0</v>
      </c>
      <c r="R159" s="138">
        <f t="shared" si="12"/>
        <v>0</v>
      </c>
      <c r="S159" s="138">
        <v>0</v>
      </c>
      <c r="T159" s="139">
        <f t="shared" si="13"/>
        <v>0</v>
      </c>
      <c r="AR159" s="140" t="s">
        <v>85</v>
      </c>
      <c r="AT159" s="140" t="s">
        <v>159</v>
      </c>
      <c r="AU159" s="140" t="s">
        <v>75</v>
      </c>
      <c r="AY159" s="16" t="s">
        <v>157</v>
      </c>
      <c r="BE159" s="141">
        <f t="shared" si="14"/>
        <v>0</v>
      </c>
      <c r="BF159" s="141">
        <f t="shared" si="15"/>
        <v>0</v>
      </c>
      <c r="BG159" s="141">
        <f t="shared" si="16"/>
        <v>0</v>
      </c>
      <c r="BH159" s="141">
        <f t="shared" si="17"/>
        <v>0</v>
      </c>
      <c r="BI159" s="141">
        <f t="shared" si="18"/>
        <v>0</v>
      </c>
      <c r="BJ159" s="16" t="s">
        <v>75</v>
      </c>
      <c r="BK159" s="141">
        <f t="shared" si="19"/>
        <v>0</v>
      </c>
      <c r="BL159" s="16" t="s">
        <v>85</v>
      </c>
      <c r="BM159" s="140" t="s">
        <v>350</v>
      </c>
    </row>
    <row r="160" spans="2:65" s="1" customFormat="1" ht="16.5" customHeight="1">
      <c r="B160" s="128"/>
      <c r="C160" s="129" t="s">
        <v>353</v>
      </c>
      <c r="D160" s="129" t="s">
        <v>159</v>
      </c>
      <c r="E160" s="130" t="s">
        <v>1056</v>
      </c>
      <c r="F160" s="131" t="s">
        <v>1057</v>
      </c>
      <c r="G160" s="132" t="s">
        <v>361</v>
      </c>
      <c r="H160" s="133">
        <v>1</v>
      </c>
      <c r="I160" s="134"/>
      <c r="J160" s="134">
        <f t="shared" si="10"/>
        <v>0</v>
      </c>
      <c r="K160" s="135"/>
      <c r="L160" s="28"/>
      <c r="M160" s="136" t="s">
        <v>1</v>
      </c>
      <c r="N160" s="137" t="s">
        <v>35</v>
      </c>
      <c r="O160" s="138">
        <v>0</v>
      </c>
      <c r="P160" s="138">
        <f t="shared" si="11"/>
        <v>0</v>
      </c>
      <c r="Q160" s="138">
        <v>0</v>
      </c>
      <c r="R160" s="138">
        <f t="shared" si="12"/>
        <v>0</v>
      </c>
      <c r="S160" s="138">
        <v>0</v>
      </c>
      <c r="T160" s="139">
        <f t="shared" si="13"/>
        <v>0</v>
      </c>
      <c r="AR160" s="140" t="s">
        <v>85</v>
      </c>
      <c r="AT160" s="140" t="s">
        <v>159</v>
      </c>
      <c r="AU160" s="140" t="s">
        <v>75</v>
      </c>
      <c r="AY160" s="16" t="s">
        <v>157</v>
      </c>
      <c r="BE160" s="141">
        <f t="shared" si="14"/>
        <v>0</v>
      </c>
      <c r="BF160" s="141">
        <f t="shared" si="15"/>
        <v>0</v>
      </c>
      <c r="BG160" s="141">
        <f t="shared" si="16"/>
        <v>0</v>
      </c>
      <c r="BH160" s="141">
        <f t="shared" si="17"/>
        <v>0</v>
      </c>
      <c r="BI160" s="141">
        <f t="shared" si="18"/>
        <v>0</v>
      </c>
      <c r="BJ160" s="16" t="s">
        <v>75</v>
      </c>
      <c r="BK160" s="141">
        <f t="shared" si="19"/>
        <v>0</v>
      </c>
      <c r="BL160" s="16" t="s">
        <v>85</v>
      </c>
      <c r="BM160" s="140" t="s">
        <v>357</v>
      </c>
    </row>
    <row r="161" spans="2:65" s="11" customFormat="1" ht="25.95" customHeight="1">
      <c r="B161" s="117"/>
      <c r="D161" s="118" t="s">
        <v>69</v>
      </c>
      <c r="E161" s="119" t="s">
        <v>1058</v>
      </c>
      <c r="F161" s="119" t="s">
        <v>1059</v>
      </c>
      <c r="J161" s="120">
        <f>BK161</f>
        <v>0</v>
      </c>
      <c r="L161" s="117"/>
      <c r="M161" s="121"/>
      <c r="P161" s="122">
        <f>SUM(P162:P232)</f>
        <v>0</v>
      </c>
      <c r="R161" s="122">
        <f>SUM(R162:R232)</f>
        <v>0</v>
      </c>
      <c r="T161" s="123">
        <f>SUM(T162:T232)</f>
        <v>0</v>
      </c>
      <c r="AR161" s="118" t="s">
        <v>75</v>
      </c>
      <c r="AT161" s="124" t="s">
        <v>69</v>
      </c>
      <c r="AU161" s="124" t="s">
        <v>70</v>
      </c>
      <c r="AY161" s="118" t="s">
        <v>157</v>
      </c>
      <c r="BK161" s="125">
        <f>SUM(BK162:BK232)</f>
        <v>0</v>
      </c>
    </row>
    <row r="162" spans="2:65" s="1" customFormat="1" ht="16.5" customHeight="1">
      <c r="B162" s="128"/>
      <c r="C162" s="129" t="s">
        <v>257</v>
      </c>
      <c r="D162" s="129" t="s">
        <v>159</v>
      </c>
      <c r="E162" s="130" t="s">
        <v>1060</v>
      </c>
      <c r="F162" s="131" t="s">
        <v>1061</v>
      </c>
      <c r="G162" s="132" t="s">
        <v>234</v>
      </c>
      <c r="H162" s="133">
        <v>3100</v>
      </c>
      <c r="I162" s="134"/>
      <c r="J162" s="134">
        <f t="shared" ref="J162:J193" si="20">ROUND(I162*H162,2)</f>
        <v>0</v>
      </c>
      <c r="K162" s="135"/>
      <c r="L162" s="28"/>
      <c r="M162" s="136" t="s">
        <v>1</v>
      </c>
      <c r="N162" s="137" t="s">
        <v>35</v>
      </c>
      <c r="O162" s="138">
        <v>0</v>
      </c>
      <c r="P162" s="138">
        <f t="shared" ref="P162:P193" si="21">O162*H162</f>
        <v>0</v>
      </c>
      <c r="Q162" s="138">
        <v>0</v>
      </c>
      <c r="R162" s="138">
        <f t="shared" ref="R162:R193" si="22">Q162*H162</f>
        <v>0</v>
      </c>
      <c r="S162" s="138">
        <v>0</v>
      </c>
      <c r="T162" s="139">
        <f t="shared" ref="T162:T193" si="23">S162*H162</f>
        <v>0</v>
      </c>
      <c r="AR162" s="140" t="s">
        <v>85</v>
      </c>
      <c r="AT162" s="140" t="s">
        <v>159</v>
      </c>
      <c r="AU162" s="140" t="s">
        <v>75</v>
      </c>
      <c r="AY162" s="16" t="s">
        <v>157</v>
      </c>
      <c r="BE162" s="141">
        <f t="shared" ref="BE162:BE193" si="24">IF(N162="základní",J162,0)</f>
        <v>0</v>
      </c>
      <c r="BF162" s="141">
        <f t="shared" ref="BF162:BF193" si="25">IF(N162="snížená",J162,0)</f>
        <v>0</v>
      </c>
      <c r="BG162" s="141">
        <f t="shared" ref="BG162:BG193" si="26">IF(N162="zákl. přenesená",J162,0)</f>
        <v>0</v>
      </c>
      <c r="BH162" s="141">
        <f t="shared" ref="BH162:BH193" si="27">IF(N162="sníž. přenesená",J162,0)</f>
        <v>0</v>
      </c>
      <c r="BI162" s="141">
        <f t="shared" ref="BI162:BI193" si="28">IF(N162="nulová",J162,0)</f>
        <v>0</v>
      </c>
      <c r="BJ162" s="16" t="s">
        <v>75</v>
      </c>
      <c r="BK162" s="141">
        <f t="shared" ref="BK162:BK193" si="29">ROUND(I162*H162,2)</f>
        <v>0</v>
      </c>
      <c r="BL162" s="16" t="s">
        <v>85</v>
      </c>
      <c r="BM162" s="140" t="s">
        <v>362</v>
      </c>
    </row>
    <row r="163" spans="2:65" s="1" customFormat="1" ht="16.5" customHeight="1">
      <c r="B163" s="128"/>
      <c r="C163" s="129" t="s">
        <v>365</v>
      </c>
      <c r="D163" s="129" t="s">
        <v>159</v>
      </c>
      <c r="E163" s="130" t="s">
        <v>1062</v>
      </c>
      <c r="F163" s="131" t="s">
        <v>1063</v>
      </c>
      <c r="G163" s="132" t="s">
        <v>234</v>
      </c>
      <c r="H163" s="133">
        <v>1680</v>
      </c>
      <c r="I163" s="134"/>
      <c r="J163" s="134">
        <f t="shared" si="20"/>
        <v>0</v>
      </c>
      <c r="K163" s="135"/>
      <c r="L163" s="28"/>
      <c r="M163" s="136" t="s">
        <v>1</v>
      </c>
      <c r="N163" s="137" t="s">
        <v>35</v>
      </c>
      <c r="O163" s="138">
        <v>0</v>
      </c>
      <c r="P163" s="138">
        <f t="shared" si="21"/>
        <v>0</v>
      </c>
      <c r="Q163" s="138">
        <v>0</v>
      </c>
      <c r="R163" s="138">
        <f t="shared" si="22"/>
        <v>0</v>
      </c>
      <c r="S163" s="138">
        <v>0</v>
      </c>
      <c r="T163" s="139">
        <f t="shared" si="23"/>
        <v>0</v>
      </c>
      <c r="AR163" s="140" t="s">
        <v>85</v>
      </c>
      <c r="AT163" s="140" t="s">
        <v>159</v>
      </c>
      <c r="AU163" s="140" t="s">
        <v>75</v>
      </c>
      <c r="AY163" s="16" t="s">
        <v>157</v>
      </c>
      <c r="BE163" s="141">
        <f t="shared" si="24"/>
        <v>0</v>
      </c>
      <c r="BF163" s="141">
        <f t="shared" si="25"/>
        <v>0</v>
      </c>
      <c r="BG163" s="141">
        <f t="shared" si="26"/>
        <v>0</v>
      </c>
      <c r="BH163" s="141">
        <f t="shared" si="27"/>
        <v>0</v>
      </c>
      <c r="BI163" s="141">
        <f t="shared" si="28"/>
        <v>0</v>
      </c>
      <c r="BJ163" s="16" t="s">
        <v>75</v>
      </c>
      <c r="BK163" s="141">
        <f t="shared" si="29"/>
        <v>0</v>
      </c>
      <c r="BL163" s="16" t="s">
        <v>85</v>
      </c>
      <c r="BM163" s="140" t="s">
        <v>368</v>
      </c>
    </row>
    <row r="164" spans="2:65" s="1" customFormat="1" ht="16.5" customHeight="1">
      <c r="B164" s="128"/>
      <c r="C164" s="129" t="s">
        <v>261</v>
      </c>
      <c r="D164" s="129" t="s">
        <v>159</v>
      </c>
      <c r="E164" s="130" t="s">
        <v>1064</v>
      </c>
      <c r="F164" s="131" t="s">
        <v>1065</v>
      </c>
      <c r="G164" s="132" t="s">
        <v>234</v>
      </c>
      <c r="H164" s="133">
        <v>640</v>
      </c>
      <c r="I164" s="134"/>
      <c r="J164" s="134">
        <f t="shared" si="20"/>
        <v>0</v>
      </c>
      <c r="K164" s="135"/>
      <c r="L164" s="28"/>
      <c r="M164" s="136" t="s">
        <v>1</v>
      </c>
      <c r="N164" s="137" t="s">
        <v>35</v>
      </c>
      <c r="O164" s="138">
        <v>0</v>
      </c>
      <c r="P164" s="138">
        <f t="shared" si="21"/>
        <v>0</v>
      </c>
      <c r="Q164" s="138">
        <v>0</v>
      </c>
      <c r="R164" s="138">
        <f t="shared" si="22"/>
        <v>0</v>
      </c>
      <c r="S164" s="138">
        <v>0</v>
      </c>
      <c r="T164" s="139">
        <f t="shared" si="23"/>
        <v>0</v>
      </c>
      <c r="AR164" s="140" t="s">
        <v>85</v>
      </c>
      <c r="AT164" s="140" t="s">
        <v>159</v>
      </c>
      <c r="AU164" s="140" t="s">
        <v>75</v>
      </c>
      <c r="AY164" s="16" t="s">
        <v>157</v>
      </c>
      <c r="BE164" s="141">
        <f t="shared" si="24"/>
        <v>0</v>
      </c>
      <c r="BF164" s="141">
        <f t="shared" si="25"/>
        <v>0</v>
      </c>
      <c r="BG164" s="141">
        <f t="shared" si="26"/>
        <v>0</v>
      </c>
      <c r="BH164" s="141">
        <f t="shared" si="27"/>
        <v>0</v>
      </c>
      <c r="BI164" s="141">
        <f t="shared" si="28"/>
        <v>0</v>
      </c>
      <c r="BJ164" s="16" t="s">
        <v>75</v>
      </c>
      <c r="BK164" s="141">
        <f t="shared" si="29"/>
        <v>0</v>
      </c>
      <c r="BL164" s="16" t="s">
        <v>85</v>
      </c>
      <c r="BM164" s="140" t="s">
        <v>373</v>
      </c>
    </row>
    <row r="165" spans="2:65" s="1" customFormat="1" ht="16.5" customHeight="1">
      <c r="B165" s="128"/>
      <c r="C165" s="129" t="s">
        <v>376</v>
      </c>
      <c r="D165" s="129" t="s">
        <v>159</v>
      </c>
      <c r="E165" s="130" t="s">
        <v>1066</v>
      </c>
      <c r="F165" s="131" t="s">
        <v>1067</v>
      </c>
      <c r="G165" s="132" t="s">
        <v>234</v>
      </c>
      <c r="H165" s="133">
        <v>30</v>
      </c>
      <c r="I165" s="134"/>
      <c r="J165" s="134">
        <f t="shared" si="20"/>
        <v>0</v>
      </c>
      <c r="K165" s="135"/>
      <c r="L165" s="28"/>
      <c r="M165" s="136" t="s">
        <v>1</v>
      </c>
      <c r="N165" s="137" t="s">
        <v>35</v>
      </c>
      <c r="O165" s="138">
        <v>0</v>
      </c>
      <c r="P165" s="138">
        <f t="shared" si="21"/>
        <v>0</v>
      </c>
      <c r="Q165" s="138">
        <v>0</v>
      </c>
      <c r="R165" s="138">
        <f t="shared" si="22"/>
        <v>0</v>
      </c>
      <c r="S165" s="138">
        <v>0</v>
      </c>
      <c r="T165" s="139">
        <f t="shared" si="23"/>
        <v>0</v>
      </c>
      <c r="AR165" s="140" t="s">
        <v>85</v>
      </c>
      <c r="AT165" s="140" t="s">
        <v>159</v>
      </c>
      <c r="AU165" s="140" t="s">
        <v>75</v>
      </c>
      <c r="AY165" s="16" t="s">
        <v>157</v>
      </c>
      <c r="BE165" s="141">
        <f t="shared" si="24"/>
        <v>0</v>
      </c>
      <c r="BF165" s="141">
        <f t="shared" si="25"/>
        <v>0</v>
      </c>
      <c r="BG165" s="141">
        <f t="shared" si="26"/>
        <v>0</v>
      </c>
      <c r="BH165" s="141">
        <f t="shared" si="27"/>
        <v>0</v>
      </c>
      <c r="BI165" s="141">
        <f t="shared" si="28"/>
        <v>0</v>
      </c>
      <c r="BJ165" s="16" t="s">
        <v>75</v>
      </c>
      <c r="BK165" s="141">
        <f t="shared" si="29"/>
        <v>0</v>
      </c>
      <c r="BL165" s="16" t="s">
        <v>85</v>
      </c>
      <c r="BM165" s="140" t="s">
        <v>379</v>
      </c>
    </row>
    <row r="166" spans="2:65" s="1" customFormat="1" ht="16.5" customHeight="1">
      <c r="B166" s="128"/>
      <c r="C166" s="129" t="s">
        <v>264</v>
      </c>
      <c r="D166" s="129" t="s">
        <v>159</v>
      </c>
      <c r="E166" s="130" t="s">
        <v>1068</v>
      </c>
      <c r="F166" s="131" t="s">
        <v>1069</v>
      </c>
      <c r="G166" s="132" t="s">
        <v>234</v>
      </c>
      <c r="H166" s="133">
        <v>1370</v>
      </c>
      <c r="I166" s="134"/>
      <c r="J166" s="134">
        <f t="shared" si="20"/>
        <v>0</v>
      </c>
      <c r="K166" s="135"/>
      <c r="L166" s="28"/>
      <c r="M166" s="136" t="s">
        <v>1</v>
      </c>
      <c r="N166" s="137" t="s">
        <v>35</v>
      </c>
      <c r="O166" s="138">
        <v>0</v>
      </c>
      <c r="P166" s="138">
        <f t="shared" si="21"/>
        <v>0</v>
      </c>
      <c r="Q166" s="138">
        <v>0</v>
      </c>
      <c r="R166" s="138">
        <f t="shared" si="22"/>
        <v>0</v>
      </c>
      <c r="S166" s="138">
        <v>0</v>
      </c>
      <c r="T166" s="139">
        <f t="shared" si="23"/>
        <v>0</v>
      </c>
      <c r="AR166" s="140" t="s">
        <v>85</v>
      </c>
      <c r="AT166" s="140" t="s">
        <v>159</v>
      </c>
      <c r="AU166" s="140" t="s">
        <v>75</v>
      </c>
      <c r="AY166" s="16" t="s">
        <v>157</v>
      </c>
      <c r="BE166" s="141">
        <f t="shared" si="24"/>
        <v>0</v>
      </c>
      <c r="BF166" s="141">
        <f t="shared" si="25"/>
        <v>0</v>
      </c>
      <c r="BG166" s="141">
        <f t="shared" si="26"/>
        <v>0</v>
      </c>
      <c r="BH166" s="141">
        <f t="shared" si="27"/>
        <v>0</v>
      </c>
      <c r="BI166" s="141">
        <f t="shared" si="28"/>
        <v>0</v>
      </c>
      <c r="BJ166" s="16" t="s">
        <v>75</v>
      </c>
      <c r="BK166" s="141">
        <f t="shared" si="29"/>
        <v>0</v>
      </c>
      <c r="BL166" s="16" t="s">
        <v>85</v>
      </c>
      <c r="BM166" s="140" t="s">
        <v>382</v>
      </c>
    </row>
    <row r="167" spans="2:65" s="1" customFormat="1" ht="16.5" customHeight="1">
      <c r="B167" s="128"/>
      <c r="C167" s="129" t="s">
        <v>383</v>
      </c>
      <c r="D167" s="129" t="s">
        <v>159</v>
      </c>
      <c r="E167" s="130" t="s">
        <v>1070</v>
      </c>
      <c r="F167" s="131" t="s">
        <v>1071</v>
      </c>
      <c r="G167" s="132" t="s">
        <v>234</v>
      </c>
      <c r="H167" s="133">
        <v>15</v>
      </c>
      <c r="I167" s="134"/>
      <c r="J167" s="134">
        <f t="shared" si="20"/>
        <v>0</v>
      </c>
      <c r="K167" s="135"/>
      <c r="L167" s="28"/>
      <c r="M167" s="136" t="s">
        <v>1</v>
      </c>
      <c r="N167" s="137" t="s">
        <v>35</v>
      </c>
      <c r="O167" s="138">
        <v>0</v>
      </c>
      <c r="P167" s="138">
        <f t="shared" si="21"/>
        <v>0</v>
      </c>
      <c r="Q167" s="138">
        <v>0</v>
      </c>
      <c r="R167" s="138">
        <f t="shared" si="22"/>
        <v>0</v>
      </c>
      <c r="S167" s="138">
        <v>0</v>
      </c>
      <c r="T167" s="139">
        <f t="shared" si="23"/>
        <v>0</v>
      </c>
      <c r="AR167" s="140" t="s">
        <v>85</v>
      </c>
      <c r="AT167" s="140" t="s">
        <v>159</v>
      </c>
      <c r="AU167" s="140" t="s">
        <v>75</v>
      </c>
      <c r="AY167" s="16" t="s">
        <v>157</v>
      </c>
      <c r="BE167" s="141">
        <f t="shared" si="24"/>
        <v>0</v>
      </c>
      <c r="BF167" s="141">
        <f t="shared" si="25"/>
        <v>0</v>
      </c>
      <c r="BG167" s="141">
        <f t="shared" si="26"/>
        <v>0</v>
      </c>
      <c r="BH167" s="141">
        <f t="shared" si="27"/>
        <v>0</v>
      </c>
      <c r="BI167" s="141">
        <f t="shared" si="28"/>
        <v>0</v>
      </c>
      <c r="BJ167" s="16" t="s">
        <v>75</v>
      </c>
      <c r="BK167" s="141">
        <f t="shared" si="29"/>
        <v>0</v>
      </c>
      <c r="BL167" s="16" t="s">
        <v>85</v>
      </c>
      <c r="BM167" s="140" t="s">
        <v>386</v>
      </c>
    </row>
    <row r="168" spans="2:65" s="1" customFormat="1" ht="16.5" customHeight="1">
      <c r="B168" s="128"/>
      <c r="C168" s="129" t="s">
        <v>269</v>
      </c>
      <c r="D168" s="129" t="s">
        <v>159</v>
      </c>
      <c r="E168" s="130" t="s">
        <v>1072</v>
      </c>
      <c r="F168" s="131" t="s">
        <v>1073</v>
      </c>
      <c r="G168" s="132" t="s">
        <v>234</v>
      </c>
      <c r="H168" s="133">
        <v>50</v>
      </c>
      <c r="I168" s="134"/>
      <c r="J168" s="134">
        <f t="shared" si="20"/>
        <v>0</v>
      </c>
      <c r="K168" s="135"/>
      <c r="L168" s="28"/>
      <c r="M168" s="136" t="s">
        <v>1</v>
      </c>
      <c r="N168" s="137" t="s">
        <v>35</v>
      </c>
      <c r="O168" s="138">
        <v>0</v>
      </c>
      <c r="P168" s="138">
        <f t="shared" si="21"/>
        <v>0</v>
      </c>
      <c r="Q168" s="138">
        <v>0</v>
      </c>
      <c r="R168" s="138">
        <f t="shared" si="22"/>
        <v>0</v>
      </c>
      <c r="S168" s="138">
        <v>0</v>
      </c>
      <c r="T168" s="139">
        <f t="shared" si="23"/>
        <v>0</v>
      </c>
      <c r="AR168" s="140" t="s">
        <v>85</v>
      </c>
      <c r="AT168" s="140" t="s">
        <v>159</v>
      </c>
      <c r="AU168" s="140" t="s">
        <v>75</v>
      </c>
      <c r="AY168" s="16" t="s">
        <v>157</v>
      </c>
      <c r="BE168" s="141">
        <f t="shared" si="24"/>
        <v>0</v>
      </c>
      <c r="BF168" s="141">
        <f t="shared" si="25"/>
        <v>0</v>
      </c>
      <c r="BG168" s="141">
        <f t="shared" si="26"/>
        <v>0</v>
      </c>
      <c r="BH168" s="141">
        <f t="shared" si="27"/>
        <v>0</v>
      </c>
      <c r="BI168" s="141">
        <f t="shared" si="28"/>
        <v>0</v>
      </c>
      <c r="BJ168" s="16" t="s">
        <v>75</v>
      </c>
      <c r="BK168" s="141">
        <f t="shared" si="29"/>
        <v>0</v>
      </c>
      <c r="BL168" s="16" t="s">
        <v>85</v>
      </c>
      <c r="BM168" s="140" t="s">
        <v>389</v>
      </c>
    </row>
    <row r="169" spans="2:65" s="1" customFormat="1" ht="16.5" customHeight="1">
      <c r="B169" s="128"/>
      <c r="C169" s="129" t="s">
        <v>391</v>
      </c>
      <c r="D169" s="129" t="s">
        <v>159</v>
      </c>
      <c r="E169" s="130" t="s">
        <v>1074</v>
      </c>
      <c r="F169" s="131" t="s">
        <v>1075</v>
      </c>
      <c r="G169" s="132" t="s">
        <v>234</v>
      </c>
      <c r="H169" s="133">
        <v>20</v>
      </c>
      <c r="I169" s="134"/>
      <c r="J169" s="134">
        <f t="shared" si="20"/>
        <v>0</v>
      </c>
      <c r="K169" s="135"/>
      <c r="L169" s="28"/>
      <c r="M169" s="136" t="s">
        <v>1</v>
      </c>
      <c r="N169" s="137" t="s">
        <v>35</v>
      </c>
      <c r="O169" s="138">
        <v>0</v>
      </c>
      <c r="P169" s="138">
        <f t="shared" si="21"/>
        <v>0</v>
      </c>
      <c r="Q169" s="138">
        <v>0</v>
      </c>
      <c r="R169" s="138">
        <f t="shared" si="22"/>
        <v>0</v>
      </c>
      <c r="S169" s="138">
        <v>0</v>
      </c>
      <c r="T169" s="139">
        <f t="shared" si="23"/>
        <v>0</v>
      </c>
      <c r="AR169" s="140" t="s">
        <v>85</v>
      </c>
      <c r="AT169" s="140" t="s">
        <v>159</v>
      </c>
      <c r="AU169" s="140" t="s">
        <v>75</v>
      </c>
      <c r="AY169" s="16" t="s">
        <v>157</v>
      </c>
      <c r="BE169" s="141">
        <f t="shared" si="24"/>
        <v>0</v>
      </c>
      <c r="BF169" s="141">
        <f t="shared" si="25"/>
        <v>0</v>
      </c>
      <c r="BG169" s="141">
        <f t="shared" si="26"/>
        <v>0</v>
      </c>
      <c r="BH169" s="141">
        <f t="shared" si="27"/>
        <v>0</v>
      </c>
      <c r="BI169" s="141">
        <f t="shared" si="28"/>
        <v>0</v>
      </c>
      <c r="BJ169" s="16" t="s">
        <v>75</v>
      </c>
      <c r="BK169" s="141">
        <f t="shared" si="29"/>
        <v>0</v>
      </c>
      <c r="BL169" s="16" t="s">
        <v>85</v>
      </c>
      <c r="BM169" s="140" t="s">
        <v>394</v>
      </c>
    </row>
    <row r="170" spans="2:65" s="1" customFormat="1" ht="16.5" customHeight="1">
      <c r="B170" s="128"/>
      <c r="C170" s="129" t="s">
        <v>276</v>
      </c>
      <c r="D170" s="129" t="s">
        <v>159</v>
      </c>
      <c r="E170" s="130" t="s">
        <v>1076</v>
      </c>
      <c r="F170" s="131" t="s">
        <v>1077</v>
      </c>
      <c r="G170" s="132" t="s">
        <v>234</v>
      </c>
      <c r="H170" s="133">
        <v>420</v>
      </c>
      <c r="I170" s="134"/>
      <c r="J170" s="134">
        <f t="shared" si="20"/>
        <v>0</v>
      </c>
      <c r="K170" s="135"/>
      <c r="L170" s="28"/>
      <c r="M170" s="136" t="s">
        <v>1</v>
      </c>
      <c r="N170" s="137" t="s">
        <v>35</v>
      </c>
      <c r="O170" s="138">
        <v>0</v>
      </c>
      <c r="P170" s="138">
        <f t="shared" si="21"/>
        <v>0</v>
      </c>
      <c r="Q170" s="138">
        <v>0</v>
      </c>
      <c r="R170" s="138">
        <f t="shared" si="22"/>
        <v>0</v>
      </c>
      <c r="S170" s="138">
        <v>0</v>
      </c>
      <c r="T170" s="139">
        <f t="shared" si="23"/>
        <v>0</v>
      </c>
      <c r="AR170" s="140" t="s">
        <v>85</v>
      </c>
      <c r="AT170" s="140" t="s">
        <v>159</v>
      </c>
      <c r="AU170" s="140" t="s">
        <v>75</v>
      </c>
      <c r="AY170" s="16" t="s">
        <v>157</v>
      </c>
      <c r="BE170" s="141">
        <f t="shared" si="24"/>
        <v>0</v>
      </c>
      <c r="BF170" s="141">
        <f t="shared" si="25"/>
        <v>0</v>
      </c>
      <c r="BG170" s="141">
        <f t="shared" si="26"/>
        <v>0</v>
      </c>
      <c r="BH170" s="141">
        <f t="shared" si="27"/>
        <v>0</v>
      </c>
      <c r="BI170" s="141">
        <f t="shared" si="28"/>
        <v>0</v>
      </c>
      <c r="BJ170" s="16" t="s">
        <v>75</v>
      </c>
      <c r="BK170" s="141">
        <f t="shared" si="29"/>
        <v>0</v>
      </c>
      <c r="BL170" s="16" t="s">
        <v>85</v>
      </c>
      <c r="BM170" s="140" t="s">
        <v>398</v>
      </c>
    </row>
    <row r="171" spans="2:65" s="1" customFormat="1" ht="16.5" customHeight="1">
      <c r="B171" s="128"/>
      <c r="C171" s="129" t="s">
        <v>399</v>
      </c>
      <c r="D171" s="129" t="s">
        <v>159</v>
      </c>
      <c r="E171" s="130" t="s">
        <v>1078</v>
      </c>
      <c r="F171" s="131" t="s">
        <v>1079</v>
      </c>
      <c r="G171" s="132" t="s">
        <v>234</v>
      </c>
      <c r="H171" s="133">
        <v>230</v>
      </c>
      <c r="I171" s="134"/>
      <c r="J171" s="134">
        <f t="shared" si="20"/>
        <v>0</v>
      </c>
      <c r="K171" s="135"/>
      <c r="L171" s="28"/>
      <c r="M171" s="136" t="s">
        <v>1</v>
      </c>
      <c r="N171" s="137" t="s">
        <v>35</v>
      </c>
      <c r="O171" s="138">
        <v>0</v>
      </c>
      <c r="P171" s="138">
        <f t="shared" si="21"/>
        <v>0</v>
      </c>
      <c r="Q171" s="138">
        <v>0</v>
      </c>
      <c r="R171" s="138">
        <f t="shared" si="22"/>
        <v>0</v>
      </c>
      <c r="S171" s="138">
        <v>0</v>
      </c>
      <c r="T171" s="139">
        <f t="shared" si="23"/>
        <v>0</v>
      </c>
      <c r="AR171" s="140" t="s">
        <v>85</v>
      </c>
      <c r="AT171" s="140" t="s">
        <v>159</v>
      </c>
      <c r="AU171" s="140" t="s">
        <v>75</v>
      </c>
      <c r="AY171" s="16" t="s">
        <v>157</v>
      </c>
      <c r="BE171" s="141">
        <f t="shared" si="24"/>
        <v>0</v>
      </c>
      <c r="BF171" s="141">
        <f t="shared" si="25"/>
        <v>0</v>
      </c>
      <c r="BG171" s="141">
        <f t="shared" si="26"/>
        <v>0</v>
      </c>
      <c r="BH171" s="141">
        <f t="shared" si="27"/>
        <v>0</v>
      </c>
      <c r="BI171" s="141">
        <f t="shared" si="28"/>
        <v>0</v>
      </c>
      <c r="BJ171" s="16" t="s">
        <v>75</v>
      </c>
      <c r="BK171" s="141">
        <f t="shared" si="29"/>
        <v>0</v>
      </c>
      <c r="BL171" s="16" t="s">
        <v>85</v>
      </c>
      <c r="BM171" s="140" t="s">
        <v>402</v>
      </c>
    </row>
    <row r="172" spans="2:65" s="1" customFormat="1" ht="16.5" customHeight="1">
      <c r="B172" s="128"/>
      <c r="C172" s="129" t="s">
        <v>280</v>
      </c>
      <c r="D172" s="129" t="s">
        <v>159</v>
      </c>
      <c r="E172" s="130" t="s">
        <v>1080</v>
      </c>
      <c r="F172" s="131" t="s">
        <v>1081</v>
      </c>
      <c r="G172" s="132" t="s">
        <v>234</v>
      </c>
      <c r="H172" s="133">
        <v>20</v>
      </c>
      <c r="I172" s="134"/>
      <c r="J172" s="134">
        <f t="shared" si="20"/>
        <v>0</v>
      </c>
      <c r="K172" s="135"/>
      <c r="L172" s="28"/>
      <c r="M172" s="136" t="s">
        <v>1</v>
      </c>
      <c r="N172" s="137" t="s">
        <v>35</v>
      </c>
      <c r="O172" s="138">
        <v>0</v>
      </c>
      <c r="P172" s="138">
        <f t="shared" si="21"/>
        <v>0</v>
      </c>
      <c r="Q172" s="138">
        <v>0</v>
      </c>
      <c r="R172" s="138">
        <f t="shared" si="22"/>
        <v>0</v>
      </c>
      <c r="S172" s="138">
        <v>0</v>
      </c>
      <c r="T172" s="139">
        <f t="shared" si="23"/>
        <v>0</v>
      </c>
      <c r="AR172" s="140" t="s">
        <v>85</v>
      </c>
      <c r="AT172" s="140" t="s">
        <v>159</v>
      </c>
      <c r="AU172" s="140" t="s">
        <v>75</v>
      </c>
      <c r="AY172" s="16" t="s">
        <v>157</v>
      </c>
      <c r="BE172" s="141">
        <f t="shared" si="24"/>
        <v>0</v>
      </c>
      <c r="BF172" s="141">
        <f t="shared" si="25"/>
        <v>0</v>
      </c>
      <c r="BG172" s="141">
        <f t="shared" si="26"/>
        <v>0</v>
      </c>
      <c r="BH172" s="141">
        <f t="shared" si="27"/>
        <v>0</v>
      </c>
      <c r="BI172" s="141">
        <f t="shared" si="28"/>
        <v>0</v>
      </c>
      <c r="BJ172" s="16" t="s">
        <v>75</v>
      </c>
      <c r="BK172" s="141">
        <f t="shared" si="29"/>
        <v>0</v>
      </c>
      <c r="BL172" s="16" t="s">
        <v>85</v>
      </c>
      <c r="BM172" s="140" t="s">
        <v>405</v>
      </c>
    </row>
    <row r="173" spans="2:65" s="1" customFormat="1" ht="16.5" customHeight="1">
      <c r="B173" s="128"/>
      <c r="C173" s="129" t="s">
        <v>409</v>
      </c>
      <c r="D173" s="129" t="s">
        <v>159</v>
      </c>
      <c r="E173" s="130" t="s">
        <v>1082</v>
      </c>
      <c r="F173" s="131" t="s">
        <v>1083</v>
      </c>
      <c r="G173" s="132" t="s">
        <v>234</v>
      </c>
      <c r="H173" s="133">
        <v>198</v>
      </c>
      <c r="I173" s="134"/>
      <c r="J173" s="134">
        <f t="shared" si="20"/>
        <v>0</v>
      </c>
      <c r="K173" s="135"/>
      <c r="L173" s="28"/>
      <c r="M173" s="136" t="s">
        <v>1</v>
      </c>
      <c r="N173" s="137" t="s">
        <v>35</v>
      </c>
      <c r="O173" s="138">
        <v>0</v>
      </c>
      <c r="P173" s="138">
        <f t="shared" si="21"/>
        <v>0</v>
      </c>
      <c r="Q173" s="138">
        <v>0</v>
      </c>
      <c r="R173" s="138">
        <f t="shared" si="22"/>
        <v>0</v>
      </c>
      <c r="S173" s="138">
        <v>0</v>
      </c>
      <c r="T173" s="139">
        <f t="shared" si="23"/>
        <v>0</v>
      </c>
      <c r="AR173" s="140" t="s">
        <v>85</v>
      </c>
      <c r="AT173" s="140" t="s">
        <v>159</v>
      </c>
      <c r="AU173" s="140" t="s">
        <v>75</v>
      </c>
      <c r="AY173" s="16" t="s">
        <v>157</v>
      </c>
      <c r="BE173" s="141">
        <f t="shared" si="24"/>
        <v>0</v>
      </c>
      <c r="BF173" s="141">
        <f t="shared" si="25"/>
        <v>0</v>
      </c>
      <c r="BG173" s="141">
        <f t="shared" si="26"/>
        <v>0</v>
      </c>
      <c r="BH173" s="141">
        <f t="shared" si="27"/>
        <v>0</v>
      </c>
      <c r="BI173" s="141">
        <f t="shared" si="28"/>
        <v>0</v>
      </c>
      <c r="BJ173" s="16" t="s">
        <v>75</v>
      </c>
      <c r="BK173" s="141">
        <f t="shared" si="29"/>
        <v>0</v>
      </c>
      <c r="BL173" s="16" t="s">
        <v>85</v>
      </c>
      <c r="BM173" s="140" t="s">
        <v>412</v>
      </c>
    </row>
    <row r="174" spans="2:65" s="1" customFormat="1" ht="24.15" customHeight="1">
      <c r="B174" s="128"/>
      <c r="C174" s="129" t="s">
        <v>285</v>
      </c>
      <c r="D174" s="129" t="s">
        <v>159</v>
      </c>
      <c r="E174" s="130" t="s">
        <v>1084</v>
      </c>
      <c r="F174" s="131" t="s">
        <v>1085</v>
      </c>
      <c r="G174" s="132" t="s">
        <v>234</v>
      </c>
      <c r="H174" s="133">
        <v>144</v>
      </c>
      <c r="I174" s="134"/>
      <c r="J174" s="134">
        <f t="shared" si="20"/>
        <v>0</v>
      </c>
      <c r="K174" s="135"/>
      <c r="L174" s="28"/>
      <c r="M174" s="136" t="s">
        <v>1</v>
      </c>
      <c r="N174" s="137" t="s">
        <v>35</v>
      </c>
      <c r="O174" s="138">
        <v>0</v>
      </c>
      <c r="P174" s="138">
        <f t="shared" si="21"/>
        <v>0</v>
      </c>
      <c r="Q174" s="138">
        <v>0</v>
      </c>
      <c r="R174" s="138">
        <f t="shared" si="22"/>
        <v>0</v>
      </c>
      <c r="S174" s="138">
        <v>0</v>
      </c>
      <c r="T174" s="139">
        <f t="shared" si="23"/>
        <v>0</v>
      </c>
      <c r="AR174" s="140" t="s">
        <v>85</v>
      </c>
      <c r="AT174" s="140" t="s">
        <v>159</v>
      </c>
      <c r="AU174" s="140" t="s">
        <v>75</v>
      </c>
      <c r="AY174" s="16" t="s">
        <v>157</v>
      </c>
      <c r="BE174" s="141">
        <f t="shared" si="24"/>
        <v>0</v>
      </c>
      <c r="BF174" s="141">
        <f t="shared" si="25"/>
        <v>0</v>
      </c>
      <c r="BG174" s="141">
        <f t="shared" si="26"/>
        <v>0</v>
      </c>
      <c r="BH174" s="141">
        <f t="shared" si="27"/>
        <v>0</v>
      </c>
      <c r="BI174" s="141">
        <f t="shared" si="28"/>
        <v>0</v>
      </c>
      <c r="BJ174" s="16" t="s">
        <v>75</v>
      </c>
      <c r="BK174" s="141">
        <f t="shared" si="29"/>
        <v>0</v>
      </c>
      <c r="BL174" s="16" t="s">
        <v>85</v>
      </c>
      <c r="BM174" s="140" t="s">
        <v>417</v>
      </c>
    </row>
    <row r="175" spans="2:65" s="1" customFormat="1" ht="16.5" customHeight="1">
      <c r="B175" s="128"/>
      <c r="C175" s="129" t="s">
        <v>418</v>
      </c>
      <c r="D175" s="129" t="s">
        <v>159</v>
      </c>
      <c r="E175" s="130" t="s">
        <v>1086</v>
      </c>
      <c r="F175" s="131" t="s">
        <v>1087</v>
      </c>
      <c r="G175" s="132" t="s">
        <v>234</v>
      </c>
      <c r="H175" s="133">
        <v>60</v>
      </c>
      <c r="I175" s="134"/>
      <c r="J175" s="134">
        <f t="shared" si="20"/>
        <v>0</v>
      </c>
      <c r="K175" s="135"/>
      <c r="L175" s="28"/>
      <c r="M175" s="136" t="s">
        <v>1</v>
      </c>
      <c r="N175" s="137" t="s">
        <v>35</v>
      </c>
      <c r="O175" s="138">
        <v>0</v>
      </c>
      <c r="P175" s="138">
        <f t="shared" si="21"/>
        <v>0</v>
      </c>
      <c r="Q175" s="138">
        <v>0</v>
      </c>
      <c r="R175" s="138">
        <f t="shared" si="22"/>
        <v>0</v>
      </c>
      <c r="S175" s="138">
        <v>0</v>
      </c>
      <c r="T175" s="139">
        <f t="shared" si="23"/>
        <v>0</v>
      </c>
      <c r="AR175" s="140" t="s">
        <v>85</v>
      </c>
      <c r="AT175" s="140" t="s">
        <v>159</v>
      </c>
      <c r="AU175" s="140" t="s">
        <v>75</v>
      </c>
      <c r="AY175" s="16" t="s">
        <v>157</v>
      </c>
      <c r="BE175" s="141">
        <f t="shared" si="24"/>
        <v>0</v>
      </c>
      <c r="BF175" s="141">
        <f t="shared" si="25"/>
        <v>0</v>
      </c>
      <c r="BG175" s="141">
        <f t="shared" si="26"/>
        <v>0</v>
      </c>
      <c r="BH175" s="141">
        <f t="shared" si="27"/>
        <v>0</v>
      </c>
      <c r="BI175" s="141">
        <f t="shared" si="28"/>
        <v>0</v>
      </c>
      <c r="BJ175" s="16" t="s">
        <v>75</v>
      </c>
      <c r="BK175" s="141">
        <f t="shared" si="29"/>
        <v>0</v>
      </c>
      <c r="BL175" s="16" t="s">
        <v>85</v>
      </c>
      <c r="BM175" s="140" t="s">
        <v>421</v>
      </c>
    </row>
    <row r="176" spans="2:65" s="1" customFormat="1" ht="16.5" customHeight="1">
      <c r="B176" s="128"/>
      <c r="C176" s="129" t="s">
        <v>291</v>
      </c>
      <c r="D176" s="129" t="s">
        <v>159</v>
      </c>
      <c r="E176" s="130" t="s">
        <v>1088</v>
      </c>
      <c r="F176" s="131" t="s">
        <v>1089</v>
      </c>
      <c r="G176" s="132" t="s">
        <v>443</v>
      </c>
      <c r="H176" s="133">
        <v>26</v>
      </c>
      <c r="I176" s="134"/>
      <c r="J176" s="134">
        <f t="shared" si="20"/>
        <v>0</v>
      </c>
      <c r="K176" s="135"/>
      <c r="L176" s="28"/>
      <c r="M176" s="136" t="s">
        <v>1</v>
      </c>
      <c r="N176" s="137" t="s">
        <v>35</v>
      </c>
      <c r="O176" s="138">
        <v>0</v>
      </c>
      <c r="P176" s="138">
        <f t="shared" si="21"/>
        <v>0</v>
      </c>
      <c r="Q176" s="138">
        <v>0</v>
      </c>
      <c r="R176" s="138">
        <f t="shared" si="22"/>
        <v>0</v>
      </c>
      <c r="S176" s="138">
        <v>0</v>
      </c>
      <c r="T176" s="139">
        <f t="shared" si="23"/>
        <v>0</v>
      </c>
      <c r="AR176" s="140" t="s">
        <v>85</v>
      </c>
      <c r="AT176" s="140" t="s">
        <v>159</v>
      </c>
      <c r="AU176" s="140" t="s">
        <v>75</v>
      </c>
      <c r="AY176" s="16" t="s">
        <v>157</v>
      </c>
      <c r="BE176" s="141">
        <f t="shared" si="24"/>
        <v>0</v>
      </c>
      <c r="BF176" s="141">
        <f t="shared" si="25"/>
        <v>0</v>
      </c>
      <c r="BG176" s="141">
        <f t="shared" si="26"/>
        <v>0</v>
      </c>
      <c r="BH176" s="141">
        <f t="shared" si="27"/>
        <v>0</v>
      </c>
      <c r="BI176" s="141">
        <f t="shared" si="28"/>
        <v>0</v>
      </c>
      <c r="BJ176" s="16" t="s">
        <v>75</v>
      </c>
      <c r="BK176" s="141">
        <f t="shared" si="29"/>
        <v>0</v>
      </c>
      <c r="BL176" s="16" t="s">
        <v>85</v>
      </c>
      <c r="BM176" s="140" t="s">
        <v>424</v>
      </c>
    </row>
    <row r="177" spans="2:65" s="1" customFormat="1" ht="16.5" customHeight="1">
      <c r="B177" s="128"/>
      <c r="C177" s="129" t="s">
        <v>426</v>
      </c>
      <c r="D177" s="129" t="s">
        <v>159</v>
      </c>
      <c r="E177" s="130" t="s">
        <v>1090</v>
      </c>
      <c r="F177" s="131" t="s">
        <v>1091</v>
      </c>
      <c r="G177" s="132" t="s">
        <v>234</v>
      </c>
      <c r="H177" s="133">
        <v>28</v>
      </c>
      <c r="I177" s="134"/>
      <c r="J177" s="134">
        <f t="shared" si="20"/>
        <v>0</v>
      </c>
      <c r="K177" s="135"/>
      <c r="L177" s="28"/>
      <c r="M177" s="136" t="s">
        <v>1</v>
      </c>
      <c r="N177" s="137" t="s">
        <v>35</v>
      </c>
      <c r="O177" s="138">
        <v>0</v>
      </c>
      <c r="P177" s="138">
        <f t="shared" si="21"/>
        <v>0</v>
      </c>
      <c r="Q177" s="138">
        <v>0</v>
      </c>
      <c r="R177" s="138">
        <f t="shared" si="22"/>
        <v>0</v>
      </c>
      <c r="S177" s="138">
        <v>0</v>
      </c>
      <c r="T177" s="139">
        <f t="shared" si="23"/>
        <v>0</v>
      </c>
      <c r="AR177" s="140" t="s">
        <v>85</v>
      </c>
      <c r="AT177" s="140" t="s">
        <v>159</v>
      </c>
      <c r="AU177" s="140" t="s">
        <v>75</v>
      </c>
      <c r="AY177" s="16" t="s">
        <v>157</v>
      </c>
      <c r="BE177" s="141">
        <f t="shared" si="24"/>
        <v>0</v>
      </c>
      <c r="BF177" s="141">
        <f t="shared" si="25"/>
        <v>0</v>
      </c>
      <c r="BG177" s="141">
        <f t="shared" si="26"/>
        <v>0</v>
      </c>
      <c r="BH177" s="141">
        <f t="shared" si="27"/>
        <v>0</v>
      </c>
      <c r="BI177" s="141">
        <f t="shared" si="28"/>
        <v>0</v>
      </c>
      <c r="BJ177" s="16" t="s">
        <v>75</v>
      </c>
      <c r="BK177" s="141">
        <f t="shared" si="29"/>
        <v>0</v>
      </c>
      <c r="BL177" s="16" t="s">
        <v>85</v>
      </c>
      <c r="BM177" s="140" t="s">
        <v>429</v>
      </c>
    </row>
    <row r="178" spans="2:65" s="1" customFormat="1" ht="16.5" customHeight="1">
      <c r="B178" s="128"/>
      <c r="C178" s="129" t="s">
        <v>294</v>
      </c>
      <c r="D178" s="129" t="s">
        <v>159</v>
      </c>
      <c r="E178" s="130" t="s">
        <v>1092</v>
      </c>
      <c r="F178" s="131" t="s">
        <v>1093</v>
      </c>
      <c r="G178" s="132" t="s">
        <v>443</v>
      </c>
      <c r="H178" s="133">
        <v>30</v>
      </c>
      <c r="I178" s="134"/>
      <c r="J178" s="134">
        <f t="shared" si="20"/>
        <v>0</v>
      </c>
      <c r="K178" s="135"/>
      <c r="L178" s="28"/>
      <c r="M178" s="136" t="s">
        <v>1</v>
      </c>
      <c r="N178" s="137" t="s">
        <v>35</v>
      </c>
      <c r="O178" s="138">
        <v>0</v>
      </c>
      <c r="P178" s="138">
        <f t="shared" si="21"/>
        <v>0</v>
      </c>
      <c r="Q178" s="138">
        <v>0</v>
      </c>
      <c r="R178" s="138">
        <f t="shared" si="22"/>
        <v>0</v>
      </c>
      <c r="S178" s="138">
        <v>0</v>
      </c>
      <c r="T178" s="139">
        <f t="shared" si="23"/>
        <v>0</v>
      </c>
      <c r="AR178" s="140" t="s">
        <v>85</v>
      </c>
      <c r="AT178" s="140" t="s">
        <v>159</v>
      </c>
      <c r="AU178" s="140" t="s">
        <v>75</v>
      </c>
      <c r="AY178" s="16" t="s">
        <v>157</v>
      </c>
      <c r="BE178" s="141">
        <f t="shared" si="24"/>
        <v>0</v>
      </c>
      <c r="BF178" s="141">
        <f t="shared" si="25"/>
        <v>0</v>
      </c>
      <c r="BG178" s="141">
        <f t="shared" si="26"/>
        <v>0</v>
      </c>
      <c r="BH178" s="141">
        <f t="shared" si="27"/>
        <v>0</v>
      </c>
      <c r="BI178" s="141">
        <f t="shared" si="28"/>
        <v>0</v>
      </c>
      <c r="BJ178" s="16" t="s">
        <v>75</v>
      </c>
      <c r="BK178" s="141">
        <f t="shared" si="29"/>
        <v>0</v>
      </c>
      <c r="BL178" s="16" t="s">
        <v>85</v>
      </c>
      <c r="BM178" s="140" t="s">
        <v>432</v>
      </c>
    </row>
    <row r="179" spans="2:65" s="1" customFormat="1" ht="16.5" customHeight="1">
      <c r="B179" s="128"/>
      <c r="C179" s="129" t="s">
        <v>433</v>
      </c>
      <c r="D179" s="129" t="s">
        <v>159</v>
      </c>
      <c r="E179" s="130" t="s">
        <v>1094</v>
      </c>
      <c r="F179" s="131" t="s">
        <v>1095</v>
      </c>
      <c r="G179" s="132" t="s">
        <v>234</v>
      </c>
      <c r="H179" s="133">
        <v>48</v>
      </c>
      <c r="I179" s="134"/>
      <c r="J179" s="134">
        <f t="shared" si="20"/>
        <v>0</v>
      </c>
      <c r="K179" s="135"/>
      <c r="L179" s="28"/>
      <c r="M179" s="136" t="s">
        <v>1</v>
      </c>
      <c r="N179" s="137" t="s">
        <v>35</v>
      </c>
      <c r="O179" s="138">
        <v>0</v>
      </c>
      <c r="P179" s="138">
        <f t="shared" si="21"/>
        <v>0</v>
      </c>
      <c r="Q179" s="138">
        <v>0</v>
      </c>
      <c r="R179" s="138">
        <f t="shared" si="22"/>
        <v>0</v>
      </c>
      <c r="S179" s="138">
        <v>0</v>
      </c>
      <c r="T179" s="139">
        <f t="shared" si="23"/>
        <v>0</v>
      </c>
      <c r="AR179" s="140" t="s">
        <v>85</v>
      </c>
      <c r="AT179" s="140" t="s">
        <v>159</v>
      </c>
      <c r="AU179" s="140" t="s">
        <v>75</v>
      </c>
      <c r="AY179" s="16" t="s">
        <v>157</v>
      </c>
      <c r="BE179" s="141">
        <f t="shared" si="24"/>
        <v>0</v>
      </c>
      <c r="BF179" s="141">
        <f t="shared" si="25"/>
        <v>0</v>
      </c>
      <c r="BG179" s="141">
        <f t="shared" si="26"/>
        <v>0</v>
      </c>
      <c r="BH179" s="141">
        <f t="shared" si="27"/>
        <v>0</v>
      </c>
      <c r="BI179" s="141">
        <f t="shared" si="28"/>
        <v>0</v>
      </c>
      <c r="BJ179" s="16" t="s">
        <v>75</v>
      </c>
      <c r="BK179" s="141">
        <f t="shared" si="29"/>
        <v>0</v>
      </c>
      <c r="BL179" s="16" t="s">
        <v>85</v>
      </c>
      <c r="BM179" s="140" t="s">
        <v>436</v>
      </c>
    </row>
    <row r="180" spans="2:65" s="1" customFormat="1" ht="16.5" customHeight="1">
      <c r="B180" s="128"/>
      <c r="C180" s="129" t="s">
        <v>300</v>
      </c>
      <c r="D180" s="129" t="s">
        <v>159</v>
      </c>
      <c r="E180" s="130" t="s">
        <v>1096</v>
      </c>
      <c r="F180" s="131" t="s">
        <v>1097</v>
      </c>
      <c r="G180" s="132" t="s">
        <v>234</v>
      </c>
      <c r="H180" s="133">
        <v>8</v>
      </c>
      <c r="I180" s="134"/>
      <c r="J180" s="134">
        <f t="shared" si="20"/>
        <v>0</v>
      </c>
      <c r="K180" s="135"/>
      <c r="L180" s="28"/>
      <c r="M180" s="136" t="s">
        <v>1</v>
      </c>
      <c r="N180" s="137" t="s">
        <v>35</v>
      </c>
      <c r="O180" s="138">
        <v>0</v>
      </c>
      <c r="P180" s="138">
        <f t="shared" si="21"/>
        <v>0</v>
      </c>
      <c r="Q180" s="138">
        <v>0</v>
      </c>
      <c r="R180" s="138">
        <f t="shared" si="22"/>
        <v>0</v>
      </c>
      <c r="S180" s="138">
        <v>0</v>
      </c>
      <c r="T180" s="139">
        <f t="shared" si="23"/>
        <v>0</v>
      </c>
      <c r="AR180" s="140" t="s">
        <v>85</v>
      </c>
      <c r="AT180" s="140" t="s">
        <v>159</v>
      </c>
      <c r="AU180" s="140" t="s">
        <v>75</v>
      </c>
      <c r="AY180" s="16" t="s">
        <v>157</v>
      </c>
      <c r="BE180" s="141">
        <f t="shared" si="24"/>
        <v>0</v>
      </c>
      <c r="BF180" s="141">
        <f t="shared" si="25"/>
        <v>0</v>
      </c>
      <c r="BG180" s="141">
        <f t="shared" si="26"/>
        <v>0</v>
      </c>
      <c r="BH180" s="141">
        <f t="shared" si="27"/>
        <v>0</v>
      </c>
      <c r="BI180" s="141">
        <f t="shared" si="28"/>
        <v>0</v>
      </c>
      <c r="BJ180" s="16" t="s">
        <v>75</v>
      </c>
      <c r="BK180" s="141">
        <f t="shared" si="29"/>
        <v>0</v>
      </c>
      <c r="BL180" s="16" t="s">
        <v>85</v>
      </c>
      <c r="BM180" s="140" t="s">
        <v>444</v>
      </c>
    </row>
    <row r="181" spans="2:65" s="1" customFormat="1" ht="24.15" customHeight="1">
      <c r="B181" s="128"/>
      <c r="C181" s="129" t="s">
        <v>445</v>
      </c>
      <c r="D181" s="129" t="s">
        <v>159</v>
      </c>
      <c r="E181" s="130" t="s">
        <v>1098</v>
      </c>
      <c r="F181" s="131" t="s">
        <v>1099</v>
      </c>
      <c r="G181" s="132" t="s">
        <v>443</v>
      </c>
      <c r="H181" s="133">
        <v>26</v>
      </c>
      <c r="I181" s="134"/>
      <c r="J181" s="134">
        <f t="shared" si="20"/>
        <v>0</v>
      </c>
      <c r="K181" s="135"/>
      <c r="L181" s="28"/>
      <c r="M181" s="136" t="s">
        <v>1</v>
      </c>
      <c r="N181" s="137" t="s">
        <v>35</v>
      </c>
      <c r="O181" s="138">
        <v>0</v>
      </c>
      <c r="P181" s="138">
        <f t="shared" si="21"/>
        <v>0</v>
      </c>
      <c r="Q181" s="138">
        <v>0</v>
      </c>
      <c r="R181" s="138">
        <f t="shared" si="22"/>
        <v>0</v>
      </c>
      <c r="S181" s="138">
        <v>0</v>
      </c>
      <c r="T181" s="139">
        <f t="shared" si="23"/>
        <v>0</v>
      </c>
      <c r="AR181" s="140" t="s">
        <v>85</v>
      </c>
      <c r="AT181" s="140" t="s">
        <v>159</v>
      </c>
      <c r="AU181" s="140" t="s">
        <v>75</v>
      </c>
      <c r="AY181" s="16" t="s">
        <v>157</v>
      </c>
      <c r="BE181" s="141">
        <f t="shared" si="24"/>
        <v>0</v>
      </c>
      <c r="BF181" s="141">
        <f t="shared" si="25"/>
        <v>0</v>
      </c>
      <c r="BG181" s="141">
        <f t="shared" si="26"/>
        <v>0</v>
      </c>
      <c r="BH181" s="141">
        <f t="shared" si="27"/>
        <v>0</v>
      </c>
      <c r="BI181" s="141">
        <f t="shared" si="28"/>
        <v>0</v>
      </c>
      <c r="BJ181" s="16" t="s">
        <v>75</v>
      </c>
      <c r="BK181" s="141">
        <f t="shared" si="29"/>
        <v>0</v>
      </c>
      <c r="BL181" s="16" t="s">
        <v>85</v>
      </c>
      <c r="BM181" s="140" t="s">
        <v>448</v>
      </c>
    </row>
    <row r="182" spans="2:65" s="1" customFormat="1" ht="16.5" customHeight="1">
      <c r="B182" s="128"/>
      <c r="C182" s="129" t="s">
        <v>303</v>
      </c>
      <c r="D182" s="129" t="s">
        <v>159</v>
      </c>
      <c r="E182" s="130" t="s">
        <v>1100</v>
      </c>
      <c r="F182" s="131" t="s">
        <v>1101</v>
      </c>
      <c r="G182" s="132" t="s">
        <v>443</v>
      </c>
      <c r="H182" s="133">
        <v>26</v>
      </c>
      <c r="I182" s="134"/>
      <c r="J182" s="134">
        <f t="shared" si="20"/>
        <v>0</v>
      </c>
      <c r="K182" s="135"/>
      <c r="L182" s="28"/>
      <c r="M182" s="136" t="s">
        <v>1</v>
      </c>
      <c r="N182" s="137" t="s">
        <v>35</v>
      </c>
      <c r="O182" s="138">
        <v>0</v>
      </c>
      <c r="P182" s="138">
        <f t="shared" si="21"/>
        <v>0</v>
      </c>
      <c r="Q182" s="138">
        <v>0</v>
      </c>
      <c r="R182" s="138">
        <f t="shared" si="22"/>
        <v>0</v>
      </c>
      <c r="S182" s="138">
        <v>0</v>
      </c>
      <c r="T182" s="139">
        <f t="shared" si="23"/>
        <v>0</v>
      </c>
      <c r="AR182" s="140" t="s">
        <v>85</v>
      </c>
      <c r="AT182" s="140" t="s">
        <v>159</v>
      </c>
      <c r="AU182" s="140" t="s">
        <v>75</v>
      </c>
      <c r="AY182" s="16" t="s">
        <v>157</v>
      </c>
      <c r="BE182" s="141">
        <f t="shared" si="24"/>
        <v>0</v>
      </c>
      <c r="BF182" s="141">
        <f t="shared" si="25"/>
        <v>0</v>
      </c>
      <c r="BG182" s="141">
        <f t="shared" si="26"/>
        <v>0</v>
      </c>
      <c r="BH182" s="141">
        <f t="shared" si="27"/>
        <v>0</v>
      </c>
      <c r="BI182" s="141">
        <f t="shared" si="28"/>
        <v>0</v>
      </c>
      <c r="BJ182" s="16" t="s">
        <v>75</v>
      </c>
      <c r="BK182" s="141">
        <f t="shared" si="29"/>
        <v>0</v>
      </c>
      <c r="BL182" s="16" t="s">
        <v>85</v>
      </c>
      <c r="BM182" s="140" t="s">
        <v>453</v>
      </c>
    </row>
    <row r="183" spans="2:65" s="1" customFormat="1" ht="24.15" customHeight="1">
      <c r="B183" s="128"/>
      <c r="C183" s="129" t="s">
        <v>454</v>
      </c>
      <c r="D183" s="129" t="s">
        <v>159</v>
      </c>
      <c r="E183" s="130" t="s">
        <v>1102</v>
      </c>
      <c r="F183" s="131" t="s">
        <v>1103</v>
      </c>
      <c r="G183" s="132" t="s">
        <v>443</v>
      </c>
      <c r="H183" s="133">
        <v>220</v>
      </c>
      <c r="I183" s="134"/>
      <c r="J183" s="134">
        <f t="shared" si="20"/>
        <v>0</v>
      </c>
      <c r="K183" s="135"/>
      <c r="L183" s="28"/>
      <c r="M183" s="136" t="s">
        <v>1</v>
      </c>
      <c r="N183" s="137" t="s">
        <v>35</v>
      </c>
      <c r="O183" s="138">
        <v>0</v>
      </c>
      <c r="P183" s="138">
        <f t="shared" si="21"/>
        <v>0</v>
      </c>
      <c r="Q183" s="138">
        <v>0</v>
      </c>
      <c r="R183" s="138">
        <f t="shared" si="22"/>
        <v>0</v>
      </c>
      <c r="S183" s="138">
        <v>0</v>
      </c>
      <c r="T183" s="139">
        <f t="shared" si="23"/>
        <v>0</v>
      </c>
      <c r="AR183" s="140" t="s">
        <v>85</v>
      </c>
      <c r="AT183" s="140" t="s">
        <v>159</v>
      </c>
      <c r="AU183" s="140" t="s">
        <v>75</v>
      </c>
      <c r="AY183" s="16" t="s">
        <v>157</v>
      </c>
      <c r="BE183" s="141">
        <f t="shared" si="24"/>
        <v>0</v>
      </c>
      <c r="BF183" s="141">
        <f t="shared" si="25"/>
        <v>0</v>
      </c>
      <c r="BG183" s="141">
        <f t="shared" si="26"/>
        <v>0</v>
      </c>
      <c r="BH183" s="141">
        <f t="shared" si="27"/>
        <v>0</v>
      </c>
      <c r="BI183" s="141">
        <f t="shared" si="28"/>
        <v>0</v>
      </c>
      <c r="BJ183" s="16" t="s">
        <v>75</v>
      </c>
      <c r="BK183" s="141">
        <f t="shared" si="29"/>
        <v>0</v>
      </c>
      <c r="BL183" s="16" t="s">
        <v>85</v>
      </c>
      <c r="BM183" s="140" t="s">
        <v>457</v>
      </c>
    </row>
    <row r="184" spans="2:65" s="1" customFormat="1" ht="21.75" customHeight="1">
      <c r="B184" s="128"/>
      <c r="C184" s="129" t="s">
        <v>307</v>
      </c>
      <c r="D184" s="129" t="s">
        <v>159</v>
      </c>
      <c r="E184" s="130" t="s">
        <v>1104</v>
      </c>
      <c r="F184" s="131" t="s">
        <v>1105</v>
      </c>
      <c r="G184" s="132" t="s">
        <v>443</v>
      </c>
      <c r="H184" s="133">
        <v>24</v>
      </c>
      <c r="I184" s="134"/>
      <c r="J184" s="134">
        <f t="shared" si="20"/>
        <v>0</v>
      </c>
      <c r="K184" s="135"/>
      <c r="L184" s="28"/>
      <c r="M184" s="136" t="s">
        <v>1</v>
      </c>
      <c r="N184" s="137" t="s">
        <v>35</v>
      </c>
      <c r="O184" s="138">
        <v>0</v>
      </c>
      <c r="P184" s="138">
        <f t="shared" si="21"/>
        <v>0</v>
      </c>
      <c r="Q184" s="138">
        <v>0</v>
      </c>
      <c r="R184" s="138">
        <f t="shared" si="22"/>
        <v>0</v>
      </c>
      <c r="S184" s="138">
        <v>0</v>
      </c>
      <c r="T184" s="139">
        <f t="shared" si="23"/>
        <v>0</v>
      </c>
      <c r="AR184" s="140" t="s">
        <v>85</v>
      </c>
      <c r="AT184" s="140" t="s">
        <v>159</v>
      </c>
      <c r="AU184" s="140" t="s">
        <v>75</v>
      </c>
      <c r="AY184" s="16" t="s">
        <v>157</v>
      </c>
      <c r="BE184" s="141">
        <f t="shared" si="24"/>
        <v>0</v>
      </c>
      <c r="BF184" s="141">
        <f t="shared" si="25"/>
        <v>0</v>
      </c>
      <c r="BG184" s="141">
        <f t="shared" si="26"/>
        <v>0</v>
      </c>
      <c r="BH184" s="141">
        <f t="shared" si="27"/>
        <v>0</v>
      </c>
      <c r="BI184" s="141">
        <f t="shared" si="28"/>
        <v>0</v>
      </c>
      <c r="BJ184" s="16" t="s">
        <v>75</v>
      </c>
      <c r="BK184" s="141">
        <f t="shared" si="29"/>
        <v>0</v>
      </c>
      <c r="BL184" s="16" t="s">
        <v>85</v>
      </c>
      <c r="BM184" s="140" t="s">
        <v>473</v>
      </c>
    </row>
    <row r="185" spans="2:65" s="1" customFormat="1" ht="24.15" customHeight="1">
      <c r="B185" s="128"/>
      <c r="C185" s="129" t="s">
        <v>476</v>
      </c>
      <c r="D185" s="129" t="s">
        <v>159</v>
      </c>
      <c r="E185" s="130" t="s">
        <v>1106</v>
      </c>
      <c r="F185" s="131" t="s">
        <v>1107</v>
      </c>
      <c r="G185" s="132" t="s">
        <v>443</v>
      </c>
      <c r="H185" s="133">
        <v>20</v>
      </c>
      <c r="I185" s="134"/>
      <c r="J185" s="134">
        <f t="shared" si="20"/>
        <v>0</v>
      </c>
      <c r="K185" s="135"/>
      <c r="L185" s="28"/>
      <c r="M185" s="136" t="s">
        <v>1</v>
      </c>
      <c r="N185" s="137" t="s">
        <v>35</v>
      </c>
      <c r="O185" s="138">
        <v>0</v>
      </c>
      <c r="P185" s="138">
        <f t="shared" si="21"/>
        <v>0</v>
      </c>
      <c r="Q185" s="138">
        <v>0</v>
      </c>
      <c r="R185" s="138">
        <f t="shared" si="22"/>
        <v>0</v>
      </c>
      <c r="S185" s="138">
        <v>0</v>
      </c>
      <c r="T185" s="139">
        <f t="shared" si="23"/>
        <v>0</v>
      </c>
      <c r="AR185" s="140" t="s">
        <v>85</v>
      </c>
      <c r="AT185" s="140" t="s">
        <v>159</v>
      </c>
      <c r="AU185" s="140" t="s">
        <v>75</v>
      </c>
      <c r="AY185" s="16" t="s">
        <v>157</v>
      </c>
      <c r="BE185" s="141">
        <f t="shared" si="24"/>
        <v>0</v>
      </c>
      <c r="BF185" s="141">
        <f t="shared" si="25"/>
        <v>0</v>
      </c>
      <c r="BG185" s="141">
        <f t="shared" si="26"/>
        <v>0</v>
      </c>
      <c r="BH185" s="141">
        <f t="shared" si="27"/>
        <v>0</v>
      </c>
      <c r="BI185" s="141">
        <f t="shared" si="28"/>
        <v>0</v>
      </c>
      <c r="BJ185" s="16" t="s">
        <v>75</v>
      </c>
      <c r="BK185" s="141">
        <f t="shared" si="29"/>
        <v>0</v>
      </c>
      <c r="BL185" s="16" t="s">
        <v>85</v>
      </c>
      <c r="BM185" s="140" t="s">
        <v>479</v>
      </c>
    </row>
    <row r="186" spans="2:65" s="1" customFormat="1" ht="24.15" customHeight="1">
      <c r="B186" s="128"/>
      <c r="C186" s="129" t="s">
        <v>310</v>
      </c>
      <c r="D186" s="129" t="s">
        <v>159</v>
      </c>
      <c r="E186" s="130" t="s">
        <v>1108</v>
      </c>
      <c r="F186" s="131" t="s">
        <v>1109</v>
      </c>
      <c r="G186" s="132" t="s">
        <v>443</v>
      </c>
      <c r="H186" s="133">
        <v>34</v>
      </c>
      <c r="I186" s="134"/>
      <c r="J186" s="134">
        <f t="shared" si="20"/>
        <v>0</v>
      </c>
      <c r="K186" s="135"/>
      <c r="L186" s="28"/>
      <c r="M186" s="136" t="s">
        <v>1</v>
      </c>
      <c r="N186" s="137" t="s">
        <v>35</v>
      </c>
      <c r="O186" s="138">
        <v>0</v>
      </c>
      <c r="P186" s="138">
        <f t="shared" si="21"/>
        <v>0</v>
      </c>
      <c r="Q186" s="138">
        <v>0</v>
      </c>
      <c r="R186" s="138">
        <f t="shared" si="22"/>
        <v>0</v>
      </c>
      <c r="S186" s="138">
        <v>0</v>
      </c>
      <c r="T186" s="139">
        <f t="shared" si="23"/>
        <v>0</v>
      </c>
      <c r="AR186" s="140" t="s">
        <v>85</v>
      </c>
      <c r="AT186" s="140" t="s">
        <v>159</v>
      </c>
      <c r="AU186" s="140" t="s">
        <v>75</v>
      </c>
      <c r="AY186" s="16" t="s">
        <v>157</v>
      </c>
      <c r="BE186" s="141">
        <f t="shared" si="24"/>
        <v>0</v>
      </c>
      <c r="BF186" s="141">
        <f t="shared" si="25"/>
        <v>0</v>
      </c>
      <c r="BG186" s="141">
        <f t="shared" si="26"/>
        <v>0</v>
      </c>
      <c r="BH186" s="141">
        <f t="shared" si="27"/>
        <v>0</v>
      </c>
      <c r="BI186" s="141">
        <f t="shared" si="28"/>
        <v>0</v>
      </c>
      <c r="BJ186" s="16" t="s">
        <v>75</v>
      </c>
      <c r="BK186" s="141">
        <f t="shared" si="29"/>
        <v>0</v>
      </c>
      <c r="BL186" s="16" t="s">
        <v>85</v>
      </c>
      <c r="BM186" s="140" t="s">
        <v>485</v>
      </c>
    </row>
    <row r="187" spans="2:65" s="1" customFormat="1" ht="24.15" customHeight="1">
      <c r="B187" s="128"/>
      <c r="C187" s="129" t="s">
        <v>488</v>
      </c>
      <c r="D187" s="129" t="s">
        <v>159</v>
      </c>
      <c r="E187" s="130" t="s">
        <v>1110</v>
      </c>
      <c r="F187" s="131" t="s">
        <v>1111</v>
      </c>
      <c r="G187" s="132" t="s">
        <v>1112</v>
      </c>
      <c r="H187" s="133">
        <v>84</v>
      </c>
      <c r="I187" s="134"/>
      <c r="J187" s="134">
        <f t="shared" si="20"/>
        <v>0</v>
      </c>
      <c r="K187" s="135"/>
      <c r="L187" s="28"/>
      <c r="M187" s="136" t="s">
        <v>1</v>
      </c>
      <c r="N187" s="137" t="s">
        <v>35</v>
      </c>
      <c r="O187" s="138">
        <v>0</v>
      </c>
      <c r="P187" s="138">
        <f t="shared" si="21"/>
        <v>0</v>
      </c>
      <c r="Q187" s="138">
        <v>0</v>
      </c>
      <c r="R187" s="138">
        <f t="shared" si="22"/>
        <v>0</v>
      </c>
      <c r="S187" s="138">
        <v>0</v>
      </c>
      <c r="T187" s="139">
        <f t="shared" si="23"/>
        <v>0</v>
      </c>
      <c r="AR187" s="140" t="s">
        <v>85</v>
      </c>
      <c r="AT187" s="140" t="s">
        <v>159</v>
      </c>
      <c r="AU187" s="140" t="s">
        <v>75</v>
      </c>
      <c r="AY187" s="16" t="s">
        <v>157</v>
      </c>
      <c r="BE187" s="141">
        <f t="shared" si="24"/>
        <v>0</v>
      </c>
      <c r="BF187" s="141">
        <f t="shared" si="25"/>
        <v>0</v>
      </c>
      <c r="BG187" s="141">
        <f t="shared" si="26"/>
        <v>0</v>
      </c>
      <c r="BH187" s="141">
        <f t="shared" si="27"/>
        <v>0</v>
      </c>
      <c r="BI187" s="141">
        <f t="shared" si="28"/>
        <v>0</v>
      </c>
      <c r="BJ187" s="16" t="s">
        <v>75</v>
      </c>
      <c r="BK187" s="141">
        <f t="shared" si="29"/>
        <v>0</v>
      </c>
      <c r="BL187" s="16" t="s">
        <v>85</v>
      </c>
      <c r="BM187" s="140" t="s">
        <v>491</v>
      </c>
    </row>
    <row r="188" spans="2:65" s="1" customFormat="1" ht="21.75" customHeight="1">
      <c r="B188" s="128"/>
      <c r="C188" s="129" t="s">
        <v>315</v>
      </c>
      <c r="D188" s="129" t="s">
        <v>159</v>
      </c>
      <c r="E188" s="130" t="s">
        <v>1113</v>
      </c>
      <c r="F188" s="131" t="s">
        <v>1114</v>
      </c>
      <c r="G188" s="132" t="s">
        <v>443</v>
      </c>
      <c r="H188" s="133">
        <v>18</v>
      </c>
      <c r="I188" s="134"/>
      <c r="J188" s="134">
        <f t="shared" si="20"/>
        <v>0</v>
      </c>
      <c r="K188" s="135"/>
      <c r="L188" s="28"/>
      <c r="M188" s="136" t="s">
        <v>1</v>
      </c>
      <c r="N188" s="137" t="s">
        <v>35</v>
      </c>
      <c r="O188" s="138">
        <v>0</v>
      </c>
      <c r="P188" s="138">
        <f t="shared" si="21"/>
        <v>0</v>
      </c>
      <c r="Q188" s="138">
        <v>0</v>
      </c>
      <c r="R188" s="138">
        <f t="shared" si="22"/>
        <v>0</v>
      </c>
      <c r="S188" s="138">
        <v>0</v>
      </c>
      <c r="T188" s="139">
        <f t="shared" si="23"/>
        <v>0</v>
      </c>
      <c r="AR188" s="140" t="s">
        <v>85</v>
      </c>
      <c r="AT188" s="140" t="s">
        <v>159</v>
      </c>
      <c r="AU188" s="140" t="s">
        <v>75</v>
      </c>
      <c r="AY188" s="16" t="s">
        <v>157</v>
      </c>
      <c r="BE188" s="141">
        <f t="shared" si="24"/>
        <v>0</v>
      </c>
      <c r="BF188" s="141">
        <f t="shared" si="25"/>
        <v>0</v>
      </c>
      <c r="BG188" s="141">
        <f t="shared" si="26"/>
        <v>0</v>
      </c>
      <c r="BH188" s="141">
        <f t="shared" si="27"/>
        <v>0</v>
      </c>
      <c r="BI188" s="141">
        <f t="shared" si="28"/>
        <v>0</v>
      </c>
      <c r="BJ188" s="16" t="s">
        <v>75</v>
      </c>
      <c r="BK188" s="141">
        <f t="shared" si="29"/>
        <v>0</v>
      </c>
      <c r="BL188" s="16" t="s">
        <v>85</v>
      </c>
      <c r="BM188" s="140" t="s">
        <v>495</v>
      </c>
    </row>
    <row r="189" spans="2:65" s="1" customFormat="1" ht="24.15" customHeight="1">
      <c r="B189" s="128"/>
      <c r="C189" s="129" t="s">
        <v>497</v>
      </c>
      <c r="D189" s="129" t="s">
        <v>159</v>
      </c>
      <c r="E189" s="130" t="s">
        <v>1115</v>
      </c>
      <c r="F189" s="131" t="s">
        <v>1116</v>
      </c>
      <c r="G189" s="132" t="s">
        <v>443</v>
      </c>
      <c r="H189" s="133">
        <v>68</v>
      </c>
      <c r="I189" s="134"/>
      <c r="J189" s="134">
        <f t="shared" si="20"/>
        <v>0</v>
      </c>
      <c r="K189" s="135"/>
      <c r="L189" s="28"/>
      <c r="M189" s="136" t="s">
        <v>1</v>
      </c>
      <c r="N189" s="137" t="s">
        <v>35</v>
      </c>
      <c r="O189" s="138">
        <v>0</v>
      </c>
      <c r="P189" s="138">
        <f t="shared" si="21"/>
        <v>0</v>
      </c>
      <c r="Q189" s="138">
        <v>0</v>
      </c>
      <c r="R189" s="138">
        <f t="shared" si="22"/>
        <v>0</v>
      </c>
      <c r="S189" s="138">
        <v>0</v>
      </c>
      <c r="T189" s="139">
        <f t="shared" si="23"/>
        <v>0</v>
      </c>
      <c r="AR189" s="140" t="s">
        <v>85</v>
      </c>
      <c r="AT189" s="140" t="s">
        <v>159</v>
      </c>
      <c r="AU189" s="140" t="s">
        <v>75</v>
      </c>
      <c r="AY189" s="16" t="s">
        <v>157</v>
      </c>
      <c r="BE189" s="141">
        <f t="shared" si="24"/>
        <v>0</v>
      </c>
      <c r="BF189" s="141">
        <f t="shared" si="25"/>
        <v>0</v>
      </c>
      <c r="BG189" s="141">
        <f t="shared" si="26"/>
        <v>0</v>
      </c>
      <c r="BH189" s="141">
        <f t="shared" si="27"/>
        <v>0</v>
      </c>
      <c r="BI189" s="141">
        <f t="shared" si="28"/>
        <v>0</v>
      </c>
      <c r="BJ189" s="16" t="s">
        <v>75</v>
      </c>
      <c r="BK189" s="141">
        <f t="shared" si="29"/>
        <v>0</v>
      </c>
      <c r="BL189" s="16" t="s">
        <v>85</v>
      </c>
      <c r="BM189" s="140" t="s">
        <v>500</v>
      </c>
    </row>
    <row r="190" spans="2:65" s="1" customFormat="1" ht="16.5" customHeight="1">
      <c r="B190" s="128"/>
      <c r="C190" s="129" t="s">
        <v>320</v>
      </c>
      <c r="D190" s="129" t="s">
        <v>159</v>
      </c>
      <c r="E190" s="130" t="s">
        <v>1117</v>
      </c>
      <c r="F190" s="131" t="s">
        <v>1118</v>
      </c>
      <c r="G190" s="132" t="s">
        <v>443</v>
      </c>
      <c r="H190" s="133">
        <v>6</v>
      </c>
      <c r="I190" s="134"/>
      <c r="J190" s="134">
        <f t="shared" si="20"/>
        <v>0</v>
      </c>
      <c r="K190" s="135"/>
      <c r="L190" s="28"/>
      <c r="M190" s="136" t="s">
        <v>1</v>
      </c>
      <c r="N190" s="137" t="s">
        <v>35</v>
      </c>
      <c r="O190" s="138">
        <v>0</v>
      </c>
      <c r="P190" s="138">
        <f t="shared" si="21"/>
        <v>0</v>
      </c>
      <c r="Q190" s="138">
        <v>0</v>
      </c>
      <c r="R190" s="138">
        <f t="shared" si="22"/>
        <v>0</v>
      </c>
      <c r="S190" s="138">
        <v>0</v>
      </c>
      <c r="T190" s="139">
        <f t="shared" si="23"/>
        <v>0</v>
      </c>
      <c r="AR190" s="140" t="s">
        <v>85</v>
      </c>
      <c r="AT190" s="140" t="s">
        <v>159</v>
      </c>
      <c r="AU190" s="140" t="s">
        <v>75</v>
      </c>
      <c r="AY190" s="16" t="s">
        <v>157</v>
      </c>
      <c r="BE190" s="141">
        <f t="shared" si="24"/>
        <v>0</v>
      </c>
      <c r="BF190" s="141">
        <f t="shared" si="25"/>
        <v>0</v>
      </c>
      <c r="BG190" s="141">
        <f t="shared" si="26"/>
        <v>0</v>
      </c>
      <c r="BH190" s="141">
        <f t="shared" si="27"/>
        <v>0</v>
      </c>
      <c r="BI190" s="141">
        <f t="shared" si="28"/>
        <v>0</v>
      </c>
      <c r="BJ190" s="16" t="s">
        <v>75</v>
      </c>
      <c r="BK190" s="141">
        <f t="shared" si="29"/>
        <v>0</v>
      </c>
      <c r="BL190" s="16" t="s">
        <v>85</v>
      </c>
      <c r="BM190" s="140" t="s">
        <v>503</v>
      </c>
    </row>
    <row r="191" spans="2:65" s="1" customFormat="1" ht="16.5" customHeight="1">
      <c r="B191" s="128"/>
      <c r="C191" s="129" t="s">
        <v>504</v>
      </c>
      <c r="D191" s="129" t="s">
        <v>159</v>
      </c>
      <c r="E191" s="130" t="s">
        <v>1119</v>
      </c>
      <c r="F191" s="131" t="s">
        <v>1120</v>
      </c>
      <c r="G191" s="132" t="s">
        <v>443</v>
      </c>
      <c r="H191" s="133">
        <v>7</v>
      </c>
      <c r="I191" s="134"/>
      <c r="J191" s="134">
        <f t="shared" si="20"/>
        <v>0</v>
      </c>
      <c r="K191" s="135"/>
      <c r="L191" s="28"/>
      <c r="M191" s="136" t="s">
        <v>1</v>
      </c>
      <c r="N191" s="137" t="s">
        <v>35</v>
      </c>
      <c r="O191" s="138">
        <v>0</v>
      </c>
      <c r="P191" s="138">
        <f t="shared" si="21"/>
        <v>0</v>
      </c>
      <c r="Q191" s="138">
        <v>0</v>
      </c>
      <c r="R191" s="138">
        <f t="shared" si="22"/>
        <v>0</v>
      </c>
      <c r="S191" s="138">
        <v>0</v>
      </c>
      <c r="T191" s="139">
        <f t="shared" si="23"/>
        <v>0</v>
      </c>
      <c r="AR191" s="140" t="s">
        <v>85</v>
      </c>
      <c r="AT191" s="140" t="s">
        <v>159</v>
      </c>
      <c r="AU191" s="140" t="s">
        <v>75</v>
      </c>
      <c r="AY191" s="16" t="s">
        <v>157</v>
      </c>
      <c r="BE191" s="141">
        <f t="shared" si="24"/>
        <v>0</v>
      </c>
      <c r="BF191" s="141">
        <f t="shared" si="25"/>
        <v>0</v>
      </c>
      <c r="BG191" s="141">
        <f t="shared" si="26"/>
        <v>0</v>
      </c>
      <c r="BH191" s="141">
        <f t="shared" si="27"/>
        <v>0</v>
      </c>
      <c r="BI191" s="141">
        <f t="shared" si="28"/>
        <v>0</v>
      </c>
      <c r="BJ191" s="16" t="s">
        <v>75</v>
      </c>
      <c r="BK191" s="141">
        <f t="shared" si="29"/>
        <v>0</v>
      </c>
      <c r="BL191" s="16" t="s">
        <v>85</v>
      </c>
      <c r="BM191" s="140" t="s">
        <v>507</v>
      </c>
    </row>
    <row r="192" spans="2:65" s="1" customFormat="1" ht="16.5" customHeight="1">
      <c r="B192" s="128"/>
      <c r="C192" s="129" t="s">
        <v>328</v>
      </c>
      <c r="D192" s="129" t="s">
        <v>159</v>
      </c>
      <c r="E192" s="130" t="s">
        <v>1121</v>
      </c>
      <c r="F192" s="131" t="s">
        <v>1122</v>
      </c>
      <c r="G192" s="132" t="s">
        <v>443</v>
      </c>
      <c r="H192" s="133">
        <v>18</v>
      </c>
      <c r="I192" s="134"/>
      <c r="J192" s="134">
        <f t="shared" si="20"/>
        <v>0</v>
      </c>
      <c r="K192" s="135"/>
      <c r="L192" s="28"/>
      <c r="M192" s="136" t="s">
        <v>1</v>
      </c>
      <c r="N192" s="137" t="s">
        <v>35</v>
      </c>
      <c r="O192" s="138">
        <v>0</v>
      </c>
      <c r="P192" s="138">
        <f t="shared" si="21"/>
        <v>0</v>
      </c>
      <c r="Q192" s="138">
        <v>0</v>
      </c>
      <c r="R192" s="138">
        <f t="shared" si="22"/>
        <v>0</v>
      </c>
      <c r="S192" s="138">
        <v>0</v>
      </c>
      <c r="T192" s="139">
        <f t="shared" si="23"/>
        <v>0</v>
      </c>
      <c r="AR192" s="140" t="s">
        <v>85</v>
      </c>
      <c r="AT192" s="140" t="s">
        <v>159</v>
      </c>
      <c r="AU192" s="140" t="s">
        <v>75</v>
      </c>
      <c r="AY192" s="16" t="s">
        <v>157</v>
      </c>
      <c r="BE192" s="141">
        <f t="shared" si="24"/>
        <v>0</v>
      </c>
      <c r="BF192" s="141">
        <f t="shared" si="25"/>
        <v>0</v>
      </c>
      <c r="BG192" s="141">
        <f t="shared" si="26"/>
        <v>0</v>
      </c>
      <c r="BH192" s="141">
        <f t="shared" si="27"/>
        <v>0</v>
      </c>
      <c r="BI192" s="141">
        <f t="shared" si="28"/>
        <v>0</v>
      </c>
      <c r="BJ192" s="16" t="s">
        <v>75</v>
      </c>
      <c r="BK192" s="141">
        <f t="shared" si="29"/>
        <v>0</v>
      </c>
      <c r="BL192" s="16" t="s">
        <v>85</v>
      </c>
      <c r="BM192" s="140" t="s">
        <v>510</v>
      </c>
    </row>
    <row r="193" spans="2:65" s="1" customFormat="1" ht="16.5" customHeight="1">
      <c r="B193" s="128"/>
      <c r="C193" s="129" t="s">
        <v>511</v>
      </c>
      <c r="D193" s="129" t="s">
        <v>159</v>
      </c>
      <c r="E193" s="130" t="s">
        <v>1123</v>
      </c>
      <c r="F193" s="131" t="s">
        <v>1124</v>
      </c>
      <c r="G193" s="132" t="s">
        <v>443</v>
      </c>
      <c r="H193" s="133">
        <v>16</v>
      </c>
      <c r="I193" s="134"/>
      <c r="J193" s="134">
        <f t="shared" si="20"/>
        <v>0</v>
      </c>
      <c r="K193" s="135"/>
      <c r="L193" s="28"/>
      <c r="M193" s="136" t="s">
        <v>1</v>
      </c>
      <c r="N193" s="137" t="s">
        <v>35</v>
      </c>
      <c r="O193" s="138">
        <v>0</v>
      </c>
      <c r="P193" s="138">
        <f t="shared" si="21"/>
        <v>0</v>
      </c>
      <c r="Q193" s="138">
        <v>0</v>
      </c>
      <c r="R193" s="138">
        <f t="shared" si="22"/>
        <v>0</v>
      </c>
      <c r="S193" s="138">
        <v>0</v>
      </c>
      <c r="T193" s="139">
        <f t="shared" si="23"/>
        <v>0</v>
      </c>
      <c r="AR193" s="140" t="s">
        <v>85</v>
      </c>
      <c r="AT193" s="140" t="s">
        <v>159</v>
      </c>
      <c r="AU193" s="140" t="s">
        <v>75</v>
      </c>
      <c r="AY193" s="16" t="s">
        <v>157</v>
      </c>
      <c r="BE193" s="141">
        <f t="shared" si="24"/>
        <v>0</v>
      </c>
      <c r="BF193" s="141">
        <f t="shared" si="25"/>
        <v>0</v>
      </c>
      <c r="BG193" s="141">
        <f t="shared" si="26"/>
        <v>0</v>
      </c>
      <c r="BH193" s="141">
        <f t="shared" si="27"/>
        <v>0</v>
      </c>
      <c r="BI193" s="141">
        <f t="shared" si="28"/>
        <v>0</v>
      </c>
      <c r="BJ193" s="16" t="s">
        <v>75</v>
      </c>
      <c r="BK193" s="141">
        <f t="shared" si="29"/>
        <v>0</v>
      </c>
      <c r="BL193" s="16" t="s">
        <v>85</v>
      </c>
      <c r="BM193" s="140" t="s">
        <v>514</v>
      </c>
    </row>
    <row r="194" spans="2:65" s="1" customFormat="1" ht="16.5" customHeight="1">
      <c r="B194" s="128"/>
      <c r="C194" s="129" t="s">
        <v>342</v>
      </c>
      <c r="D194" s="129" t="s">
        <v>159</v>
      </c>
      <c r="E194" s="130" t="s">
        <v>1125</v>
      </c>
      <c r="F194" s="131" t="s">
        <v>1126</v>
      </c>
      <c r="G194" s="132" t="s">
        <v>443</v>
      </c>
      <c r="H194" s="133">
        <v>340</v>
      </c>
      <c r="I194" s="134"/>
      <c r="J194" s="134">
        <f t="shared" ref="J194:J225" si="30">ROUND(I194*H194,2)</f>
        <v>0</v>
      </c>
      <c r="K194" s="135"/>
      <c r="L194" s="28"/>
      <c r="M194" s="136" t="s">
        <v>1</v>
      </c>
      <c r="N194" s="137" t="s">
        <v>35</v>
      </c>
      <c r="O194" s="138">
        <v>0</v>
      </c>
      <c r="P194" s="138">
        <f t="shared" ref="P194:P225" si="31">O194*H194</f>
        <v>0</v>
      </c>
      <c r="Q194" s="138">
        <v>0</v>
      </c>
      <c r="R194" s="138">
        <f t="shared" ref="R194:R225" si="32">Q194*H194</f>
        <v>0</v>
      </c>
      <c r="S194" s="138">
        <v>0</v>
      </c>
      <c r="T194" s="139">
        <f t="shared" ref="T194:T225" si="33">S194*H194</f>
        <v>0</v>
      </c>
      <c r="AR194" s="140" t="s">
        <v>85</v>
      </c>
      <c r="AT194" s="140" t="s">
        <v>159</v>
      </c>
      <c r="AU194" s="140" t="s">
        <v>75</v>
      </c>
      <c r="AY194" s="16" t="s">
        <v>157</v>
      </c>
      <c r="BE194" s="141">
        <f t="shared" ref="BE194:BE225" si="34">IF(N194="základní",J194,0)</f>
        <v>0</v>
      </c>
      <c r="BF194" s="141">
        <f t="shared" ref="BF194:BF225" si="35">IF(N194="snížená",J194,0)</f>
        <v>0</v>
      </c>
      <c r="BG194" s="141">
        <f t="shared" ref="BG194:BG225" si="36">IF(N194="zákl. přenesená",J194,0)</f>
        <v>0</v>
      </c>
      <c r="BH194" s="141">
        <f t="shared" ref="BH194:BH225" si="37">IF(N194="sníž. přenesená",J194,0)</f>
        <v>0</v>
      </c>
      <c r="BI194" s="141">
        <f t="shared" ref="BI194:BI225" si="38">IF(N194="nulová",J194,0)</f>
        <v>0</v>
      </c>
      <c r="BJ194" s="16" t="s">
        <v>75</v>
      </c>
      <c r="BK194" s="141">
        <f t="shared" ref="BK194:BK225" si="39">ROUND(I194*H194,2)</f>
        <v>0</v>
      </c>
      <c r="BL194" s="16" t="s">
        <v>85</v>
      </c>
      <c r="BM194" s="140" t="s">
        <v>517</v>
      </c>
    </row>
    <row r="195" spans="2:65" s="1" customFormat="1" ht="16.5" customHeight="1">
      <c r="B195" s="128"/>
      <c r="C195" s="129" t="s">
        <v>520</v>
      </c>
      <c r="D195" s="129" t="s">
        <v>159</v>
      </c>
      <c r="E195" s="130" t="s">
        <v>1127</v>
      </c>
      <c r="F195" s="131" t="s">
        <v>1128</v>
      </c>
      <c r="G195" s="132" t="s">
        <v>443</v>
      </c>
      <c r="H195" s="133">
        <v>80</v>
      </c>
      <c r="I195" s="134"/>
      <c r="J195" s="134">
        <f t="shared" si="30"/>
        <v>0</v>
      </c>
      <c r="K195" s="135"/>
      <c r="L195" s="28"/>
      <c r="M195" s="136" t="s">
        <v>1</v>
      </c>
      <c r="N195" s="137" t="s">
        <v>35</v>
      </c>
      <c r="O195" s="138">
        <v>0</v>
      </c>
      <c r="P195" s="138">
        <f t="shared" si="31"/>
        <v>0</v>
      </c>
      <c r="Q195" s="138">
        <v>0</v>
      </c>
      <c r="R195" s="138">
        <f t="shared" si="32"/>
        <v>0</v>
      </c>
      <c r="S195" s="138">
        <v>0</v>
      </c>
      <c r="T195" s="139">
        <f t="shared" si="33"/>
        <v>0</v>
      </c>
      <c r="AR195" s="140" t="s">
        <v>85</v>
      </c>
      <c r="AT195" s="140" t="s">
        <v>159</v>
      </c>
      <c r="AU195" s="140" t="s">
        <v>75</v>
      </c>
      <c r="AY195" s="16" t="s">
        <v>157</v>
      </c>
      <c r="BE195" s="141">
        <f t="shared" si="34"/>
        <v>0</v>
      </c>
      <c r="BF195" s="141">
        <f t="shared" si="35"/>
        <v>0</v>
      </c>
      <c r="BG195" s="141">
        <f t="shared" si="36"/>
        <v>0</v>
      </c>
      <c r="BH195" s="141">
        <f t="shared" si="37"/>
        <v>0</v>
      </c>
      <c r="BI195" s="141">
        <f t="shared" si="38"/>
        <v>0</v>
      </c>
      <c r="BJ195" s="16" t="s">
        <v>75</v>
      </c>
      <c r="BK195" s="141">
        <f t="shared" si="39"/>
        <v>0</v>
      </c>
      <c r="BL195" s="16" t="s">
        <v>85</v>
      </c>
      <c r="BM195" s="140" t="s">
        <v>523</v>
      </c>
    </row>
    <row r="196" spans="2:65" s="1" customFormat="1" ht="16.5" customHeight="1">
      <c r="B196" s="128"/>
      <c r="C196" s="129" t="s">
        <v>347</v>
      </c>
      <c r="D196" s="129" t="s">
        <v>159</v>
      </c>
      <c r="E196" s="130" t="s">
        <v>1129</v>
      </c>
      <c r="F196" s="131" t="s">
        <v>1130</v>
      </c>
      <c r="G196" s="132" t="s">
        <v>443</v>
      </c>
      <c r="H196" s="133">
        <v>32</v>
      </c>
      <c r="I196" s="134"/>
      <c r="J196" s="134">
        <f t="shared" si="30"/>
        <v>0</v>
      </c>
      <c r="K196" s="135"/>
      <c r="L196" s="28"/>
      <c r="M196" s="136" t="s">
        <v>1</v>
      </c>
      <c r="N196" s="137" t="s">
        <v>35</v>
      </c>
      <c r="O196" s="138">
        <v>0</v>
      </c>
      <c r="P196" s="138">
        <f t="shared" si="31"/>
        <v>0</v>
      </c>
      <c r="Q196" s="138">
        <v>0</v>
      </c>
      <c r="R196" s="138">
        <f t="shared" si="32"/>
        <v>0</v>
      </c>
      <c r="S196" s="138">
        <v>0</v>
      </c>
      <c r="T196" s="139">
        <f t="shared" si="33"/>
        <v>0</v>
      </c>
      <c r="AR196" s="140" t="s">
        <v>85</v>
      </c>
      <c r="AT196" s="140" t="s">
        <v>159</v>
      </c>
      <c r="AU196" s="140" t="s">
        <v>75</v>
      </c>
      <c r="AY196" s="16" t="s">
        <v>157</v>
      </c>
      <c r="BE196" s="141">
        <f t="shared" si="34"/>
        <v>0</v>
      </c>
      <c r="BF196" s="141">
        <f t="shared" si="35"/>
        <v>0</v>
      </c>
      <c r="BG196" s="141">
        <f t="shared" si="36"/>
        <v>0</v>
      </c>
      <c r="BH196" s="141">
        <f t="shared" si="37"/>
        <v>0</v>
      </c>
      <c r="BI196" s="141">
        <f t="shared" si="38"/>
        <v>0</v>
      </c>
      <c r="BJ196" s="16" t="s">
        <v>75</v>
      </c>
      <c r="BK196" s="141">
        <f t="shared" si="39"/>
        <v>0</v>
      </c>
      <c r="BL196" s="16" t="s">
        <v>85</v>
      </c>
      <c r="BM196" s="140" t="s">
        <v>526</v>
      </c>
    </row>
    <row r="197" spans="2:65" s="1" customFormat="1" ht="24.15" customHeight="1">
      <c r="B197" s="128"/>
      <c r="C197" s="129" t="s">
        <v>528</v>
      </c>
      <c r="D197" s="129" t="s">
        <v>159</v>
      </c>
      <c r="E197" s="130" t="s">
        <v>1131</v>
      </c>
      <c r="F197" s="131" t="s">
        <v>1132</v>
      </c>
      <c r="G197" s="132" t="s">
        <v>443</v>
      </c>
      <c r="H197" s="133">
        <v>1</v>
      </c>
      <c r="I197" s="134"/>
      <c r="J197" s="134">
        <f t="shared" si="30"/>
        <v>0</v>
      </c>
      <c r="K197" s="135"/>
      <c r="L197" s="28"/>
      <c r="M197" s="136" t="s">
        <v>1</v>
      </c>
      <c r="N197" s="137" t="s">
        <v>35</v>
      </c>
      <c r="O197" s="138">
        <v>0</v>
      </c>
      <c r="P197" s="138">
        <f t="shared" si="31"/>
        <v>0</v>
      </c>
      <c r="Q197" s="138">
        <v>0</v>
      </c>
      <c r="R197" s="138">
        <f t="shared" si="32"/>
        <v>0</v>
      </c>
      <c r="S197" s="138">
        <v>0</v>
      </c>
      <c r="T197" s="139">
        <f t="shared" si="33"/>
        <v>0</v>
      </c>
      <c r="AR197" s="140" t="s">
        <v>85</v>
      </c>
      <c r="AT197" s="140" t="s">
        <v>159</v>
      </c>
      <c r="AU197" s="140" t="s">
        <v>75</v>
      </c>
      <c r="AY197" s="16" t="s">
        <v>157</v>
      </c>
      <c r="BE197" s="141">
        <f t="shared" si="34"/>
        <v>0</v>
      </c>
      <c r="BF197" s="141">
        <f t="shared" si="35"/>
        <v>0</v>
      </c>
      <c r="BG197" s="141">
        <f t="shared" si="36"/>
        <v>0</v>
      </c>
      <c r="BH197" s="141">
        <f t="shared" si="37"/>
        <v>0</v>
      </c>
      <c r="BI197" s="141">
        <f t="shared" si="38"/>
        <v>0</v>
      </c>
      <c r="BJ197" s="16" t="s">
        <v>75</v>
      </c>
      <c r="BK197" s="141">
        <f t="shared" si="39"/>
        <v>0</v>
      </c>
      <c r="BL197" s="16" t="s">
        <v>85</v>
      </c>
      <c r="BM197" s="140" t="s">
        <v>531</v>
      </c>
    </row>
    <row r="198" spans="2:65" s="1" customFormat="1" ht="24.15" customHeight="1">
      <c r="B198" s="128"/>
      <c r="C198" s="129" t="s">
        <v>350</v>
      </c>
      <c r="D198" s="129" t="s">
        <v>159</v>
      </c>
      <c r="E198" s="130" t="s">
        <v>1133</v>
      </c>
      <c r="F198" s="131" t="s">
        <v>1134</v>
      </c>
      <c r="G198" s="132" t="s">
        <v>443</v>
      </c>
      <c r="H198" s="133">
        <v>1</v>
      </c>
      <c r="I198" s="134"/>
      <c r="J198" s="134">
        <f t="shared" si="30"/>
        <v>0</v>
      </c>
      <c r="K198" s="135"/>
      <c r="L198" s="28"/>
      <c r="M198" s="136" t="s">
        <v>1</v>
      </c>
      <c r="N198" s="137" t="s">
        <v>35</v>
      </c>
      <c r="O198" s="138">
        <v>0</v>
      </c>
      <c r="P198" s="138">
        <f t="shared" si="31"/>
        <v>0</v>
      </c>
      <c r="Q198" s="138">
        <v>0</v>
      </c>
      <c r="R198" s="138">
        <f t="shared" si="32"/>
        <v>0</v>
      </c>
      <c r="S198" s="138">
        <v>0</v>
      </c>
      <c r="T198" s="139">
        <f t="shared" si="33"/>
        <v>0</v>
      </c>
      <c r="AR198" s="140" t="s">
        <v>85</v>
      </c>
      <c r="AT198" s="140" t="s">
        <v>159</v>
      </c>
      <c r="AU198" s="140" t="s">
        <v>75</v>
      </c>
      <c r="AY198" s="16" t="s">
        <v>157</v>
      </c>
      <c r="BE198" s="141">
        <f t="shared" si="34"/>
        <v>0</v>
      </c>
      <c r="BF198" s="141">
        <f t="shared" si="35"/>
        <v>0</v>
      </c>
      <c r="BG198" s="141">
        <f t="shared" si="36"/>
        <v>0</v>
      </c>
      <c r="BH198" s="141">
        <f t="shared" si="37"/>
        <v>0</v>
      </c>
      <c r="BI198" s="141">
        <f t="shared" si="38"/>
        <v>0</v>
      </c>
      <c r="BJ198" s="16" t="s">
        <v>75</v>
      </c>
      <c r="BK198" s="141">
        <f t="shared" si="39"/>
        <v>0</v>
      </c>
      <c r="BL198" s="16" t="s">
        <v>85</v>
      </c>
      <c r="BM198" s="140" t="s">
        <v>535</v>
      </c>
    </row>
    <row r="199" spans="2:65" s="1" customFormat="1" ht="21.75" customHeight="1">
      <c r="B199" s="128"/>
      <c r="C199" s="129" t="s">
        <v>537</v>
      </c>
      <c r="D199" s="129" t="s">
        <v>159</v>
      </c>
      <c r="E199" s="130" t="s">
        <v>1135</v>
      </c>
      <c r="F199" s="131" t="s">
        <v>1136</v>
      </c>
      <c r="G199" s="132" t="s">
        <v>443</v>
      </c>
      <c r="H199" s="133">
        <v>7</v>
      </c>
      <c r="I199" s="134"/>
      <c r="J199" s="134">
        <f t="shared" si="30"/>
        <v>0</v>
      </c>
      <c r="K199" s="135"/>
      <c r="L199" s="28"/>
      <c r="M199" s="136" t="s">
        <v>1</v>
      </c>
      <c r="N199" s="137" t="s">
        <v>35</v>
      </c>
      <c r="O199" s="138">
        <v>0</v>
      </c>
      <c r="P199" s="138">
        <f t="shared" si="31"/>
        <v>0</v>
      </c>
      <c r="Q199" s="138">
        <v>0</v>
      </c>
      <c r="R199" s="138">
        <f t="shared" si="32"/>
        <v>0</v>
      </c>
      <c r="S199" s="138">
        <v>0</v>
      </c>
      <c r="T199" s="139">
        <f t="shared" si="33"/>
        <v>0</v>
      </c>
      <c r="AR199" s="140" t="s">
        <v>85</v>
      </c>
      <c r="AT199" s="140" t="s">
        <v>159</v>
      </c>
      <c r="AU199" s="140" t="s">
        <v>75</v>
      </c>
      <c r="AY199" s="16" t="s">
        <v>157</v>
      </c>
      <c r="BE199" s="141">
        <f t="shared" si="34"/>
        <v>0</v>
      </c>
      <c r="BF199" s="141">
        <f t="shared" si="35"/>
        <v>0</v>
      </c>
      <c r="BG199" s="141">
        <f t="shared" si="36"/>
        <v>0</v>
      </c>
      <c r="BH199" s="141">
        <f t="shared" si="37"/>
        <v>0</v>
      </c>
      <c r="BI199" s="141">
        <f t="shared" si="38"/>
        <v>0</v>
      </c>
      <c r="BJ199" s="16" t="s">
        <v>75</v>
      </c>
      <c r="BK199" s="141">
        <f t="shared" si="39"/>
        <v>0</v>
      </c>
      <c r="BL199" s="16" t="s">
        <v>85</v>
      </c>
      <c r="BM199" s="140" t="s">
        <v>540</v>
      </c>
    </row>
    <row r="200" spans="2:65" s="1" customFormat="1" ht="21.75" customHeight="1">
      <c r="B200" s="128"/>
      <c r="C200" s="129" t="s">
        <v>357</v>
      </c>
      <c r="D200" s="129" t="s">
        <v>159</v>
      </c>
      <c r="E200" s="130" t="s">
        <v>1137</v>
      </c>
      <c r="F200" s="131" t="s">
        <v>1138</v>
      </c>
      <c r="G200" s="132" t="s">
        <v>443</v>
      </c>
      <c r="H200" s="133">
        <v>14</v>
      </c>
      <c r="I200" s="134"/>
      <c r="J200" s="134">
        <f t="shared" si="30"/>
        <v>0</v>
      </c>
      <c r="K200" s="135"/>
      <c r="L200" s="28"/>
      <c r="M200" s="136" t="s">
        <v>1</v>
      </c>
      <c r="N200" s="137" t="s">
        <v>35</v>
      </c>
      <c r="O200" s="138">
        <v>0</v>
      </c>
      <c r="P200" s="138">
        <f t="shared" si="31"/>
        <v>0</v>
      </c>
      <c r="Q200" s="138">
        <v>0</v>
      </c>
      <c r="R200" s="138">
        <f t="shared" si="32"/>
        <v>0</v>
      </c>
      <c r="S200" s="138">
        <v>0</v>
      </c>
      <c r="T200" s="139">
        <f t="shared" si="33"/>
        <v>0</v>
      </c>
      <c r="AR200" s="140" t="s">
        <v>85</v>
      </c>
      <c r="AT200" s="140" t="s">
        <v>159</v>
      </c>
      <c r="AU200" s="140" t="s">
        <v>75</v>
      </c>
      <c r="AY200" s="16" t="s">
        <v>157</v>
      </c>
      <c r="BE200" s="141">
        <f t="shared" si="34"/>
        <v>0</v>
      </c>
      <c r="BF200" s="141">
        <f t="shared" si="35"/>
        <v>0</v>
      </c>
      <c r="BG200" s="141">
        <f t="shared" si="36"/>
        <v>0</v>
      </c>
      <c r="BH200" s="141">
        <f t="shared" si="37"/>
        <v>0</v>
      </c>
      <c r="BI200" s="141">
        <f t="shared" si="38"/>
        <v>0</v>
      </c>
      <c r="BJ200" s="16" t="s">
        <v>75</v>
      </c>
      <c r="BK200" s="141">
        <f t="shared" si="39"/>
        <v>0</v>
      </c>
      <c r="BL200" s="16" t="s">
        <v>85</v>
      </c>
      <c r="BM200" s="140" t="s">
        <v>544</v>
      </c>
    </row>
    <row r="201" spans="2:65" s="1" customFormat="1" ht="21.75" customHeight="1">
      <c r="B201" s="128"/>
      <c r="C201" s="129" t="s">
        <v>546</v>
      </c>
      <c r="D201" s="129" t="s">
        <v>159</v>
      </c>
      <c r="E201" s="130" t="s">
        <v>1139</v>
      </c>
      <c r="F201" s="131" t="s">
        <v>1140</v>
      </c>
      <c r="G201" s="132" t="s">
        <v>443</v>
      </c>
      <c r="H201" s="133">
        <v>4</v>
      </c>
      <c r="I201" s="134"/>
      <c r="J201" s="134">
        <f t="shared" si="30"/>
        <v>0</v>
      </c>
      <c r="K201" s="135"/>
      <c r="L201" s="28"/>
      <c r="M201" s="136" t="s">
        <v>1</v>
      </c>
      <c r="N201" s="137" t="s">
        <v>35</v>
      </c>
      <c r="O201" s="138">
        <v>0</v>
      </c>
      <c r="P201" s="138">
        <f t="shared" si="31"/>
        <v>0</v>
      </c>
      <c r="Q201" s="138">
        <v>0</v>
      </c>
      <c r="R201" s="138">
        <f t="shared" si="32"/>
        <v>0</v>
      </c>
      <c r="S201" s="138">
        <v>0</v>
      </c>
      <c r="T201" s="139">
        <f t="shared" si="33"/>
        <v>0</v>
      </c>
      <c r="AR201" s="140" t="s">
        <v>85</v>
      </c>
      <c r="AT201" s="140" t="s">
        <v>159</v>
      </c>
      <c r="AU201" s="140" t="s">
        <v>75</v>
      </c>
      <c r="AY201" s="16" t="s">
        <v>157</v>
      </c>
      <c r="BE201" s="141">
        <f t="shared" si="34"/>
        <v>0</v>
      </c>
      <c r="BF201" s="141">
        <f t="shared" si="35"/>
        <v>0</v>
      </c>
      <c r="BG201" s="141">
        <f t="shared" si="36"/>
        <v>0</v>
      </c>
      <c r="BH201" s="141">
        <f t="shared" si="37"/>
        <v>0</v>
      </c>
      <c r="BI201" s="141">
        <f t="shared" si="38"/>
        <v>0</v>
      </c>
      <c r="BJ201" s="16" t="s">
        <v>75</v>
      </c>
      <c r="BK201" s="141">
        <f t="shared" si="39"/>
        <v>0</v>
      </c>
      <c r="BL201" s="16" t="s">
        <v>85</v>
      </c>
      <c r="BM201" s="140" t="s">
        <v>549</v>
      </c>
    </row>
    <row r="202" spans="2:65" s="1" customFormat="1" ht="24.15" customHeight="1">
      <c r="B202" s="128"/>
      <c r="C202" s="129" t="s">
        <v>362</v>
      </c>
      <c r="D202" s="129" t="s">
        <v>159</v>
      </c>
      <c r="E202" s="130" t="s">
        <v>1141</v>
      </c>
      <c r="F202" s="131" t="s">
        <v>1142</v>
      </c>
      <c r="G202" s="132" t="s">
        <v>443</v>
      </c>
      <c r="H202" s="133">
        <v>8</v>
      </c>
      <c r="I202" s="134"/>
      <c r="J202" s="134">
        <f t="shared" si="30"/>
        <v>0</v>
      </c>
      <c r="K202" s="135"/>
      <c r="L202" s="28"/>
      <c r="M202" s="136" t="s">
        <v>1</v>
      </c>
      <c r="N202" s="137" t="s">
        <v>35</v>
      </c>
      <c r="O202" s="138">
        <v>0</v>
      </c>
      <c r="P202" s="138">
        <f t="shared" si="31"/>
        <v>0</v>
      </c>
      <c r="Q202" s="138">
        <v>0</v>
      </c>
      <c r="R202" s="138">
        <f t="shared" si="32"/>
        <v>0</v>
      </c>
      <c r="S202" s="138">
        <v>0</v>
      </c>
      <c r="T202" s="139">
        <f t="shared" si="33"/>
        <v>0</v>
      </c>
      <c r="AR202" s="140" t="s">
        <v>85</v>
      </c>
      <c r="AT202" s="140" t="s">
        <v>159</v>
      </c>
      <c r="AU202" s="140" t="s">
        <v>75</v>
      </c>
      <c r="AY202" s="16" t="s">
        <v>157</v>
      </c>
      <c r="BE202" s="141">
        <f t="shared" si="34"/>
        <v>0</v>
      </c>
      <c r="BF202" s="141">
        <f t="shared" si="35"/>
        <v>0</v>
      </c>
      <c r="BG202" s="141">
        <f t="shared" si="36"/>
        <v>0</v>
      </c>
      <c r="BH202" s="141">
        <f t="shared" si="37"/>
        <v>0</v>
      </c>
      <c r="BI202" s="141">
        <f t="shared" si="38"/>
        <v>0</v>
      </c>
      <c r="BJ202" s="16" t="s">
        <v>75</v>
      </c>
      <c r="BK202" s="141">
        <f t="shared" si="39"/>
        <v>0</v>
      </c>
      <c r="BL202" s="16" t="s">
        <v>85</v>
      </c>
      <c r="BM202" s="140" t="s">
        <v>553</v>
      </c>
    </row>
    <row r="203" spans="2:65" s="1" customFormat="1" ht="16.5" customHeight="1">
      <c r="B203" s="128"/>
      <c r="C203" s="129" t="s">
        <v>554</v>
      </c>
      <c r="D203" s="129" t="s">
        <v>159</v>
      </c>
      <c r="E203" s="130" t="s">
        <v>1143</v>
      </c>
      <c r="F203" s="131" t="s">
        <v>1144</v>
      </c>
      <c r="G203" s="132" t="s">
        <v>443</v>
      </c>
      <c r="H203" s="133">
        <v>1</v>
      </c>
      <c r="I203" s="134"/>
      <c r="J203" s="134">
        <f t="shared" si="30"/>
        <v>0</v>
      </c>
      <c r="K203" s="135"/>
      <c r="L203" s="28"/>
      <c r="M203" s="136" t="s">
        <v>1</v>
      </c>
      <c r="N203" s="137" t="s">
        <v>35</v>
      </c>
      <c r="O203" s="138">
        <v>0</v>
      </c>
      <c r="P203" s="138">
        <f t="shared" si="31"/>
        <v>0</v>
      </c>
      <c r="Q203" s="138">
        <v>0</v>
      </c>
      <c r="R203" s="138">
        <f t="shared" si="32"/>
        <v>0</v>
      </c>
      <c r="S203" s="138">
        <v>0</v>
      </c>
      <c r="T203" s="139">
        <f t="shared" si="33"/>
        <v>0</v>
      </c>
      <c r="AR203" s="140" t="s">
        <v>85</v>
      </c>
      <c r="AT203" s="140" t="s">
        <v>159</v>
      </c>
      <c r="AU203" s="140" t="s">
        <v>75</v>
      </c>
      <c r="AY203" s="16" t="s">
        <v>157</v>
      </c>
      <c r="BE203" s="141">
        <f t="shared" si="34"/>
        <v>0</v>
      </c>
      <c r="BF203" s="141">
        <f t="shared" si="35"/>
        <v>0</v>
      </c>
      <c r="BG203" s="141">
        <f t="shared" si="36"/>
        <v>0</v>
      </c>
      <c r="BH203" s="141">
        <f t="shared" si="37"/>
        <v>0</v>
      </c>
      <c r="BI203" s="141">
        <f t="shared" si="38"/>
        <v>0</v>
      </c>
      <c r="BJ203" s="16" t="s">
        <v>75</v>
      </c>
      <c r="BK203" s="141">
        <f t="shared" si="39"/>
        <v>0</v>
      </c>
      <c r="BL203" s="16" t="s">
        <v>85</v>
      </c>
      <c r="BM203" s="140" t="s">
        <v>557</v>
      </c>
    </row>
    <row r="204" spans="2:65" s="1" customFormat="1" ht="16.5" customHeight="1">
      <c r="B204" s="128"/>
      <c r="C204" s="129" t="s">
        <v>368</v>
      </c>
      <c r="D204" s="129" t="s">
        <v>159</v>
      </c>
      <c r="E204" s="130" t="s">
        <v>1145</v>
      </c>
      <c r="F204" s="131" t="s">
        <v>1146</v>
      </c>
      <c r="G204" s="132" t="s">
        <v>443</v>
      </c>
      <c r="H204" s="133">
        <v>1</v>
      </c>
      <c r="I204" s="134"/>
      <c r="J204" s="134">
        <f t="shared" si="30"/>
        <v>0</v>
      </c>
      <c r="K204" s="135"/>
      <c r="L204" s="28"/>
      <c r="M204" s="136" t="s">
        <v>1</v>
      </c>
      <c r="N204" s="137" t="s">
        <v>35</v>
      </c>
      <c r="O204" s="138">
        <v>0</v>
      </c>
      <c r="P204" s="138">
        <f t="shared" si="31"/>
        <v>0</v>
      </c>
      <c r="Q204" s="138">
        <v>0</v>
      </c>
      <c r="R204" s="138">
        <f t="shared" si="32"/>
        <v>0</v>
      </c>
      <c r="S204" s="138">
        <v>0</v>
      </c>
      <c r="T204" s="139">
        <f t="shared" si="33"/>
        <v>0</v>
      </c>
      <c r="AR204" s="140" t="s">
        <v>85</v>
      </c>
      <c r="AT204" s="140" t="s">
        <v>159</v>
      </c>
      <c r="AU204" s="140" t="s">
        <v>75</v>
      </c>
      <c r="AY204" s="16" t="s">
        <v>157</v>
      </c>
      <c r="BE204" s="141">
        <f t="shared" si="34"/>
        <v>0</v>
      </c>
      <c r="BF204" s="141">
        <f t="shared" si="35"/>
        <v>0</v>
      </c>
      <c r="BG204" s="141">
        <f t="shared" si="36"/>
        <v>0</v>
      </c>
      <c r="BH204" s="141">
        <f t="shared" si="37"/>
        <v>0</v>
      </c>
      <c r="BI204" s="141">
        <f t="shared" si="38"/>
        <v>0</v>
      </c>
      <c r="BJ204" s="16" t="s">
        <v>75</v>
      </c>
      <c r="BK204" s="141">
        <f t="shared" si="39"/>
        <v>0</v>
      </c>
      <c r="BL204" s="16" t="s">
        <v>85</v>
      </c>
      <c r="BM204" s="140" t="s">
        <v>560</v>
      </c>
    </row>
    <row r="205" spans="2:65" s="1" customFormat="1" ht="16.5" customHeight="1">
      <c r="B205" s="128"/>
      <c r="C205" s="129" t="s">
        <v>563</v>
      </c>
      <c r="D205" s="129" t="s">
        <v>159</v>
      </c>
      <c r="E205" s="130" t="s">
        <v>1147</v>
      </c>
      <c r="F205" s="131" t="s">
        <v>1148</v>
      </c>
      <c r="G205" s="132" t="s">
        <v>443</v>
      </c>
      <c r="H205" s="133">
        <v>1</v>
      </c>
      <c r="I205" s="134"/>
      <c r="J205" s="134">
        <f t="shared" si="30"/>
        <v>0</v>
      </c>
      <c r="K205" s="135"/>
      <c r="L205" s="28"/>
      <c r="M205" s="136" t="s">
        <v>1</v>
      </c>
      <c r="N205" s="137" t="s">
        <v>35</v>
      </c>
      <c r="O205" s="138">
        <v>0</v>
      </c>
      <c r="P205" s="138">
        <f t="shared" si="31"/>
        <v>0</v>
      </c>
      <c r="Q205" s="138">
        <v>0</v>
      </c>
      <c r="R205" s="138">
        <f t="shared" si="32"/>
        <v>0</v>
      </c>
      <c r="S205" s="138">
        <v>0</v>
      </c>
      <c r="T205" s="139">
        <f t="shared" si="33"/>
        <v>0</v>
      </c>
      <c r="AR205" s="140" t="s">
        <v>85</v>
      </c>
      <c r="AT205" s="140" t="s">
        <v>159</v>
      </c>
      <c r="AU205" s="140" t="s">
        <v>75</v>
      </c>
      <c r="AY205" s="16" t="s">
        <v>157</v>
      </c>
      <c r="BE205" s="141">
        <f t="shared" si="34"/>
        <v>0</v>
      </c>
      <c r="BF205" s="141">
        <f t="shared" si="35"/>
        <v>0</v>
      </c>
      <c r="BG205" s="141">
        <f t="shared" si="36"/>
        <v>0</v>
      </c>
      <c r="BH205" s="141">
        <f t="shared" si="37"/>
        <v>0</v>
      </c>
      <c r="BI205" s="141">
        <f t="shared" si="38"/>
        <v>0</v>
      </c>
      <c r="BJ205" s="16" t="s">
        <v>75</v>
      </c>
      <c r="BK205" s="141">
        <f t="shared" si="39"/>
        <v>0</v>
      </c>
      <c r="BL205" s="16" t="s">
        <v>85</v>
      </c>
      <c r="BM205" s="140" t="s">
        <v>566</v>
      </c>
    </row>
    <row r="206" spans="2:65" s="1" customFormat="1" ht="21.75" customHeight="1">
      <c r="B206" s="128"/>
      <c r="C206" s="129" t="s">
        <v>373</v>
      </c>
      <c r="D206" s="129" t="s">
        <v>159</v>
      </c>
      <c r="E206" s="130" t="s">
        <v>1149</v>
      </c>
      <c r="F206" s="131" t="s">
        <v>1150</v>
      </c>
      <c r="G206" s="132" t="s">
        <v>443</v>
      </c>
      <c r="H206" s="133">
        <v>12</v>
      </c>
      <c r="I206" s="134"/>
      <c r="J206" s="134">
        <f t="shared" si="30"/>
        <v>0</v>
      </c>
      <c r="K206" s="135"/>
      <c r="L206" s="28"/>
      <c r="M206" s="136" t="s">
        <v>1</v>
      </c>
      <c r="N206" s="137" t="s">
        <v>35</v>
      </c>
      <c r="O206" s="138">
        <v>0</v>
      </c>
      <c r="P206" s="138">
        <f t="shared" si="31"/>
        <v>0</v>
      </c>
      <c r="Q206" s="138">
        <v>0</v>
      </c>
      <c r="R206" s="138">
        <f t="shared" si="32"/>
        <v>0</v>
      </c>
      <c r="S206" s="138">
        <v>0</v>
      </c>
      <c r="T206" s="139">
        <f t="shared" si="33"/>
        <v>0</v>
      </c>
      <c r="AR206" s="140" t="s">
        <v>85</v>
      </c>
      <c r="AT206" s="140" t="s">
        <v>159</v>
      </c>
      <c r="AU206" s="140" t="s">
        <v>75</v>
      </c>
      <c r="AY206" s="16" t="s">
        <v>157</v>
      </c>
      <c r="BE206" s="141">
        <f t="shared" si="34"/>
        <v>0</v>
      </c>
      <c r="BF206" s="141">
        <f t="shared" si="35"/>
        <v>0</v>
      </c>
      <c r="BG206" s="141">
        <f t="shared" si="36"/>
        <v>0</v>
      </c>
      <c r="BH206" s="141">
        <f t="shared" si="37"/>
        <v>0</v>
      </c>
      <c r="BI206" s="141">
        <f t="shared" si="38"/>
        <v>0</v>
      </c>
      <c r="BJ206" s="16" t="s">
        <v>75</v>
      </c>
      <c r="BK206" s="141">
        <f t="shared" si="39"/>
        <v>0</v>
      </c>
      <c r="BL206" s="16" t="s">
        <v>85</v>
      </c>
      <c r="BM206" s="140" t="s">
        <v>570</v>
      </c>
    </row>
    <row r="207" spans="2:65" s="1" customFormat="1" ht="16.5" customHeight="1">
      <c r="B207" s="128"/>
      <c r="C207" s="129" t="s">
        <v>571</v>
      </c>
      <c r="D207" s="129" t="s">
        <v>159</v>
      </c>
      <c r="E207" s="130" t="s">
        <v>1151</v>
      </c>
      <c r="F207" s="131" t="s">
        <v>1152</v>
      </c>
      <c r="G207" s="132" t="s">
        <v>443</v>
      </c>
      <c r="H207" s="133">
        <v>128</v>
      </c>
      <c r="I207" s="134"/>
      <c r="J207" s="134">
        <f t="shared" si="30"/>
        <v>0</v>
      </c>
      <c r="K207" s="135"/>
      <c r="L207" s="28"/>
      <c r="M207" s="136" t="s">
        <v>1</v>
      </c>
      <c r="N207" s="137" t="s">
        <v>35</v>
      </c>
      <c r="O207" s="138">
        <v>0</v>
      </c>
      <c r="P207" s="138">
        <f t="shared" si="31"/>
        <v>0</v>
      </c>
      <c r="Q207" s="138">
        <v>0</v>
      </c>
      <c r="R207" s="138">
        <f t="shared" si="32"/>
        <v>0</v>
      </c>
      <c r="S207" s="138">
        <v>0</v>
      </c>
      <c r="T207" s="139">
        <f t="shared" si="33"/>
        <v>0</v>
      </c>
      <c r="AR207" s="140" t="s">
        <v>85</v>
      </c>
      <c r="AT207" s="140" t="s">
        <v>159</v>
      </c>
      <c r="AU207" s="140" t="s">
        <v>75</v>
      </c>
      <c r="AY207" s="16" t="s">
        <v>157</v>
      </c>
      <c r="BE207" s="141">
        <f t="shared" si="34"/>
        <v>0</v>
      </c>
      <c r="BF207" s="141">
        <f t="shared" si="35"/>
        <v>0</v>
      </c>
      <c r="BG207" s="141">
        <f t="shared" si="36"/>
        <v>0</v>
      </c>
      <c r="BH207" s="141">
        <f t="shared" si="37"/>
        <v>0</v>
      </c>
      <c r="BI207" s="141">
        <f t="shared" si="38"/>
        <v>0</v>
      </c>
      <c r="BJ207" s="16" t="s">
        <v>75</v>
      </c>
      <c r="BK207" s="141">
        <f t="shared" si="39"/>
        <v>0</v>
      </c>
      <c r="BL207" s="16" t="s">
        <v>85</v>
      </c>
      <c r="BM207" s="140" t="s">
        <v>574</v>
      </c>
    </row>
    <row r="208" spans="2:65" s="1" customFormat="1" ht="16.5" customHeight="1">
      <c r="B208" s="128"/>
      <c r="C208" s="129" t="s">
        <v>379</v>
      </c>
      <c r="D208" s="129" t="s">
        <v>159</v>
      </c>
      <c r="E208" s="130" t="s">
        <v>1153</v>
      </c>
      <c r="F208" s="131" t="s">
        <v>1154</v>
      </c>
      <c r="G208" s="132" t="s">
        <v>443</v>
      </c>
      <c r="H208" s="133">
        <v>14</v>
      </c>
      <c r="I208" s="134"/>
      <c r="J208" s="134">
        <f t="shared" si="30"/>
        <v>0</v>
      </c>
      <c r="K208" s="135"/>
      <c r="L208" s="28"/>
      <c r="M208" s="136" t="s">
        <v>1</v>
      </c>
      <c r="N208" s="137" t="s">
        <v>35</v>
      </c>
      <c r="O208" s="138">
        <v>0</v>
      </c>
      <c r="P208" s="138">
        <f t="shared" si="31"/>
        <v>0</v>
      </c>
      <c r="Q208" s="138">
        <v>0</v>
      </c>
      <c r="R208" s="138">
        <f t="shared" si="32"/>
        <v>0</v>
      </c>
      <c r="S208" s="138">
        <v>0</v>
      </c>
      <c r="T208" s="139">
        <f t="shared" si="33"/>
        <v>0</v>
      </c>
      <c r="AR208" s="140" t="s">
        <v>85</v>
      </c>
      <c r="AT208" s="140" t="s">
        <v>159</v>
      </c>
      <c r="AU208" s="140" t="s">
        <v>75</v>
      </c>
      <c r="AY208" s="16" t="s">
        <v>157</v>
      </c>
      <c r="BE208" s="141">
        <f t="shared" si="34"/>
        <v>0</v>
      </c>
      <c r="BF208" s="141">
        <f t="shared" si="35"/>
        <v>0</v>
      </c>
      <c r="BG208" s="141">
        <f t="shared" si="36"/>
        <v>0</v>
      </c>
      <c r="BH208" s="141">
        <f t="shared" si="37"/>
        <v>0</v>
      </c>
      <c r="BI208" s="141">
        <f t="shared" si="38"/>
        <v>0</v>
      </c>
      <c r="BJ208" s="16" t="s">
        <v>75</v>
      </c>
      <c r="BK208" s="141">
        <f t="shared" si="39"/>
        <v>0</v>
      </c>
      <c r="BL208" s="16" t="s">
        <v>85</v>
      </c>
      <c r="BM208" s="140" t="s">
        <v>577</v>
      </c>
    </row>
    <row r="209" spans="2:65" s="1" customFormat="1" ht="16.5" customHeight="1">
      <c r="B209" s="128"/>
      <c r="C209" s="129" t="s">
        <v>580</v>
      </c>
      <c r="D209" s="129" t="s">
        <v>159</v>
      </c>
      <c r="E209" s="130" t="s">
        <v>1155</v>
      </c>
      <c r="F209" s="131" t="s">
        <v>1156</v>
      </c>
      <c r="G209" s="132" t="s">
        <v>443</v>
      </c>
      <c r="H209" s="133">
        <v>9</v>
      </c>
      <c r="I209" s="134"/>
      <c r="J209" s="134">
        <f t="shared" si="30"/>
        <v>0</v>
      </c>
      <c r="K209" s="135"/>
      <c r="L209" s="28"/>
      <c r="M209" s="136" t="s">
        <v>1</v>
      </c>
      <c r="N209" s="137" t="s">
        <v>35</v>
      </c>
      <c r="O209" s="138">
        <v>0</v>
      </c>
      <c r="P209" s="138">
        <f t="shared" si="31"/>
        <v>0</v>
      </c>
      <c r="Q209" s="138">
        <v>0</v>
      </c>
      <c r="R209" s="138">
        <f t="shared" si="32"/>
        <v>0</v>
      </c>
      <c r="S209" s="138">
        <v>0</v>
      </c>
      <c r="T209" s="139">
        <f t="shared" si="33"/>
        <v>0</v>
      </c>
      <c r="AR209" s="140" t="s">
        <v>85</v>
      </c>
      <c r="AT209" s="140" t="s">
        <v>159</v>
      </c>
      <c r="AU209" s="140" t="s">
        <v>75</v>
      </c>
      <c r="AY209" s="16" t="s">
        <v>157</v>
      </c>
      <c r="BE209" s="141">
        <f t="shared" si="34"/>
        <v>0</v>
      </c>
      <c r="BF209" s="141">
        <f t="shared" si="35"/>
        <v>0</v>
      </c>
      <c r="BG209" s="141">
        <f t="shared" si="36"/>
        <v>0</v>
      </c>
      <c r="BH209" s="141">
        <f t="shared" si="37"/>
        <v>0</v>
      </c>
      <c r="BI209" s="141">
        <f t="shared" si="38"/>
        <v>0</v>
      </c>
      <c r="BJ209" s="16" t="s">
        <v>75</v>
      </c>
      <c r="BK209" s="141">
        <f t="shared" si="39"/>
        <v>0</v>
      </c>
      <c r="BL209" s="16" t="s">
        <v>85</v>
      </c>
      <c r="BM209" s="140" t="s">
        <v>583</v>
      </c>
    </row>
    <row r="210" spans="2:65" s="1" customFormat="1" ht="16.5" customHeight="1">
      <c r="B210" s="128"/>
      <c r="C210" s="129" t="s">
        <v>382</v>
      </c>
      <c r="D210" s="129" t="s">
        <v>159</v>
      </c>
      <c r="E210" s="130" t="s">
        <v>1157</v>
      </c>
      <c r="F210" s="131" t="s">
        <v>1158</v>
      </c>
      <c r="G210" s="132" t="s">
        <v>443</v>
      </c>
      <c r="H210" s="133">
        <v>136</v>
      </c>
      <c r="I210" s="134"/>
      <c r="J210" s="134">
        <f t="shared" si="30"/>
        <v>0</v>
      </c>
      <c r="K210" s="135"/>
      <c r="L210" s="28"/>
      <c r="M210" s="136" t="s">
        <v>1</v>
      </c>
      <c r="N210" s="137" t="s">
        <v>35</v>
      </c>
      <c r="O210" s="138">
        <v>0</v>
      </c>
      <c r="P210" s="138">
        <f t="shared" si="31"/>
        <v>0</v>
      </c>
      <c r="Q210" s="138">
        <v>0</v>
      </c>
      <c r="R210" s="138">
        <f t="shared" si="32"/>
        <v>0</v>
      </c>
      <c r="S210" s="138">
        <v>0</v>
      </c>
      <c r="T210" s="139">
        <f t="shared" si="33"/>
        <v>0</v>
      </c>
      <c r="AR210" s="140" t="s">
        <v>85</v>
      </c>
      <c r="AT210" s="140" t="s">
        <v>159</v>
      </c>
      <c r="AU210" s="140" t="s">
        <v>75</v>
      </c>
      <c r="AY210" s="16" t="s">
        <v>157</v>
      </c>
      <c r="BE210" s="141">
        <f t="shared" si="34"/>
        <v>0</v>
      </c>
      <c r="BF210" s="141">
        <f t="shared" si="35"/>
        <v>0</v>
      </c>
      <c r="BG210" s="141">
        <f t="shared" si="36"/>
        <v>0</v>
      </c>
      <c r="BH210" s="141">
        <f t="shared" si="37"/>
        <v>0</v>
      </c>
      <c r="BI210" s="141">
        <f t="shared" si="38"/>
        <v>0</v>
      </c>
      <c r="BJ210" s="16" t="s">
        <v>75</v>
      </c>
      <c r="BK210" s="141">
        <f t="shared" si="39"/>
        <v>0</v>
      </c>
      <c r="BL210" s="16" t="s">
        <v>85</v>
      </c>
      <c r="BM210" s="140" t="s">
        <v>587</v>
      </c>
    </row>
    <row r="211" spans="2:65" s="1" customFormat="1" ht="24.15" customHeight="1">
      <c r="B211" s="128"/>
      <c r="C211" s="129" t="s">
        <v>588</v>
      </c>
      <c r="D211" s="129" t="s">
        <v>159</v>
      </c>
      <c r="E211" s="130" t="s">
        <v>1159</v>
      </c>
      <c r="F211" s="131" t="s">
        <v>1160</v>
      </c>
      <c r="G211" s="132" t="s">
        <v>443</v>
      </c>
      <c r="H211" s="133">
        <v>178</v>
      </c>
      <c r="I211" s="134"/>
      <c r="J211" s="134">
        <f t="shared" si="30"/>
        <v>0</v>
      </c>
      <c r="K211" s="135"/>
      <c r="L211" s="28"/>
      <c r="M211" s="136" t="s">
        <v>1</v>
      </c>
      <c r="N211" s="137" t="s">
        <v>35</v>
      </c>
      <c r="O211" s="138">
        <v>0</v>
      </c>
      <c r="P211" s="138">
        <f t="shared" si="31"/>
        <v>0</v>
      </c>
      <c r="Q211" s="138">
        <v>0</v>
      </c>
      <c r="R211" s="138">
        <f t="shared" si="32"/>
        <v>0</v>
      </c>
      <c r="S211" s="138">
        <v>0</v>
      </c>
      <c r="T211" s="139">
        <f t="shared" si="33"/>
        <v>0</v>
      </c>
      <c r="AR211" s="140" t="s">
        <v>85</v>
      </c>
      <c r="AT211" s="140" t="s">
        <v>159</v>
      </c>
      <c r="AU211" s="140" t="s">
        <v>75</v>
      </c>
      <c r="AY211" s="16" t="s">
        <v>157</v>
      </c>
      <c r="BE211" s="141">
        <f t="shared" si="34"/>
        <v>0</v>
      </c>
      <c r="BF211" s="141">
        <f t="shared" si="35"/>
        <v>0</v>
      </c>
      <c r="BG211" s="141">
        <f t="shared" si="36"/>
        <v>0</v>
      </c>
      <c r="BH211" s="141">
        <f t="shared" si="37"/>
        <v>0</v>
      </c>
      <c r="BI211" s="141">
        <f t="shared" si="38"/>
        <v>0</v>
      </c>
      <c r="BJ211" s="16" t="s">
        <v>75</v>
      </c>
      <c r="BK211" s="141">
        <f t="shared" si="39"/>
        <v>0</v>
      </c>
      <c r="BL211" s="16" t="s">
        <v>85</v>
      </c>
      <c r="BM211" s="140" t="s">
        <v>591</v>
      </c>
    </row>
    <row r="212" spans="2:65" s="1" customFormat="1" ht="21.75" customHeight="1">
      <c r="B212" s="128"/>
      <c r="C212" s="129" t="s">
        <v>386</v>
      </c>
      <c r="D212" s="129" t="s">
        <v>159</v>
      </c>
      <c r="E212" s="130" t="s">
        <v>1161</v>
      </c>
      <c r="F212" s="131" t="s">
        <v>1162</v>
      </c>
      <c r="G212" s="132" t="s">
        <v>443</v>
      </c>
      <c r="H212" s="133">
        <v>1</v>
      </c>
      <c r="I212" s="134"/>
      <c r="J212" s="134">
        <f t="shared" si="30"/>
        <v>0</v>
      </c>
      <c r="K212" s="135"/>
      <c r="L212" s="28"/>
      <c r="M212" s="136" t="s">
        <v>1</v>
      </c>
      <c r="N212" s="137" t="s">
        <v>35</v>
      </c>
      <c r="O212" s="138">
        <v>0</v>
      </c>
      <c r="P212" s="138">
        <f t="shared" si="31"/>
        <v>0</v>
      </c>
      <c r="Q212" s="138">
        <v>0</v>
      </c>
      <c r="R212" s="138">
        <f t="shared" si="32"/>
        <v>0</v>
      </c>
      <c r="S212" s="138">
        <v>0</v>
      </c>
      <c r="T212" s="139">
        <f t="shared" si="33"/>
        <v>0</v>
      </c>
      <c r="AR212" s="140" t="s">
        <v>85</v>
      </c>
      <c r="AT212" s="140" t="s">
        <v>159</v>
      </c>
      <c r="AU212" s="140" t="s">
        <v>75</v>
      </c>
      <c r="AY212" s="16" t="s">
        <v>157</v>
      </c>
      <c r="BE212" s="141">
        <f t="shared" si="34"/>
        <v>0</v>
      </c>
      <c r="BF212" s="141">
        <f t="shared" si="35"/>
        <v>0</v>
      </c>
      <c r="BG212" s="141">
        <f t="shared" si="36"/>
        <v>0</v>
      </c>
      <c r="BH212" s="141">
        <f t="shared" si="37"/>
        <v>0</v>
      </c>
      <c r="BI212" s="141">
        <f t="shared" si="38"/>
        <v>0</v>
      </c>
      <c r="BJ212" s="16" t="s">
        <v>75</v>
      </c>
      <c r="BK212" s="141">
        <f t="shared" si="39"/>
        <v>0</v>
      </c>
      <c r="BL212" s="16" t="s">
        <v>85</v>
      </c>
      <c r="BM212" s="140" t="s">
        <v>595</v>
      </c>
    </row>
    <row r="213" spans="2:65" s="1" customFormat="1" ht="24.15" customHeight="1">
      <c r="B213" s="128"/>
      <c r="C213" s="129" t="s">
        <v>601</v>
      </c>
      <c r="D213" s="129" t="s">
        <v>159</v>
      </c>
      <c r="E213" s="130" t="s">
        <v>1163</v>
      </c>
      <c r="F213" s="131" t="s">
        <v>1164</v>
      </c>
      <c r="G213" s="132" t="s">
        <v>443</v>
      </c>
      <c r="H213" s="133">
        <v>2</v>
      </c>
      <c r="I213" s="134"/>
      <c r="J213" s="134">
        <f t="shared" si="30"/>
        <v>0</v>
      </c>
      <c r="K213" s="135"/>
      <c r="L213" s="28"/>
      <c r="M213" s="136" t="s">
        <v>1</v>
      </c>
      <c r="N213" s="137" t="s">
        <v>35</v>
      </c>
      <c r="O213" s="138">
        <v>0</v>
      </c>
      <c r="P213" s="138">
        <f t="shared" si="31"/>
        <v>0</v>
      </c>
      <c r="Q213" s="138">
        <v>0</v>
      </c>
      <c r="R213" s="138">
        <f t="shared" si="32"/>
        <v>0</v>
      </c>
      <c r="S213" s="138">
        <v>0</v>
      </c>
      <c r="T213" s="139">
        <f t="shared" si="33"/>
        <v>0</v>
      </c>
      <c r="AR213" s="140" t="s">
        <v>85</v>
      </c>
      <c r="AT213" s="140" t="s">
        <v>159</v>
      </c>
      <c r="AU213" s="140" t="s">
        <v>75</v>
      </c>
      <c r="AY213" s="16" t="s">
        <v>157</v>
      </c>
      <c r="BE213" s="141">
        <f t="shared" si="34"/>
        <v>0</v>
      </c>
      <c r="BF213" s="141">
        <f t="shared" si="35"/>
        <v>0</v>
      </c>
      <c r="BG213" s="141">
        <f t="shared" si="36"/>
        <v>0</v>
      </c>
      <c r="BH213" s="141">
        <f t="shared" si="37"/>
        <v>0</v>
      </c>
      <c r="BI213" s="141">
        <f t="shared" si="38"/>
        <v>0</v>
      </c>
      <c r="BJ213" s="16" t="s">
        <v>75</v>
      </c>
      <c r="BK213" s="141">
        <f t="shared" si="39"/>
        <v>0</v>
      </c>
      <c r="BL213" s="16" t="s">
        <v>85</v>
      </c>
      <c r="BM213" s="140" t="s">
        <v>604</v>
      </c>
    </row>
    <row r="214" spans="2:65" s="1" customFormat="1" ht="21.75" customHeight="1">
      <c r="B214" s="128"/>
      <c r="C214" s="129" t="s">
        <v>389</v>
      </c>
      <c r="D214" s="129" t="s">
        <v>159</v>
      </c>
      <c r="E214" s="130" t="s">
        <v>1165</v>
      </c>
      <c r="F214" s="131" t="s">
        <v>1166</v>
      </c>
      <c r="G214" s="132" t="s">
        <v>443</v>
      </c>
      <c r="H214" s="133">
        <v>1</v>
      </c>
      <c r="I214" s="134"/>
      <c r="J214" s="134">
        <f t="shared" si="30"/>
        <v>0</v>
      </c>
      <c r="K214" s="135"/>
      <c r="L214" s="28"/>
      <c r="M214" s="136" t="s">
        <v>1</v>
      </c>
      <c r="N214" s="137" t="s">
        <v>35</v>
      </c>
      <c r="O214" s="138">
        <v>0</v>
      </c>
      <c r="P214" s="138">
        <f t="shared" si="31"/>
        <v>0</v>
      </c>
      <c r="Q214" s="138">
        <v>0</v>
      </c>
      <c r="R214" s="138">
        <f t="shared" si="32"/>
        <v>0</v>
      </c>
      <c r="S214" s="138">
        <v>0</v>
      </c>
      <c r="T214" s="139">
        <f t="shared" si="33"/>
        <v>0</v>
      </c>
      <c r="AR214" s="140" t="s">
        <v>85</v>
      </c>
      <c r="AT214" s="140" t="s">
        <v>159</v>
      </c>
      <c r="AU214" s="140" t="s">
        <v>75</v>
      </c>
      <c r="AY214" s="16" t="s">
        <v>157</v>
      </c>
      <c r="BE214" s="141">
        <f t="shared" si="34"/>
        <v>0</v>
      </c>
      <c r="BF214" s="141">
        <f t="shared" si="35"/>
        <v>0</v>
      </c>
      <c r="BG214" s="141">
        <f t="shared" si="36"/>
        <v>0</v>
      </c>
      <c r="BH214" s="141">
        <f t="shared" si="37"/>
        <v>0</v>
      </c>
      <c r="BI214" s="141">
        <f t="shared" si="38"/>
        <v>0</v>
      </c>
      <c r="BJ214" s="16" t="s">
        <v>75</v>
      </c>
      <c r="BK214" s="141">
        <f t="shared" si="39"/>
        <v>0</v>
      </c>
      <c r="BL214" s="16" t="s">
        <v>85</v>
      </c>
      <c r="BM214" s="140" t="s">
        <v>608</v>
      </c>
    </row>
    <row r="215" spans="2:65" s="1" customFormat="1" ht="16.5" customHeight="1">
      <c r="B215" s="128"/>
      <c r="C215" s="129" t="s">
        <v>609</v>
      </c>
      <c r="D215" s="129" t="s">
        <v>159</v>
      </c>
      <c r="E215" s="130" t="s">
        <v>1157</v>
      </c>
      <c r="F215" s="131" t="s">
        <v>1158</v>
      </c>
      <c r="G215" s="132" t="s">
        <v>443</v>
      </c>
      <c r="H215" s="133">
        <v>4</v>
      </c>
      <c r="I215" s="134"/>
      <c r="J215" s="134">
        <f t="shared" si="30"/>
        <v>0</v>
      </c>
      <c r="K215" s="135"/>
      <c r="L215" s="28"/>
      <c r="M215" s="136" t="s">
        <v>1</v>
      </c>
      <c r="N215" s="137" t="s">
        <v>35</v>
      </c>
      <c r="O215" s="138">
        <v>0</v>
      </c>
      <c r="P215" s="138">
        <f t="shared" si="31"/>
        <v>0</v>
      </c>
      <c r="Q215" s="138">
        <v>0</v>
      </c>
      <c r="R215" s="138">
        <f t="shared" si="32"/>
        <v>0</v>
      </c>
      <c r="S215" s="138">
        <v>0</v>
      </c>
      <c r="T215" s="139">
        <f t="shared" si="33"/>
        <v>0</v>
      </c>
      <c r="AR215" s="140" t="s">
        <v>85</v>
      </c>
      <c r="AT215" s="140" t="s">
        <v>159</v>
      </c>
      <c r="AU215" s="140" t="s">
        <v>75</v>
      </c>
      <c r="AY215" s="16" t="s">
        <v>157</v>
      </c>
      <c r="BE215" s="141">
        <f t="shared" si="34"/>
        <v>0</v>
      </c>
      <c r="BF215" s="141">
        <f t="shared" si="35"/>
        <v>0</v>
      </c>
      <c r="BG215" s="141">
        <f t="shared" si="36"/>
        <v>0</v>
      </c>
      <c r="BH215" s="141">
        <f t="shared" si="37"/>
        <v>0</v>
      </c>
      <c r="BI215" s="141">
        <f t="shared" si="38"/>
        <v>0</v>
      </c>
      <c r="BJ215" s="16" t="s">
        <v>75</v>
      </c>
      <c r="BK215" s="141">
        <f t="shared" si="39"/>
        <v>0</v>
      </c>
      <c r="BL215" s="16" t="s">
        <v>85</v>
      </c>
      <c r="BM215" s="140" t="s">
        <v>612</v>
      </c>
    </row>
    <row r="216" spans="2:65" s="1" customFormat="1" ht="16.5" customHeight="1">
      <c r="B216" s="128"/>
      <c r="C216" s="129" t="s">
        <v>394</v>
      </c>
      <c r="D216" s="129" t="s">
        <v>159</v>
      </c>
      <c r="E216" s="130" t="s">
        <v>1167</v>
      </c>
      <c r="F216" s="131" t="s">
        <v>1168</v>
      </c>
      <c r="G216" s="132" t="s">
        <v>443</v>
      </c>
      <c r="H216" s="133">
        <v>22</v>
      </c>
      <c r="I216" s="134"/>
      <c r="J216" s="134">
        <f t="shared" si="30"/>
        <v>0</v>
      </c>
      <c r="K216" s="135"/>
      <c r="L216" s="28"/>
      <c r="M216" s="136" t="s">
        <v>1</v>
      </c>
      <c r="N216" s="137" t="s">
        <v>35</v>
      </c>
      <c r="O216" s="138">
        <v>0</v>
      </c>
      <c r="P216" s="138">
        <f t="shared" si="31"/>
        <v>0</v>
      </c>
      <c r="Q216" s="138">
        <v>0</v>
      </c>
      <c r="R216" s="138">
        <f t="shared" si="32"/>
        <v>0</v>
      </c>
      <c r="S216" s="138">
        <v>0</v>
      </c>
      <c r="T216" s="139">
        <f t="shared" si="33"/>
        <v>0</v>
      </c>
      <c r="AR216" s="140" t="s">
        <v>85</v>
      </c>
      <c r="AT216" s="140" t="s">
        <v>159</v>
      </c>
      <c r="AU216" s="140" t="s">
        <v>75</v>
      </c>
      <c r="AY216" s="16" t="s">
        <v>157</v>
      </c>
      <c r="BE216" s="141">
        <f t="shared" si="34"/>
        <v>0</v>
      </c>
      <c r="BF216" s="141">
        <f t="shared" si="35"/>
        <v>0</v>
      </c>
      <c r="BG216" s="141">
        <f t="shared" si="36"/>
        <v>0</v>
      </c>
      <c r="BH216" s="141">
        <f t="shared" si="37"/>
        <v>0</v>
      </c>
      <c r="BI216" s="141">
        <f t="shared" si="38"/>
        <v>0</v>
      </c>
      <c r="BJ216" s="16" t="s">
        <v>75</v>
      </c>
      <c r="BK216" s="141">
        <f t="shared" si="39"/>
        <v>0</v>
      </c>
      <c r="BL216" s="16" t="s">
        <v>85</v>
      </c>
      <c r="BM216" s="140" t="s">
        <v>616</v>
      </c>
    </row>
    <row r="217" spans="2:65" s="1" customFormat="1" ht="16.5" customHeight="1">
      <c r="B217" s="128"/>
      <c r="C217" s="129" t="s">
        <v>618</v>
      </c>
      <c r="D217" s="129" t="s">
        <v>159</v>
      </c>
      <c r="E217" s="130" t="s">
        <v>1169</v>
      </c>
      <c r="F217" s="131" t="s">
        <v>1170</v>
      </c>
      <c r="G217" s="132" t="s">
        <v>443</v>
      </c>
      <c r="H217" s="133">
        <v>1</v>
      </c>
      <c r="I217" s="134"/>
      <c r="J217" s="134">
        <f t="shared" si="30"/>
        <v>0</v>
      </c>
      <c r="K217" s="135"/>
      <c r="L217" s="28"/>
      <c r="M217" s="136" t="s">
        <v>1</v>
      </c>
      <c r="N217" s="137" t="s">
        <v>35</v>
      </c>
      <c r="O217" s="138">
        <v>0</v>
      </c>
      <c r="P217" s="138">
        <f t="shared" si="31"/>
        <v>0</v>
      </c>
      <c r="Q217" s="138">
        <v>0</v>
      </c>
      <c r="R217" s="138">
        <f t="shared" si="32"/>
        <v>0</v>
      </c>
      <c r="S217" s="138">
        <v>0</v>
      </c>
      <c r="T217" s="139">
        <f t="shared" si="33"/>
        <v>0</v>
      </c>
      <c r="AR217" s="140" t="s">
        <v>85</v>
      </c>
      <c r="AT217" s="140" t="s">
        <v>159</v>
      </c>
      <c r="AU217" s="140" t="s">
        <v>75</v>
      </c>
      <c r="AY217" s="16" t="s">
        <v>157</v>
      </c>
      <c r="BE217" s="141">
        <f t="shared" si="34"/>
        <v>0</v>
      </c>
      <c r="BF217" s="141">
        <f t="shared" si="35"/>
        <v>0</v>
      </c>
      <c r="BG217" s="141">
        <f t="shared" si="36"/>
        <v>0</v>
      </c>
      <c r="BH217" s="141">
        <f t="shared" si="37"/>
        <v>0</v>
      </c>
      <c r="BI217" s="141">
        <f t="shared" si="38"/>
        <v>0</v>
      </c>
      <c r="BJ217" s="16" t="s">
        <v>75</v>
      </c>
      <c r="BK217" s="141">
        <f t="shared" si="39"/>
        <v>0</v>
      </c>
      <c r="BL217" s="16" t="s">
        <v>85</v>
      </c>
      <c r="BM217" s="140" t="s">
        <v>621</v>
      </c>
    </row>
    <row r="218" spans="2:65" s="1" customFormat="1" ht="16.5" customHeight="1">
      <c r="B218" s="128"/>
      <c r="C218" s="129" t="s">
        <v>398</v>
      </c>
      <c r="D218" s="129" t="s">
        <v>159</v>
      </c>
      <c r="E218" s="130" t="s">
        <v>1171</v>
      </c>
      <c r="F218" s="131" t="s">
        <v>1172</v>
      </c>
      <c r="G218" s="132" t="s">
        <v>443</v>
      </c>
      <c r="H218" s="133">
        <v>2</v>
      </c>
      <c r="I218" s="134"/>
      <c r="J218" s="134">
        <f t="shared" si="30"/>
        <v>0</v>
      </c>
      <c r="K218" s="135"/>
      <c r="L218" s="28"/>
      <c r="M218" s="136" t="s">
        <v>1</v>
      </c>
      <c r="N218" s="137" t="s">
        <v>35</v>
      </c>
      <c r="O218" s="138">
        <v>0</v>
      </c>
      <c r="P218" s="138">
        <f t="shared" si="31"/>
        <v>0</v>
      </c>
      <c r="Q218" s="138">
        <v>0</v>
      </c>
      <c r="R218" s="138">
        <f t="shared" si="32"/>
        <v>0</v>
      </c>
      <c r="S218" s="138">
        <v>0</v>
      </c>
      <c r="T218" s="139">
        <f t="shared" si="33"/>
        <v>0</v>
      </c>
      <c r="AR218" s="140" t="s">
        <v>85</v>
      </c>
      <c r="AT218" s="140" t="s">
        <v>159</v>
      </c>
      <c r="AU218" s="140" t="s">
        <v>75</v>
      </c>
      <c r="AY218" s="16" t="s">
        <v>157</v>
      </c>
      <c r="BE218" s="141">
        <f t="shared" si="34"/>
        <v>0</v>
      </c>
      <c r="BF218" s="141">
        <f t="shared" si="35"/>
        <v>0</v>
      </c>
      <c r="BG218" s="141">
        <f t="shared" si="36"/>
        <v>0</v>
      </c>
      <c r="BH218" s="141">
        <f t="shared" si="37"/>
        <v>0</v>
      </c>
      <c r="BI218" s="141">
        <f t="shared" si="38"/>
        <v>0</v>
      </c>
      <c r="BJ218" s="16" t="s">
        <v>75</v>
      </c>
      <c r="BK218" s="141">
        <f t="shared" si="39"/>
        <v>0</v>
      </c>
      <c r="BL218" s="16" t="s">
        <v>85</v>
      </c>
      <c r="BM218" s="140" t="s">
        <v>624</v>
      </c>
    </row>
    <row r="219" spans="2:65" s="1" customFormat="1" ht="16.5" customHeight="1">
      <c r="B219" s="128"/>
      <c r="C219" s="129" t="s">
        <v>625</v>
      </c>
      <c r="D219" s="129" t="s">
        <v>159</v>
      </c>
      <c r="E219" s="130" t="s">
        <v>1173</v>
      </c>
      <c r="F219" s="131" t="s">
        <v>1174</v>
      </c>
      <c r="G219" s="132" t="s">
        <v>443</v>
      </c>
      <c r="H219" s="133">
        <v>1</v>
      </c>
      <c r="I219" s="134"/>
      <c r="J219" s="134">
        <f t="shared" si="30"/>
        <v>0</v>
      </c>
      <c r="K219" s="135"/>
      <c r="L219" s="28"/>
      <c r="M219" s="136" t="s">
        <v>1</v>
      </c>
      <c r="N219" s="137" t="s">
        <v>35</v>
      </c>
      <c r="O219" s="138">
        <v>0</v>
      </c>
      <c r="P219" s="138">
        <f t="shared" si="31"/>
        <v>0</v>
      </c>
      <c r="Q219" s="138">
        <v>0</v>
      </c>
      <c r="R219" s="138">
        <f t="shared" si="32"/>
        <v>0</v>
      </c>
      <c r="S219" s="138">
        <v>0</v>
      </c>
      <c r="T219" s="139">
        <f t="shared" si="33"/>
        <v>0</v>
      </c>
      <c r="AR219" s="140" t="s">
        <v>85</v>
      </c>
      <c r="AT219" s="140" t="s">
        <v>159</v>
      </c>
      <c r="AU219" s="140" t="s">
        <v>75</v>
      </c>
      <c r="AY219" s="16" t="s">
        <v>157</v>
      </c>
      <c r="BE219" s="141">
        <f t="shared" si="34"/>
        <v>0</v>
      </c>
      <c r="BF219" s="141">
        <f t="shared" si="35"/>
        <v>0</v>
      </c>
      <c r="BG219" s="141">
        <f t="shared" si="36"/>
        <v>0</v>
      </c>
      <c r="BH219" s="141">
        <f t="shared" si="37"/>
        <v>0</v>
      </c>
      <c r="BI219" s="141">
        <f t="shared" si="38"/>
        <v>0</v>
      </c>
      <c r="BJ219" s="16" t="s">
        <v>75</v>
      </c>
      <c r="BK219" s="141">
        <f t="shared" si="39"/>
        <v>0</v>
      </c>
      <c r="BL219" s="16" t="s">
        <v>85</v>
      </c>
      <c r="BM219" s="140" t="s">
        <v>628</v>
      </c>
    </row>
    <row r="220" spans="2:65" s="1" customFormat="1" ht="16.5" customHeight="1">
      <c r="B220" s="128"/>
      <c r="C220" s="129" t="s">
        <v>402</v>
      </c>
      <c r="D220" s="129" t="s">
        <v>159</v>
      </c>
      <c r="E220" s="130" t="s">
        <v>1175</v>
      </c>
      <c r="F220" s="131" t="s">
        <v>1176</v>
      </c>
      <c r="G220" s="132" t="s">
        <v>234</v>
      </c>
      <c r="H220" s="133">
        <v>48</v>
      </c>
      <c r="I220" s="134"/>
      <c r="J220" s="134">
        <f t="shared" si="30"/>
        <v>0</v>
      </c>
      <c r="K220" s="135"/>
      <c r="L220" s="28"/>
      <c r="M220" s="136" t="s">
        <v>1</v>
      </c>
      <c r="N220" s="137" t="s">
        <v>35</v>
      </c>
      <c r="O220" s="138">
        <v>0</v>
      </c>
      <c r="P220" s="138">
        <f t="shared" si="31"/>
        <v>0</v>
      </c>
      <c r="Q220" s="138">
        <v>0</v>
      </c>
      <c r="R220" s="138">
        <f t="shared" si="32"/>
        <v>0</v>
      </c>
      <c r="S220" s="138">
        <v>0</v>
      </c>
      <c r="T220" s="139">
        <f t="shared" si="33"/>
        <v>0</v>
      </c>
      <c r="AR220" s="140" t="s">
        <v>85</v>
      </c>
      <c r="AT220" s="140" t="s">
        <v>159</v>
      </c>
      <c r="AU220" s="140" t="s">
        <v>75</v>
      </c>
      <c r="AY220" s="16" t="s">
        <v>157</v>
      </c>
      <c r="BE220" s="141">
        <f t="shared" si="34"/>
        <v>0</v>
      </c>
      <c r="BF220" s="141">
        <f t="shared" si="35"/>
        <v>0</v>
      </c>
      <c r="BG220" s="141">
        <f t="shared" si="36"/>
        <v>0</v>
      </c>
      <c r="BH220" s="141">
        <f t="shared" si="37"/>
        <v>0</v>
      </c>
      <c r="BI220" s="141">
        <f t="shared" si="38"/>
        <v>0</v>
      </c>
      <c r="BJ220" s="16" t="s">
        <v>75</v>
      </c>
      <c r="BK220" s="141">
        <f t="shared" si="39"/>
        <v>0</v>
      </c>
      <c r="BL220" s="16" t="s">
        <v>85</v>
      </c>
      <c r="BM220" s="140" t="s">
        <v>631</v>
      </c>
    </row>
    <row r="221" spans="2:65" s="1" customFormat="1" ht="16.5" customHeight="1">
      <c r="B221" s="128"/>
      <c r="C221" s="129" t="s">
        <v>109</v>
      </c>
      <c r="D221" s="129" t="s">
        <v>159</v>
      </c>
      <c r="E221" s="130" t="s">
        <v>1177</v>
      </c>
      <c r="F221" s="131" t="s">
        <v>1178</v>
      </c>
      <c r="G221" s="132" t="s">
        <v>234</v>
      </c>
      <c r="H221" s="133">
        <v>26</v>
      </c>
      <c r="I221" s="134"/>
      <c r="J221" s="134">
        <f t="shared" si="30"/>
        <v>0</v>
      </c>
      <c r="K221" s="135"/>
      <c r="L221" s="28"/>
      <c r="M221" s="136" t="s">
        <v>1</v>
      </c>
      <c r="N221" s="137" t="s">
        <v>35</v>
      </c>
      <c r="O221" s="138">
        <v>0</v>
      </c>
      <c r="P221" s="138">
        <f t="shared" si="31"/>
        <v>0</v>
      </c>
      <c r="Q221" s="138">
        <v>0</v>
      </c>
      <c r="R221" s="138">
        <f t="shared" si="32"/>
        <v>0</v>
      </c>
      <c r="S221" s="138">
        <v>0</v>
      </c>
      <c r="T221" s="139">
        <f t="shared" si="33"/>
        <v>0</v>
      </c>
      <c r="AR221" s="140" t="s">
        <v>85</v>
      </c>
      <c r="AT221" s="140" t="s">
        <v>159</v>
      </c>
      <c r="AU221" s="140" t="s">
        <v>75</v>
      </c>
      <c r="AY221" s="16" t="s">
        <v>157</v>
      </c>
      <c r="BE221" s="141">
        <f t="shared" si="34"/>
        <v>0</v>
      </c>
      <c r="BF221" s="141">
        <f t="shared" si="35"/>
        <v>0</v>
      </c>
      <c r="BG221" s="141">
        <f t="shared" si="36"/>
        <v>0</v>
      </c>
      <c r="BH221" s="141">
        <f t="shared" si="37"/>
        <v>0</v>
      </c>
      <c r="BI221" s="141">
        <f t="shared" si="38"/>
        <v>0</v>
      </c>
      <c r="BJ221" s="16" t="s">
        <v>75</v>
      </c>
      <c r="BK221" s="141">
        <f t="shared" si="39"/>
        <v>0</v>
      </c>
      <c r="BL221" s="16" t="s">
        <v>85</v>
      </c>
      <c r="BM221" s="140" t="s">
        <v>635</v>
      </c>
    </row>
    <row r="222" spans="2:65" s="1" customFormat="1" ht="16.5" customHeight="1">
      <c r="B222" s="128"/>
      <c r="C222" s="129" t="s">
        <v>405</v>
      </c>
      <c r="D222" s="129" t="s">
        <v>159</v>
      </c>
      <c r="E222" s="130" t="s">
        <v>1179</v>
      </c>
      <c r="F222" s="131" t="s">
        <v>1180</v>
      </c>
      <c r="G222" s="132" t="s">
        <v>234</v>
      </c>
      <c r="H222" s="133">
        <v>38</v>
      </c>
      <c r="I222" s="134"/>
      <c r="J222" s="134">
        <f t="shared" si="30"/>
        <v>0</v>
      </c>
      <c r="K222" s="135"/>
      <c r="L222" s="28"/>
      <c r="M222" s="136" t="s">
        <v>1</v>
      </c>
      <c r="N222" s="137" t="s">
        <v>35</v>
      </c>
      <c r="O222" s="138">
        <v>0</v>
      </c>
      <c r="P222" s="138">
        <f t="shared" si="31"/>
        <v>0</v>
      </c>
      <c r="Q222" s="138">
        <v>0</v>
      </c>
      <c r="R222" s="138">
        <f t="shared" si="32"/>
        <v>0</v>
      </c>
      <c r="S222" s="138">
        <v>0</v>
      </c>
      <c r="T222" s="139">
        <f t="shared" si="33"/>
        <v>0</v>
      </c>
      <c r="AR222" s="140" t="s">
        <v>85</v>
      </c>
      <c r="AT222" s="140" t="s">
        <v>159</v>
      </c>
      <c r="AU222" s="140" t="s">
        <v>75</v>
      </c>
      <c r="AY222" s="16" t="s">
        <v>157</v>
      </c>
      <c r="BE222" s="141">
        <f t="shared" si="34"/>
        <v>0</v>
      </c>
      <c r="BF222" s="141">
        <f t="shared" si="35"/>
        <v>0</v>
      </c>
      <c r="BG222" s="141">
        <f t="shared" si="36"/>
        <v>0</v>
      </c>
      <c r="BH222" s="141">
        <f t="shared" si="37"/>
        <v>0</v>
      </c>
      <c r="BI222" s="141">
        <f t="shared" si="38"/>
        <v>0</v>
      </c>
      <c r="BJ222" s="16" t="s">
        <v>75</v>
      </c>
      <c r="BK222" s="141">
        <f t="shared" si="39"/>
        <v>0</v>
      </c>
      <c r="BL222" s="16" t="s">
        <v>85</v>
      </c>
      <c r="BM222" s="140" t="s">
        <v>640</v>
      </c>
    </row>
    <row r="223" spans="2:65" s="1" customFormat="1" ht="16.5" customHeight="1">
      <c r="B223" s="128"/>
      <c r="C223" s="129" t="s">
        <v>641</v>
      </c>
      <c r="D223" s="129" t="s">
        <v>159</v>
      </c>
      <c r="E223" s="130" t="s">
        <v>1181</v>
      </c>
      <c r="F223" s="131" t="s">
        <v>1182</v>
      </c>
      <c r="G223" s="132" t="s">
        <v>443</v>
      </c>
      <c r="H223" s="133">
        <v>86</v>
      </c>
      <c r="I223" s="134"/>
      <c r="J223" s="134">
        <f t="shared" si="30"/>
        <v>0</v>
      </c>
      <c r="K223" s="135"/>
      <c r="L223" s="28"/>
      <c r="M223" s="136" t="s">
        <v>1</v>
      </c>
      <c r="N223" s="137" t="s">
        <v>35</v>
      </c>
      <c r="O223" s="138">
        <v>0</v>
      </c>
      <c r="P223" s="138">
        <f t="shared" si="31"/>
        <v>0</v>
      </c>
      <c r="Q223" s="138">
        <v>0</v>
      </c>
      <c r="R223" s="138">
        <f t="shared" si="32"/>
        <v>0</v>
      </c>
      <c r="S223" s="138">
        <v>0</v>
      </c>
      <c r="T223" s="139">
        <f t="shared" si="33"/>
        <v>0</v>
      </c>
      <c r="AR223" s="140" t="s">
        <v>85</v>
      </c>
      <c r="AT223" s="140" t="s">
        <v>159</v>
      </c>
      <c r="AU223" s="140" t="s">
        <v>75</v>
      </c>
      <c r="AY223" s="16" t="s">
        <v>157</v>
      </c>
      <c r="BE223" s="141">
        <f t="shared" si="34"/>
        <v>0</v>
      </c>
      <c r="BF223" s="141">
        <f t="shared" si="35"/>
        <v>0</v>
      </c>
      <c r="BG223" s="141">
        <f t="shared" si="36"/>
        <v>0</v>
      </c>
      <c r="BH223" s="141">
        <f t="shared" si="37"/>
        <v>0</v>
      </c>
      <c r="BI223" s="141">
        <f t="shared" si="38"/>
        <v>0</v>
      </c>
      <c r="BJ223" s="16" t="s">
        <v>75</v>
      </c>
      <c r="BK223" s="141">
        <f t="shared" si="39"/>
        <v>0</v>
      </c>
      <c r="BL223" s="16" t="s">
        <v>85</v>
      </c>
      <c r="BM223" s="140" t="s">
        <v>644</v>
      </c>
    </row>
    <row r="224" spans="2:65" s="1" customFormat="1" ht="16.5" customHeight="1">
      <c r="B224" s="128"/>
      <c r="C224" s="129" t="s">
        <v>412</v>
      </c>
      <c r="D224" s="129" t="s">
        <v>159</v>
      </c>
      <c r="E224" s="130" t="s">
        <v>1183</v>
      </c>
      <c r="F224" s="131" t="s">
        <v>1184</v>
      </c>
      <c r="G224" s="132" t="s">
        <v>443</v>
      </c>
      <c r="H224" s="133">
        <v>44</v>
      </c>
      <c r="I224" s="134"/>
      <c r="J224" s="134">
        <f t="shared" si="30"/>
        <v>0</v>
      </c>
      <c r="K224" s="135"/>
      <c r="L224" s="28"/>
      <c r="M224" s="136" t="s">
        <v>1</v>
      </c>
      <c r="N224" s="137" t="s">
        <v>35</v>
      </c>
      <c r="O224" s="138">
        <v>0</v>
      </c>
      <c r="P224" s="138">
        <f t="shared" si="31"/>
        <v>0</v>
      </c>
      <c r="Q224" s="138">
        <v>0</v>
      </c>
      <c r="R224" s="138">
        <f t="shared" si="32"/>
        <v>0</v>
      </c>
      <c r="S224" s="138">
        <v>0</v>
      </c>
      <c r="T224" s="139">
        <f t="shared" si="33"/>
        <v>0</v>
      </c>
      <c r="AR224" s="140" t="s">
        <v>85</v>
      </c>
      <c r="AT224" s="140" t="s">
        <v>159</v>
      </c>
      <c r="AU224" s="140" t="s">
        <v>75</v>
      </c>
      <c r="AY224" s="16" t="s">
        <v>157</v>
      </c>
      <c r="BE224" s="141">
        <f t="shared" si="34"/>
        <v>0</v>
      </c>
      <c r="BF224" s="141">
        <f t="shared" si="35"/>
        <v>0</v>
      </c>
      <c r="BG224" s="141">
        <f t="shared" si="36"/>
        <v>0</v>
      </c>
      <c r="BH224" s="141">
        <f t="shared" si="37"/>
        <v>0</v>
      </c>
      <c r="BI224" s="141">
        <f t="shared" si="38"/>
        <v>0</v>
      </c>
      <c r="BJ224" s="16" t="s">
        <v>75</v>
      </c>
      <c r="BK224" s="141">
        <f t="shared" si="39"/>
        <v>0</v>
      </c>
      <c r="BL224" s="16" t="s">
        <v>85</v>
      </c>
      <c r="BM224" s="140" t="s">
        <v>648</v>
      </c>
    </row>
    <row r="225" spans="2:65" s="1" customFormat="1" ht="16.5" customHeight="1">
      <c r="B225" s="128"/>
      <c r="C225" s="129" t="s">
        <v>649</v>
      </c>
      <c r="D225" s="129" t="s">
        <v>159</v>
      </c>
      <c r="E225" s="130" t="s">
        <v>1185</v>
      </c>
      <c r="F225" s="131" t="s">
        <v>1186</v>
      </c>
      <c r="G225" s="132" t="s">
        <v>443</v>
      </c>
      <c r="H225" s="133">
        <v>32</v>
      </c>
      <c r="I225" s="134"/>
      <c r="J225" s="134">
        <f t="shared" si="30"/>
        <v>0</v>
      </c>
      <c r="K225" s="135"/>
      <c r="L225" s="28"/>
      <c r="M225" s="136" t="s">
        <v>1</v>
      </c>
      <c r="N225" s="137" t="s">
        <v>35</v>
      </c>
      <c r="O225" s="138">
        <v>0</v>
      </c>
      <c r="P225" s="138">
        <f t="shared" si="31"/>
        <v>0</v>
      </c>
      <c r="Q225" s="138">
        <v>0</v>
      </c>
      <c r="R225" s="138">
        <f t="shared" si="32"/>
        <v>0</v>
      </c>
      <c r="S225" s="138">
        <v>0</v>
      </c>
      <c r="T225" s="139">
        <f t="shared" si="33"/>
        <v>0</v>
      </c>
      <c r="AR225" s="140" t="s">
        <v>85</v>
      </c>
      <c r="AT225" s="140" t="s">
        <v>159</v>
      </c>
      <c r="AU225" s="140" t="s">
        <v>75</v>
      </c>
      <c r="AY225" s="16" t="s">
        <v>157</v>
      </c>
      <c r="BE225" s="141">
        <f t="shared" si="34"/>
        <v>0</v>
      </c>
      <c r="BF225" s="141">
        <f t="shared" si="35"/>
        <v>0</v>
      </c>
      <c r="BG225" s="141">
        <f t="shared" si="36"/>
        <v>0</v>
      </c>
      <c r="BH225" s="141">
        <f t="shared" si="37"/>
        <v>0</v>
      </c>
      <c r="BI225" s="141">
        <f t="shared" si="38"/>
        <v>0</v>
      </c>
      <c r="BJ225" s="16" t="s">
        <v>75</v>
      </c>
      <c r="BK225" s="141">
        <f t="shared" si="39"/>
        <v>0</v>
      </c>
      <c r="BL225" s="16" t="s">
        <v>85</v>
      </c>
      <c r="BM225" s="140" t="s">
        <v>652</v>
      </c>
    </row>
    <row r="226" spans="2:65" s="1" customFormat="1" ht="24.15" customHeight="1">
      <c r="B226" s="128"/>
      <c r="C226" s="129" t="s">
        <v>417</v>
      </c>
      <c r="D226" s="129" t="s">
        <v>159</v>
      </c>
      <c r="E226" s="130" t="s">
        <v>1187</v>
      </c>
      <c r="F226" s="131" t="s">
        <v>1188</v>
      </c>
      <c r="G226" s="132" t="s">
        <v>443</v>
      </c>
      <c r="H226" s="133">
        <v>44</v>
      </c>
      <c r="I226" s="134"/>
      <c r="J226" s="134">
        <f t="shared" ref="J226:J232" si="40">ROUND(I226*H226,2)</f>
        <v>0</v>
      </c>
      <c r="K226" s="135"/>
      <c r="L226" s="28"/>
      <c r="M226" s="136" t="s">
        <v>1</v>
      </c>
      <c r="N226" s="137" t="s">
        <v>35</v>
      </c>
      <c r="O226" s="138">
        <v>0</v>
      </c>
      <c r="P226" s="138">
        <f t="shared" ref="P226:P232" si="41">O226*H226</f>
        <v>0</v>
      </c>
      <c r="Q226" s="138">
        <v>0</v>
      </c>
      <c r="R226" s="138">
        <f t="shared" ref="R226:R232" si="42">Q226*H226</f>
        <v>0</v>
      </c>
      <c r="S226" s="138">
        <v>0</v>
      </c>
      <c r="T226" s="139">
        <f t="shared" ref="T226:T232" si="43">S226*H226</f>
        <v>0</v>
      </c>
      <c r="AR226" s="140" t="s">
        <v>85</v>
      </c>
      <c r="AT226" s="140" t="s">
        <v>159</v>
      </c>
      <c r="AU226" s="140" t="s">
        <v>75</v>
      </c>
      <c r="AY226" s="16" t="s">
        <v>157</v>
      </c>
      <c r="BE226" s="141">
        <f t="shared" ref="BE226:BE232" si="44">IF(N226="základní",J226,0)</f>
        <v>0</v>
      </c>
      <c r="BF226" s="141">
        <f t="shared" ref="BF226:BF232" si="45">IF(N226="snížená",J226,0)</f>
        <v>0</v>
      </c>
      <c r="BG226" s="141">
        <f t="shared" ref="BG226:BG232" si="46">IF(N226="zákl. přenesená",J226,0)</f>
        <v>0</v>
      </c>
      <c r="BH226" s="141">
        <f t="shared" ref="BH226:BH232" si="47">IF(N226="sníž. přenesená",J226,0)</f>
        <v>0</v>
      </c>
      <c r="BI226" s="141">
        <f t="shared" ref="BI226:BI232" si="48">IF(N226="nulová",J226,0)</f>
        <v>0</v>
      </c>
      <c r="BJ226" s="16" t="s">
        <v>75</v>
      </c>
      <c r="BK226" s="141">
        <f t="shared" ref="BK226:BK232" si="49">ROUND(I226*H226,2)</f>
        <v>0</v>
      </c>
      <c r="BL226" s="16" t="s">
        <v>85</v>
      </c>
      <c r="BM226" s="140" t="s">
        <v>655</v>
      </c>
    </row>
    <row r="227" spans="2:65" s="1" customFormat="1" ht="16.5" customHeight="1">
      <c r="B227" s="128"/>
      <c r="C227" s="129" t="s">
        <v>657</v>
      </c>
      <c r="D227" s="129" t="s">
        <v>159</v>
      </c>
      <c r="E227" s="130" t="s">
        <v>1189</v>
      </c>
      <c r="F227" s="131" t="s">
        <v>1190</v>
      </c>
      <c r="G227" s="132" t="s">
        <v>443</v>
      </c>
      <c r="H227" s="133">
        <v>180</v>
      </c>
      <c r="I227" s="134"/>
      <c r="J227" s="134">
        <f t="shared" si="40"/>
        <v>0</v>
      </c>
      <c r="K227" s="135"/>
      <c r="L227" s="28"/>
      <c r="M227" s="136" t="s">
        <v>1</v>
      </c>
      <c r="N227" s="137" t="s">
        <v>35</v>
      </c>
      <c r="O227" s="138">
        <v>0</v>
      </c>
      <c r="P227" s="138">
        <f t="shared" si="41"/>
        <v>0</v>
      </c>
      <c r="Q227" s="138">
        <v>0</v>
      </c>
      <c r="R227" s="138">
        <f t="shared" si="42"/>
        <v>0</v>
      </c>
      <c r="S227" s="138">
        <v>0</v>
      </c>
      <c r="T227" s="139">
        <f t="shared" si="43"/>
        <v>0</v>
      </c>
      <c r="AR227" s="140" t="s">
        <v>85</v>
      </c>
      <c r="AT227" s="140" t="s">
        <v>159</v>
      </c>
      <c r="AU227" s="140" t="s">
        <v>75</v>
      </c>
      <c r="AY227" s="16" t="s">
        <v>157</v>
      </c>
      <c r="BE227" s="141">
        <f t="shared" si="44"/>
        <v>0</v>
      </c>
      <c r="BF227" s="141">
        <f t="shared" si="45"/>
        <v>0</v>
      </c>
      <c r="BG227" s="141">
        <f t="shared" si="46"/>
        <v>0</v>
      </c>
      <c r="BH227" s="141">
        <f t="shared" si="47"/>
        <v>0</v>
      </c>
      <c r="BI227" s="141">
        <f t="shared" si="48"/>
        <v>0</v>
      </c>
      <c r="BJ227" s="16" t="s">
        <v>75</v>
      </c>
      <c r="BK227" s="141">
        <f t="shared" si="49"/>
        <v>0</v>
      </c>
      <c r="BL227" s="16" t="s">
        <v>85</v>
      </c>
      <c r="BM227" s="140" t="s">
        <v>660</v>
      </c>
    </row>
    <row r="228" spans="2:65" s="1" customFormat="1" ht="16.5" customHeight="1">
      <c r="B228" s="128"/>
      <c r="C228" s="129" t="s">
        <v>421</v>
      </c>
      <c r="D228" s="129" t="s">
        <v>159</v>
      </c>
      <c r="E228" s="130" t="s">
        <v>1191</v>
      </c>
      <c r="F228" s="131" t="s">
        <v>1192</v>
      </c>
      <c r="G228" s="132" t="s">
        <v>443</v>
      </c>
      <c r="H228" s="133">
        <v>200</v>
      </c>
      <c r="I228" s="134"/>
      <c r="J228" s="134">
        <f t="shared" si="40"/>
        <v>0</v>
      </c>
      <c r="K228" s="135"/>
      <c r="L228" s="28"/>
      <c r="M228" s="136" t="s">
        <v>1</v>
      </c>
      <c r="N228" s="137" t="s">
        <v>35</v>
      </c>
      <c r="O228" s="138">
        <v>0</v>
      </c>
      <c r="P228" s="138">
        <f t="shared" si="41"/>
        <v>0</v>
      </c>
      <c r="Q228" s="138">
        <v>0</v>
      </c>
      <c r="R228" s="138">
        <f t="shared" si="42"/>
        <v>0</v>
      </c>
      <c r="S228" s="138">
        <v>0</v>
      </c>
      <c r="T228" s="139">
        <f t="shared" si="43"/>
        <v>0</v>
      </c>
      <c r="AR228" s="140" t="s">
        <v>85</v>
      </c>
      <c r="AT228" s="140" t="s">
        <v>159</v>
      </c>
      <c r="AU228" s="140" t="s">
        <v>75</v>
      </c>
      <c r="AY228" s="16" t="s">
        <v>157</v>
      </c>
      <c r="BE228" s="141">
        <f t="shared" si="44"/>
        <v>0</v>
      </c>
      <c r="BF228" s="141">
        <f t="shared" si="45"/>
        <v>0</v>
      </c>
      <c r="BG228" s="141">
        <f t="shared" si="46"/>
        <v>0</v>
      </c>
      <c r="BH228" s="141">
        <f t="shared" si="47"/>
        <v>0</v>
      </c>
      <c r="BI228" s="141">
        <f t="shared" si="48"/>
        <v>0</v>
      </c>
      <c r="BJ228" s="16" t="s">
        <v>75</v>
      </c>
      <c r="BK228" s="141">
        <f t="shared" si="49"/>
        <v>0</v>
      </c>
      <c r="BL228" s="16" t="s">
        <v>85</v>
      </c>
      <c r="BM228" s="140" t="s">
        <v>663</v>
      </c>
    </row>
    <row r="229" spans="2:65" s="1" customFormat="1" ht="16.5" customHeight="1">
      <c r="B229" s="128"/>
      <c r="C229" s="129" t="s">
        <v>665</v>
      </c>
      <c r="D229" s="129" t="s">
        <v>159</v>
      </c>
      <c r="E229" s="130" t="s">
        <v>1193</v>
      </c>
      <c r="F229" s="131" t="s">
        <v>1194</v>
      </c>
      <c r="G229" s="132" t="s">
        <v>1195</v>
      </c>
      <c r="H229" s="133">
        <v>93</v>
      </c>
      <c r="I229" s="134"/>
      <c r="J229" s="134">
        <f t="shared" si="40"/>
        <v>0</v>
      </c>
      <c r="K229" s="135"/>
      <c r="L229" s="28"/>
      <c r="M229" s="136" t="s">
        <v>1</v>
      </c>
      <c r="N229" s="137" t="s">
        <v>35</v>
      </c>
      <c r="O229" s="138">
        <v>0</v>
      </c>
      <c r="P229" s="138">
        <f t="shared" si="41"/>
        <v>0</v>
      </c>
      <c r="Q229" s="138">
        <v>0</v>
      </c>
      <c r="R229" s="138">
        <f t="shared" si="42"/>
        <v>0</v>
      </c>
      <c r="S229" s="138">
        <v>0</v>
      </c>
      <c r="T229" s="139">
        <f t="shared" si="43"/>
        <v>0</v>
      </c>
      <c r="AR229" s="140" t="s">
        <v>85</v>
      </c>
      <c r="AT229" s="140" t="s">
        <v>159</v>
      </c>
      <c r="AU229" s="140" t="s">
        <v>75</v>
      </c>
      <c r="AY229" s="16" t="s">
        <v>157</v>
      </c>
      <c r="BE229" s="141">
        <f t="shared" si="44"/>
        <v>0</v>
      </c>
      <c r="BF229" s="141">
        <f t="shared" si="45"/>
        <v>0</v>
      </c>
      <c r="BG229" s="141">
        <f t="shared" si="46"/>
        <v>0</v>
      </c>
      <c r="BH229" s="141">
        <f t="shared" si="47"/>
        <v>0</v>
      </c>
      <c r="BI229" s="141">
        <f t="shared" si="48"/>
        <v>0</v>
      </c>
      <c r="BJ229" s="16" t="s">
        <v>75</v>
      </c>
      <c r="BK229" s="141">
        <f t="shared" si="49"/>
        <v>0</v>
      </c>
      <c r="BL229" s="16" t="s">
        <v>85</v>
      </c>
      <c r="BM229" s="140" t="s">
        <v>668</v>
      </c>
    </row>
    <row r="230" spans="2:65" s="1" customFormat="1" ht="16.5" customHeight="1">
      <c r="B230" s="128"/>
      <c r="C230" s="129" t="s">
        <v>424</v>
      </c>
      <c r="D230" s="129" t="s">
        <v>159</v>
      </c>
      <c r="E230" s="130" t="s">
        <v>1196</v>
      </c>
      <c r="F230" s="131" t="s">
        <v>1197</v>
      </c>
      <c r="G230" s="132" t="s">
        <v>443</v>
      </c>
      <c r="H230" s="133">
        <v>1</v>
      </c>
      <c r="I230" s="134"/>
      <c r="J230" s="134">
        <f t="shared" si="40"/>
        <v>0</v>
      </c>
      <c r="K230" s="135"/>
      <c r="L230" s="28"/>
      <c r="M230" s="136" t="s">
        <v>1</v>
      </c>
      <c r="N230" s="137" t="s">
        <v>35</v>
      </c>
      <c r="O230" s="138">
        <v>0</v>
      </c>
      <c r="P230" s="138">
        <f t="shared" si="41"/>
        <v>0</v>
      </c>
      <c r="Q230" s="138">
        <v>0</v>
      </c>
      <c r="R230" s="138">
        <f t="shared" si="42"/>
        <v>0</v>
      </c>
      <c r="S230" s="138">
        <v>0</v>
      </c>
      <c r="T230" s="139">
        <f t="shared" si="43"/>
        <v>0</v>
      </c>
      <c r="AR230" s="140" t="s">
        <v>85</v>
      </c>
      <c r="AT230" s="140" t="s">
        <v>159</v>
      </c>
      <c r="AU230" s="140" t="s">
        <v>75</v>
      </c>
      <c r="AY230" s="16" t="s">
        <v>157</v>
      </c>
      <c r="BE230" s="141">
        <f t="shared" si="44"/>
        <v>0</v>
      </c>
      <c r="BF230" s="141">
        <f t="shared" si="45"/>
        <v>0</v>
      </c>
      <c r="BG230" s="141">
        <f t="shared" si="46"/>
        <v>0</v>
      </c>
      <c r="BH230" s="141">
        <f t="shared" si="47"/>
        <v>0</v>
      </c>
      <c r="BI230" s="141">
        <f t="shared" si="48"/>
        <v>0</v>
      </c>
      <c r="BJ230" s="16" t="s">
        <v>75</v>
      </c>
      <c r="BK230" s="141">
        <f t="shared" si="49"/>
        <v>0</v>
      </c>
      <c r="BL230" s="16" t="s">
        <v>85</v>
      </c>
      <c r="BM230" s="140" t="s">
        <v>672</v>
      </c>
    </row>
    <row r="231" spans="2:65" s="1" customFormat="1" ht="16.5" customHeight="1">
      <c r="B231" s="128"/>
      <c r="C231" s="129" t="s">
        <v>674</v>
      </c>
      <c r="D231" s="129" t="s">
        <v>159</v>
      </c>
      <c r="E231" s="130" t="s">
        <v>1198</v>
      </c>
      <c r="F231" s="131" t="s">
        <v>1043</v>
      </c>
      <c r="G231" s="132" t="s">
        <v>356</v>
      </c>
      <c r="H231" s="133">
        <v>5</v>
      </c>
      <c r="I231" s="134"/>
      <c r="J231" s="134">
        <f t="shared" si="40"/>
        <v>0</v>
      </c>
      <c r="K231" s="135"/>
      <c r="L231" s="28"/>
      <c r="M231" s="136" t="s">
        <v>1</v>
      </c>
      <c r="N231" s="137" t="s">
        <v>35</v>
      </c>
      <c r="O231" s="138">
        <v>0</v>
      </c>
      <c r="P231" s="138">
        <f t="shared" si="41"/>
        <v>0</v>
      </c>
      <c r="Q231" s="138">
        <v>0</v>
      </c>
      <c r="R231" s="138">
        <f t="shared" si="42"/>
        <v>0</v>
      </c>
      <c r="S231" s="138">
        <v>0</v>
      </c>
      <c r="T231" s="139">
        <f t="shared" si="43"/>
        <v>0</v>
      </c>
      <c r="AR231" s="140" t="s">
        <v>85</v>
      </c>
      <c r="AT231" s="140" t="s">
        <v>159</v>
      </c>
      <c r="AU231" s="140" t="s">
        <v>75</v>
      </c>
      <c r="AY231" s="16" t="s">
        <v>157</v>
      </c>
      <c r="BE231" s="141">
        <f t="shared" si="44"/>
        <v>0</v>
      </c>
      <c r="BF231" s="141">
        <f t="shared" si="45"/>
        <v>0</v>
      </c>
      <c r="BG231" s="141">
        <f t="shared" si="46"/>
        <v>0</v>
      </c>
      <c r="BH231" s="141">
        <f t="shared" si="47"/>
        <v>0</v>
      </c>
      <c r="BI231" s="141">
        <f t="shared" si="48"/>
        <v>0</v>
      </c>
      <c r="BJ231" s="16" t="s">
        <v>75</v>
      </c>
      <c r="BK231" s="141">
        <f t="shared" si="49"/>
        <v>0</v>
      </c>
      <c r="BL231" s="16" t="s">
        <v>85</v>
      </c>
      <c r="BM231" s="140" t="s">
        <v>677</v>
      </c>
    </row>
    <row r="232" spans="2:65" s="1" customFormat="1" ht="16.5" customHeight="1">
      <c r="B232" s="128"/>
      <c r="C232" s="129" t="s">
        <v>429</v>
      </c>
      <c r="D232" s="129" t="s">
        <v>159</v>
      </c>
      <c r="E232" s="130" t="s">
        <v>1199</v>
      </c>
      <c r="F232" s="131" t="s">
        <v>1200</v>
      </c>
      <c r="G232" s="132" t="s">
        <v>833</v>
      </c>
      <c r="H232" s="133">
        <v>1</v>
      </c>
      <c r="I232" s="134"/>
      <c r="J232" s="134">
        <f t="shared" si="40"/>
        <v>0</v>
      </c>
      <c r="K232" s="135"/>
      <c r="L232" s="28"/>
      <c r="M232" s="173" t="s">
        <v>1</v>
      </c>
      <c r="N232" s="174" t="s">
        <v>35</v>
      </c>
      <c r="O232" s="175">
        <v>0</v>
      </c>
      <c r="P232" s="175">
        <f t="shared" si="41"/>
        <v>0</v>
      </c>
      <c r="Q232" s="175">
        <v>0</v>
      </c>
      <c r="R232" s="175">
        <f t="shared" si="42"/>
        <v>0</v>
      </c>
      <c r="S232" s="175">
        <v>0</v>
      </c>
      <c r="T232" s="176">
        <f t="shared" si="43"/>
        <v>0</v>
      </c>
      <c r="AR232" s="140" t="s">
        <v>85</v>
      </c>
      <c r="AT232" s="140" t="s">
        <v>159</v>
      </c>
      <c r="AU232" s="140" t="s">
        <v>75</v>
      </c>
      <c r="AY232" s="16" t="s">
        <v>157</v>
      </c>
      <c r="BE232" s="141">
        <f t="shared" si="44"/>
        <v>0</v>
      </c>
      <c r="BF232" s="141">
        <f t="shared" si="45"/>
        <v>0</v>
      </c>
      <c r="BG232" s="141">
        <f t="shared" si="46"/>
        <v>0</v>
      </c>
      <c r="BH232" s="141">
        <f t="shared" si="47"/>
        <v>0</v>
      </c>
      <c r="BI232" s="141">
        <f t="shared" si="48"/>
        <v>0</v>
      </c>
      <c r="BJ232" s="16" t="s">
        <v>75</v>
      </c>
      <c r="BK232" s="141">
        <f t="shared" si="49"/>
        <v>0</v>
      </c>
      <c r="BL232" s="16" t="s">
        <v>85</v>
      </c>
      <c r="BM232" s="140" t="s">
        <v>682</v>
      </c>
    </row>
    <row r="233" spans="2:65" s="1" customFormat="1" ht="6.9" customHeight="1">
      <c r="B233" s="40"/>
      <c r="C233" s="41"/>
      <c r="D233" s="41"/>
      <c r="E233" s="41"/>
      <c r="F233" s="41"/>
      <c r="G233" s="41"/>
      <c r="H233" s="41"/>
      <c r="I233" s="41"/>
      <c r="J233" s="41"/>
      <c r="K233" s="41"/>
      <c r="L233" s="28"/>
    </row>
  </sheetData>
  <autoFilter ref="C118:K232" xr:uid="{00000000-0009-0000-0000-000004000000}"/>
  <mergeCells count="9">
    <mergeCell ref="E87:H87"/>
    <mergeCell ref="E109:H109"/>
    <mergeCell ref="E111:H111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2:BM183"/>
  <sheetViews>
    <sheetView showGridLines="0" topLeftCell="A174" workbookViewId="0">
      <selection activeCell="I155" sqref="I155:I182"/>
    </sheetView>
  </sheetViews>
  <sheetFormatPr defaultRowHeight="10.199999999999999"/>
  <cols>
    <col min="1" max="1" width="8.28515625" customWidth="1"/>
    <col min="2" max="2" width="1.140625" customWidth="1"/>
    <col min="3" max="3" width="4.140625" customWidth="1"/>
    <col min="4" max="4" width="4.28515625" customWidth="1"/>
    <col min="5" max="5" width="17.140625" customWidth="1"/>
    <col min="6" max="6" width="50.85546875" customWidth="1"/>
    <col min="7" max="7" width="7.42578125" customWidth="1"/>
    <col min="8" max="8" width="14" customWidth="1"/>
    <col min="9" max="9" width="15.85546875" customWidth="1"/>
    <col min="10" max="10" width="22.28515625" customWidth="1"/>
    <col min="11" max="11" width="22.28515625" hidden="1" customWidth="1"/>
    <col min="12" max="12" width="9.28515625" customWidth="1"/>
    <col min="13" max="13" width="10.85546875" hidden="1" customWidth="1"/>
    <col min="14" max="14" width="9.28515625" hidden="1"/>
    <col min="15" max="20" width="14.140625" hidden="1" customWidth="1"/>
    <col min="21" max="21" width="16.28515625" hidden="1" customWidth="1"/>
    <col min="22" max="22" width="12.28515625" customWidth="1"/>
    <col min="23" max="23" width="16.28515625" customWidth="1"/>
    <col min="24" max="24" width="12.28515625" customWidth="1"/>
    <col min="25" max="25" width="15" customWidth="1"/>
    <col min="26" max="26" width="11" customWidth="1"/>
    <col min="27" max="27" width="15" customWidth="1"/>
    <col min="28" max="28" width="16.28515625" customWidth="1"/>
    <col min="29" max="29" width="11" customWidth="1"/>
    <col min="30" max="30" width="15" customWidth="1"/>
    <col min="31" max="31" width="16.28515625" customWidth="1"/>
    <col min="44" max="65" width="9.28515625" hidden="1"/>
  </cols>
  <sheetData>
    <row r="2" spans="2:46" ht="36.9" customHeight="1">
      <c r="L2" s="184" t="s">
        <v>5</v>
      </c>
      <c r="M2" s="185"/>
      <c r="N2" s="185"/>
      <c r="O2" s="185"/>
      <c r="P2" s="185"/>
      <c r="Q2" s="185"/>
      <c r="R2" s="185"/>
      <c r="S2" s="185"/>
      <c r="T2" s="185"/>
      <c r="U2" s="185"/>
      <c r="V2" s="185"/>
      <c r="AT2" s="16" t="s">
        <v>90</v>
      </c>
    </row>
    <row r="3" spans="2:46" ht="6.9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  <c r="AT3" s="16" t="s">
        <v>79</v>
      </c>
    </row>
    <row r="4" spans="2:46" ht="24.9" customHeight="1">
      <c r="B4" s="19"/>
      <c r="D4" s="20" t="s">
        <v>112</v>
      </c>
      <c r="L4" s="19"/>
      <c r="M4" s="84" t="s">
        <v>10</v>
      </c>
      <c r="AT4" s="16" t="s">
        <v>3</v>
      </c>
    </row>
    <row r="5" spans="2:46" ht="6.9" customHeight="1">
      <c r="B5" s="19"/>
      <c r="L5" s="19"/>
    </row>
    <row r="6" spans="2:46" ht="12" customHeight="1">
      <c r="B6" s="19"/>
      <c r="D6" s="25" t="s">
        <v>14</v>
      </c>
      <c r="L6" s="19"/>
    </row>
    <row r="7" spans="2:46" ht="26.25" customHeight="1">
      <c r="B7" s="19"/>
      <c r="E7" s="212" t="str">
        <f>'Rekapitulace stavby'!K6</f>
        <v xml:space="preserve"> Kulturní a kreativní centrum Kbely, Mladoboleslavská 1116, Praha 19 Kbely</v>
      </c>
      <c r="F7" s="213"/>
      <c r="G7" s="213"/>
      <c r="H7" s="213"/>
      <c r="L7" s="19"/>
    </row>
    <row r="8" spans="2:46" s="1" customFormat="1" ht="12" customHeight="1">
      <c r="B8" s="28"/>
      <c r="D8" s="25" t="s">
        <v>113</v>
      </c>
      <c r="L8" s="28"/>
    </row>
    <row r="9" spans="2:46" s="1" customFormat="1" ht="16.5" customHeight="1">
      <c r="B9" s="28"/>
      <c r="E9" s="204" t="s">
        <v>1201</v>
      </c>
      <c r="F9" s="211"/>
      <c r="G9" s="211"/>
      <c r="H9" s="211"/>
      <c r="L9" s="28"/>
    </row>
    <row r="10" spans="2:46" s="1" customFormat="1">
      <c r="B10" s="28"/>
      <c r="L10" s="28"/>
    </row>
    <row r="11" spans="2:46" s="1" customFormat="1" ht="12" customHeight="1">
      <c r="B11" s="28"/>
      <c r="D11" s="25" t="s">
        <v>16</v>
      </c>
      <c r="F11" s="23" t="s">
        <v>1</v>
      </c>
      <c r="I11" s="25" t="s">
        <v>17</v>
      </c>
      <c r="J11" s="23" t="s">
        <v>1</v>
      </c>
      <c r="L11" s="28"/>
    </row>
    <row r="12" spans="2:46" s="1" customFormat="1" ht="12" customHeight="1">
      <c r="B12" s="28"/>
      <c r="D12" s="25" t="s">
        <v>18</v>
      </c>
      <c r="F12" s="23" t="s">
        <v>19</v>
      </c>
      <c r="I12" s="25" t="s">
        <v>20</v>
      </c>
      <c r="J12" s="48" t="str">
        <f>'Rekapitulace stavby'!AN8</f>
        <v>26. 8. 2024</v>
      </c>
      <c r="L12" s="28"/>
    </row>
    <row r="13" spans="2:46" s="1" customFormat="1" ht="10.8" customHeight="1">
      <c r="B13" s="28"/>
      <c r="L13" s="28"/>
    </row>
    <row r="14" spans="2:46" s="1" customFormat="1" ht="12" customHeight="1">
      <c r="B14" s="28"/>
      <c r="D14" s="25" t="s">
        <v>22</v>
      </c>
      <c r="I14" s="25" t="s">
        <v>23</v>
      </c>
      <c r="J14" s="23" t="str">
        <f>IF('Rekapitulace stavby'!AN10="","",'Rekapitulace stavby'!AN10)</f>
        <v/>
      </c>
      <c r="L14" s="28"/>
    </row>
    <row r="15" spans="2:46" s="1" customFormat="1" ht="18" customHeight="1">
      <c r="B15" s="28"/>
      <c r="E15" s="23" t="str">
        <f>IF('Rekapitulace stavby'!E11="","",'Rekapitulace stavby'!E11)</f>
        <v xml:space="preserve"> </v>
      </c>
      <c r="I15" s="25" t="s">
        <v>24</v>
      </c>
      <c r="J15" s="23" t="str">
        <f>IF('Rekapitulace stavby'!AN11="","",'Rekapitulace stavby'!AN11)</f>
        <v/>
      </c>
      <c r="L15" s="28"/>
    </row>
    <row r="16" spans="2:46" s="1" customFormat="1" ht="6.9" customHeight="1">
      <c r="B16" s="28"/>
      <c r="L16" s="28"/>
    </row>
    <row r="17" spans="2:12" s="1" customFormat="1" ht="12" customHeight="1">
      <c r="B17" s="28"/>
      <c r="D17" s="25" t="s">
        <v>25</v>
      </c>
      <c r="I17" s="25" t="s">
        <v>23</v>
      </c>
      <c r="J17" s="23" t="str">
        <f>'Rekapitulace stavby'!AN13</f>
        <v/>
      </c>
      <c r="L17" s="28"/>
    </row>
    <row r="18" spans="2:12" s="1" customFormat="1" ht="18" customHeight="1">
      <c r="B18" s="28"/>
      <c r="E18" s="198" t="str">
        <f>'Rekapitulace stavby'!E14</f>
        <v xml:space="preserve"> </v>
      </c>
      <c r="F18" s="198"/>
      <c r="G18" s="198"/>
      <c r="H18" s="198"/>
      <c r="I18" s="25" t="s">
        <v>24</v>
      </c>
      <c r="J18" s="23" t="str">
        <f>'Rekapitulace stavby'!AN14</f>
        <v/>
      </c>
      <c r="L18" s="28"/>
    </row>
    <row r="19" spans="2:12" s="1" customFormat="1" ht="6.9" customHeight="1">
      <c r="B19" s="28"/>
      <c r="L19" s="28"/>
    </row>
    <row r="20" spans="2:12" s="1" customFormat="1" ht="12" customHeight="1">
      <c r="B20" s="28"/>
      <c r="D20" s="25" t="s">
        <v>26</v>
      </c>
      <c r="I20" s="25" t="s">
        <v>23</v>
      </c>
      <c r="J20" s="23" t="str">
        <f>IF('Rekapitulace stavby'!AN16="","",'Rekapitulace stavby'!AN16)</f>
        <v/>
      </c>
      <c r="L20" s="28"/>
    </row>
    <row r="21" spans="2:12" s="1" customFormat="1" ht="18" customHeight="1">
      <c r="B21" s="28"/>
      <c r="E21" s="23" t="str">
        <f>IF('Rekapitulace stavby'!E17="","",'Rekapitulace stavby'!E17)</f>
        <v xml:space="preserve"> </v>
      </c>
      <c r="I21" s="25" t="s">
        <v>24</v>
      </c>
      <c r="J21" s="23" t="str">
        <f>IF('Rekapitulace stavby'!AN17="","",'Rekapitulace stavby'!AN17)</f>
        <v/>
      </c>
      <c r="L21" s="28"/>
    </row>
    <row r="22" spans="2:12" s="1" customFormat="1" ht="6.9" customHeight="1">
      <c r="B22" s="28"/>
      <c r="L22" s="28"/>
    </row>
    <row r="23" spans="2:12" s="1" customFormat="1" ht="12" customHeight="1">
      <c r="B23" s="28"/>
      <c r="D23" s="25" t="s">
        <v>27</v>
      </c>
      <c r="I23" s="25" t="s">
        <v>23</v>
      </c>
      <c r="J23" s="23" t="str">
        <f>IF('Rekapitulace stavby'!AN19="","",'Rekapitulace stavby'!AN19)</f>
        <v/>
      </c>
      <c r="L23" s="28"/>
    </row>
    <row r="24" spans="2:12" s="1" customFormat="1" ht="18" customHeight="1">
      <c r="B24" s="28"/>
      <c r="E24" s="23" t="str">
        <f>IF('Rekapitulace stavby'!E20="","",'Rekapitulace stavby'!E20)</f>
        <v xml:space="preserve"> </v>
      </c>
      <c r="I24" s="25" t="s">
        <v>24</v>
      </c>
      <c r="J24" s="23" t="str">
        <f>IF('Rekapitulace stavby'!AN20="","",'Rekapitulace stavby'!AN20)</f>
        <v/>
      </c>
      <c r="L24" s="28"/>
    </row>
    <row r="25" spans="2:12" s="1" customFormat="1" ht="6.9" customHeight="1">
      <c r="B25" s="28"/>
      <c r="L25" s="28"/>
    </row>
    <row r="26" spans="2:12" s="1" customFormat="1" ht="12" customHeight="1">
      <c r="B26" s="28"/>
      <c r="D26" s="25" t="s">
        <v>29</v>
      </c>
      <c r="L26" s="28"/>
    </row>
    <row r="27" spans="2:12" s="7" customFormat="1" ht="16.5" customHeight="1">
      <c r="B27" s="85"/>
      <c r="E27" s="200" t="s">
        <v>1</v>
      </c>
      <c r="F27" s="200"/>
      <c r="G27" s="200"/>
      <c r="H27" s="200"/>
      <c r="L27" s="85"/>
    </row>
    <row r="28" spans="2:12" s="1" customFormat="1" ht="6.9" customHeight="1">
      <c r="B28" s="28"/>
      <c r="L28" s="28"/>
    </row>
    <row r="29" spans="2:12" s="1" customFormat="1" ht="6.9" customHeight="1">
      <c r="B29" s="28"/>
      <c r="D29" s="49"/>
      <c r="E29" s="49"/>
      <c r="F29" s="49"/>
      <c r="G29" s="49"/>
      <c r="H29" s="49"/>
      <c r="I29" s="49"/>
      <c r="J29" s="49"/>
      <c r="K29" s="49"/>
      <c r="L29" s="28"/>
    </row>
    <row r="30" spans="2:12" s="1" customFormat="1" ht="25.35" customHeight="1">
      <c r="B30" s="28"/>
      <c r="D30" s="86" t="s">
        <v>30</v>
      </c>
      <c r="J30" s="62">
        <f>ROUND(J119, 2)</f>
        <v>0</v>
      </c>
      <c r="L30" s="28"/>
    </row>
    <row r="31" spans="2:12" s="1" customFormat="1" ht="6.9" customHeight="1">
      <c r="B31" s="28"/>
      <c r="D31" s="49"/>
      <c r="E31" s="49"/>
      <c r="F31" s="49"/>
      <c r="G31" s="49"/>
      <c r="H31" s="49"/>
      <c r="I31" s="49"/>
      <c r="J31" s="49"/>
      <c r="K31" s="49"/>
      <c r="L31" s="28"/>
    </row>
    <row r="32" spans="2:12" s="1" customFormat="1" ht="14.4" customHeight="1">
      <c r="B32" s="28"/>
      <c r="F32" s="31" t="s">
        <v>32</v>
      </c>
      <c r="I32" s="31" t="s">
        <v>31</v>
      </c>
      <c r="J32" s="31" t="s">
        <v>33</v>
      </c>
      <c r="L32" s="28"/>
    </row>
    <row r="33" spans="2:12" s="1" customFormat="1" ht="14.4" customHeight="1">
      <c r="B33" s="28"/>
      <c r="D33" s="51" t="s">
        <v>34</v>
      </c>
      <c r="E33" s="25" t="s">
        <v>35</v>
      </c>
      <c r="F33" s="87">
        <f>ROUND((SUM(BE119:BE182)),  2)</f>
        <v>0</v>
      </c>
      <c r="I33" s="88">
        <v>0.21</v>
      </c>
      <c r="J33" s="87">
        <f>ROUND(((SUM(BE119:BE182))*I33),  2)</f>
        <v>0</v>
      </c>
      <c r="L33" s="28"/>
    </row>
    <row r="34" spans="2:12" s="1" customFormat="1" ht="14.4" customHeight="1">
      <c r="B34" s="28"/>
      <c r="E34" s="25" t="s">
        <v>36</v>
      </c>
      <c r="F34" s="87">
        <f>ROUND((SUM(BF119:BF182)),  2)</f>
        <v>0</v>
      </c>
      <c r="I34" s="88">
        <v>0.12</v>
      </c>
      <c r="J34" s="87">
        <f>ROUND(((SUM(BF119:BF182))*I34),  2)</f>
        <v>0</v>
      </c>
      <c r="L34" s="28"/>
    </row>
    <row r="35" spans="2:12" s="1" customFormat="1" ht="14.4" hidden="1" customHeight="1">
      <c r="B35" s="28"/>
      <c r="E35" s="25" t="s">
        <v>37</v>
      </c>
      <c r="F35" s="87">
        <f>ROUND((SUM(BG119:BG182)),  2)</f>
        <v>0</v>
      </c>
      <c r="I35" s="88">
        <v>0.21</v>
      </c>
      <c r="J35" s="87">
        <f>0</f>
        <v>0</v>
      </c>
      <c r="L35" s="28"/>
    </row>
    <row r="36" spans="2:12" s="1" customFormat="1" ht="14.4" hidden="1" customHeight="1">
      <c r="B36" s="28"/>
      <c r="E36" s="25" t="s">
        <v>38</v>
      </c>
      <c r="F36" s="87">
        <f>ROUND((SUM(BH119:BH182)),  2)</f>
        <v>0</v>
      </c>
      <c r="I36" s="88">
        <v>0.12</v>
      </c>
      <c r="J36" s="87">
        <f>0</f>
        <v>0</v>
      </c>
      <c r="L36" s="28"/>
    </row>
    <row r="37" spans="2:12" s="1" customFormat="1" ht="14.4" hidden="1" customHeight="1">
      <c r="B37" s="28"/>
      <c r="E37" s="25" t="s">
        <v>39</v>
      </c>
      <c r="F37" s="87">
        <f>ROUND((SUM(BI119:BI182)),  2)</f>
        <v>0</v>
      </c>
      <c r="I37" s="88">
        <v>0</v>
      </c>
      <c r="J37" s="87">
        <f>0</f>
        <v>0</v>
      </c>
      <c r="L37" s="28"/>
    </row>
    <row r="38" spans="2:12" s="1" customFormat="1" ht="6.9" customHeight="1">
      <c r="B38" s="28"/>
      <c r="L38" s="28"/>
    </row>
    <row r="39" spans="2:12" s="1" customFormat="1" ht="25.35" customHeight="1">
      <c r="B39" s="28"/>
      <c r="C39" s="89"/>
      <c r="D39" s="90" t="s">
        <v>40</v>
      </c>
      <c r="E39" s="53"/>
      <c r="F39" s="53"/>
      <c r="G39" s="91" t="s">
        <v>41</v>
      </c>
      <c r="H39" s="92" t="s">
        <v>42</v>
      </c>
      <c r="I39" s="53"/>
      <c r="J39" s="93">
        <f>SUM(J30:J37)</f>
        <v>0</v>
      </c>
      <c r="K39" s="94"/>
      <c r="L39" s="28"/>
    </row>
    <row r="40" spans="2:12" s="1" customFormat="1" ht="14.4" customHeight="1">
      <c r="B40" s="28"/>
      <c r="L40" s="28"/>
    </row>
    <row r="41" spans="2:12" ht="14.4" customHeight="1">
      <c r="B41" s="19"/>
      <c r="L41" s="19"/>
    </row>
    <row r="42" spans="2:12" ht="14.4" customHeight="1">
      <c r="B42" s="19"/>
      <c r="L42" s="19"/>
    </row>
    <row r="43" spans="2:12" ht="14.4" customHeight="1">
      <c r="B43" s="19"/>
      <c r="L43" s="19"/>
    </row>
    <row r="44" spans="2:12" ht="14.4" customHeight="1">
      <c r="B44" s="19"/>
      <c r="L44" s="19"/>
    </row>
    <row r="45" spans="2:12" ht="14.4" customHeight="1">
      <c r="B45" s="19"/>
      <c r="L45" s="19"/>
    </row>
    <row r="46" spans="2:12" ht="14.4" customHeight="1">
      <c r="B46" s="19"/>
      <c r="L46" s="19"/>
    </row>
    <row r="47" spans="2:12" ht="14.4" customHeight="1">
      <c r="B47" s="19"/>
      <c r="L47" s="19"/>
    </row>
    <row r="48" spans="2:12" ht="14.4" customHeight="1">
      <c r="B48" s="19"/>
      <c r="L48" s="19"/>
    </row>
    <row r="49" spans="2:12" ht="14.4" customHeight="1">
      <c r="B49" s="19"/>
      <c r="L49" s="19"/>
    </row>
    <row r="50" spans="2:12" s="1" customFormat="1" ht="14.4" customHeight="1">
      <c r="B50" s="28"/>
      <c r="D50" s="37" t="s">
        <v>43</v>
      </c>
      <c r="E50" s="38"/>
      <c r="F50" s="38"/>
      <c r="G50" s="37" t="s">
        <v>44</v>
      </c>
      <c r="H50" s="38"/>
      <c r="I50" s="38"/>
      <c r="J50" s="38"/>
      <c r="K50" s="38"/>
      <c r="L50" s="28"/>
    </row>
    <row r="51" spans="2:12">
      <c r="B51" s="19"/>
      <c r="L51" s="19"/>
    </row>
    <row r="52" spans="2:12">
      <c r="B52" s="19"/>
      <c r="L52" s="19"/>
    </row>
    <row r="53" spans="2:12">
      <c r="B53" s="19"/>
      <c r="L53" s="19"/>
    </row>
    <row r="54" spans="2:12">
      <c r="B54" s="19"/>
      <c r="L54" s="19"/>
    </row>
    <row r="55" spans="2:12">
      <c r="B55" s="19"/>
      <c r="L55" s="19"/>
    </row>
    <row r="56" spans="2:12">
      <c r="B56" s="19"/>
      <c r="L56" s="19"/>
    </row>
    <row r="57" spans="2:12">
      <c r="B57" s="19"/>
      <c r="L57" s="19"/>
    </row>
    <row r="58" spans="2:12">
      <c r="B58" s="19"/>
      <c r="L58" s="19"/>
    </row>
    <row r="59" spans="2:12">
      <c r="B59" s="19"/>
      <c r="L59" s="19"/>
    </row>
    <row r="60" spans="2:12">
      <c r="B60" s="19"/>
      <c r="L60" s="19"/>
    </row>
    <row r="61" spans="2:12" s="1" customFormat="1" ht="13.2">
      <c r="B61" s="28"/>
      <c r="D61" s="39" t="s">
        <v>45</v>
      </c>
      <c r="E61" s="30"/>
      <c r="F61" s="95" t="s">
        <v>46</v>
      </c>
      <c r="G61" s="39" t="s">
        <v>45</v>
      </c>
      <c r="H61" s="30"/>
      <c r="I61" s="30"/>
      <c r="J61" s="96" t="s">
        <v>46</v>
      </c>
      <c r="K61" s="30"/>
      <c r="L61" s="28"/>
    </row>
    <row r="62" spans="2:12">
      <c r="B62" s="19"/>
      <c r="L62" s="19"/>
    </row>
    <row r="63" spans="2:12">
      <c r="B63" s="19"/>
      <c r="L63" s="19"/>
    </row>
    <row r="64" spans="2:12">
      <c r="B64" s="19"/>
      <c r="L64" s="19"/>
    </row>
    <row r="65" spans="2:12" s="1" customFormat="1" ht="13.2">
      <c r="B65" s="28"/>
      <c r="D65" s="37" t="s">
        <v>47</v>
      </c>
      <c r="E65" s="38"/>
      <c r="F65" s="38"/>
      <c r="G65" s="37" t="s">
        <v>48</v>
      </c>
      <c r="H65" s="38"/>
      <c r="I65" s="38"/>
      <c r="J65" s="38"/>
      <c r="K65" s="38"/>
      <c r="L65" s="28"/>
    </row>
    <row r="66" spans="2:12">
      <c r="B66" s="19"/>
      <c r="L66" s="19"/>
    </row>
    <row r="67" spans="2:12">
      <c r="B67" s="19"/>
      <c r="L67" s="19"/>
    </row>
    <row r="68" spans="2:12">
      <c r="B68" s="19"/>
      <c r="L68" s="19"/>
    </row>
    <row r="69" spans="2:12">
      <c r="B69" s="19"/>
      <c r="L69" s="19"/>
    </row>
    <row r="70" spans="2:12">
      <c r="B70" s="19"/>
      <c r="L70" s="19"/>
    </row>
    <row r="71" spans="2:12">
      <c r="B71" s="19"/>
      <c r="L71" s="19"/>
    </row>
    <row r="72" spans="2:12">
      <c r="B72" s="19"/>
      <c r="L72" s="19"/>
    </row>
    <row r="73" spans="2:12">
      <c r="B73" s="19"/>
      <c r="L73" s="19"/>
    </row>
    <row r="74" spans="2:12">
      <c r="B74" s="19"/>
      <c r="L74" s="19"/>
    </row>
    <row r="75" spans="2:12">
      <c r="B75" s="19"/>
      <c r="L75" s="19"/>
    </row>
    <row r="76" spans="2:12" s="1" customFormat="1" ht="13.2">
      <c r="B76" s="28"/>
      <c r="D76" s="39" t="s">
        <v>45</v>
      </c>
      <c r="E76" s="30"/>
      <c r="F76" s="95" t="s">
        <v>46</v>
      </c>
      <c r="G76" s="39" t="s">
        <v>45</v>
      </c>
      <c r="H76" s="30"/>
      <c r="I76" s="30"/>
      <c r="J76" s="96" t="s">
        <v>46</v>
      </c>
      <c r="K76" s="30"/>
      <c r="L76" s="28"/>
    </row>
    <row r="77" spans="2:12" s="1" customFormat="1" ht="14.4" customHeight="1">
      <c r="B77" s="40"/>
      <c r="C77" s="41"/>
      <c r="D77" s="41"/>
      <c r="E77" s="41"/>
      <c r="F77" s="41"/>
      <c r="G77" s="41"/>
      <c r="H77" s="41"/>
      <c r="I77" s="41"/>
      <c r="J77" s="41"/>
      <c r="K77" s="41"/>
      <c r="L77" s="28"/>
    </row>
    <row r="81" spans="2:47" s="1" customFormat="1" ht="6.9" customHeight="1">
      <c r="B81" s="42"/>
      <c r="C81" s="43"/>
      <c r="D81" s="43"/>
      <c r="E81" s="43"/>
      <c r="F81" s="43"/>
      <c r="G81" s="43"/>
      <c r="H81" s="43"/>
      <c r="I81" s="43"/>
      <c r="J81" s="43"/>
      <c r="K81" s="43"/>
      <c r="L81" s="28"/>
    </row>
    <row r="82" spans="2:47" s="1" customFormat="1" ht="24.9" customHeight="1">
      <c r="B82" s="28"/>
      <c r="C82" s="20" t="s">
        <v>115</v>
      </c>
      <c r="L82" s="28"/>
    </row>
    <row r="83" spans="2:47" s="1" customFormat="1" ht="6.9" customHeight="1">
      <c r="B83" s="28"/>
      <c r="L83" s="28"/>
    </row>
    <row r="84" spans="2:47" s="1" customFormat="1" ht="12" customHeight="1">
      <c r="B84" s="28"/>
      <c r="C84" s="25" t="s">
        <v>14</v>
      </c>
      <c r="L84" s="28"/>
    </row>
    <row r="85" spans="2:47" s="1" customFormat="1" ht="26.25" customHeight="1">
      <c r="B85" s="28"/>
      <c r="E85" s="212" t="str">
        <f>E7</f>
        <v xml:space="preserve"> Kulturní a kreativní centrum Kbely, Mladoboleslavská 1116, Praha 19 Kbely</v>
      </c>
      <c r="F85" s="213"/>
      <c r="G85" s="213"/>
      <c r="H85" s="213"/>
      <c r="L85" s="28"/>
    </row>
    <row r="86" spans="2:47" s="1" customFormat="1" ht="12" customHeight="1">
      <c r="B86" s="28"/>
      <c r="C86" s="25" t="s">
        <v>113</v>
      </c>
      <c r="L86" s="28"/>
    </row>
    <row r="87" spans="2:47" s="1" customFormat="1" ht="16.5" customHeight="1">
      <c r="B87" s="28"/>
      <c r="E87" s="204" t="str">
        <f>E9</f>
        <v>5 - slaboproud</v>
      </c>
      <c r="F87" s="211"/>
      <c r="G87" s="211"/>
      <c r="H87" s="211"/>
      <c r="L87" s="28"/>
    </row>
    <row r="88" spans="2:47" s="1" customFormat="1" ht="6.9" customHeight="1">
      <c r="B88" s="28"/>
      <c r="L88" s="28"/>
    </row>
    <row r="89" spans="2:47" s="1" customFormat="1" ht="12" customHeight="1">
      <c r="B89" s="28"/>
      <c r="C89" s="25" t="s">
        <v>18</v>
      </c>
      <c r="F89" s="23" t="str">
        <f>F12</f>
        <v xml:space="preserve"> </v>
      </c>
      <c r="I89" s="25" t="s">
        <v>20</v>
      </c>
      <c r="J89" s="48" t="str">
        <f>IF(J12="","",J12)</f>
        <v>26. 8. 2024</v>
      </c>
      <c r="L89" s="28"/>
    </row>
    <row r="90" spans="2:47" s="1" customFormat="1" ht="6.9" customHeight="1">
      <c r="B90" s="28"/>
      <c r="L90" s="28"/>
    </row>
    <row r="91" spans="2:47" s="1" customFormat="1" ht="15.15" customHeight="1">
      <c r="B91" s="28"/>
      <c r="C91" s="25" t="s">
        <v>22</v>
      </c>
      <c r="F91" s="23" t="str">
        <f>E15</f>
        <v xml:space="preserve"> </v>
      </c>
      <c r="I91" s="25" t="s">
        <v>26</v>
      </c>
      <c r="J91" s="26" t="str">
        <f>E21</f>
        <v xml:space="preserve"> </v>
      </c>
      <c r="L91" s="28"/>
    </row>
    <row r="92" spans="2:47" s="1" customFormat="1" ht="15.15" customHeight="1">
      <c r="B92" s="28"/>
      <c r="C92" s="25" t="s">
        <v>25</v>
      </c>
      <c r="F92" s="23" t="str">
        <f>IF(E18="","",E18)</f>
        <v xml:space="preserve"> </v>
      </c>
      <c r="I92" s="25" t="s">
        <v>27</v>
      </c>
      <c r="J92" s="26" t="str">
        <f>E24</f>
        <v xml:space="preserve"> </v>
      </c>
      <c r="L92" s="28"/>
    </row>
    <row r="93" spans="2:47" s="1" customFormat="1" ht="10.35" customHeight="1">
      <c r="B93" s="28"/>
      <c r="L93" s="28"/>
    </row>
    <row r="94" spans="2:47" s="1" customFormat="1" ht="29.25" customHeight="1">
      <c r="B94" s="28"/>
      <c r="C94" s="97" t="s">
        <v>116</v>
      </c>
      <c r="D94" s="89"/>
      <c r="E94" s="89"/>
      <c r="F94" s="89"/>
      <c r="G94" s="89"/>
      <c r="H94" s="89"/>
      <c r="I94" s="89"/>
      <c r="J94" s="98" t="s">
        <v>117</v>
      </c>
      <c r="K94" s="89"/>
      <c r="L94" s="28"/>
    </row>
    <row r="95" spans="2:47" s="1" customFormat="1" ht="10.35" customHeight="1">
      <c r="B95" s="28"/>
      <c r="L95" s="28"/>
    </row>
    <row r="96" spans="2:47" s="1" customFormat="1" ht="22.8" customHeight="1">
      <c r="B96" s="28"/>
      <c r="C96" s="99" t="s">
        <v>118</v>
      </c>
      <c r="J96" s="62">
        <f>J119</f>
        <v>0</v>
      </c>
      <c r="L96" s="28"/>
      <c r="AU96" s="16" t="s">
        <v>119</v>
      </c>
    </row>
    <row r="97" spans="2:12" s="8" customFormat="1" ht="24.9" customHeight="1">
      <c r="B97" s="100"/>
      <c r="D97" s="101" t="s">
        <v>1202</v>
      </c>
      <c r="E97" s="102"/>
      <c r="F97" s="102"/>
      <c r="G97" s="102"/>
      <c r="H97" s="102"/>
      <c r="I97" s="102"/>
      <c r="J97" s="103">
        <f>J120</f>
        <v>0</v>
      </c>
      <c r="L97" s="100"/>
    </row>
    <row r="98" spans="2:12" s="8" customFormat="1" ht="24.9" customHeight="1">
      <c r="B98" s="100"/>
      <c r="D98" s="101" t="s">
        <v>1203</v>
      </c>
      <c r="E98" s="102"/>
      <c r="F98" s="102"/>
      <c r="G98" s="102"/>
      <c r="H98" s="102"/>
      <c r="I98" s="102"/>
      <c r="J98" s="103">
        <f>J138</f>
        <v>0</v>
      </c>
      <c r="L98" s="100"/>
    </row>
    <row r="99" spans="2:12" s="8" customFormat="1" ht="24.9" customHeight="1">
      <c r="B99" s="100"/>
      <c r="D99" s="101" t="s">
        <v>1204</v>
      </c>
      <c r="E99" s="102"/>
      <c r="F99" s="102"/>
      <c r="G99" s="102"/>
      <c r="H99" s="102"/>
      <c r="I99" s="102"/>
      <c r="J99" s="103">
        <f>J154</f>
        <v>0</v>
      </c>
      <c r="L99" s="100"/>
    </row>
    <row r="100" spans="2:12" s="1" customFormat="1" ht="21.75" customHeight="1">
      <c r="B100" s="28"/>
      <c r="L100" s="28"/>
    </row>
    <row r="101" spans="2:12" s="1" customFormat="1" ht="6.9" customHeight="1">
      <c r="B101" s="40"/>
      <c r="C101" s="41"/>
      <c r="D101" s="41"/>
      <c r="E101" s="41"/>
      <c r="F101" s="41"/>
      <c r="G101" s="41"/>
      <c r="H101" s="41"/>
      <c r="I101" s="41"/>
      <c r="J101" s="41"/>
      <c r="K101" s="41"/>
      <c r="L101" s="28"/>
    </row>
    <row r="105" spans="2:12" s="1" customFormat="1" ht="6.9" customHeight="1">
      <c r="B105" s="42"/>
      <c r="C105" s="43"/>
      <c r="D105" s="43"/>
      <c r="E105" s="43"/>
      <c r="F105" s="43"/>
      <c r="G105" s="43"/>
      <c r="H105" s="43"/>
      <c r="I105" s="43"/>
      <c r="J105" s="43"/>
      <c r="K105" s="43"/>
      <c r="L105" s="28"/>
    </row>
    <row r="106" spans="2:12" s="1" customFormat="1" ht="24.9" customHeight="1">
      <c r="B106" s="28"/>
      <c r="C106" s="20" t="s">
        <v>142</v>
      </c>
      <c r="L106" s="28"/>
    </row>
    <row r="107" spans="2:12" s="1" customFormat="1" ht="6.9" customHeight="1">
      <c r="B107" s="28"/>
      <c r="L107" s="28"/>
    </row>
    <row r="108" spans="2:12" s="1" customFormat="1" ht="12" customHeight="1">
      <c r="B108" s="28"/>
      <c r="C108" s="25" t="s">
        <v>14</v>
      </c>
      <c r="L108" s="28"/>
    </row>
    <row r="109" spans="2:12" s="1" customFormat="1" ht="26.25" customHeight="1">
      <c r="B109" s="28"/>
      <c r="E109" s="212" t="str">
        <f>E7</f>
        <v xml:space="preserve"> Kulturní a kreativní centrum Kbely, Mladoboleslavská 1116, Praha 19 Kbely</v>
      </c>
      <c r="F109" s="213"/>
      <c r="G109" s="213"/>
      <c r="H109" s="213"/>
      <c r="L109" s="28"/>
    </row>
    <row r="110" spans="2:12" s="1" customFormat="1" ht="12" customHeight="1">
      <c r="B110" s="28"/>
      <c r="C110" s="25" t="s">
        <v>113</v>
      </c>
      <c r="L110" s="28"/>
    </row>
    <row r="111" spans="2:12" s="1" customFormat="1" ht="16.5" customHeight="1">
      <c r="B111" s="28"/>
      <c r="E111" s="204" t="str">
        <f>E9</f>
        <v>5 - slaboproud</v>
      </c>
      <c r="F111" s="211"/>
      <c r="G111" s="211"/>
      <c r="H111" s="211"/>
      <c r="L111" s="28"/>
    </row>
    <row r="112" spans="2:12" s="1" customFormat="1" ht="6.9" customHeight="1">
      <c r="B112" s="28"/>
      <c r="L112" s="28"/>
    </row>
    <row r="113" spans="2:65" s="1" customFormat="1" ht="12" customHeight="1">
      <c r="B113" s="28"/>
      <c r="C113" s="25" t="s">
        <v>18</v>
      </c>
      <c r="F113" s="23" t="str">
        <f>F12</f>
        <v xml:space="preserve"> </v>
      </c>
      <c r="I113" s="25" t="s">
        <v>20</v>
      </c>
      <c r="J113" s="48" t="str">
        <f>IF(J12="","",J12)</f>
        <v>26. 8. 2024</v>
      </c>
      <c r="L113" s="28"/>
    </row>
    <row r="114" spans="2:65" s="1" customFormat="1" ht="6.9" customHeight="1">
      <c r="B114" s="28"/>
      <c r="L114" s="28"/>
    </row>
    <row r="115" spans="2:65" s="1" customFormat="1" ht="15.15" customHeight="1">
      <c r="B115" s="28"/>
      <c r="C115" s="25" t="s">
        <v>22</v>
      </c>
      <c r="F115" s="23" t="str">
        <f>E15</f>
        <v xml:space="preserve"> </v>
      </c>
      <c r="I115" s="25" t="s">
        <v>26</v>
      </c>
      <c r="J115" s="26" t="str">
        <f>E21</f>
        <v xml:space="preserve"> </v>
      </c>
      <c r="L115" s="28"/>
    </row>
    <row r="116" spans="2:65" s="1" customFormat="1" ht="15.15" customHeight="1">
      <c r="B116" s="28"/>
      <c r="C116" s="25" t="s">
        <v>25</v>
      </c>
      <c r="F116" s="23" t="str">
        <f>IF(E18="","",E18)</f>
        <v xml:space="preserve"> </v>
      </c>
      <c r="I116" s="25" t="s">
        <v>27</v>
      </c>
      <c r="J116" s="26" t="str">
        <f>E24</f>
        <v xml:space="preserve"> </v>
      </c>
      <c r="L116" s="28"/>
    </row>
    <row r="117" spans="2:65" s="1" customFormat="1" ht="10.35" customHeight="1">
      <c r="B117" s="28"/>
      <c r="L117" s="28"/>
    </row>
    <row r="118" spans="2:65" s="10" customFormat="1" ht="29.25" customHeight="1">
      <c r="B118" s="108"/>
      <c r="C118" s="109" t="s">
        <v>143</v>
      </c>
      <c r="D118" s="110" t="s">
        <v>55</v>
      </c>
      <c r="E118" s="110" t="s">
        <v>51</v>
      </c>
      <c r="F118" s="110" t="s">
        <v>52</v>
      </c>
      <c r="G118" s="110" t="s">
        <v>144</v>
      </c>
      <c r="H118" s="110" t="s">
        <v>145</v>
      </c>
      <c r="I118" s="110" t="s">
        <v>146</v>
      </c>
      <c r="J118" s="111" t="s">
        <v>117</v>
      </c>
      <c r="K118" s="112" t="s">
        <v>147</v>
      </c>
      <c r="L118" s="108"/>
      <c r="M118" s="55" t="s">
        <v>1</v>
      </c>
      <c r="N118" s="56" t="s">
        <v>34</v>
      </c>
      <c r="O118" s="56" t="s">
        <v>148</v>
      </c>
      <c r="P118" s="56" t="s">
        <v>149</v>
      </c>
      <c r="Q118" s="56" t="s">
        <v>150</v>
      </c>
      <c r="R118" s="56" t="s">
        <v>151</v>
      </c>
      <c r="S118" s="56" t="s">
        <v>152</v>
      </c>
      <c r="T118" s="57" t="s">
        <v>153</v>
      </c>
    </row>
    <row r="119" spans="2:65" s="1" customFormat="1" ht="22.8" customHeight="1">
      <c r="B119" s="28"/>
      <c r="C119" s="60" t="s">
        <v>154</v>
      </c>
      <c r="J119" s="113">
        <f>BK119</f>
        <v>0</v>
      </c>
      <c r="L119" s="28"/>
      <c r="M119" s="58"/>
      <c r="N119" s="49"/>
      <c r="O119" s="49"/>
      <c r="P119" s="114">
        <f>P120+P138+P154</f>
        <v>0</v>
      </c>
      <c r="Q119" s="49"/>
      <c r="R119" s="114">
        <f>R120+R138+R154</f>
        <v>0</v>
      </c>
      <c r="S119" s="49"/>
      <c r="T119" s="115">
        <f>T120+T138+T154</f>
        <v>0</v>
      </c>
      <c r="AT119" s="16" t="s">
        <v>69</v>
      </c>
      <c r="AU119" s="16" t="s">
        <v>119</v>
      </c>
      <c r="BK119" s="116">
        <f>BK120+BK138+BK154</f>
        <v>0</v>
      </c>
    </row>
    <row r="120" spans="2:65" s="11" customFormat="1" ht="25.95" customHeight="1">
      <c r="B120" s="117"/>
      <c r="D120" s="118" t="s">
        <v>69</v>
      </c>
      <c r="E120" s="119" t="s">
        <v>1205</v>
      </c>
      <c r="F120" s="119" t="s">
        <v>1206</v>
      </c>
      <c r="J120" s="120">
        <f>BK120</f>
        <v>0</v>
      </c>
      <c r="L120" s="117"/>
      <c r="M120" s="121"/>
      <c r="P120" s="122">
        <f>SUM(P121:P137)</f>
        <v>0</v>
      </c>
      <c r="R120" s="122">
        <f>SUM(R121:R137)</f>
        <v>0</v>
      </c>
      <c r="T120" s="123">
        <f>SUM(T121:T137)</f>
        <v>0</v>
      </c>
      <c r="AR120" s="118" t="s">
        <v>75</v>
      </c>
      <c r="AT120" s="124" t="s">
        <v>69</v>
      </c>
      <c r="AU120" s="124" t="s">
        <v>70</v>
      </c>
      <c r="AY120" s="118" t="s">
        <v>157</v>
      </c>
      <c r="BK120" s="125">
        <f>SUM(BK121:BK137)</f>
        <v>0</v>
      </c>
    </row>
    <row r="121" spans="2:65" s="1" customFormat="1" ht="24.15" customHeight="1">
      <c r="B121" s="128"/>
      <c r="C121" s="129" t="s">
        <v>75</v>
      </c>
      <c r="D121" s="129" t="s">
        <v>159</v>
      </c>
      <c r="E121" s="130" t="s">
        <v>1207</v>
      </c>
      <c r="F121" s="131" t="s">
        <v>1208</v>
      </c>
      <c r="G121" s="132" t="s">
        <v>443</v>
      </c>
      <c r="H121" s="133">
        <v>1</v>
      </c>
      <c r="I121" s="134"/>
      <c r="J121" s="134">
        <f t="shared" ref="J121:J137" si="0">ROUND(I121*H121,2)</f>
        <v>0</v>
      </c>
      <c r="K121" s="135"/>
      <c r="L121" s="28"/>
      <c r="M121" s="136" t="s">
        <v>1</v>
      </c>
      <c r="N121" s="137" t="s">
        <v>35</v>
      </c>
      <c r="O121" s="138">
        <v>0</v>
      </c>
      <c r="P121" s="138">
        <f t="shared" ref="P121:P137" si="1">O121*H121</f>
        <v>0</v>
      </c>
      <c r="Q121" s="138">
        <v>0</v>
      </c>
      <c r="R121" s="138">
        <f t="shared" ref="R121:R137" si="2">Q121*H121</f>
        <v>0</v>
      </c>
      <c r="S121" s="138">
        <v>0</v>
      </c>
      <c r="T121" s="139">
        <f t="shared" ref="T121:T137" si="3">S121*H121</f>
        <v>0</v>
      </c>
      <c r="AR121" s="140" t="s">
        <v>85</v>
      </c>
      <c r="AT121" s="140" t="s">
        <v>159</v>
      </c>
      <c r="AU121" s="140" t="s">
        <v>75</v>
      </c>
      <c r="AY121" s="16" t="s">
        <v>157</v>
      </c>
      <c r="BE121" s="141">
        <f t="shared" ref="BE121:BE137" si="4">IF(N121="základní",J121,0)</f>
        <v>0</v>
      </c>
      <c r="BF121" s="141">
        <f t="shared" ref="BF121:BF137" si="5">IF(N121="snížená",J121,0)</f>
        <v>0</v>
      </c>
      <c r="BG121" s="141">
        <f t="shared" ref="BG121:BG137" si="6">IF(N121="zákl. přenesená",J121,0)</f>
        <v>0</v>
      </c>
      <c r="BH121" s="141">
        <f t="shared" ref="BH121:BH137" si="7">IF(N121="sníž. přenesená",J121,0)</f>
        <v>0</v>
      </c>
      <c r="BI121" s="141">
        <f t="shared" ref="BI121:BI137" si="8">IF(N121="nulová",J121,0)</f>
        <v>0</v>
      </c>
      <c r="BJ121" s="16" t="s">
        <v>75</v>
      </c>
      <c r="BK121" s="141">
        <f t="shared" ref="BK121:BK137" si="9">ROUND(I121*H121,2)</f>
        <v>0</v>
      </c>
      <c r="BL121" s="16" t="s">
        <v>85</v>
      </c>
      <c r="BM121" s="140" t="s">
        <v>79</v>
      </c>
    </row>
    <row r="122" spans="2:65" s="1" customFormat="1" ht="16.5" customHeight="1">
      <c r="B122" s="128"/>
      <c r="C122" s="129" t="s">
        <v>79</v>
      </c>
      <c r="D122" s="129" t="s">
        <v>159</v>
      </c>
      <c r="E122" s="130" t="s">
        <v>1209</v>
      </c>
      <c r="F122" s="131" t="s">
        <v>1210</v>
      </c>
      <c r="G122" s="132" t="s">
        <v>443</v>
      </c>
      <c r="H122" s="133">
        <v>1</v>
      </c>
      <c r="I122" s="134"/>
      <c r="J122" s="134">
        <f t="shared" si="0"/>
        <v>0</v>
      </c>
      <c r="K122" s="135"/>
      <c r="L122" s="28"/>
      <c r="M122" s="136" t="s">
        <v>1</v>
      </c>
      <c r="N122" s="137" t="s">
        <v>35</v>
      </c>
      <c r="O122" s="138">
        <v>0</v>
      </c>
      <c r="P122" s="138">
        <f t="shared" si="1"/>
        <v>0</v>
      </c>
      <c r="Q122" s="138">
        <v>0</v>
      </c>
      <c r="R122" s="138">
        <f t="shared" si="2"/>
        <v>0</v>
      </c>
      <c r="S122" s="138">
        <v>0</v>
      </c>
      <c r="T122" s="139">
        <f t="shared" si="3"/>
        <v>0</v>
      </c>
      <c r="AR122" s="140" t="s">
        <v>85</v>
      </c>
      <c r="AT122" s="140" t="s">
        <v>159</v>
      </c>
      <c r="AU122" s="140" t="s">
        <v>75</v>
      </c>
      <c r="AY122" s="16" t="s">
        <v>157</v>
      </c>
      <c r="BE122" s="141">
        <f t="shared" si="4"/>
        <v>0</v>
      </c>
      <c r="BF122" s="141">
        <f t="shared" si="5"/>
        <v>0</v>
      </c>
      <c r="BG122" s="141">
        <f t="shared" si="6"/>
        <v>0</v>
      </c>
      <c r="BH122" s="141">
        <f t="shared" si="7"/>
        <v>0</v>
      </c>
      <c r="BI122" s="141">
        <f t="shared" si="8"/>
        <v>0</v>
      </c>
      <c r="BJ122" s="16" t="s">
        <v>75</v>
      </c>
      <c r="BK122" s="141">
        <f t="shared" si="9"/>
        <v>0</v>
      </c>
      <c r="BL122" s="16" t="s">
        <v>85</v>
      </c>
      <c r="BM122" s="140" t="s">
        <v>85</v>
      </c>
    </row>
    <row r="123" spans="2:65" s="1" customFormat="1" ht="16.5" customHeight="1">
      <c r="B123" s="128"/>
      <c r="C123" s="129" t="s">
        <v>82</v>
      </c>
      <c r="D123" s="129" t="s">
        <v>159</v>
      </c>
      <c r="E123" s="130" t="s">
        <v>1211</v>
      </c>
      <c r="F123" s="131" t="s">
        <v>1212</v>
      </c>
      <c r="G123" s="132" t="s">
        <v>443</v>
      </c>
      <c r="H123" s="133">
        <v>1</v>
      </c>
      <c r="I123" s="134"/>
      <c r="J123" s="134">
        <f t="shared" si="0"/>
        <v>0</v>
      </c>
      <c r="K123" s="135"/>
      <c r="L123" s="28"/>
      <c r="M123" s="136" t="s">
        <v>1</v>
      </c>
      <c r="N123" s="137" t="s">
        <v>35</v>
      </c>
      <c r="O123" s="138">
        <v>0</v>
      </c>
      <c r="P123" s="138">
        <f t="shared" si="1"/>
        <v>0</v>
      </c>
      <c r="Q123" s="138">
        <v>0</v>
      </c>
      <c r="R123" s="138">
        <f t="shared" si="2"/>
        <v>0</v>
      </c>
      <c r="S123" s="138">
        <v>0</v>
      </c>
      <c r="T123" s="139">
        <f t="shared" si="3"/>
        <v>0</v>
      </c>
      <c r="AR123" s="140" t="s">
        <v>85</v>
      </c>
      <c r="AT123" s="140" t="s">
        <v>159</v>
      </c>
      <c r="AU123" s="140" t="s">
        <v>75</v>
      </c>
      <c r="AY123" s="16" t="s">
        <v>157</v>
      </c>
      <c r="BE123" s="141">
        <f t="shared" si="4"/>
        <v>0</v>
      </c>
      <c r="BF123" s="141">
        <f t="shared" si="5"/>
        <v>0</v>
      </c>
      <c r="BG123" s="141">
        <f t="shared" si="6"/>
        <v>0</v>
      </c>
      <c r="BH123" s="141">
        <f t="shared" si="7"/>
        <v>0</v>
      </c>
      <c r="BI123" s="141">
        <f t="shared" si="8"/>
        <v>0</v>
      </c>
      <c r="BJ123" s="16" t="s">
        <v>75</v>
      </c>
      <c r="BK123" s="141">
        <f t="shared" si="9"/>
        <v>0</v>
      </c>
      <c r="BL123" s="16" t="s">
        <v>85</v>
      </c>
      <c r="BM123" s="140" t="s">
        <v>91</v>
      </c>
    </row>
    <row r="124" spans="2:65" s="1" customFormat="1" ht="16.5" customHeight="1">
      <c r="B124" s="128"/>
      <c r="C124" s="129" t="s">
        <v>85</v>
      </c>
      <c r="D124" s="129" t="s">
        <v>159</v>
      </c>
      <c r="E124" s="130" t="s">
        <v>1213</v>
      </c>
      <c r="F124" s="131" t="s">
        <v>1214</v>
      </c>
      <c r="G124" s="132" t="s">
        <v>443</v>
      </c>
      <c r="H124" s="133">
        <v>3</v>
      </c>
      <c r="I124" s="134"/>
      <c r="J124" s="134">
        <f t="shared" si="0"/>
        <v>0</v>
      </c>
      <c r="K124" s="135"/>
      <c r="L124" s="28"/>
      <c r="M124" s="136" t="s">
        <v>1</v>
      </c>
      <c r="N124" s="137" t="s">
        <v>35</v>
      </c>
      <c r="O124" s="138">
        <v>0</v>
      </c>
      <c r="P124" s="138">
        <f t="shared" si="1"/>
        <v>0</v>
      </c>
      <c r="Q124" s="138">
        <v>0</v>
      </c>
      <c r="R124" s="138">
        <f t="shared" si="2"/>
        <v>0</v>
      </c>
      <c r="S124" s="138">
        <v>0</v>
      </c>
      <c r="T124" s="139">
        <f t="shared" si="3"/>
        <v>0</v>
      </c>
      <c r="AR124" s="140" t="s">
        <v>85</v>
      </c>
      <c r="AT124" s="140" t="s">
        <v>159</v>
      </c>
      <c r="AU124" s="140" t="s">
        <v>75</v>
      </c>
      <c r="AY124" s="16" t="s">
        <v>157</v>
      </c>
      <c r="BE124" s="141">
        <f t="shared" si="4"/>
        <v>0</v>
      </c>
      <c r="BF124" s="141">
        <f t="shared" si="5"/>
        <v>0</v>
      </c>
      <c r="BG124" s="141">
        <f t="shared" si="6"/>
        <v>0</v>
      </c>
      <c r="BH124" s="141">
        <f t="shared" si="7"/>
        <v>0</v>
      </c>
      <c r="BI124" s="141">
        <f t="shared" si="8"/>
        <v>0</v>
      </c>
      <c r="BJ124" s="16" t="s">
        <v>75</v>
      </c>
      <c r="BK124" s="141">
        <f t="shared" si="9"/>
        <v>0</v>
      </c>
      <c r="BL124" s="16" t="s">
        <v>85</v>
      </c>
      <c r="BM124" s="140" t="s">
        <v>177</v>
      </c>
    </row>
    <row r="125" spans="2:65" s="1" customFormat="1" ht="16.5" customHeight="1">
      <c r="B125" s="128"/>
      <c r="C125" s="129" t="s">
        <v>88</v>
      </c>
      <c r="D125" s="129" t="s">
        <v>159</v>
      </c>
      <c r="E125" s="130" t="s">
        <v>1215</v>
      </c>
      <c r="F125" s="131" t="s">
        <v>1216</v>
      </c>
      <c r="G125" s="132" t="s">
        <v>443</v>
      </c>
      <c r="H125" s="133">
        <v>3</v>
      </c>
      <c r="I125" s="134"/>
      <c r="J125" s="134">
        <f t="shared" si="0"/>
        <v>0</v>
      </c>
      <c r="K125" s="135"/>
      <c r="L125" s="28"/>
      <c r="M125" s="136" t="s">
        <v>1</v>
      </c>
      <c r="N125" s="137" t="s">
        <v>35</v>
      </c>
      <c r="O125" s="138">
        <v>0</v>
      </c>
      <c r="P125" s="138">
        <f t="shared" si="1"/>
        <v>0</v>
      </c>
      <c r="Q125" s="138">
        <v>0</v>
      </c>
      <c r="R125" s="138">
        <f t="shared" si="2"/>
        <v>0</v>
      </c>
      <c r="S125" s="138">
        <v>0</v>
      </c>
      <c r="T125" s="139">
        <f t="shared" si="3"/>
        <v>0</v>
      </c>
      <c r="AR125" s="140" t="s">
        <v>85</v>
      </c>
      <c r="AT125" s="140" t="s">
        <v>159</v>
      </c>
      <c r="AU125" s="140" t="s">
        <v>75</v>
      </c>
      <c r="AY125" s="16" t="s">
        <v>157</v>
      </c>
      <c r="BE125" s="141">
        <f t="shared" si="4"/>
        <v>0</v>
      </c>
      <c r="BF125" s="141">
        <f t="shared" si="5"/>
        <v>0</v>
      </c>
      <c r="BG125" s="141">
        <f t="shared" si="6"/>
        <v>0</v>
      </c>
      <c r="BH125" s="141">
        <f t="shared" si="7"/>
        <v>0</v>
      </c>
      <c r="BI125" s="141">
        <f t="shared" si="8"/>
        <v>0</v>
      </c>
      <c r="BJ125" s="16" t="s">
        <v>75</v>
      </c>
      <c r="BK125" s="141">
        <f t="shared" si="9"/>
        <v>0</v>
      </c>
      <c r="BL125" s="16" t="s">
        <v>85</v>
      </c>
      <c r="BM125" s="140" t="s">
        <v>103</v>
      </c>
    </row>
    <row r="126" spans="2:65" s="1" customFormat="1" ht="24.15" customHeight="1">
      <c r="B126" s="128"/>
      <c r="C126" s="129" t="s">
        <v>91</v>
      </c>
      <c r="D126" s="129" t="s">
        <v>159</v>
      </c>
      <c r="E126" s="130" t="s">
        <v>1217</v>
      </c>
      <c r="F126" s="131" t="s">
        <v>1218</v>
      </c>
      <c r="G126" s="132" t="s">
        <v>443</v>
      </c>
      <c r="H126" s="133">
        <v>24</v>
      </c>
      <c r="I126" s="134"/>
      <c r="J126" s="134">
        <f t="shared" si="0"/>
        <v>0</v>
      </c>
      <c r="K126" s="135"/>
      <c r="L126" s="28"/>
      <c r="M126" s="136" t="s">
        <v>1</v>
      </c>
      <c r="N126" s="137" t="s">
        <v>35</v>
      </c>
      <c r="O126" s="138">
        <v>0</v>
      </c>
      <c r="P126" s="138">
        <f t="shared" si="1"/>
        <v>0</v>
      </c>
      <c r="Q126" s="138">
        <v>0</v>
      </c>
      <c r="R126" s="138">
        <f t="shared" si="2"/>
        <v>0</v>
      </c>
      <c r="S126" s="138">
        <v>0</v>
      </c>
      <c r="T126" s="139">
        <f t="shared" si="3"/>
        <v>0</v>
      </c>
      <c r="AR126" s="140" t="s">
        <v>85</v>
      </c>
      <c r="AT126" s="140" t="s">
        <v>159</v>
      </c>
      <c r="AU126" s="140" t="s">
        <v>75</v>
      </c>
      <c r="AY126" s="16" t="s">
        <v>157</v>
      </c>
      <c r="BE126" s="141">
        <f t="shared" si="4"/>
        <v>0</v>
      </c>
      <c r="BF126" s="141">
        <f t="shared" si="5"/>
        <v>0</v>
      </c>
      <c r="BG126" s="141">
        <f t="shared" si="6"/>
        <v>0</v>
      </c>
      <c r="BH126" s="141">
        <f t="shared" si="7"/>
        <v>0</v>
      </c>
      <c r="BI126" s="141">
        <f t="shared" si="8"/>
        <v>0</v>
      </c>
      <c r="BJ126" s="16" t="s">
        <v>75</v>
      </c>
      <c r="BK126" s="141">
        <f t="shared" si="9"/>
        <v>0</v>
      </c>
      <c r="BL126" s="16" t="s">
        <v>85</v>
      </c>
      <c r="BM126" s="140" t="s">
        <v>8</v>
      </c>
    </row>
    <row r="127" spans="2:65" s="1" customFormat="1" ht="24.15" customHeight="1">
      <c r="B127" s="128"/>
      <c r="C127" s="129" t="s">
        <v>94</v>
      </c>
      <c r="D127" s="129" t="s">
        <v>159</v>
      </c>
      <c r="E127" s="130" t="s">
        <v>1219</v>
      </c>
      <c r="F127" s="131" t="s">
        <v>1220</v>
      </c>
      <c r="G127" s="132" t="s">
        <v>443</v>
      </c>
      <c r="H127" s="133">
        <v>45</v>
      </c>
      <c r="I127" s="134"/>
      <c r="J127" s="134">
        <f t="shared" si="0"/>
        <v>0</v>
      </c>
      <c r="K127" s="135"/>
      <c r="L127" s="28"/>
      <c r="M127" s="136" t="s">
        <v>1</v>
      </c>
      <c r="N127" s="137" t="s">
        <v>35</v>
      </c>
      <c r="O127" s="138">
        <v>0</v>
      </c>
      <c r="P127" s="138">
        <f t="shared" si="1"/>
        <v>0</v>
      </c>
      <c r="Q127" s="138">
        <v>0</v>
      </c>
      <c r="R127" s="138">
        <f t="shared" si="2"/>
        <v>0</v>
      </c>
      <c r="S127" s="138">
        <v>0</v>
      </c>
      <c r="T127" s="139">
        <f t="shared" si="3"/>
        <v>0</v>
      </c>
      <c r="AR127" s="140" t="s">
        <v>85</v>
      </c>
      <c r="AT127" s="140" t="s">
        <v>159</v>
      </c>
      <c r="AU127" s="140" t="s">
        <v>75</v>
      </c>
      <c r="AY127" s="16" t="s">
        <v>157</v>
      </c>
      <c r="BE127" s="141">
        <f t="shared" si="4"/>
        <v>0</v>
      </c>
      <c r="BF127" s="141">
        <f t="shared" si="5"/>
        <v>0</v>
      </c>
      <c r="BG127" s="141">
        <f t="shared" si="6"/>
        <v>0</v>
      </c>
      <c r="BH127" s="141">
        <f t="shared" si="7"/>
        <v>0</v>
      </c>
      <c r="BI127" s="141">
        <f t="shared" si="8"/>
        <v>0</v>
      </c>
      <c r="BJ127" s="16" t="s">
        <v>75</v>
      </c>
      <c r="BK127" s="141">
        <f t="shared" si="9"/>
        <v>0</v>
      </c>
      <c r="BL127" s="16" t="s">
        <v>85</v>
      </c>
      <c r="BM127" s="140" t="s">
        <v>188</v>
      </c>
    </row>
    <row r="128" spans="2:65" s="1" customFormat="1" ht="16.5" customHeight="1">
      <c r="B128" s="128"/>
      <c r="C128" s="129" t="s">
        <v>177</v>
      </c>
      <c r="D128" s="129" t="s">
        <v>159</v>
      </c>
      <c r="E128" s="130" t="s">
        <v>1151</v>
      </c>
      <c r="F128" s="131" t="s">
        <v>1152</v>
      </c>
      <c r="G128" s="132" t="s">
        <v>443</v>
      </c>
      <c r="H128" s="133">
        <v>58</v>
      </c>
      <c r="I128" s="134"/>
      <c r="J128" s="134">
        <f t="shared" si="0"/>
        <v>0</v>
      </c>
      <c r="K128" s="135"/>
      <c r="L128" s="28"/>
      <c r="M128" s="136" t="s">
        <v>1</v>
      </c>
      <c r="N128" s="137" t="s">
        <v>35</v>
      </c>
      <c r="O128" s="138">
        <v>0</v>
      </c>
      <c r="P128" s="138">
        <f t="shared" si="1"/>
        <v>0</v>
      </c>
      <c r="Q128" s="138">
        <v>0</v>
      </c>
      <c r="R128" s="138">
        <f t="shared" si="2"/>
        <v>0</v>
      </c>
      <c r="S128" s="138">
        <v>0</v>
      </c>
      <c r="T128" s="139">
        <f t="shared" si="3"/>
        <v>0</v>
      </c>
      <c r="AR128" s="140" t="s">
        <v>85</v>
      </c>
      <c r="AT128" s="140" t="s">
        <v>159</v>
      </c>
      <c r="AU128" s="140" t="s">
        <v>75</v>
      </c>
      <c r="AY128" s="16" t="s">
        <v>157</v>
      </c>
      <c r="BE128" s="141">
        <f t="shared" si="4"/>
        <v>0</v>
      </c>
      <c r="BF128" s="141">
        <f t="shared" si="5"/>
        <v>0</v>
      </c>
      <c r="BG128" s="141">
        <f t="shared" si="6"/>
        <v>0</v>
      </c>
      <c r="BH128" s="141">
        <f t="shared" si="7"/>
        <v>0</v>
      </c>
      <c r="BI128" s="141">
        <f t="shared" si="8"/>
        <v>0</v>
      </c>
      <c r="BJ128" s="16" t="s">
        <v>75</v>
      </c>
      <c r="BK128" s="141">
        <f t="shared" si="9"/>
        <v>0</v>
      </c>
      <c r="BL128" s="16" t="s">
        <v>85</v>
      </c>
      <c r="BM128" s="140" t="s">
        <v>193</v>
      </c>
    </row>
    <row r="129" spans="2:65" s="1" customFormat="1" ht="24.15" customHeight="1">
      <c r="B129" s="128"/>
      <c r="C129" s="129" t="s">
        <v>97</v>
      </c>
      <c r="D129" s="129" t="s">
        <v>159</v>
      </c>
      <c r="E129" s="130" t="s">
        <v>1159</v>
      </c>
      <c r="F129" s="131" t="s">
        <v>1160</v>
      </c>
      <c r="G129" s="132" t="s">
        <v>443</v>
      </c>
      <c r="H129" s="133">
        <v>58</v>
      </c>
      <c r="I129" s="134"/>
      <c r="J129" s="134">
        <f t="shared" si="0"/>
        <v>0</v>
      </c>
      <c r="K129" s="135"/>
      <c r="L129" s="28"/>
      <c r="M129" s="136" t="s">
        <v>1</v>
      </c>
      <c r="N129" s="137" t="s">
        <v>35</v>
      </c>
      <c r="O129" s="138">
        <v>0</v>
      </c>
      <c r="P129" s="138">
        <f t="shared" si="1"/>
        <v>0</v>
      </c>
      <c r="Q129" s="138">
        <v>0</v>
      </c>
      <c r="R129" s="138">
        <f t="shared" si="2"/>
        <v>0</v>
      </c>
      <c r="S129" s="138">
        <v>0</v>
      </c>
      <c r="T129" s="139">
        <f t="shared" si="3"/>
        <v>0</v>
      </c>
      <c r="AR129" s="140" t="s">
        <v>85</v>
      </c>
      <c r="AT129" s="140" t="s">
        <v>159</v>
      </c>
      <c r="AU129" s="140" t="s">
        <v>75</v>
      </c>
      <c r="AY129" s="16" t="s">
        <v>157</v>
      </c>
      <c r="BE129" s="141">
        <f t="shared" si="4"/>
        <v>0</v>
      </c>
      <c r="BF129" s="141">
        <f t="shared" si="5"/>
        <v>0</v>
      </c>
      <c r="BG129" s="141">
        <f t="shared" si="6"/>
        <v>0</v>
      </c>
      <c r="BH129" s="141">
        <f t="shared" si="7"/>
        <v>0</v>
      </c>
      <c r="BI129" s="141">
        <f t="shared" si="8"/>
        <v>0</v>
      </c>
      <c r="BJ129" s="16" t="s">
        <v>75</v>
      </c>
      <c r="BK129" s="141">
        <f t="shared" si="9"/>
        <v>0</v>
      </c>
      <c r="BL129" s="16" t="s">
        <v>85</v>
      </c>
      <c r="BM129" s="140" t="s">
        <v>198</v>
      </c>
    </row>
    <row r="130" spans="2:65" s="1" customFormat="1" ht="16.5" customHeight="1">
      <c r="B130" s="128"/>
      <c r="C130" s="129" t="s">
        <v>103</v>
      </c>
      <c r="D130" s="129" t="s">
        <v>159</v>
      </c>
      <c r="E130" s="130" t="s">
        <v>1221</v>
      </c>
      <c r="F130" s="131" t="s">
        <v>1222</v>
      </c>
      <c r="G130" s="132" t="s">
        <v>443</v>
      </c>
      <c r="H130" s="133">
        <v>69</v>
      </c>
      <c r="I130" s="134"/>
      <c r="J130" s="134">
        <f t="shared" si="0"/>
        <v>0</v>
      </c>
      <c r="K130" s="135"/>
      <c r="L130" s="28"/>
      <c r="M130" s="136" t="s">
        <v>1</v>
      </c>
      <c r="N130" s="137" t="s">
        <v>35</v>
      </c>
      <c r="O130" s="138">
        <v>0</v>
      </c>
      <c r="P130" s="138">
        <f t="shared" si="1"/>
        <v>0</v>
      </c>
      <c r="Q130" s="138">
        <v>0</v>
      </c>
      <c r="R130" s="138">
        <f t="shared" si="2"/>
        <v>0</v>
      </c>
      <c r="S130" s="138">
        <v>0</v>
      </c>
      <c r="T130" s="139">
        <f t="shared" si="3"/>
        <v>0</v>
      </c>
      <c r="AR130" s="140" t="s">
        <v>85</v>
      </c>
      <c r="AT130" s="140" t="s">
        <v>159</v>
      </c>
      <c r="AU130" s="140" t="s">
        <v>75</v>
      </c>
      <c r="AY130" s="16" t="s">
        <v>157</v>
      </c>
      <c r="BE130" s="141">
        <f t="shared" si="4"/>
        <v>0</v>
      </c>
      <c r="BF130" s="141">
        <f t="shared" si="5"/>
        <v>0</v>
      </c>
      <c r="BG130" s="141">
        <f t="shared" si="6"/>
        <v>0</v>
      </c>
      <c r="BH130" s="141">
        <f t="shared" si="7"/>
        <v>0</v>
      </c>
      <c r="BI130" s="141">
        <f t="shared" si="8"/>
        <v>0</v>
      </c>
      <c r="BJ130" s="16" t="s">
        <v>75</v>
      </c>
      <c r="BK130" s="141">
        <f t="shared" si="9"/>
        <v>0</v>
      </c>
      <c r="BL130" s="16" t="s">
        <v>85</v>
      </c>
      <c r="BM130" s="140" t="s">
        <v>202</v>
      </c>
    </row>
    <row r="131" spans="2:65" s="1" customFormat="1" ht="16.5" customHeight="1">
      <c r="B131" s="128"/>
      <c r="C131" s="129" t="s">
        <v>106</v>
      </c>
      <c r="D131" s="129" t="s">
        <v>159</v>
      </c>
      <c r="E131" s="130" t="s">
        <v>1223</v>
      </c>
      <c r="F131" s="131" t="s">
        <v>1224</v>
      </c>
      <c r="G131" s="132" t="s">
        <v>1225</v>
      </c>
      <c r="H131" s="133">
        <v>69</v>
      </c>
      <c r="I131" s="134"/>
      <c r="J131" s="134">
        <f t="shared" si="0"/>
        <v>0</v>
      </c>
      <c r="K131" s="135"/>
      <c r="L131" s="28"/>
      <c r="M131" s="136" t="s">
        <v>1</v>
      </c>
      <c r="N131" s="137" t="s">
        <v>35</v>
      </c>
      <c r="O131" s="138">
        <v>0</v>
      </c>
      <c r="P131" s="138">
        <f t="shared" si="1"/>
        <v>0</v>
      </c>
      <c r="Q131" s="138">
        <v>0</v>
      </c>
      <c r="R131" s="138">
        <f t="shared" si="2"/>
        <v>0</v>
      </c>
      <c r="S131" s="138">
        <v>0</v>
      </c>
      <c r="T131" s="139">
        <f t="shared" si="3"/>
        <v>0</v>
      </c>
      <c r="AR131" s="140" t="s">
        <v>85</v>
      </c>
      <c r="AT131" s="140" t="s">
        <v>159</v>
      </c>
      <c r="AU131" s="140" t="s">
        <v>75</v>
      </c>
      <c r="AY131" s="16" t="s">
        <v>157</v>
      </c>
      <c r="BE131" s="141">
        <f t="shared" si="4"/>
        <v>0</v>
      </c>
      <c r="BF131" s="141">
        <f t="shared" si="5"/>
        <v>0</v>
      </c>
      <c r="BG131" s="141">
        <f t="shared" si="6"/>
        <v>0</v>
      </c>
      <c r="BH131" s="141">
        <f t="shared" si="7"/>
        <v>0</v>
      </c>
      <c r="BI131" s="141">
        <f t="shared" si="8"/>
        <v>0</v>
      </c>
      <c r="BJ131" s="16" t="s">
        <v>75</v>
      </c>
      <c r="BK131" s="141">
        <f t="shared" si="9"/>
        <v>0</v>
      </c>
      <c r="BL131" s="16" t="s">
        <v>85</v>
      </c>
      <c r="BM131" s="140" t="s">
        <v>208</v>
      </c>
    </row>
    <row r="132" spans="2:65" s="1" customFormat="1" ht="16.5" customHeight="1">
      <c r="B132" s="128"/>
      <c r="C132" s="129" t="s">
        <v>8</v>
      </c>
      <c r="D132" s="129" t="s">
        <v>159</v>
      </c>
      <c r="E132" s="130" t="s">
        <v>1226</v>
      </c>
      <c r="F132" s="131" t="s">
        <v>1227</v>
      </c>
      <c r="G132" s="132" t="s">
        <v>443</v>
      </c>
      <c r="H132" s="133">
        <v>3</v>
      </c>
      <c r="I132" s="134"/>
      <c r="J132" s="134">
        <f t="shared" si="0"/>
        <v>0</v>
      </c>
      <c r="K132" s="135"/>
      <c r="L132" s="28"/>
      <c r="M132" s="136" t="s">
        <v>1</v>
      </c>
      <c r="N132" s="137" t="s">
        <v>35</v>
      </c>
      <c r="O132" s="138">
        <v>0</v>
      </c>
      <c r="P132" s="138">
        <f t="shared" si="1"/>
        <v>0</v>
      </c>
      <c r="Q132" s="138">
        <v>0</v>
      </c>
      <c r="R132" s="138">
        <f t="shared" si="2"/>
        <v>0</v>
      </c>
      <c r="S132" s="138">
        <v>0</v>
      </c>
      <c r="T132" s="139">
        <f t="shared" si="3"/>
        <v>0</v>
      </c>
      <c r="AR132" s="140" t="s">
        <v>85</v>
      </c>
      <c r="AT132" s="140" t="s">
        <v>159</v>
      </c>
      <c r="AU132" s="140" t="s">
        <v>75</v>
      </c>
      <c r="AY132" s="16" t="s">
        <v>157</v>
      </c>
      <c r="BE132" s="141">
        <f t="shared" si="4"/>
        <v>0</v>
      </c>
      <c r="BF132" s="141">
        <f t="shared" si="5"/>
        <v>0</v>
      </c>
      <c r="BG132" s="141">
        <f t="shared" si="6"/>
        <v>0</v>
      </c>
      <c r="BH132" s="141">
        <f t="shared" si="7"/>
        <v>0</v>
      </c>
      <c r="BI132" s="141">
        <f t="shared" si="8"/>
        <v>0</v>
      </c>
      <c r="BJ132" s="16" t="s">
        <v>75</v>
      </c>
      <c r="BK132" s="141">
        <f t="shared" si="9"/>
        <v>0</v>
      </c>
      <c r="BL132" s="16" t="s">
        <v>85</v>
      </c>
      <c r="BM132" s="140" t="s">
        <v>213</v>
      </c>
    </row>
    <row r="133" spans="2:65" s="1" customFormat="1" ht="16.5" customHeight="1">
      <c r="B133" s="128"/>
      <c r="C133" s="129" t="s">
        <v>215</v>
      </c>
      <c r="D133" s="129" t="s">
        <v>159</v>
      </c>
      <c r="E133" s="130" t="s">
        <v>1228</v>
      </c>
      <c r="F133" s="131" t="s">
        <v>1229</v>
      </c>
      <c r="G133" s="132" t="s">
        <v>443</v>
      </c>
      <c r="H133" s="133">
        <v>40</v>
      </c>
      <c r="I133" s="134"/>
      <c r="J133" s="134">
        <f t="shared" si="0"/>
        <v>0</v>
      </c>
      <c r="K133" s="135"/>
      <c r="L133" s="28"/>
      <c r="M133" s="136" t="s">
        <v>1</v>
      </c>
      <c r="N133" s="137" t="s">
        <v>35</v>
      </c>
      <c r="O133" s="138">
        <v>0</v>
      </c>
      <c r="P133" s="138">
        <f t="shared" si="1"/>
        <v>0</v>
      </c>
      <c r="Q133" s="138">
        <v>0</v>
      </c>
      <c r="R133" s="138">
        <f t="shared" si="2"/>
        <v>0</v>
      </c>
      <c r="S133" s="138">
        <v>0</v>
      </c>
      <c r="T133" s="139">
        <f t="shared" si="3"/>
        <v>0</v>
      </c>
      <c r="AR133" s="140" t="s">
        <v>85</v>
      </c>
      <c r="AT133" s="140" t="s">
        <v>159</v>
      </c>
      <c r="AU133" s="140" t="s">
        <v>75</v>
      </c>
      <c r="AY133" s="16" t="s">
        <v>157</v>
      </c>
      <c r="BE133" s="141">
        <f t="shared" si="4"/>
        <v>0</v>
      </c>
      <c r="BF133" s="141">
        <f t="shared" si="5"/>
        <v>0</v>
      </c>
      <c r="BG133" s="141">
        <f t="shared" si="6"/>
        <v>0</v>
      </c>
      <c r="BH133" s="141">
        <f t="shared" si="7"/>
        <v>0</v>
      </c>
      <c r="BI133" s="141">
        <f t="shared" si="8"/>
        <v>0</v>
      </c>
      <c r="BJ133" s="16" t="s">
        <v>75</v>
      </c>
      <c r="BK133" s="141">
        <f t="shared" si="9"/>
        <v>0</v>
      </c>
      <c r="BL133" s="16" t="s">
        <v>85</v>
      </c>
      <c r="BM133" s="140" t="s">
        <v>218</v>
      </c>
    </row>
    <row r="134" spans="2:65" s="1" customFormat="1" ht="16.5" customHeight="1">
      <c r="B134" s="128"/>
      <c r="C134" s="129" t="s">
        <v>188</v>
      </c>
      <c r="D134" s="129" t="s">
        <v>159</v>
      </c>
      <c r="E134" s="130" t="s">
        <v>1230</v>
      </c>
      <c r="F134" s="131" t="s">
        <v>1231</v>
      </c>
      <c r="G134" s="132" t="s">
        <v>443</v>
      </c>
      <c r="H134" s="133">
        <v>40</v>
      </c>
      <c r="I134" s="134"/>
      <c r="J134" s="134">
        <f t="shared" si="0"/>
        <v>0</v>
      </c>
      <c r="K134" s="135"/>
      <c r="L134" s="28"/>
      <c r="M134" s="136" t="s">
        <v>1</v>
      </c>
      <c r="N134" s="137" t="s">
        <v>35</v>
      </c>
      <c r="O134" s="138">
        <v>0</v>
      </c>
      <c r="P134" s="138">
        <f t="shared" si="1"/>
        <v>0</v>
      </c>
      <c r="Q134" s="138">
        <v>0</v>
      </c>
      <c r="R134" s="138">
        <f t="shared" si="2"/>
        <v>0</v>
      </c>
      <c r="S134" s="138">
        <v>0</v>
      </c>
      <c r="T134" s="139">
        <f t="shared" si="3"/>
        <v>0</v>
      </c>
      <c r="AR134" s="140" t="s">
        <v>85</v>
      </c>
      <c r="AT134" s="140" t="s">
        <v>159</v>
      </c>
      <c r="AU134" s="140" t="s">
        <v>75</v>
      </c>
      <c r="AY134" s="16" t="s">
        <v>157</v>
      </c>
      <c r="BE134" s="141">
        <f t="shared" si="4"/>
        <v>0</v>
      </c>
      <c r="BF134" s="141">
        <f t="shared" si="5"/>
        <v>0</v>
      </c>
      <c r="BG134" s="141">
        <f t="shared" si="6"/>
        <v>0</v>
      </c>
      <c r="BH134" s="141">
        <f t="shared" si="7"/>
        <v>0</v>
      </c>
      <c r="BI134" s="141">
        <f t="shared" si="8"/>
        <v>0</v>
      </c>
      <c r="BJ134" s="16" t="s">
        <v>75</v>
      </c>
      <c r="BK134" s="141">
        <f t="shared" si="9"/>
        <v>0</v>
      </c>
      <c r="BL134" s="16" t="s">
        <v>85</v>
      </c>
      <c r="BM134" s="140" t="s">
        <v>222</v>
      </c>
    </row>
    <row r="135" spans="2:65" s="1" customFormat="1" ht="16.5" customHeight="1">
      <c r="B135" s="128"/>
      <c r="C135" s="129" t="s">
        <v>226</v>
      </c>
      <c r="D135" s="129" t="s">
        <v>159</v>
      </c>
      <c r="E135" s="130" t="s">
        <v>1232</v>
      </c>
      <c r="F135" s="131" t="s">
        <v>1233</v>
      </c>
      <c r="G135" s="132" t="s">
        <v>234</v>
      </c>
      <c r="H135" s="133">
        <v>5500</v>
      </c>
      <c r="I135" s="134"/>
      <c r="J135" s="134">
        <f t="shared" si="0"/>
        <v>0</v>
      </c>
      <c r="K135" s="135"/>
      <c r="L135" s="28"/>
      <c r="M135" s="136" t="s">
        <v>1</v>
      </c>
      <c r="N135" s="137" t="s">
        <v>35</v>
      </c>
      <c r="O135" s="138">
        <v>0</v>
      </c>
      <c r="P135" s="138">
        <f t="shared" si="1"/>
        <v>0</v>
      </c>
      <c r="Q135" s="138">
        <v>0</v>
      </c>
      <c r="R135" s="138">
        <f t="shared" si="2"/>
        <v>0</v>
      </c>
      <c r="S135" s="138">
        <v>0</v>
      </c>
      <c r="T135" s="139">
        <f t="shared" si="3"/>
        <v>0</v>
      </c>
      <c r="AR135" s="140" t="s">
        <v>85</v>
      </c>
      <c r="AT135" s="140" t="s">
        <v>159</v>
      </c>
      <c r="AU135" s="140" t="s">
        <v>75</v>
      </c>
      <c r="AY135" s="16" t="s">
        <v>157</v>
      </c>
      <c r="BE135" s="141">
        <f t="shared" si="4"/>
        <v>0</v>
      </c>
      <c r="BF135" s="141">
        <f t="shared" si="5"/>
        <v>0</v>
      </c>
      <c r="BG135" s="141">
        <f t="shared" si="6"/>
        <v>0</v>
      </c>
      <c r="BH135" s="141">
        <f t="shared" si="7"/>
        <v>0</v>
      </c>
      <c r="BI135" s="141">
        <f t="shared" si="8"/>
        <v>0</v>
      </c>
      <c r="BJ135" s="16" t="s">
        <v>75</v>
      </c>
      <c r="BK135" s="141">
        <f t="shared" si="9"/>
        <v>0</v>
      </c>
      <c r="BL135" s="16" t="s">
        <v>85</v>
      </c>
      <c r="BM135" s="140" t="s">
        <v>229</v>
      </c>
    </row>
    <row r="136" spans="2:65" s="1" customFormat="1" ht="21.75" customHeight="1">
      <c r="B136" s="128"/>
      <c r="C136" s="129" t="s">
        <v>193</v>
      </c>
      <c r="D136" s="129" t="s">
        <v>159</v>
      </c>
      <c r="E136" s="130" t="s">
        <v>1234</v>
      </c>
      <c r="F136" s="131" t="s">
        <v>1235</v>
      </c>
      <c r="G136" s="132" t="s">
        <v>234</v>
      </c>
      <c r="H136" s="133">
        <v>56</v>
      </c>
      <c r="I136" s="134"/>
      <c r="J136" s="134">
        <f t="shared" si="0"/>
        <v>0</v>
      </c>
      <c r="K136" s="135"/>
      <c r="L136" s="28"/>
      <c r="M136" s="136" t="s">
        <v>1</v>
      </c>
      <c r="N136" s="137" t="s">
        <v>35</v>
      </c>
      <c r="O136" s="138">
        <v>0</v>
      </c>
      <c r="P136" s="138">
        <f t="shared" si="1"/>
        <v>0</v>
      </c>
      <c r="Q136" s="138">
        <v>0</v>
      </c>
      <c r="R136" s="138">
        <f t="shared" si="2"/>
        <v>0</v>
      </c>
      <c r="S136" s="138">
        <v>0</v>
      </c>
      <c r="T136" s="139">
        <f t="shared" si="3"/>
        <v>0</v>
      </c>
      <c r="AR136" s="140" t="s">
        <v>85</v>
      </c>
      <c r="AT136" s="140" t="s">
        <v>159</v>
      </c>
      <c r="AU136" s="140" t="s">
        <v>75</v>
      </c>
      <c r="AY136" s="16" t="s">
        <v>157</v>
      </c>
      <c r="BE136" s="141">
        <f t="shared" si="4"/>
        <v>0</v>
      </c>
      <c r="BF136" s="141">
        <f t="shared" si="5"/>
        <v>0</v>
      </c>
      <c r="BG136" s="141">
        <f t="shared" si="6"/>
        <v>0</v>
      </c>
      <c r="BH136" s="141">
        <f t="shared" si="7"/>
        <v>0</v>
      </c>
      <c r="BI136" s="141">
        <f t="shared" si="8"/>
        <v>0</v>
      </c>
      <c r="BJ136" s="16" t="s">
        <v>75</v>
      </c>
      <c r="BK136" s="141">
        <f t="shared" si="9"/>
        <v>0</v>
      </c>
      <c r="BL136" s="16" t="s">
        <v>85</v>
      </c>
      <c r="BM136" s="140" t="s">
        <v>235</v>
      </c>
    </row>
    <row r="137" spans="2:65" s="1" customFormat="1" ht="16.5" customHeight="1">
      <c r="B137" s="128"/>
      <c r="C137" s="129" t="s">
        <v>238</v>
      </c>
      <c r="D137" s="129" t="s">
        <v>159</v>
      </c>
      <c r="E137" s="130" t="s">
        <v>1236</v>
      </c>
      <c r="F137" s="131" t="s">
        <v>1237</v>
      </c>
      <c r="G137" s="132" t="s">
        <v>833</v>
      </c>
      <c r="H137" s="133">
        <v>1</v>
      </c>
      <c r="I137" s="134"/>
      <c r="J137" s="134">
        <f t="shared" si="0"/>
        <v>0</v>
      </c>
      <c r="K137" s="135"/>
      <c r="L137" s="28"/>
      <c r="M137" s="136" t="s">
        <v>1</v>
      </c>
      <c r="N137" s="137" t="s">
        <v>35</v>
      </c>
      <c r="O137" s="138">
        <v>0</v>
      </c>
      <c r="P137" s="138">
        <f t="shared" si="1"/>
        <v>0</v>
      </c>
      <c r="Q137" s="138">
        <v>0</v>
      </c>
      <c r="R137" s="138">
        <f t="shared" si="2"/>
        <v>0</v>
      </c>
      <c r="S137" s="138">
        <v>0</v>
      </c>
      <c r="T137" s="139">
        <f t="shared" si="3"/>
        <v>0</v>
      </c>
      <c r="AR137" s="140" t="s">
        <v>85</v>
      </c>
      <c r="AT137" s="140" t="s">
        <v>159</v>
      </c>
      <c r="AU137" s="140" t="s">
        <v>75</v>
      </c>
      <c r="AY137" s="16" t="s">
        <v>157</v>
      </c>
      <c r="BE137" s="141">
        <f t="shared" si="4"/>
        <v>0</v>
      </c>
      <c r="BF137" s="141">
        <f t="shared" si="5"/>
        <v>0</v>
      </c>
      <c r="BG137" s="141">
        <f t="shared" si="6"/>
        <v>0</v>
      </c>
      <c r="BH137" s="141">
        <f t="shared" si="7"/>
        <v>0</v>
      </c>
      <c r="BI137" s="141">
        <f t="shared" si="8"/>
        <v>0</v>
      </c>
      <c r="BJ137" s="16" t="s">
        <v>75</v>
      </c>
      <c r="BK137" s="141">
        <f t="shared" si="9"/>
        <v>0</v>
      </c>
      <c r="BL137" s="16" t="s">
        <v>85</v>
      </c>
      <c r="BM137" s="140" t="s">
        <v>242</v>
      </c>
    </row>
    <row r="138" spans="2:65" s="11" customFormat="1" ht="25.95" customHeight="1">
      <c r="B138" s="117"/>
      <c r="D138" s="118" t="s">
        <v>69</v>
      </c>
      <c r="E138" s="119" t="s">
        <v>806</v>
      </c>
      <c r="F138" s="119" t="s">
        <v>1238</v>
      </c>
      <c r="J138" s="120">
        <f>BK138</f>
        <v>0</v>
      </c>
      <c r="L138" s="117"/>
      <c r="M138" s="121"/>
      <c r="P138" s="122">
        <f>SUM(P139:P153)</f>
        <v>0</v>
      </c>
      <c r="R138" s="122">
        <f>SUM(R139:R153)</f>
        <v>0</v>
      </c>
      <c r="T138" s="123">
        <f>SUM(T139:T153)</f>
        <v>0</v>
      </c>
      <c r="AR138" s="118" t="s">
        <v>75</v>
      </c>
      <c r="AT138" s="124" t="s">
        <v>69</v>
      </c>
      <c r="AU138" s="124" t="s">
        <v>70</v>
      </c>
      <c r="AY138" s="118" t="s">
        <v>157</v>
      </c>
      <c r="BK138" s="125">
        <f>SUM(BK139:BK153)</f>
        <v>0</v>
      </c>
    </row>
    <row r="139" spans="2:65" s="1" customFormat="1" ht="37.799999999999997" customHeight="1">
      <c r="B139" s="128"/>
      <c r="C139" s="129" t="s">
        <v>249</v>
      </c>
      <c r="D139" s="129" t="s">
        <v>159</v>
      </c>
      <c r="E139" s="130" t="s">
        <v>1239</v>
      </c>
      <c r="F139" s="131" t="s">
        <v>1240</v>
      </c>
      <c r="G139" s="132" t="s">
        <v>443</v>
      </c>
      <c r="H139" s="133">
        <v>1</v>
      </c>
      <c r="I139" s="134"/>
      <c r="J139" s="134">
        <f t="shared" ref="J139:J153" si="10">ROUND(I139*H139,2)</f>
        <v>0</v>
      </c>
      <c r="K139" s="135"/>
      <c r="L139" s="28"/>
      <c r="M139" s="136" t="s">
        <v>1</v>
      </c>
      <c r="N139" s="137" t="s">
        <v>35</v>
      </c>
      <c r="O139" s="138">
        <v>0</v>
      </c>
      <c r="P139" s="138">
        <f t="shared" ref="P139:P153" si="11">O139*H139</f>
        <v>0</v>
      </c>
      <c r="Q139" s="138">
        <v>0</v>
      </c>
      <c r="R139" s="138">
        <f t="shared" ref="R139:R153" si="12">Q139*H139</f>
        <v>0</v>
      </c>
      <c r="S139" s="138">
        <v>0</v>
      </c>
      <c r="T139" s="139">
        <f t="shared" ref="T139:T153" si="13">S139*H139</f>
        <v>0</v>
      </c>
      <c r="AR139" s="140" t="s">
        <v>85</v>
      </c>
      <c r="AT139" s="140" t="s">
        <v>159</v>
      </c>
      <c r="AU139" s="140" t="s">
        <v>75</v>
      </c>
      <c r="AY139" s="16" t="s">
        <v>157</v>
      </c>
      <c r="BE139" s="141">
        <f t="shared" ref="BE139:BE153" si="14">IF(N139="základní",J139,0)</f>
        <v>0</v>
      </c>
      <c r="BF139" s="141">
        <f t="shared" ref="BF139:BF153" si="15">IF(N139="snížená",J139,0)</f>
        <v>0</v>
      </c>
      <c r="BG139" s="141">
        <f t="shared" ref="BG139:BG153" si="16">IF(N139="zákl. přenesená",J139,0)</f>
        <v>0</v>
      </c>
      <c r="BH139" s="141">
        <f t="shared" ref="BH139:BH153" si="17">IF(N139="sníž. přenesená",J139,0)</f>
        <v>0</v>
      </c>
      <c r="BI139" s="141">
        <f t="shared" ref="BI139:BI153" si="18">IF(N139="nulová",J139,0)</f>
        <v>0</v>
      </c>
      <c r="BJ139" s="16" t="s">
        <v>75</v>
      </c>
      <c r="BK139" s="141">
        <f t="shared" ref="BK139:BK153" si="19">ROUND(I139*H139,2)</f>
        <v>0</v>
      </c>
      <c r="BL139" s="16" t="s">
        <v>85</v>
      </c>
      <c r="BM139" s="140" t="s">
        <v>247</v>
      </c>
    </row>
    <row r="140" spans="2:65" s="1" customFormat="1" ht="16.5" customHeight="1">
      <c r="B140" s="128"/>
      <c r="C140" s="129" t="s">
        <v>202</v>
      </c>
      <c r="D140" s="129" t="s">
        <v>159</v>
      </c>
      <c r="E140" s="130" t="s">
        <v>1241</v>
      </c>
      <c r="F140" s="131" t="s">
        <v>1242</v>
      </c>
      <c r="G140" s="132" t="s">
        <v>443</v>
      </c>
      <c r="H140" s="133">
        <v>1</v>
      </c>
      <c r="I140" s="134"/>
      <c r="J140" s="134">
        <f t="shared" si="10"/>
        <v>0</v>
      </c>
      <c r="K140" s="135"/>
      <c r="L140" s="28"/>
      <c r="M140" s="136" t="s">
        <v>1</v>
      </c>
      <c r="N140" s="137" t="s">
        <v>35</v>
      </c>
      <c r="O140" s="138">
        <v>0</v>
      </c>
      <c r="P140" s="138">
        <f t="shared" si="11"/>
        <v>0</v>
      </c>
      <c r="Q140" s="138">
        <v>0</v>
      </c>
      <c r="R140" s="138">
        <f t="shared" si="12"/>
        <v>0</v>
      </c>
      <c r="S140" s="138">
        <v>0</v>
      </c>
      <c r="T140" s="139">
        <f t="shared" si="13"/>
        <v>0</v>
      </c>
      <c r="AR140" s="140" t="s">
        <v>85</v>
      </c>
      <c r="AT140" s="140" t="s">
        <v>159</v>
      </c>
      <c r="AU140" s="140" t="s">
        <v>75</v>
      </c>
      <c r="AY140" s="16" t="s">
        <v>157</v>
      </c>
      <c r="BE140" s="141">
        <f t="shared" si="14"/>
        <v>0</v>
      </c>
      <c r="BF140" s="141">
        <f t="shared" si="15"/>
        <v>0</v>
      </c>
      <c r="BG140" s="141">
        <f t="shared" si="16"/>
        <v>0</v>
      </c>
      <c r="BH140" s="141">
        <f t="shared" si="17"/>
        <v>0</v>
      </c>
      <c r="BI140" s="141">
        <f t="shared" si="18"/>
        <v>0</v>
      </c>
      <c r="BJ140" s="16" t="s">
        <v>75</v>
      </c>
      <c r="BK140" s="141">
        <f t="shared" si="19"/>
        <v>0</v>
      </c>
      <c r="BL140" s="16" t="s">
        <v>85</v>
      </c>
      <c r="BM140" s="140" t="s">
        <v>252</v>
      </c>
    </row>
    <row r="141" spans="2:65" s="1" customFormat="1" ht="16.5" customHeight="1">
      <c r="B141" s="128"/>
      <c r="C141" s="129" t="s">
        <v>7</v>
      </c>
      <c r="D141" s="129" t="s">
        <v>159</v>
      </c>
      <c r="E141" s="130" t="s">
        <v>1243</v>
      </c>
      <c r="F141" s="131" t="s">
        <v>1244</v>
      </c>
      <c r="G141" s="132" t="s">
        <v>443</v>
      </c>
      <c r="H141" s="133">
        <v>1</v>
      </c>
      <c r="I141" s="134"/>
      <c r="J141" s="134">
        <f t="shared" si="10"/>
        <v>0</v>
      </c>
      <c r="K141" s="135"/>
      <c r="L141" s="28"/>
      <c r="M141" s="136" t="s">
        <v>1</v>
      </c>
      <c r="N141" s="137" t="s">
        <v>35</v>
      </c>
      <c r="O141" s="138">
        <v>0</v>
      </c>
      <c r="P141" s="138">
        <f t="shared" si="11"/>
        <v>0</v>
      </c>
      <c r="Q141" s="138">
        <v>0</v>
      </c>
      <c r="R141" s="138">
        <f t="shared" si="12"/>
        <v>0</v>
      </c>
      <c r="S141" s="138">
        <v>0</v>
      </c>
      <c r="T141" s="139">
        <f t="shared" si="13"/>
        <v>0</v>
      </c>
      <c r="AR141" s="140" t="s">
        <v>85</v>
      </c>
      <c r="AT141" s="140" t="s">
        <v>159</v>
      </c>
      <c r="AU141" s="140" t="s">
        <v>75</v>
      </c>
      <c r="AY141" s="16" t="s">
        <v>157</v>
      </c>
      <c r="BE141" s="141">
        <f t="shared" si="14"/>
        <v>0</v>
      </c>
      <c r="BF141" s="141">
        <f t="shared" si="15"/>
        <v>0</v>
      </c>
      <c r="BG141" s="141">
        <f t="shared" si="16"/>
        <v>0</v>
      </c>
      <c r="BH141" s="141">
        <f t="shared" si="17"/>
        <v>0</v>
      </c>
      <c r="BI141" s="141">
        <f t="shared" si="18"/>
        <v>0</v>
      </c>
      <c r="BJ141" s="16" t="s">
        <v>75</v>
      </c>
      <c r="BK141" s="141">
        <f t="shared" si="19"/>
        <v>0</v>
      </c>
      <c r="BL141" s="16" t="s">
        <v>85</v>
      </c>
      <c r="BM141" s="140" t="s">
        <v>257</v>
      </c>
    </row>
    <row r="142" spans="2:65" s="1" customFormat="1" ht="16.5" customHeight="1">
      <c r="B142" s="128"/>
      <c r="C142" s="129" t="s">
        <v>208</v>
      </c>
      <c r="D142" s="129" t="s">
        <v>159</v>
      </c>
      <c r="E142" s="130" t="s">
        <v>1245</v>
      </c>
      <c r="F142" s="131" t="s">
        <v>1246</v>
      </c>
      <c r="G142" s="132" t="s">
        <v>443</v>
      </c>
      <c r="H142" s="133">
        <v>18</v>
      </c>
      <c r="I142" s="134"/>
      <c r="J142" s="134">
        <f t="shared" si="10"/>
        <v>0</v>
      </c>
      <c r="K142" s="135"/>
      <c r="L142" s="28"/>
      <c r="M142" s="136" t="s">
        <v>1</v>
      </c>
      <c r="N142" s="137" t="s">
        <v>35</v>
      </c>
      <c r="O142" s="138">
        <v>0</v>
      </c>
      <c r="P142" s="138">
        <f t="shared" si="11"/>
        <v>0</v>
      </c>
      <c r="Q142" s="138">
        <v>0</v>
      </c>
      <c r="R142" s="138">
        <f t="shared" si="12"/>
        <v>0</v>
      </c>
      <c r="S142" s="138">
        <v>0</v>
      </c>
      <c r="T142" s="139">
        <f t="shared" si="13"/>
        <v>0</v>
      </c>
      <c r="AR142" s="140" t="s">
        <v>85</v>
      </c>
      <c r="AT142" s="140" t="s">
        <v>159</v>
      </c>
      <c r="AU142" s="140" t="s">
        <v>75</v>
      </c>
      <c r="AY142" s="16" t="s">
        <v>157</v>
      </c>
      <c r="BE142" s="141">
        <f t="shared" si="14"/>
        <v>0</v>
      </c>
      <c r="BF142" s="141">
        <f t="shared" si="15"/>
        <v>0</v>
      </c>
      <c r="BG142" s="141">
        <f t="shared" si="16"/>
        <v>0</v>
      </c>
      <c r="BH142" s="141">
        <f t="shared" si="17"/>
        <v>0</v>
      </c>
      <c r="BI142" s="141">
        <f t="shared" si="18"/>
        <v>0</v>
      </c>
      <c r="BJ142" s="16" t="s">
        <v>75</v>
      </c>
      <c r="BK142" s="141">
        <f t="shared" si="19"/>
        <v>0</v>
      </c>
      <c r="BL142" s="16" t="s">
        <v>85</v>
      </c>
      <c r="BM142" s="140" t="s">
        <v>261</v>
      </c>
    </row>
    <row r="143" spans="2:65" s="1" customFormat="1" ht="16.5" customHeight="1">
      <c r="B143" s="128"/>
      <c r="C143" s="129" t="s">
        <v>265</v>
      </c>
      <c r="D143" s="129" t="s">
        <v>159</v>
      </c>
      <c r="E143" s="130" t="s">
        <v>1247</v>
      </c>
      <c r="F143" s="131" t="s">
        <v>1248</v>
      </c>
      <c r="G143" s="132" t="s">
        <v>443</v>
      </c>
      <c r="H143" s="133">
        <v>3</v>
      </c>
      <c r="I143" s="134"/>
      <c r="J143" s="134">
        <f t="shared" si="10"/>
        <v>0</v>
      </c>
      <c r="K143" s="135"/>
      <c r="L143" s="28"/>
      <c r="M143" s="136" t="s">
        <v>1</v>
      </c>
      <c r="N143" s="137" t="s">
        <v>35</v>
      </c>
      <c r="O143" s="138">
        <v>0</v>
      </c>
      <c r="P143" s="138">
        <f t="shared" si="11"/>
        <v>0</v>
      </c>
      <c r="Q143" s="138">
        <v>0</v>
      </c>
      <c r="R143" s="138">
        <f t="shared" si="12"/>
        <v>0</v>
      </c>
      <c r="S143" s="138">
        <v>0</v>
      </c>
      <c r="T143" s="139">
        <f t="shared" si="13"/>
        <v>0</v>
      </c>
      <c r="AR143" s="140" t="s">
        <v>85</v>
      </c>
      <c r="AT143" s="140" t="s">
        <v>159</v>
      </c>
      <c r="AU143" s="140" t="s">
        <v>75</v>
      </c>
      <c r="AY143" s="16" t="s">
        <v>157</v>
      </c>
      <c r="BE143" s="141">
        <f t="shared" si="14"/>
        <v>0</v>
      </c>
      <c r="BF143" s="141">
        <f t="shared" si="15"/>
        <v>0</v>
      </c>
      <c r="BG143" s="141">
        <f t="shared" si="16"/>
        <v>0</v>
      </c>
      <c r="BH143" s="141">
        <f t="shared" si="17"/>
        <v>0</v>
      </c>
      <c r="BI143" s="141">
        <f t="shared" si="18"/>
        <v>0</v>
      </c>
      <c r="BJ143" s="16" t="s">
        <v>75</v>
      </c>
      <c r="BK143" s="141">
        <f t="shared" si="19"/>
        <v>0</v>
      </c>
      <c r="BL143" s="16" t="s">
        <v>85</v>
      </c>
      <c r="BM143" s="140" t="s">
        <v>264</v>
      </c>
    </row>
    <row r="144" spans="2:65" s="1" customFormat="1" ht="16.5" customHeight="1">
      <c r="B144" s="128"/>
      <c r="C144" s="129" t="s">
        <v>213</v>
      </c>
      <c r="D144" s="129" t="s">
        <v>159</v>
      </c>
      <c r="E144" s="130" t="s">
        <v>1249</v>
      </c>
      <c r="F144" s="131" t="s">
        <v>1250</v>
      </c>
      <c r="G144" s="132" t="s">
        <v>443</v>
      </c>
      <c r="H144" s="133">
        <v>1</v>
      </c>
      <c r="I144" s="134"/>
      <c r="J144" s="134">
        <f t="shared" si="10"/>
        <v>0</v>
      </c>
      <c r="K144" s="135"/>
      <c r="L144" s="28"/>
      <c r="M144" s="136" t="s">
        <v>1</v>
      </c>
      <c r="N144" s="137" t="s">
        <v>35</v>
      </c>
      <c r="O144" s="138">
        <v>0</v>
      </c>
      <c r="P144" s="138">
        <f t="shared" si="11"/>
        <v>0</v>
      </c>
      <c r="Q144" s="138">
        <v>0</v>
      </c>
      <c r="R144" s="138">
        <f t="shared" si="12"/>
        <v>0</v>
      </c>
      <c r="S144" s="138">
        <v>0</v>
      </c>
      <c r="T144" s="139">
        <f t="shared" si="13"/>
        <v>0</v>
      </c>
      <c r="AR144" s="140" t="s">
        <v>85</v>
      </c>
      <c r="AT144" s="140" t="s">
        <v>159</v>
      </c>
      <c r="AU144" s="140" t="s">
        <v>75</v>
      </c>
      <c r="AY144" s="16" t="s">
        <v>157</v>
      </c>
      <c r="BE144" s="141">
        <f t="shared" si="14"/>
        <v>0</v>
      </c>
      <c r="BF144" s="141">
        <f t="shared" si="15"/>
        <v>0</v>
      </c>
      <c r="BG144" s="141">
        <f t="shared" si="16"/>
        <v>0</v>
      </c>
      <c r="BH144" s="141">
        <f t="shared" si="17"/>
        <v>0</v>
      </c>
      <c r="BI144" s="141">
        <f t="shared" si="18"/>
        <v>0</v>
      </c>
      <c r="BJ144" s="16" t="s">
        <v>75</v>
      </c>
      <c r="BK144" s="141">
        <f t="shared" si="19"/>
        <v>0</v>
      </c>
      <c r="BL144" s="16" t="s">
        <v>85</v>
      </c>
      <c r="BM144" s="140" t="s">
        <v>269</v>
      </c>
    </row>
    <row r="145" spans="2:65" s="1" customFormat="1" ht="16.5" customHeight="1">
      <c r="B145" s="128"/>
      <c r="C145" s="129" t="s">
        <v>277</v>
      </c>
      <c r="D145" s="129" t="s">
        <v>159</v>
      </c>
      <c r="E145" s="130" t="s">
        <v>1251</v>
      </c>
      <c r="F145" s="131" t="s">
        <v>1252</v>
      </c>
      <c r="G145" s="132" t="s">
        <v>234</v>
      </c>
      <c r="H145" s="133">
        <v>3</v>
      </c>
      <c r="I145" s="134"/>
      <c r="J145" s="134">
        <f t="shared" si="10"/>
        <v>0</v>
      </c>
      <c r="K145" s="135"/>
      <c r="L145" s="28"/>
      <c r="M145" s="136" t="s">
        <v>1</v>
      </c>
      <c r="N145" s="137" t="s">
        <v>35</v>
      </c>
      <c r="O145" s="138">
        <v>0</v>
      </c>
      <c r="P145" s="138">
        <f t="shared" si="11"/>
        <v>0</v>
      </c>
      <c r="Q145" s="138">
        <v>0</v>
      </c>
      <c r="R145" s="138">
        <f t="shared" si="12"/>
        <v>0</v>
      </c>
      <c r="S145" s="138">
        <v>0</v>
      </c>
      <c r="T145" s="139">
        <f t="shared" si="13"/>
        <v>0</v>
      </c>
      <c r="AR145" s="140" t="s">
        <v>85</v>
      </c>
      <c r="AT145" s="140" t="s">
        <v>159</v>
      </c>
      <c r="AU145" s="140" t="s">
        <v>75</v>
      </c>
      <c r="AY145" s="16" t="s">
        <v>157</v>
      </c>
      <c r="BE145" s="141">
        <f t="shared" si="14"/>
        <v>0</v>
      </c>
      <c r="BF145" s="141">
        <f t="shared" si="15"/>
        <v>0</v>
      </c>
      <c r="BG145" s="141">
        <f t="shared" si="16"/>
        <v>0</v>
      </c>
      <c r="BH145" s="141">
        <f t="shared" si="17"/>
        <v>0</v>
      </c>
      <c r="BI145" s="141">
        <f t="shared" si="18"/>
        <v>0</v>
      </c>
      <c r="BJ145" s="16" t="s">
        <v>75</v>
      </c>
      <c r="BK145" s="141">
        <f t="shared" si="19"/>
        <v>0</v>
      </c>
      <c r="BL145" s="16" t="s">
        <v>85</v>
      </c>
      <c r="BM145" s="140" t="s">
        <v>276</v>
      </c>
    </row>
    <row r="146" spans="2:65" s="1" customFormat="1" ht="16.5" customHeight="1">
      <c r="B146" s="128"/>
      <c r="C146" s="129" t="s">
        <v>218</v>
      </c>
      <c r="D146" s="129" t="s">
        <v>159</v>
      </c>
      <c r="E146" s="130" t="s">
        <v>1253</v>
      </c>
      <c r="F146" s="131" t="s">
        <v>1254</v>
      </c>
      <c r="G146" s="132" t="s">
        <v>443</v>
      </c>
      <c r="H146" s="133">
        <v>2</v>
      </c>
      <c r="I146" s="134"/>
      <c r="J146" s="134">
        <f t="shared" si="10"/>
        <v>0</v>
      </c>
      <c r="K146" s="135"/>
      <c r="L146" s="28"/>
      <c r="M146" s="136" t="s">
        <v>1</v>
      </c>
      <c r="N146" s="137" t="s">
        <v>35</v>
      </c>
      <c r="O146" s="138">
        <v>0</v>
      </c>
      <c r="P146" s="138">
        <f t="shared" si="11"/>
        <v>0</v>
      </c>
      <c r="Q146" s="138">
        <v>0</v>
      </c>
      <c r="R146" s="138">
        <f t="shared" si="12"/>
        <v>0</v>
      </c>
      <c r="S146" s="138">
        <v>0</v>
      </c>
      <c r="T146" s="139">
        <f t="shared" si="13"/>
        <v>0</v>
      </c>
      <c r="AR146" s="140" t="s">
        <v>85</v>
      </c>
      <c r="AT146" s="140" t="s">
        <v>159</v>
      </c>
      <c r="AU146" s="140" t="s">
        <v>75</v>
      </c>
      <c r="AY146" s="16" t="s">
        <v>157</v>
      </c>
      <c r="BE146" s="141">
        <f t="shared" si="14"/>
        <v>0</v>
      </c>
      <c r="BF146" s="141">
        <f t="shared" si="15"/>
        <v>0</v>
      </c>
      <c r="BG146" s="141">
        <f t="shared" si="16"/>
        <v>0</v>
      </c>
      <c r="BH146" s="141">
        <f t="shared" si="17"/>
        <v>0</v>
      </c>
      <c r="BI146" s="141">
        <f t="shared" si="18"/>
        <v>0</v>
      </c>
      <c r="BJ146" s="16" t="s">
        <v>75</v>
      </c>
      <c r="BK146" s="141">
        <f t="shared" si="19"/>
        <v>0</v>
      </c>
      <c r="BL146" s="16" t="s">
        <v>85</v>
      </c>
      <c r="BM146" s="140" t="s">
        <v>280</v>
      </c>
    </row>
    <row r="147" spans="2:65" s="1" customFormat="1" ht="16.5" customHeight="1">
      <c r="B147" s="128"/>
      <c r="C147" s="129" t="s">
        <v>288</v>
      </c>
      <c r="D147" s="129" t="s">
        <v>159</v>
      </c>
      <c r="E147" s="130" t="s">
        <v>1255</v>
      </c>
      <c r="F147" s="131" t="s">
        <v>1256</v>
      </c>
      <c r="G147" s="132" t="s">
        <v>443</v>
      </c>
      <c r="H147" s="133">
        <v>15</v>
      </c>
      <c r="I147" s="134"/>
      <c r="J147" s="134">
        <f t="shared" si="10"/>
        <v>0</v>
      </c>
      <c r="K147" s="135"/>
      <c r="L147" s="28"/>
      <c r="M147" s="136" t="s">
        <v>1</v>
      </c>
      <c r="N147" s="137" t="s">
        <v>35</v>
      </c>
      <c r="O147" s="138">
        <v>0</v>
      </c>
      <c r="P147" s="138">
        <f t="shared" si="11"/>
        <v>0</v>
      </c>
      <c r="Q147" s="138">
        <v>0</v>
      </c>
      <c r="R147" s="138">
        <f t="shared" si="12"/>
        <v>0</v>
      </c>
      <c r="S147" s="138">
        <v>0</v>
      </c>
      <c r="T147" s="139">
        <f t="shared" si="13"/>
        <v>0</v>
      </c>
      <c r="AR147" s="140" t="s">
        <v>85</v>
      </c>
      <c r="AT147" s="140" t="s">
        <v>159</v>
      </c>
      <c r="AU147" s="140" t="s">
        <v>75</v>
      </c>
      <c r="AY147" s="16" t="s">
        <v>157</v>
      </c>
      <c r="BE147" s="141">
        <f t="shared" si="14"/>
        <v>0</v>
      </c>
      <c r="BF147" s="141">
        <f t="shared" si="15"/>
        <v>0</v>
      </c>
      <c r="BG147" s="141">
        <f t="shared" si="16"/>
        <v>0</v>
      </c>
      <c r="BH147" s="141">
        <f t="shared" si="17"/>
        <v>0</v>
      </c>
      <c r="BI147" s="141">
        <f t="shared" si="18"/>
        <v>0</v>
      </c>
      <c r="BJ147" s="16" t="s">
        <v>75</v>
      </c>
      <c r="BK147" s="141">
        <f t="shared" si="19"/>
        <v>0</v>
      </c>
      <c r="BL147" s="16" t="s">
        <v>85</v>
      </c>
      <c r="BM147" s="140" t="s">
        <v>285</v>
      </c>
    </row>
    <row r="148" spans="2:65" s="1" customFormat="1" ht="16.5" customHeight="1">
      <c r="B148" s="128"/>
      <c r="C148" s="129" t="s">
        <v>222</v>
      </c>
      <c r="D148" s="129" t="s">
        <v>159</v>
      </c>
      <c r="E148" s="130" t="s">
        <v>1257</v>
      </c>
      <c r="F148" s="131" t="s">
        <v>1258</v>
      </c>
      <c r="G148" s="132" t="s">
        <v>234</v>
      </c>
      <c r="H148" s="133">
        <v>2300</v>
      </c>
      <c r="I148" s="134"/>
      <c r="J148" s="134">
        <f t="shared" si="10"/>
        <v>0</v>
      </c>
      <c r="K148" s="135"/>
      <c r="L148" s="28"/>
      <c r="M148" s="136" t="s">
        <v>1</v>
      </c>
      <c r="N148" s="137" t="s">
        <v>35</v>
      </c>
      <c r="O148" s="138">
        <v>0</v>
      </c>
      <c r="P148" s="138">
        <f t="shared" si="11"/>
        <v>0</v>
      </c>
      <c r="Q148" s="138">
        <v>0</v>
      </c>
      <c r="R148" s="138">
        <f t="shared" si="12"/>
        <v>0</v>
      </c>
      <c r="S148" s="138">
        <v>0</v>
      </c>
      <c r="T148" s="139">
        <f t="shared" si="13"/>
        <v>0</v>
      </c>
      <c r="AR148" s="140" t="s">
        <v>85</v>
      </c>
      <c r="AT148" s="140" t="s">
        <v>159</v>
      </c>
      <c r="AU148" s="140" t="s">
        <v>75</v>
      </c>
      <c r="AY148" s="16" t="s">
        <v>157</v>
      </c>
      <c r="BE148" s="141">
        <f t="shared" si="14"/>
        <v>0</v>
      </c>
      <c r="BF148" s="141">
        <f t="shared" si="15"/>
        <v>0</v>
      </c>
      <c r="BG148" s="141">
        <f t="shared" si="16"/>
        <v>0</v>
      </c>
      <c r="BH148" s="141">
        <f t="shared" si="17"/>
        <v>0</v>
      </c>
      <c r="BI148" s="141">
        <f t="shared" si="18"/>
        <v>0</v>
      </c>
      <c r="BJ148" s="16" t="s">
        <v>75</v>
      </c>
      <c r="BK148" s="141">
        <f t="shared" si="19"/>
        <v>0</v>
      </c>
      <c r="BL148" s="16" t="s">
        <v>85</v>
      </c>
      <c r="BM148" s="140" t="s">
        <v>291</v>
      </c>
    </row>
    <row r="149" spans="2:65" s="1" customFormat="1" ht="16.5" customHeight="1">
      <c r="B149" s="128"/>
      <c r="C149" s="129" t="s">
        <v>297</v>
      </c>
      <c r="D149" s="129" t="s">
        <v>159</v>
      </c>
      <c r="E149" s="130" t="s">
        <v>1259</v>
      </c>
      <c r="F149" s="131" t="s">
        <v>1260</v>
      </c>
      <c r="G149" s="132" t="s">
        <v>833</v>
      </c>
      <c r="H149" s="133">
        <v>1</v>
      </c>
      <c r="I149" s="134"/>
      <c r="J149" s="134">
        <f t="shared" si="10"/>
        <v>0</v>
      </c>
      <c r="K149" s="135"/>
      <c r="L149" s="28"/>
      <c r="M149" s="136" t="s">
        <v>1</v>
      </c>
      <c r="N149" s="137" t="s">
        <v>35</v>
      </c>
      <c r="O149" s="138">
        <v>0</v>
      </c>
      <c r="P149" s="138">
        <f t="shared" si="11"/>
        <v>0</v>
      </c>
      <c r="Q149" s="138">
        <v>0</v>
      </c>
      <c r="R149" s="138">
        <f t="shared" si="12"/>
        <v>0</v>
      </c>
      <c r="S149" s="138">
        <v>0</v>
      </c>
      <c r="T149" s="139">
        <f t="shared" si="13"/>
        <v>0</v>
      </c>
      <c r="AR149" s="140" t="s">
        <v>85</v>
      </c>
      <c r="AT149" s="140" t="s">
        <v>159</v>
      </c>
      <c r="AU149" s="140" t="s">
        <v>75</v>
      </c>
      <c r="AY149" s="16" t="s">
        <v>157</v>
      </c>
      <c r="BE149" s="141">
        <f t="shared" si="14"/>
        <v>0</v>
      </c>
      <c r="BF149" s="141">
        <f t="shared" si="15"/>
        <v>0</v>
      </c>
      <c r="BG149" s="141">
        <f t="shared" si="16"/>
        <v>0</v>
      </c>
      <c r="BH149" s="141">
        <f t="shared" si="17"/>
        <v>0</v>
      </c>
      <c r="BI149" s="141">
        <f t="shared" si="18"/>
        <v>0</v>
      </c>
      <c r="BJ149" s="16" t="s">
        <v>75</v>
      </c>
      <c r="BK149" s="141">
        <f t="shared" si="19"/>
        <v>0</v>
      </c>
      <c r="BL149" s="16" t="s">
        <v>85</v>
      </c>
      <c r="BM149" s="140" t="s">
        <v>294</v>
      </c>
    </row>
    <row r="150" spans="2:65" s="1" customFormat="1" ht="16.5" customHeight="1">
      <c r="B150" s="128"/>
      <c r="C150" s="129" t="s">
        <v>229</v>
      </c>
      <c r="D150" s="129" t="s">
        <v>159</v>
      </c>
      <c r="E150" s="130" t="s">
        <v>1261</v>
      </c>
      <c r="F150" s="131" t="s">
        <v>1262</v>
      </c>
      <c r="G150" s="132" t="s">
        <v>833</v>
      </c>
      <c r="H150" s="133">
        <v>1</v>
      </c>
      <c r="I150" s="134"/>
      <c r="J150" s="134">
        <f t="shared" si="10"/>
        <v>0</v>
      </c>
      <c r="K150" s="135"/>
      <c r="L150" s="28"/>
      <c r="M150" s="136" t="s">
        <v>1</v>
      </c>
      <c r="N150" s="137" t="s">
        <v>35</v>
      </c>
      <c r="O150" s="138">
        <v>0</v>
      </c>
      <c r="P150" s="138">
        <f t="shared" si="11"/>
        <v>0</v>
      </c>
      <c r="Q150" s="138">
        <v>0</v>
      </c>
      <c r="R150" s="138">
        <f t="shared" si="12"/>
        <v>0</v>
      </c>
      <c r="S150" s="138">
        <v>0</v>
      </c>
      <c r="T150" s="139">
        <f t="shared" si="13"/>
        <v>0</v>
      </c>
      <c r="AR150" s="140" t="s">
        <v>85</v>
      </c>
      <c r="AT150" s="140" t="s">
        <v>159</v>
      </c>
      <c r="AU150" s="140" t="s">
        <v>75</v>
      </c>
      <c r="AY150" s="16" t="s">
        <v>157</v>
      </c>
      <c r="BE150" s="141">
        <f t="shared" si="14"/>
        <v>0</v>
      </c>
      <c r="BF150" s="141">
        <f t="shared" si="15"/>
        <v>0</v>
      </c>
      <c r="BG150" s="141">
        <f t="shared" si="16"/>
        <v>0</v>
      </c>
      <c r="BH150" s="141">
        <f t="shared" si="17"/>
        <v>0</v>
      </c>
      <c r="BI150" s="141">
        <f t="shared" si="18"/>
        <v>0</v>
      </c>
      <c r="BJ150" s="16" t="s">
        <v>75</v>
      </c>
      <c r="BK150" s="141">
        <f t="shared" si="19"/>
        <v>0</v>
      </c>
      <c r="BL150" s="16" t="s">
        <v>85</v>
      </c>
      <c r="BM150" s="140" t="s">
        <v>300</v>
      </c>
    </row>
    <row r="151" spans="2:65" s="1" customFormat="1" ht="16.5" customHeight="1">
      <c r="B151" s="128"/>
      <c r="C151" s="129" t="s">
        <v>304</v>
      </c>
      <c r="D151" s="129" t="s">
        <v>159</v>
      </c>
      <c r="E151" s="130" t="s">
        <v>1263</v>
      </c>
      <c r="F151" s="131" t="s">
        <v>1264</v>
      </c>
      <c r="G151" s="132" t="s">
        <v>833</v>
      </c>
      <c r="H151" s="133">
        <v>1</v>
      </c>
      <c r="I151" s="134"/>
      <c r="J151" s="134">
        <f t="shared" si="10"/>
        <v>0</v>
      </c>
      <c r="K151" s="135"/>
      <c r="L151" s="28"/>
      <c r="M151" s="136" t="s">
        <v>1</v>
      </c>
      <c r="N151" s="137" t="s">
        <v>35</v>
      </c>
      <c r="O151" s="138">
        <v>0</v>
      </c>
      <c r="P151" s="138">
        <f t="shared" si="11"/>
        <v>0</v>
      </c>
      <c r="Q151" s="138">
        <v>0</v>
      </c>
      <c r="R151" s="138">
        <f t="shared" si="12"/>
        <v>0</v>
      </c>
      <c r="S151" s="138">
        <v>0</v>
      </c>
      <c r="T151" s="139">
        <f t="shared" si="13"/>
        <v>0</v>
      </c>
      <c r="AR151" s="140" t="s">
        <v>85</v>
      </c>
      <c r="AT151" s="140" t="s">
        <v>159</v>
      </c>
      <c r="AU151" s="140" t="s">
        <v>75</v>
      </c>
      <c r="AY151" s="16" t="s">
        <v>157</v>
      </c>
      <c r="BE151" s="141">
        <f t="shared" si="14"/>
        <v>0</v>
      </c>
      <c r="BF151" s="141">
        <f t="shared" si="15"/>
        <v>0</v>
      </c>
      <c r="BG151" s="141">
        <f t="shared" si="16"/>
        <v>0</v>
      </c>
      <c r="BH151" s="141">
        <f t="shared" si="17"/>
        <v>0</v>
      </c>
      <c r="BI151" s="141">
        <f t="shared" si="18"/>
        <v>0</v>
      </c>
      <c r="BJ151" s="16" t="s">
        <v>75</v>
      </c>
      <c r="BK151" s="141">
        <f t="shared" si="19"/>
        <v>0</v>
      </c>
      <c r="BL151" s="16" t="s">
        <v>85</v>
      </c>
      <c r="BM151" s="140" t="s">
        <v>303</v>
      </c>
    </row>
    <row r="152" spans="2:65" s="1" customFormat="1" ht="16.5" customHeight="1">
      <c r="B152" s="128"/>
      <c r="C152" s="129" t="s">
        <v>235</v>
      </c>
      <c r="D152" s="129" t="s">
        <v>159</v>
      </c>
      <c r="E152" s="130" t="s">
        <v>1265</v>
      </c>
      <c r="F152" s="131" t="s">
        <v>1266</v>
      </c>
      <c r="G152" s="132" t="s">
        <v>833</v>
      </c>
      <c r="H152" s="133">
        <v>1</v>
      </c>
      <c r="I152" s="134"/>
      <c r="J152" s="134">
        <f t="shared" si="10"/>
        <v>0</v>
      </c>
      <c r="K152" s="135"/>
      <c r="L152" s="28"/>
      <c r="M152" s="136" t="s">
        <v>1</v>
      </c>
      <c r="N152" s="137" t="s">
        <v>35</v>
      </c>
      <c r="O152" s="138">
        <v>0</v>
      </c>
      <c r="P152" s="138">
        <f t="shared" si="11"/>
        <v>0</v>
      </c>
      <c r="Q152" s="138">
        <v>0</v>
      </c>
      <c r="R152" s="138">
        <f t="shared" si="12"/>
        <v>0</v>
      </c>
      <c r="S152" s="138">
        <v>0</v>
      </c>
      <c r="T152" s="139">
        <f t="shared" si="13"/>
        <v>0</v>
      </c>
      <c r="AR152" s="140" t="s">
        <v>85</v>
      </c>
      <c r="AT152" s="140" t="s">
        <v>159</v>
      </c>
      <c r="AU152" s="140" t="s">
        <v>75</v>
      </c>
      <c r="AY152" s="16" t="s">
        <v>157</v>
      </c>
      <c r="BE152" s="141">
        <f t="shared" si="14"/>
        <v>0</v>
      </c>
      <c r="BF152" s="141">
        <f t="shared" si="15"/>
        <v>0</v>
      </c>
      <c r="BG152" s="141">
        <f t="shared" si="16"/>
        <v>0</v>
      </c>
      <c r="BH152" s="141">
        <f t="shared" si="17"/>
        <v>0</v>
      </c>
      <c r="BI152" s="141">
        <f t="shared" si="18"/>
        <v>0</v>
      </c>
      <c r="BJ152" s="16" t="s">
        <v>75</v>
      </c>
      <c r="BK152" s="141">
        <f t="shared" si="19"/>
        <v>0</v>
      </c>
      <c r="BL152" s="16" t="s">
        <v>85</v>
      </c>
      <c r="BM152" s="140" t="s">
        <v>307</v>
      </c>
    </row>
    <row r="153" spans="2:65" s="1" customFormat="1" ht="16.5" customHeight="1">
      <c r="B153" s="128"/>
      <c r="C153" s="129" t="s">
        <v>312</v>
      </c>
      <c r="D153" s="129" t="s">
        <v>159</v>
      </c>
      <c r="E153" s="130" t="s">
        <v>1267</v>
      </c>
      <c r="F153" s="131" t="s">
        <v>1237</v>
      </c>
      <c r="G153" s="132" t="s">
        <v>833</v>
      </c>
      <c r="H153" s="133">
        <v>1</v>
      </c>
      <c r="I153" s="134"/>
      <c r="J153" s="134">
        <f t="shared" si="10"/>
        <v>0</v>
      </c>
      <c r="K153" s="135"/>
      <c r="L153" s="28"/>
      <c r="M153" s="136" t="s">
        <v>1</v>
      </c>
      <c r="N153" s="137" t="s">
        <v>35</v>
      </c>
      <c r="O153" s="138">
        <v>0</v>
      </c>
      <c r="P153" s="138">
        <f t="shared" si="11"/>
        <v>0</v>
      </c>
      <c r="Q153" s="138">
        <v>0</v>
      </c>
      <c r="R153" s="138">
        <f t="shared" si="12"/>
        <v>0</v>
      </c>
      <c r="S153" s="138">
        <v>0</v>
      </c>
      <c r="T153" s="139">
        <f t="shared" si="13"/>
        <v>0</v>
      </c>
      <c r="AR153" s="140" t="s">
        <v>85</v>
      </c>
      <c r="AT153" s="140" t="s">
        <v>159</v>
      </c>
      <c r="AU153" s="140" t="s">
        <v>75</v>
      </c>
      <c r="AY153" s="16" t="s">
        <v>157</v>
      </c>
      <c r="BE153" s="141">
        <f t="shared" si="14"/>
        <v>0</v>
      </c>
      <c r="BF153" s="141">
        <f t="shared" si="15"/>
        <v>0</v>
      </c>
      <c r="BG153" s="141">
        <f t="shared" si="16"/>
        <v>0</v>
      </c>
      <c r="BH153" s="141">
        <f t="shared" si="17"/>
        <v>0</v>
      </c>
      <c r="BI153" s="141">
        <f t="shared" si="18"/>
        <v>0</v>
      </c>
      <c r="BJ153" s="16" t="s">
        <v>75</v>
      </c>
      <c r="BK153" s="141">
        <f t="shared" si="19"/>
        <v>0</v>
      </c>
      <c r="BL153" s="16" t="s">
        <v>85</v>
      </c>
      <c r="BM153" s="140" t="s">
        <v>310</v>
      </c>
    </row>
    <row r="154" spans="2:65" s="11" customFormat="1" ht="25.95" customHeight="1">
      <c r="B154" s="117"/>
      <c r="D154" s="118" t="s">
        <v>69</v>
      </c>
      <c r="E154" s="119" t="s">
        <v>1058</v>
      </c>
      <c r="F154" s="119" t="s">
        <v>1268</v>
      </c>
      <c r="J154" s="120">
        <f>BK154</f>
        <v>0</v>
      </c>
      <c r="L154" s="117"/>
      <c r="M154" s="121"/>
      <c r="P154" s="122">
        <f>SUM(P155:P182)</f>
        <v>0</v>
      </c>
      <c r="R154" s="122">
        <f>SUM(R155:R182)</f>
        <v>0</v>
      </c>
      <c r="T154" s="123">
        <f>SUM(T155:T182)</f>
        <v>0</v>
      </c>
      <c r="AR154" s="118" t="s">
        <v>75</v>
      </c>
      <c r="AT154" s="124" t="s">
        <v>69</v>
      </c>
      <c r="AU154" s="124" t="s">
        <v>70</v>
      </c>
      <c r="AY154" s="118" t="s">
        <v>157</v>
      </c>
      <c r="BK154" s="125">
        <f>SUM(BK155:BK182)</f>
        <v>0</v>
      </c>
    </row>
    <row r="155" spans="2:65" s="1" customFormat="1" ht="16.5" customHeight="1">
      <c r="B155" s="128"/>
      <c r="C155" s="129" t="s">
        <v>325</v>
      </c>
      <c r="D155" s="129" t="s">
        <v>159</v>
      </c>
      <c r="E155" s="130" t="s">
        <v>1082</v>
      </c>
      <c r="F155" s="131" t="s">
        <v>1083</v>
      </c>
      <c r="G155" s="132" t="s">
        <v>234</v>
      </c>
      <c r="H155" s="133">
        <v>146</v>
      </c>
      <c r="I155" s="134"/>
      <c r="J155" s="134">
        <f t="shared" ref="J155:J182" si="20">ROUND(I155*H155,2)</f>
        <v>0</v>
      </c>
      <c r="K155" s="135"/>
      <c r="L155" s="28"/>
      <c r="M155" s="136" t="s">
        <v>1</v>
      </c>
      <c r="N155" s="137" t="s">
        <v>35</v>
      </c>
      <c r="O155" s="138">
        <v>0</v>
      </c>
      <c r="P155" s="138">
        <f t="shared" ref="P155:P182" si="21">O155*H155</f>
        <v>0</v>
      </c>
      <c r="Q155" s="138">
        <v>0</v>
      </c>
      <c r="R155" s="138">
        <f t="shared" ref="R155:R182" si="22">Q155*H155</f>
        <v>0</v>
      </c>
      <c r="S155" s="138">
        <v>0</v>
      </c>
      <c r="T155" s="139">
        <f t="shared" ref="T155:T182" si="23">S155*H155</f>
        <v>0</v>
      </c>
      <c r="AR155" s="140" t="s">
        <v>85</v>
      </c>
      <c r="AT155" s="140" t="s">
        <v>159</v>
      </c>
      <c r="AU155" s="140" t="s">
        <v>75</v>
      </c>
      <c r="AY155" s="16" t="s">
        <v>157</v>
      </c>
      <c r="BE155" s="141">
        <f t="shared" ref="BE155:BE182" si="24">IF(N155="základní",J155,0)</f>
        <v>0</v>
      </c>
      <c r="BF155" s="141">
        <f t="shared" ref="BF155:BF182" si="25">IF(N155="snížená",J155,0)</f>
        <v>0</v>
      </c>
      <c r="BG155" s="141">
        <f t="shared" ref="BG155:BG182" si="26">IF(N155="zákl. přenesená",J155,0)</f>
        <v>0</v>
      </c>
      <c r="BH155" s="141">
        <f t="shared" ref="BH155:BH182" si="27">IF(N155="sníž. přenesená",J155,0)</f>
        <v>0</v>
      </c>
      <c r="BI155" s="141">
        <f t="shared" ref="BI155:BI182" si="28">IF(N155="nulová",J155,0)</f>
        <v>0</v>
      </c>
      <c r="BJ155" s="16" t="s">
        <v>75</v>
      </c>
      <c r="BK155" s="141">
        <f t="shared" ref="BK155:BK182" si="29">ROUND(I155*H155,2)</f>
        <v>0</v>
      </c>
      <c r="BL155" s="16" t="s">
        <v>85</v>
      </c>
      <c r="BM155" s="140" t="s">
        <v>315</v>
      </c>
    </row>
    <row r="156" spans="2:65" s="1" customFormat="1" ht="24.15" customHeight="1">
      <c r="B156" s="128"/>
      <c r="C156" s="129" t="s">
        <v>247</v>
      </c>
      <c r="D156" s="129" t="s">
        <v>159</v>
      </c>
      <c r="E156" s="130" t="s">
        <v>1084</v>
      </c>
      <c r="F156" s="131" t="s">
        <v>1085</v>
      </c>
      <c r="G156" s="132" t="s">
        <v>234</v>
      </c>
      <c r="H156" s="133">
        <v>115</v>
      </c>
      <c r="I156" s="134"/>
      <c r="J156" s="134">
        <f t="shared" si="20"/>
        <v>0</v>
      </c>
      <c r="K156" s="135"/>
      <c r="L156" s="28"/>
      <c r="M156" s="136" t="s">
        <v>1</v>
      </c>
      <c r="N156" s="137" t="s">
        <v>35</v>
      </c>
      <c r="O156" s="138">
        <v>0</v>
      </c>
      <c r="P156" s="138">
        <f t="shared" si="21"/>
        <v>0</v>
      </c>
      <c r="Q156" s="138">
        <v>0</v>
      </c>
      <c r="R156" s="138">
        <f t="shared" si="22"/>
        <v>0</v>
      </c>
      <c r="S156" s="138">
        <v>0</v>
      </c>
      <c r="T156" s="139">
        <f t="shared" si="23"/>
        <v>0</v>
      </c>
      <c r="AR156" s="140" t="s">
        <v>85</v>
      </c>
      <c r="AT156" s="140" t="s">
        <v>159</v>
      </c>
      <c r="AU156" s="140" t="s">
        <v>75</v>
      </c>
      <c r="AY156" s="16" t="s">
        <v>157</v>
      </c>
      <c r="BE156" s="141">
        <f t="shared" si="24"/>
        <v>0</v>
      </c>
      <c r="BF156" s="141">
        <f t="shared" si="25"/>
        <v>0</v>
      </c>
      <c r="BG156" s="141">
        <f t="shared" si="26"/>
        <v>0</v>
      </c>
      <c r="BH156" s="141">
        <f t="shared" si="27"/>
        <v>0</v>
      </c>
      <c r="BI156" s="141">
        <f t="shared" si="28"/>
        <v>0</v>
      </c>
      <c r="BJ156" s="16" t="s">
        <v>75</v>
      </c>
      <c r="BK156" s="141">
        <f t="shared" si="29"/>
        <v>0</v>
      </c>
      <c r="BL156" s="16" t="s">
        <v>85</v>
      </c>
      <c r="BM156" s="140" t="s">
        <v>320</v>
      </c>
    </row>
    <row r="157" spans="2:65" s="1" customFormat="1" ht="16.5" customHeight="1">
      <c r="B157" s="128"/>
      <c r="C157" s="129" t="s">
        <v>344</v>
      </c>
      <c r="D157" s="129" t="s">
        <v>159</v>
      </c>
      <c r="E157" s="130" t="s">
        <v>1086</v>
      </c>
      <c r="F157" s="131" t="s">
        <v>1087</v>
      </c>
      <c r="G157" s="132" t="s">
        <v>234</v>
      </c>
      <c r="H157" s="133">
        <v>35</v>
      </c>
      <c r="I157" s="134"/>
      <c r="J157" s="134">
        <f t="shared" si="20"/>
        <v>0</v>
      </c>
      <c r="K157" s="135"/>
      <c r="L157" s="28"/>
      <c r="M157" s="136" t="s">
        <v>1</v>
      </c>
      <c r="N157" s="137" t="s">
        <v>35</v>
      </c>
      <c r="O157" s="138">
        <v>0</v>
      </c>
      <c r="P157" s="138">
        <f t="shared" si="21"/>
        <v>0</v>
      </c>
      <c r="Q157" s="138">
        <v>0</v>
      </c>
      <c r="R157" s="138">
        <f t="shared" si="22"/>
        <v>0</v>
      </c>
      <c r="S157" s="138">
        <v>0</v>
      </c>
      <c r="T157" s="139">
        <f t="shared" si="23"/>
        <v>0</v>
      </c>
      <c r="AR157" s="140" t="s">
        <v>85</v>
      </c>
      <c r="AT157" s="140" t="s">
        <v>159</v>
      </c>
      <c r="AU157" s="140" t="s">
        <v>75</v>
      </c>
      <c r="AY157" s="16" t="s">
        <v>157</v>
      </c>
      <c r="BE157" s="141">
        <f t="shared" si="24"/>
        <v>0</v>
      </c>
      <c r="BF157" s="141">
        <f t="shared" si="25"/>
        <v>0</v>
      </c>
      <c r="BG157" s="141">
        <f t="shared" si="26"/>
        <v>0</v>
      </c>
      <c r="BH157" s="141">
        <f t="shared" si="27"/>
        <v>0</v>
      </c>
      <c r="BI157" s="141">
        <f t="shared" si="28"/>
        <v>0</v>
      </c>
      <c r="BJ157" s="16" t="s">
        <v>75</v>
      </c>
      <c r="BK157" s="141">
        <f t="shared" si="29"/>
        <v>0</v>
      </c>
      <c r="BL157" s="16" t="s">
        <v>85</v>
      </c>
      <c r="BM157" s="140" t="s">
        <v>328</v>
      </c>
    </row>
    <row r="158" spans="2:65" s="1" customFormat="1" ht="16.5" customHeight="1">
      <c r="B158" s="128"/>
      <c r="C158" s="129" t="s">
        <v>252</v>
      </c>
      <c r="D158" s="129" t="s">
        <v>159</v>
      </c>
      <c r="E158" s="130" t="s">
        <v>1088</v>
      </c>
      <c r="F158" s="131" t="s">
        <v>1089</v>
      </c>
      <c r="G158" s="132" t="s">
        <v>443</v>
      </c>
      <c r="H158" s="133">
        <v>14</v>
      </c>
      <c r="I158" s="134"/>
      <c r="J158" s="134">
        <f t="shared" si="20"/>
        <v>0</v>
      </c>
      <c r="K158" s="135"/>
      <c r="L158" s="28"/>
      <c r="M158" s="136" t="s">
        <v>1</v>
      </c>
      <c r="N158" s="137" t="s">
        <v>35</v>
      </c>
      <c r="O158" s="138">
        <v>0</v>
      </c>
      <c r="P158" s="138">
        <f t="shared" si="21"/>
        <v>0</v>
      </c>
      <c r="Q158" s="138">
        <v>0</v>
      </c>
      <c r="R158" s="138">
        <f t="shared" si="22"/>
        <v>0</v>
      </c>
      <c r="S158" s="138">
        <v>0</v>
      </c>
      <c r="T158" s="139">
        <f t="shared" si="23"/>
        <v>0</v>
      </c>
      <c r="AR158" s="140" t="s">
        <v>85</v>
      </c>
      <c r="AT158" s="140" t="s">
        <v>159</v>
      </c>
      <c r="AU158" s="140" t="s">
        <v>75</v>
      </c>
      <c r="AY158" s="16" t="s">
        <v>157</v>
      </c>
      <c r="BE158" s="141">
        <f t="shared" si="24"/>
        <v>0</v>
      </c>
      <c r="BF158" s="141">
        <f t="shared" si="25"/>
        <v>0</v>
      </c>
      <c r="BG158" s="141">
        <f t="shared" si="26"/>
        <v>0</v>
      </c>
      <c r="BH158" s="141">
        <f t="shared" si="27"/>
        <v>0</v>
      </c>
      <c r="BI158" s="141">
        <f t="shared" si="28"/>
        <v>0</v>
      </c>
      <c r="BJ158" s="16" t="s">
        <v>75</v>
      </c>
      <c r="BK158" s="141">
        <f t="shared" si="29"/>
        <v>0</v>
      </c>
      <c r="BL158" s="16" t="s">
        <v>85</v>
      </c>
      <c r="BM158" s="140" t="s">
        <v>342</v>
      </c>
    </row>
    <row r="159" spans="2:65" s="1" customFormat="1" ht="16.5" customHeight="1">
      <c r="B159" s="128"/>
      <c r="C159" s="129" t="s">
        <v>353</v>
      </c>
      <c r="D159" s="129" t="s">
        <v>159</v>
      </c>
      <c r="E159" s="130" t="s">
        <v>1090</v>
      </c>
      <c r="F159" s="131" t="s">
        <v>1091</v>
      </c>
      <c r="G159" s="132" t="s">
        <v>234</v>
      </c>
      <c r="H159" s="133">
        <v>12</v>
      </c>
      <c r="I159" s="134"/>
      <c r="J159" s="134">
        <f t="shared" si="20"/>
        <v>0</v>
      </c>
      <c r="K159" s="135"/>
      <c r="L159" s="28"/>
      <c r="M159" s="136" t="s">
        <v>1</v>
      </c>
      <c r="N159" s="137" t="s">
        <v>35</v>
      </c>
      <c r="O159" s="138">
        <v>0</v>
      </c>
      <c r="P159" s="138">
        <f t="shared" si="21"/>
        <v>0</v>
      </c>
      <c r="Q159" s="138">
        <v>0</v>
      </c>
      <c r="R159" s="138">
        <f t="shared" si="22"/>
        <v>0</v>
      </c>
      <c r="S159" s="138">
        <v>0</v>
      </c>
      <c r="T159" s="139">
        <f t="shared" si="23"/>
        <v>0</v>
      </c>
      <c r="AR159" s="140" t="s">
        <v>85</v>
      </c>
      <c r="AT159" s="140" t="s">
        <v>159</v>
      </c>
      <c r="AU159" s="140" t="s">
        <v>75</v>
      </c>
      <c r="AY159" s="16" t="s">
        <v>157</v>
      </c>
      <c r="BE159" s="141">
        <f t="shared" si="24"/>
        <v>0</v>
      </c>
      <c r="BF159" s="141">
        <f t="shared" si="25"/>
        <v>0</v>
      </c>
      <c r="BG159" s="141">
        <f t="shared" si="26"/>
        <v>0</v>
      </c>
      <c r="BH159" s="141">
        <f t="shared" si="27"/>
        <v>0</v>
      </c>
      <c r="BI159" s="141">
        <f t="shared" si="28"/>
        <v>0</v>
      </c>
      <c r="BJ159" s="16" t="s">
        <v>75</v>
      </c>
      <c r="BK159" s="141">
        <f t="shared" si="29"/>
        <v>0</v>
      </c>
      <c r="BL159" s="16" t="s">
        <v>85</v>
      </c>
      <c r="BM159" s="140" t="s">
        <v>347</v>
      </c>
    </row>
    <row r="160" spans="2:65" s="1" customFormat="1" ht="16.5" customHeight="1">
      <c r="B160" s="128"/>
      <c r="C160" s="129" t="s">
        <v>257</v>
      </c>
      <c r="D160" s="129" t="s">
        <v>159</v>
      </c>
      <c r="E160" s="130" t="s">
        <v>1092</v>
      </c>
      <c r="F160" s="131" t="s">
        <v>1093</v>
      </c>
      <c r="G160" s="132" t="s">
        <v>443</v>
      </c>
      <c r="H160" s="133">
        <v>19</v>
      </c>
      <c r="I160" s="134"/>
      <c r="J160" s="134">
        <f t="shared" si="20"/>
        <v>0</v>
      </c>
      <c r="K160" s="135"/>
      <c r="L160" s="28"/>
      <c r="M160" s="136" t="s">
        <v>1</v>
      </c>
      <c r="N160" s="137" t="s">
        <v>35</v>
      </c>
      <c r="O160" s="138">
        <v>0</v>
      </c>
      <c r="P160" s="138">
        <f t="shared" si="21"/>
        <v>0</v>
      </c>
      <c r="Q160" s="138">
        <v>0</v>
      </c>
      <c r="R160" s="138">
        <f t="shared" si="22"/>
        <v>0</v>
      </c>
      <c r="S160" s="138">
        <v>0</v>
      </c>
      <c r="T160" s="139">
        <f t="shared" si="23"/>
        <v>0</v>
      </c>
      <c r="AR160" s="140" t="s">
        <v>85</v>
      </c>
      <c r="AT160" s="140" t="s">
        <v>159</v>
      </c>
      <c r="AU160" s="140" t="s">
        <v>75</v>
      </c>
      <c r="AY160" s="16" t="s">
        <v>157</v>
      </c>
      <c r="BE160" s="141">
        <f t="shared" si="24"/>
        <v>0</v>
      </c>
      <c r="BF160" s="141">
        <f t="shared" si="25"/>
        <v>0</v>
      </c>
      <c r="BG160" s="141">
        <f t="shared" si="26"/>
        <v>0</v>
      </c>
      <c r="BH160" s="141">
        <f t="shared" si="27"/>
        <v>0</v>
      </c>
      <c r="BI160" s="141">
        <f t="shared" si="28"/>
        <v>0</v>
      </c>
      <c r="BJ160" s="16" t="s">
        <v>75</v>
      </c>
      <c r="BK160" s="141">
        <f t="shared" si="29"/>
        <v>0</v>
      </c>
      <c r="BL160" s="16" t="s">
        <v>85</v>
      </c>
      <c r="BM160" s="140" t="s">
        <v>350</v>
      </c>
    </row>
    <row r="161" spans="2:65" s="1" customFormat="1" ht="16.5" customHeight="1">
      <c r="B161" s="128"/>
      <c r="C161" s="129" t="s">
        <v>365</v>
      </c>
      <c r="D161" s="129" t="s">
        <v>159</v>
      </c>
      <c r="E161" s="130" t="s">
        <v>1094</v>
      </c>
      <c r="F161" s="131" t="s">
        <v>1095</v>
      </c>
      <c r="G161" s="132" t="s">
        <v>234</v>
      </c>
      <c r="H161" s="133">
        <v>28</v>
      </c>
      <c r="I161" s="134"/>
      <c r="J161" s="134">
        <f t="shared" si="20"/>
        <v>0</v>
      </c>
      <c r="K161" s="135"/>
      <c r="L161" s="28"/>
      <c r="M161" s="136" t="s">
        <v>1</v>
      </c>
      <c r="N161" s="137" t="s">
        <v>35</v>
      </c>
      <c r="O161" s="138">
        <v>0</v>
      </c>
      <c r="P161" s="138">
        <f t="shared" si="21"/>
        <v>0</v>
      </c>
      <c r="Q161" s="138">
        <v>0</v>
      </c>
      <c r="R161" s="138">
        <f t="shared" si="22"/>
        <v>0</v>
      </c>
      <c r="S161" s="138">
        <v>0</v>
      </c>
      <c r="T161" s="139">
        <f t="shared" si="23"/>
        <v>0</v>
      </c>
      <c r="AR161" s="140" t="s">
        <v>85</v>
      </c>
      <c r="AT161" s="140" t="s">
        <v>159</v>
      </c>
      <c r="AU161" s="140" t="s">
        <v>75</v>
      </c>
      <c r="AY161" s="16" t="s">
        <v>157</v>
      </c>
      <c r="BE161" s="141">
        <f t="shared" si="24"/>
        <v>0</v>
      </c>
      <c r="BF161" s="141">
        <f t="shared" si="25"/>
        <v>0</v>
      </c>
      <c r="BG161" s="141">
        <f t="shared" si="26"/>
        <v>0</v>
      </c>
      <c r="BH161" s="141">
        <f t="shared" si="27"/>
        <v>0</v>
      </c>
      <c r="BI161" s="141">
        <f t="shared" si="28"/>
        <v>0</v>
      </c>
      <c r="BJ161" s="16" t="s">
        <v>75</v>
      </c>
      <c r="BK161" s="141">
        <f t="shared" si="29"/>
        <v>0</v>
      </c>
      <c r="BL161" s="16" t="s">
        <v>85</v>
      </c>
      <c r="BM161" s="140" t="s">
        <v>357</v>
      </c>
    </row>
    <row r="162" spans="2:65" s="1" customFormat="1" ht="24.15" customHeight="1">
      <c r="B162" s="128"/>
      <c r="C162" s="129" t="s">
        <v>261</v>
      </c>
      <c r="D162" s="129" t="s">
        <v>159</v>
      </c>
      <c r="E162" s="130" t="s">
        <v>1098</v>
      </c>
      <c r="F162" s="131" t="s">
        <v>1099</v>
      </c>
      <c r="G162" s="132" t="s">
        <v>443</v>
      </c>
      <c r="H162" s="133">
        <v>2</v>
      </c>
      <c r="I162" s="134"/>
      <c r="J162" s="134">
        <f t="shared" si="20"/>
        <v>0</v>
      </c>
      <c r="K162" s="135"/>
      <c r="L162" s="28"/>
      <c r="M162" s="136" t="s">
        <v>1</v>
      </c>
      <c r="N162" s="137" t="s">
        <v>35</v>
      </c>
      <c r="O162" s="138">
        <v>0</v>
      </c>
      <c r="P162" s="138">
        <f t="shared" si="21"/>
        <v>0</v>
      </c>
      <c r="Q162" s="138">
        <v>0</v>
      </c>
      <c r="R162" s="138">
        <f t="shared" si="22"/>
        <v>0</v>
      </c>
      <c r="S162" s="138">
        <v>0</v>
      </c>
      <c r="T162" s="139">
        <f t="shared" si="23"/>
        <v>0</v>
      </c>
      <c r="AR162" s="140" t="s">
        <v>85</v>
      </c>
      <c r="AT162" s="140" t="s">
        <v>159</v>
      </c>
      <c r="AU162" s="140" t="s">
        <v>75</v>
      </c>
      <c r="AY162" s="16" t="s">
        <v>157</v>
      </c>
      <c r="BE162" s="141">
        <f t="shared" si="24"/>
        <v>0</v>
      </c>
      <c r="BF162" s="141">
        <f t="shared" si="25"/>
        <v>0</v>
      </c>
      <c r="BG162" s="141">
        <f t="shared" si="26"/>
        <v>0</v>
      </c>
      <c r="BH162" s="141">
        <f t="shared" si="27"/>
        <v>0</v>
      </c>
      <c r="BI162" s="141">
        <f t="shared" si="28"/>
        <v>0</v>
      </c>
      <c r="BJ162" s="16" t="s">
        <v>75</v>
      </c>
      <c r="BK162" s="141">
        <f t="shared" si="29"/>
        <v>0</v>
      </c>
      <c r="BL162" s="16" t="s">
        <v>85</v>
      </c>
      <c r="BM162" s="140" t="s">
        <v>362</v>
      </c>
    </row>
    <row r="163" spans="2:65" s="1" customFormat="1" ht="16.5" customHeight="1">
      <c r="B163" s="128"/>
      <c r="C163" s="129" t="s">
        <v>376</v>
      </c>
      <c r="D163" s="129" t="s">
        <v>159</v>
      </c>
      <c r="E163" s="130" t="s">
        <v>1100</v>
      </c>
      <c r="F163" s="131" t="s">
        <v>1101</v>
      </c>
      <c r="G163" s="132" t="s">
        <v>443</v>
      </c>
      <c r="H163" s="133">
        <v>2</v>
      </c>
      <c r="I163" s="134"/>
      <c r="J163" s="134">
        <f t="shared" si="20"/>
        <v>0</v>
      </c>
      <c r="K163" s="135"/>
      <c r="L163" s="28"/>
      <c r="M163" s="136" t="s">
        <v>1</v>
      </c>
      <c r="N163" s="137" t="s">
        <v>35</v>
      </c>
      <c r="O163" s="138">
        <v>0</v>
      </c>
      <c r="P163" s="138">
        <f t="shared" si="21"/>
        <v>0</v>
      </c>
      <c r="Q163" s="138">
        <v>0</v>
      </c>
      <c r="R163" s="138">
        <f t="shared" si="22"/>
        <v>0</v>
      </c>
      <c r="S163" s="138">
        <v>0</v>
      </c>
      <c r="T163" s="139">
        <f t="shared" si="23"/>
        <v>0</v>
      </c>
      <c r="AR163" s="140" t="s">
        <v>85</v>
      </c>
      <c r="AT163" s="140" t="s">
        <v>159</v>
      </c>
      <c r="AU163" s="140" t="s">
        <v>75</v>
      </c>
      <c r="AY163" s="16" t="s">
        <v>157</v>
      </c>
      <c r="BE163" s="141">
        <f t="shared" si="24"/>
        <v>0</v>
      </c>
      <c r="BF163" s="141">
        <f t="shared" si="25"/>
        <v>0</v>
      </c>
      <c r="BG163" s="141">
        <f t="shared" si="26"/>
        <v>0</v>
      </c>
      <c r="BH163" s="141">
        <f t="shared" si="27"/>
        <v>0</v>
      </c>
      <c r="BI163" s="141">
        <f t="shared" si="28"/>
        <v>0</v>
      </c>
      <c r="BJ163" s="16" t="s">
        <v>75</v>
      </c>
      <c r="BK163" s="141">
        <f t="shared" si="29"/>
        <v>0</v>
      </c>
      <c r="BL163" s="16" t="s">
        <v>85</v>
      </c>
      <c r="BM163" s="140" t="s">
        <v>368</v>
      </c>
    </row>
    <row r="164" spans="2:65" s="1" customFormat="1" ht="24.15" customHeight="1">
      <c r="B164" s="128"/>
      <c r="C164" s="129" t="s">
        <v>264</v>
      </c>
      <c r="D164" s="129" t="s">
        <v>159</v>
      </c>
      <c r="E164" s="130" t="s">
        <v>1102</v>
      </c>
      <c r="F164" s="131" t="s">
        <v>1103</v>
      </c>
      <c r="G164" s="132" t="s">
        <v>443</v>
      </c>
      <c r="H164" s="133">
        <v>185</v>
      </c>
      <c r="I164" s="134"/>
      <c r="J164" s="134">
        <f t="shared" si="20"/>
        <v>0</v>
      </c>
      <c r="K164" s="135"/>
      <c r="L164" s="28"/>
      <c r="M164" s="136" t="s">
        <v>1</v>
      </c>
      <c r="N164" s="137" t="s">
        <v>35</v>
      </c>
      <c r="O164" s="138">
        <v>0</v>
      </c>
      <c r="P164" s="138">
        <f t="shared" si="21"/>
        <v>0</v>
      </c>
      <c r="Q164" s="138">
        <v>0</v>
      </c>
      <c r="R164" s="138">
        <f t="shared" si="22"/>
        <v>0</v>
      </c>
      <c r="S164" s="138">
        <v>0</v>
      </c>
      <c r="T164" s="139">
        <f t="shared" si="23"/>
        <v>0</v>
      </c>
      <c r="AR164" s="140" t="s">
        <v>85</v>
      </c>
      <c r="AT164" s="140" t="s">
        <v>159</v>
      </c>
      <c r="AU164" s="140" t="s">
        <v>75</v>
      </c>
      <c r="AY164" s="16" t="s">
        <v>157</v>
      </c>
      <c r="BE164" s="141">
        <f t="shared" si="24"/>
        <v>0</v>
      </c>
      <c r="BF164" s="141">
        <f t="shared" si="25"/>
        <v>0</v>
      </c>
      <c r="BG164" s="141">
        <f t="shared" si="26"/>
        <v>0</v>
      </c>
      <c r="BH164" s="141">
        <f t="shared" si="27"/>
        <v>0</v>
      </c>
      <c r="BI164" s="141">
        <f t="shared" si="28"/>
        <v>0</v>
      </c>
      <c r="BJ164" s="16" t="s">
        <v>75</v>
      </c>
      <c r="BK164" s="141">
        <f t="shared" si="29"/>
        <v>0</v>
      </c>
      <c r="BL164" s="16" t="s">
        <v>85</v>
      </c>
      <c r="BM164" s="140" t="s">
        <v>373</v>
      </c>
    </row>
    <row r="165" spans="2:65" s="1" customFormat="1" ht="21.75" customHeight="1">
      <c r="B165" s="128"/>
      <c r="C165" s="129" t="s">
        <v>383</v>
      </c>
      <c r="D165" s="129" t="s">
        <v>159</v>
      </c>
      <c r="E165" s="130" t="s">
        <v>1104</v>
      </c>
      <c r="F165" s="131" t="s">
        <v>1105</v>
      </c>
      <c r="G165" s="132" t="s">
        <v>443</v>
      </c>
      <c r="H165" s="133">
        <v>15</v>
      </c>
      <c r="I165" s="134"/>
      <c r="J165" s="134">
        <f t="shared" si="20"/>
        <v>0</v>
      </c>
      <c r="K165" s="135"/>
      <c r="L165" s="28"/>
      <c r="M165" s="136" t="s">
        <v>1</v>
      </c>
      <c r="N165" s="137" t="s">
        <v>35</v>
      </c>
      <c r="O165" s="138">
        <v>0</v>
      </c>
      <c r="P165" s="138">
        <f t="shared" si="21"/>
        <v>0</v>
      </c>
      <c r="Q165" s="138">
        <v>0</v>
      </c>
      <c r="R165" s="138">
        <f t="shared" si="22"/>
        <v>0</v>
      </c>
      <c r="S165" s="138">
        <v>0</v>
      </c>
      <c r="T165" s="139">
        <f t="shared" si="23"/>
        <v>0</v>
      </c>
      <c r="AR165" s="140" t="s">
        <v>85</v>
      </c>
      <c r="AT165" s="140" t="s">
        <v>159</v>
      </c>
      <c r="AU165" s="140" t="s">
        <v>75</v>
      </c>
      <c r="AY165" s="16" t="s">
        <v>157</v>
      </c>
      <c r="BE165" s="141">
        <f t="shared" si="24"/>
        <v>0</v>
      </c>
      <c r="BF165" s="141">
        <f t="shared" si="25"/>
        <v>0</v>
      </c>
      <c r="BG165" s="141">
        <f t="shared" si="26"/>
        <v>0</v>
      </c>
      <c r="BH165" s="141">
        <f t="shared" si="27"/>
        <v>0</v>
      </c>
      <c r="BI165" s="141">
        <f t="shared" si="28"/>
        <v>0</v>
      </c>
      <c r="BJ165" s="16" t="s">
        <v>75</v>
      </c>
      <c r="BK165" s="141">
        <f t="shared" si="29"/>
        <v>0</v>
      </c>
      <c r="BL165" s="16" t="s">
        <v>85</v>
      </c>
      <c r="BM165" s="140" t="s">
        <v>379</v>
      </c>
    </row>
    <row r="166" spans="2:65" s="1" customFormat="1" ht="24.15" customHeight="1">
      <c r="B166" s="128"/>
      <c r="C166" s="129" t="s">
        <v>269</v>
      </c>
      <c r="D166" s="129" t="s">
        <v>159</v>
      </c>
      <c r="E166" s="130" t="s">
        <v>1106</v>
      </c>
      <c r="F166" s="131" t="s">
        <v>1107</v>
      </c>
      <c r="G166" s="132" t="s">
        <v>443</v>
      </c>
      <c r="H166" s="133">
        <v>18</v>
      </c>
      <c r="I166" s="134"/>
      <c r="J166" s="134">
        <f t="shared" si="20"/>
        <v>0</v>
      </c>
      <c r="K166" s="135"/>
      <c r="L166" s="28"/>
      <c r="M166" s="136" t="s">
        <v>1</v>
      </c>
      <c r="N166" s="137" t="s">
        <v>35</v>
      </c>
      <c r="O166" s="138">
        <v>0</v>
      </c>
      <c r="P166" s="138">
        <f t="shared" si="21"/>
        <v>0</v>
      </c>
      <c r="Q166" s="138">
        <v>0</v>
      </c>
      <c r="R166" s="138">
        <f t="shared" si="22"/>
        <v>0</v>
      </c>
      <c r="S166" s="138">
        <v>0</v>
      </c>
      <c r="T166" s="139">
        <f t="shared" si="23"/>
        <v>0</v>
      </c>
      <c r="AR166" s="140" t="s">
        <v>85</v>
      </c>
      <c r="AT166" s="140" t="s">
        <v>159</v>
      </c>
      <c r="AU166" s="140" t="s">
        <v>75</v>
      </c>
      <c r="AY166" s="16" t="s">
        <v>157</v>
      </c>
      <c r="BE166" s="141">
        <f t="shared" si="24"/>
        <v>0</v>
      </c>
      <c r="BF166" s="141">
        <f t="shared" si="25"/>
        <v>0</v>
      </c>
      <c r="BG166" s="141">
        <f t="shared" si="26"/>
        <v>0</v>
      </c>
      <c r="BH166" s="141">
        <f t="shared" si="27"/>
        <v>0</v>
      </c>
      <c r="BI166" s="141">
        <f t="shared" si="28"/>
        <v>0</v>
      </c>
      <c r="BJ166" s="16" t="s">
        <v>75</v>
      </c>
      <c r="BK166" s="141">
        <f t="shared" si="29"/>
        <v>0</v>
      </c>
      <c r="BL166" s="16" t="s">
        <v>85</v>
      </c>
      <c r="BM166" s="140" t="s">
        <v>382</v>
      </c>
    </row>
    <row r="167" spans="2:65" s="1" customFormat="1" ht="24.15" customHeight="1">
      <c r="B167" s="128"/>
      <c r="C167" s="129" t="s">
        <v>391</v>
      </c>
      <c r="D167" s="129" t="s">
        <v>159</v>
      </c>
      <c r="E167" s="130" t="s">
        <v>1269</v>
      </c>
      <c r="F167" s="131" t="s">
        <v>1111</v>
      </c>
      <c r="G167" s="132" t="s">
        <v>1112</v>
      </c>
      <c r="H167" s="133">
        <v>82</v>
      </c>
      <c r="I167" s="134"/>
      <c r="J167" s="134">
        <f t="shared" si="20"/>
        <v>0</v>
      </c>
      <c r="K167" s="135"/>
      <c r="L167" s="28"/>
      <c r="M167" s="136" t="s">
        <v>1</v>
      </c>
      <c r="N167" s="137" t="s">
        <v>35</v>
      </c>
      <c r="O167" s="138">
        <v>0</v>
      </c>
      <c r="P167" s="138">
        <f t="shared" si="21"/>
        <v>0</v>
      </c>
      <c r="Q167" s="138">
        <v>0</v>
      </c>
      <c r="R167" s="138">
        <f t="shared" si="22"/>
        <v>0</v>
      </c>
      <c r="S167" s="138">
        <v>0</v>
      </c>
      <c r="T167" s="139">
        <f t="shared" si="23"/>
        <v>0</v>
      </c>
      <c r="AR167" s="140" t="s">
        <v>85</v>
      </c>
      <c r="AT167" s="140" t="s">
        <v>159</v>
      </c>
      <c r="AU167" s="140" t="s">
        <v>75</v>
      </c>
      <c r="AY167" s="16" t="s">
        <v>157</v>
      </c>
      <c r="BE167" s="141">
        <f t="shared" si="24"/>
        <v>0</v>
      </c>
      <c r="BF167" s="141">
        <f t="shared" si="25"/>
        <v>0</v>
      </c>
      <c r="BG167" s="141">
        <f t="shared" si="26"/>
        <v>0</v>
      </c>
      <c r="BH167" s="141">
        <f t="shared" si="27"/>
        <v>0</v>
      </c>
      <c r="BI167" s="141">
        <f t="shared" si="28"/>
        <v>0</v>
      </c>
      <c r="BJ167" s="16" t="s">
        <v>75</v>
      </c>
      <c r="BK167" s="141">
        <f t="shared" si="29"/>
        <v>0</v>
      </c>
      <c r="BL167" s="16" t="s">
        <v>85</v>
      </c>
      <c r="BM167" s="140" t="s">
        <v>386</v>
      </c>
    </row>
    <row r="168" spans="2:65" s="1" customFormat="1" ht="21.75" customHeight="1">
      <c r="B168" s="128"/>
      <c r="C168" s="129" t="s">
        <v>276</v>
      </c>
      <c r="D168" s="129" t="s">
        <v>159</v>
      </c>
      <c r="E168" s="130" t="s">
        <v>1270</v>
      </c>
      <c r="F168" s="131" t="s">
        <v>1114</v>
      </c>
      <c r="G168" s="132" t="s">
        <v>443</v>
      </c>
      <c r="H168" s="133">
        <v>9</v>
      </c>
      <c r="I168" s="134"/>
      <c r="J168" s="134">
        <f t="shared" si="20"/>
        <v>0</v>
      </c>
      <c r="K168" s="135"/>
      <c r="L168" s="28"/>
      <c r="M168" s="136" t="s">
        <v>1</v>
      </c>
      <c r="N168" s="137" t="s">
        <v>35</v>
      </c>
      <c r="O168" s="138">
        <v>0</v>
      </c>
      <c r="P168" s="138">
        <f t="shared" si="21"/>
        <v>0</v>
      </c>
      <c r="Q168" s="138">
        <v>0</v>
      </c>
      <c r="R168" s="138">
        <f t="shared" si="22"/>
        <v>0</v>
      </c>
      <c r="S168" s="138">
        <v>0</v>
      </c>
      <c r="T168" s="139">
        <f t="shared" si="23"/>
        <v>0</v>
      </c>
      <c r="AR168" s="140" t="s">
        <v>85</v>
      </c>
      <c r="AT168" s="140" t="s">
        <v>159</v>
      </c>
      <c r="AU168" s="140" t="s">
        <v>75</v>
      </c>
      <c r="AY168" s="16" t="s">
        <v>157</v>
      </c>
      <c r="BE168" s="141">
        <f t="shared" si="24"/>
        <v>0</v>
      </c>
      <c r="BF168" s="141">
        <f t="shared" si="25"/>
        <v>0</v>
      </c>
      <c r="BG168" s="141">
        <f t="shared" si="26"/>
        <v>0</v>
      </c>
      <c r="BH168" s="141">
        <f t="shared" si="27"/>
        <v>0</v>
      </c>
      <c r="BI168" s="141">
        <f t="shared" si="28"/>
        <v>0</v>
      </c>
      <c r="BJ168" s="16" t="s">
        <v>75</v>
      </c>
      <c r="BK168" s="141">
        <f t="shared" si="29"/>
        <v>0</v>
      </c>
      <c r="BL168" s="16" t="s">
        <v>85</v>
      </c>
      <c r="BM168" s="140" t="s">
        <v>389</v>
      </c>
    </row>
    <row r="169" spans="2:65" s="1" customFormat="1" ht="24.15" customHeight="1">
      <c r="B169" s="128"/>
      <c r="C169" s="129" t="s">
        <v>399</v>
      </c>
      <c r="D169" s="129" t="s">
        <v>159</v>
      </c>
      <c r="E169" s="130" t="s">
        <v>1115</v>
      </c>
      <c r="F169" s="131" t="s">
        <v>1116</v>
      </c>
      <c r="G169" s="132" t="s">
        <v>443</v>
      </c>
      <c r="H169" s="133">
        <v>56</v>
      </c>
      <c r="I169" s="134"/>
      <c r="J169" s="134">
        <f t="shared" si="20"/>
        <v>0</v>
      </c>
      <c r="K169" s="135"/>
      <c r="L169" s="28"/>
      <c r="M169" s="136" t="s">
        <v>1</v>
      </c>
      <c r="N169" s="137" t="s">
        <v>35</v>
      </c>
      <c r="O169" s="138">
        <v>0</v>
      </c>
      <c r="P169" s="138">
        <f t="shared" si="21"/>
        <v>0</v>
      </c>
      <c r="Q169" s="138">
        <v>0</v>
      </c>
      <c r="R169" s="138">
        <f t="shared" si="22"/>
        <v>0</v>
      </c>
      <c r="S169" s="138">
        <v>0</v>
      </c>
      <c r="T169" s="139">
        <f t="shared" si="23"/>
        <v>0</v>
      </c>
      <c r="AR169" s="140" t="s">
        <v>85</v>
      </c>
      <c r="AT169" s="140" t="s">
        <v>159</v>
      </c>
      <c r="AU169" s="140" t="s">
        <v>75</v>
      </c>
      <c r="AY169" s="16" t="s">
        <v>157</v>
      </c>
      <c r="BE169" s="141">
        <f t="shared" si="24"/>
        <v>0</v>
      </c>
      <c r="BF169" s="141">
        <f t="shared" si="25"/>
        <v>0</v>
      </c>
      <c r="BG169" s="141">
        <f t="shared" si="26"/>
        <v>0</v>
      </c>
      <c r="BH169" s="141">
        <f t="shared" si="27"/>
        <v>0</v>
      </c>
      <c r="BI169" s="141">
        <f t="shared" si="28"/>
        <v>0</v>
      </c>
      <c r="BJ169" s="16" t="s">
        <v>75</v>
      </c>
      <c r="BK169" s="141">
        <f t="shared" si="29"/>
        <v>0</v>
      </c>
      <c r="BL169" s="16" t="s">
        <v>85</v>
      </c>
      <c r="BM169" s="140" t="s">
        <v>394</v>
      </c>
    </row>
    <row r="170" spans="2:65" s="1" customFormat="1" ht="16.5" customHeight="1">
      <c r="B170" s="128"/>
      <c r="C170" s="129" t="s">
        <v>280</v>
      </c>
      <c r="D170" s="129" t="s">
        <v>159</v>
      </c>
      <c r="E170" s="130" t="s">
        <v>1121</v>
      </c>
      <c r="F170" s="131" t="s">
        <v>1122</v>
      </c>
      <c r="G170" s="132" t="s">
        <v>443</v>
      </c>
      <c r="H170" s="133">
        <v>10</v>
      </c>
      <c r="I170" s="134"/>
      <c r="J170" s="134">
        <f t="shared" si="20"/>
        <v>0</v>
      </c>
      <c r="K170" s="135"/>
      <c r="L170" s="28"/>
      <c r="M170" s="136" t="s">
        <v>1</v>
      </c>
      <c r="N170" s="137" t="s">
        <v>35</v>
      </c>
      <c r="O170" s="138">
        <v>0</v>
      </c>
      <c r="P170" s="138">
        <f t="shared" si="21"/>
        <v>0</v>
      </c>
      <c r="Q170" s="138">
        <v>0</v>
      </c>
      <c r="R170" s="138">
        <f t="shared" si="22"/>
        <v>0</v>
      </c>
      <c r="S170" s="138">
        <v>0</v>
      </c>
      <c r="T170" s="139">
        <f t="shared" si="23"/>
        <v>0</v>
      </c>
      <c r="AR170" s="140" t="s">
        <v>85</v>
      </c>
      <c r="AT170" s="140" t="s">
        <v>159</v>
      </c>
      <c r="AU170" s="140" t="s">
        <v>75</v>
      </c>
      <c r="AY170" s="16" t="s">
        <v>157</v>
      </c>
      <c r="BE170" s="141">
        <f t="shared" si="24"/>
        <v>0</v>
      </c>
      <c r="BF170" s="141">
        <f t="shared" si="25"/>
        <v>0</v>
      </c>
      <c r="BG170" s="141">
        <f t="shared" si="26"/>
        <v>0</v>
      </c>
      <c r="BH170" s="141">
        <f t="shared" si="27"/>
        <v>0</v>
      </c>
      <c r="BI170" s="141">
        <f t="shared" si="28"/>
        <v>0</v>
      </c>
      <c r="BJ170" s="16" t="s">
        <v>75</v>
      </c>
      <c r="BK170" s="141">
        <f t="shared" si="29"/>
        <v>0</v>
      </c>
      <c r="BL170" s="16" t="s">
        <v>85</v>
      </c>
      <c r="BM170" s="140" t="s">
        <v>398</v>
      </c>
    </row>
    <row r="171" spans="2:65" s="1" customFormat="1" ht="16.5" customHeight="1">
      <c r="B171" s="128"/>
      <c r="C171" s="129" t="s">
        <v>409</v>
      </c>
      <c r="D171" s="129" t="s">
        <v>159</v>
      </c>
      <c r="E171" s="130" t="s">
        <v>1175</v>
      </c>
      <c r="F171" s="131" t="s">
        <v>1176</v>
      </c>
      <c r="G171" s="132" t="s">
        <v>234</v>
      </c>
      <c r="H171" s="133">
        <v>40</v>
      </c>
      <c r="I171" s="134"/>
      <c r="J171" s="134">
        <f t="shared" si="20"/>
        <v>0</v>
      </c>
      <c r="K171" s="135"/>
      <c r="L171" s="28"/>
      <c r="M171" s="136" t="s">
        <v>1</v>
      </c>
      <c r="N171" s="137" t="s">
        <v>35</v>
      </c>
      <c r="O171" s="138">
        <v>0</v>
      </c>
      <c r="P171" s="138">
        <f t="shared" si="21"/>
        <v>0</v>
      </c>
      <c r="Q171" s="138">
        <v>0</v>
      </c>
      <c r="R171" s="138">
        <f t="shared" si="22"/>
        <v>0</v>
      </c>
      <c r="S171" s="138">
        <v>0</v>
      </c>
      <c r="T171" s="139">
        <f t="shared" si="23"/>
        <v>0</v>
      </c>
      <c r="AR171" s="140" t="s">
        <v>85</v>
      </c>
      <c r="AT171" s="140" t="s">
        <v>159</v>
      </c>
      <c r="AU171" s="140" t="s">
        <v>75</v>
      </c>
      <c r="AY171" s="16" t="s">
        <v>157</v>
      </c>
      <c r="BE171" s="141">
        <f t="shared" si="24"/>
        <v>0</v>
      </c>
      <c r="BF171" s="141">
        <f t="shared" si="25"/>
        <v>0</v>
      </c>
      <c r="BG171" s="141">
        <f t="shared" si="26"/>
        <v>0</v>
      </c>
      <c r="BH171" s="141">
        <f t="shared" si="27"/>
        <v>0</v>
      </c>
      <c r="BI171" s="141">
        <f t="shared" si="28"/>
        <v>0</v>
      </c>
      <c r="BJ171" s="16" t="s">
        <v>75</v>
      </c>
      <c r="BK171" s="141">
        <f t="shared" si="29"/>
        <v>0</v>
      </c>
      <c r="BL171" s="16" t="s">
        <v>85</v>
      </c>
      <c r="BM171" s="140" t="s">
        <v>402</v>
      </c>
    </row>
    <row r="172" spans="2:65" s="1" customFormat="1" ht="16.5" customHeight="1">
      <c r="B172" s="128"/>
      <c r="C172" s="129" t="s">
        <v>285</v>
      </c>
      <c r="D172" s="129" t="s">
        <v>159</v>
      </c>
      <c r="E172" s="130" t="s">
        <v>1177</v>
      </c>
      <c r="F172" s="131" t="s">
        <v>1178</v>
      </c>
      <c r="G172" s="132" t="s">
        <v>234</v>
      </c>
      <c r="H172" s="133">
        <v>23</v>
      </c>
      <c r="I172" s="134"/>
      <c r="J172" s="134">
        <f t="shared" si="20"/>
        <v>0</v>
      </c>
      <c r="K172" s="135"/>
      <c r="L172" s="28"/>
      <c r="M172" s="136" t="s">
        <v>1</v>
      </c>
      <c r="N172" s="137" t="s">
        <v>35</v>
      </c>
      <c r="O172" s="138">
        <v>0</v>
      </c>
      <c r="P172" s="138">
        <f t="shared" si="21"/>
        <v>0</v>
      </c>
      <c r="Q172" s="138">
        <v>0</v>
      </c>
      <c r="R172" s="138">
        <f t="shared" si="22"/>
        <v>0</v>
      </c>
      <c r="S172" s="138">
        <v>0</v>
      </c>
      <c r="T172" s="139">
        <f t="shared" si="23"/>
        <v>0</v>
      </c>
      <c r="AR172" s="140" t="s">
        <v>85</v>
      </c>
      <c r="AT172" s="140" t="s">
        <v>159</v>
      </c>
      <c r="AU172" s="140" t="s">
        <v>75</v>
      </c>
      <c r="AY172" s="16" t="s">
        <v>157</v>
      </c>
      <c r="BE172" s="141">
        <f t="shared" si="24"/>
        <v>0</v>
      </c>
      <c r="BF172" s="141">
        <f t="shared" si="25"/>
        <v>0</v>
      </c>
      <c r="BG172" s="141">
        <f t="shared" si="26"/>
        <v>0</v>
      </c>
      <c r="BH172" s="141">
        <f t="shared" si="27"/>
        <v>0</v>
      </c>
      <c r="BI172" s="141">
        <f t="shared" si="28"/>
        <v>0</v>
      </c>
      <c r="BJ172" s="16" t="s">
        <v>75</v>
      </c>
      <c r="BK172" s="141">
        <f t="shared" si="29"/>
        <v>0</v>
      </c>
      <c r="BL172" s="16" t="s">
        <v>85</v>
      </c>
      <c r="BM172" s="140" t="s">
        <v>405</v>
      </c>
    </row>
    <row r="173" spans="2:65" s="1" customFormat="1" ht="16.5" customHeight="1">
      <c r="B173" s="128"/>
      <c r="C173" s="129" t="s">
        <v>418</v>
      </c>
      <c r="D173" s="129" t="s">
        <v>159</v>
      </c>
      <c r="E173" s="130" t="s">
        <v>1179</v>
      </c>
      <c r="F173" s="131" t="s">
        <v>1180</v>
      </c>
      <c r="G173" s="132" t="s">
        <v>234</v>
      </c>
      <c r="H173" s="133">
        <v>34</v>
      </c>
      <c r="I173" s="134"/>
      <c r="J173" s="134">
        <f t="shared" si="20"/>
        <v>0</v>
      </c>
      <c r="K173" s="135"/>
      <c r="L173" s="28"/>
      <c r="M173" s="136" t="s">
        <v>1</v>
      </c>
      <c r="N173" s="137" t="s">
        <v>35</v>
      </c>
      <c r="O173" s="138">
        <v>0</v>
      </c>
      <c r="P173" s="138">
        <f t="shared" si="21"/>
        <v>0</v>
      </c>
      <c r="Q173" s="138">
        <v>0</v>
      </c>
      <c r="R173" s="138">
        <f t="shared" si="22"/>
        <v>0</v>
      </c>
      <c r="S173" s="138">
        <v>0</v>
      </c>
      <c r="T173" s="139">
        <f t="shared" si="23"/>
        <v>0</v>
      </c>
      <c r="AR173" s="140" t="s">
        <v>85</v>
      </c>
      <c r="AT173" s="140" t="s">
        <v>159</v>
      </c>
      <c r="AU173" s="140" t="s">
        <v>75</v>
      </c>
      <c r="AY173" s="16" t="s">
        <v>157</v>
      </c>
      <c r="BE173" s="141">
        <f t="shared" si="24"/>
        <v>0</v>
      </c>
      <c r="BF173" s="141">
        <f t="shared" si="25"/>
        <v>0</v>
      </c>
      <c r="BG173" s="141">
        <f t="shared" si="26"/>
        <v>0</v>
      </c>
      <c r="BH173" s="141">
        <f t="shared" si="27"/>
        <v>0</v>
      </c>
      <c r="BI173" s="141">
        <f t="shared" si="28"/>
        <v>0</v>
      </c>
      <c r="BJ173" s="16" t="s">
        <v>75</v>
      </c>
      <c r="BK173" s="141">
        <f t="shared" si="29"/>
        <v>0</v>
      </c>
      <c r="BL173" s="16" t="s">
        <v>85</v>
      </c>
      <c r="BM173" s="140" t="s">
        <v>412</v>
      </c>
    </row>
    <row r="174" spans="2:65" s="1" customFormat="1" ht="16.5" customHeight="1">
      <c r="B174" s="128"/>
      <c r="C174" s="129" t="s">
        <v>291</v>
      </c>
      <c r="D174" s="129" t="s">
        <v>159</v>
      </c>
      <c r="E174" s="130" t="s">
        <v>1181</v>
      </c>
      <c r="F174" s="131" t="s">
        <v>1182</v>
      </c>
      <c r="G174" s="132" t="s">
        <v>443</v>
      </c>
      <c r="H174" s="133">
        <v>66</v>
      </c>
      <c r="I174" s="134"/>
      <c r="J174" s="134">
        <f t="shared" si="20"/>
        <v>0</v>
      </c>
      <c r="K174" s="135"/>
      <c r="L174" s="28"/>
      <c r="M174" s="136" t="s">
        <v>1</v>
      </c>
      <c r="N174" s="137" t="s">
        <v>35</v>
      </c>
      <c r="O174" s="138">
        <v>0</v>
      </c>
      <c r="P174" s="138">
        <f t="shared" si="21"/>
        <v>0</v>
      </c>
      <c r="Q174" s="138">
        <v>0</v>
      </c>
      <c r="R174" s="138">
        <f t="shared" si="22"/>
        <v>0</v>
      </c>
      <c r="S174" s="138">
        <v>0</v>
      </c>
      <c r="T174" s="139">
        <f t="shared" si="23"/>
        <v>0</v>
      </c>
      <c r="AR174" s="140" t="s">
        <v>85</v>
      </c>
      <c r="AT174" s="140" t="s">
        <v>159</v>
      </c>
      <c r="AU174" s="140" t="s">
        <v>75</v>
      </c>
      <c r="AY174" s="16" t="s">
        <v>157</v>
      </c>
      <c r="BE174" s="141">
        <f t="shared" si="24"/>
        <v>0</v>
      </c>
      <c r="BF174" s="141">
        <f t="shared" si="25"/>
        <v>0</v>
      </c>
      <c r="BG174" s="141">
        <f t="shared" si="26"/>
        <v>0</v>
      </c>
      <c r="BH174" s="141">
        <f t="shared" si="27"/>
        <v>0</v>
      </c>
      <c r="BI174" s="141">
        <f t="shared" si="28"/>
        <v>0</v>
      </c>
      <c r="BJ174" s="16" t="s">
        <v>75</v>
      </c>
      <c r="BK174" s="141">
        <f t="shared" si="29"/>
        <v>0</v>
      </c>
      <c r="BL174" s="16" t="s">
        <v>85</v>
      </c>
      <c r="BM174" s="140" t="s">
        <v>417</v>
      </c>
    </row>
    <row r="175" spans="2:65" s="1" customFormat="1" ht="16.5" customHeight="1">
      <c r="B175" s="128"/>
      <c r="C175" s="129" t="s">
        <v>426</v>
      </c>
      <c r="D175" s="129" t="s">
        <v>159</v>
      </c>
      <c r="E175" s="130" t="s">
        <v>1183</v>
      </c>
      <c r="F175" s="131" t="s">
        <v>1184</v>
      </c>
      <c r="G175" s="132" t="s">
        <v>443</v>
      </c>
      <c r="H175" s="133">
        <v>36</v>
      </c>
      <c r="I175" s="134"/>
      <c r="J175" s="134">
        <f t="shared" si="20"/>
        <v>0</v>
      </c>
      <c r="K175" s="135"/>
      <c r="L175" s="28"/>
      <c r="M175" s="136" t="s">
        <v>1</v>
      </c>
      <c r="N175" s="137" t="s">
        <v>35</v>
      </c>
      <c r="O175" s="138">
        <v>0</v>
      </c>
      <c r="P175" s="138">
        <f t="shared" si="21"/>
        <v>0</v>
      </c>
      <c r="Q175" s="138">
        <v>0</v>
      </c>
      <c r="R175" s="138">
        <f t="shared" si="22"/>
        <v>0</v>
      </c>
      <c r="S175" s="138">
        <v>0</v>
      </c>
      <c r="T175" s="139">
        <f t="shared" si="23"/>
        <v>0</v>
      </c>
      <c r="AR175" s="140" t="s">
        <v>85</v>
      </c>
      <c r="AT175" s="140" t="s">
        <v>159</v>
      </c>
      <c r="AU175" s="140" t="s">
        <v>75</v>
      </c>
      <c r="AY175" s="16" t="s">
        <v>157</v>
      </c>
      <c r="BE175" s="141">
        <f t="shared" si="24"/>
        <v>0</v>
      </c>
      <c r="BF175" s="141">
        <f t="shared" si="25"/>
        <v>0</v>
      </c>
      <c r="BG175" s="141">
        <f t="shared" si="26"/>
        <v>0</v>
      </c>
      <c r="BH175" s="141">
        <f t="shared" si="27"/>
        <v>0</v>
      </c>
      <c r="BI175" s="141">
        <f t="shared" si="28"/>
        <v>0</v>
      </c>
      <c r="BJ175" s="16" t="s">
        <v>75</v>
      </c>
      <c r="BK175" s="141">
        <f t="shared" si="29"/>
        <v>0</v>
      </c>
      <c r="BL175" s="16" t="s">
        <v>85</v>
      </c>
      <c r="BM175" s="140" t="s">
        <v>421</v>
      </c>
    </row>
    <row r="176" spans="2:65" s="1" customFormat="1" ht="16.5" customHeight="1">
      <c r="B176" s="128"/>
      <c r="C176" s="129" t="s">
        <v>294</v>
      </c>
      <c r="D176" s="129" t="s">
        <v>159</v>
      </c>
      <c r="E176" s="130" t="s">
        <v>1185</v>
      </c>
      <c r="F176" s="131" t="s">
        <v>1186</v>
      </c>
      <c r="G176" s="132" t="s">
        <v>443</v>
      </c>
      <c r="H176" s="133">
        <v>28</v>
      </c>
      <c r="I176" s="134"/>
      <c r="J176" s="134">
        <f t="shared" si="20"/>
        <v>0</v>
      </c>
      <c r="K176" s="135"/>
      <c r="L176" s="28"/>
      <c r="M176" s="136" t="s">
        <v>1</v>
      </c>
      <c r="N176" s="137" t="s">
        <v>35</v>
      </c>
      <c r="O176" s="138">
        <v>0</v>
      </c>
      <c r="P176" s="138">
        <f t="shared" si="21"/>
        <v>0</v>
      </c>
      <c r="Q176" s="138">
        <v>0</v>
      </c>
      <c r="R176" s="138">
        <f t="shared" si="22"/>
        <v>0</v>
      </c>
      <c r="S176" s="138">
        <v>0</v>
      </c>
      <c r="T176" s="139">
        <f t="shared" si="23"/>
        <v>0</v>
      </c>
      <c r="AR176" s="140" t="s">
        <v>85</v>
      </c>
      <c r="AT176" s="140" t="s">
        <v>159</v>
      </c>
      <c r="AU176" s="140" t="s">
        <v>75</v>
      </c>
      <c r="AY176" s="16" t="s">
        <v>157</v>
      </c>
      <c r="BE176" s="141">
        <f t="shared" si="24"/>
        <v>0</v>
      </c>
      <c r="BF176" s="141">
        <f t="shared" si="25"/>
        <v>0</v>
      </c>
      <c r="BG176" s="141">
        <f t="shared" si="26"/>
        <v>0</v>
      </c>
      <c r="BH176" s="141">
        <f t="shared" si="27"/>
        <v>0</v>
      </c>
      <c r="BI176" s="141">
        <f t="shared" si="28"/>
        <v>0</v>
      </c>
      <c r="BJ176" s="16" t="s">
        <v>75</v>
      </c>
      <c r="BK176" s="141">
        <f t="shared" si="29"/>
        <v>0</v>
      </c>
      <c r="BL176" s="16" t="s">
        <v>85</v>
      </c>
      <c r="BM176" s="140" t="s">
        <v>424</v>
      </c>
    </row>
    <row r="177" spans="2:65" s="1" customFormat="1" ht="24.15" customHeight="1">
      <c r="B177" s="128"/>
      <c r="C177" s="129" t="s">
        <v>433</v>
      </c>
      <c r="D177" s="129" t="s">
        <v>159</v>
      </c>
      <c r="E177" s="130" t="s">
        <v>1187</v>
      </c>
      <c r="F177" s="131" t="s">
        <v>1188</v>
      </c>
      <c r="G177" s="132" t="s">
        <v>443</v>
      </c>
      <c r="H177" s="133">
        <v>38</v>
      </c>
      <c r="I177" s="134"/>
      <c r="J177" s="134">
        <f t="shared" si="20"/>
        <v>0</v>
      </c>
      <c r="K177" s="135"/>
      <c r="L177" s="28"/>
      <c r="M177" s="136" t="s">
        <v>1</v>
      </c>
      <c r="N177" s="137" t="s">
        <v>35</v>
      </c>
      <c r="O177" s="138">
        <v>0</v>
      </c>
      <c r="P177" s="138">
        <f t="shared" si="21"/>
        <v>0</v>
      </c>
      <c r="Q177" s="138">
        <v>0</v>
      </c>
      <c r="R177" s="138">
        <f t="shared" si="22"/>
        <v>0</v>
      </c>
      <c r="S177" s="138">
        <v>0</v>
      </c>
      <c r="T177" s="139">
        <f t="shared" si="23"/>
        <v>0</v>
      </c>
      <c r="AR177" s="140" t="s">
        <v>85</v>
      </c>
      <c r="AT177" s="140" t="s">
        <v>159</v>
      </c>
      <c r="AU177" s="140" t="s">
        <v>75</v>
      </c>
      <c r="AY177" s="16" t="s">
        <v>157</v>
      </c>
      <c r="BE177" s="141">
        <f t="shared" si="24"/>
        <v>0</v>
      </c>
      <c r="BF177" s="141">
        <f t="shared" si="25"/>
        <v>0</v>
      </c>
      <c r="BG177" s="141">
        <f t="shared" si="26"/>
        <v>0</v>
      </c>
      <c r="BH177" s="141">
        <f t="shared" si="27"/>
        <v>0</v>
      </c>
      <c r="BI177" s="141">
        <f t="shared" si="28"/>
        <v>0</v>
      </c>
      <c r="BJ177" s="16" t="s">
        <v>75</v>
      </c>
      <c r="BK177" s="141">
        <f t="shared" si="29"/>
        <v>0</v>
      </c>
      <c r="BL177" s="16" t="s">
        <v>85</v>
      </c>
      <c r="BM177" s="140" t="s">
        <v>429</v>
      </c>
    </row>
    <row r="178" spans="2:65" s="1" customFormat="1" ht="16.5" customHeight="1">
      <c r="B178" s="128"/>
      <c r="C178" s="129" t="s">
        <v>300</v>
      </c>
      <c r="D178" s="129" t="s">
        <v>159</v>
      </c>
      <c r="E178" s="130" t="s">
        <v>1189</v>
      </c>
      <c r="F178" s="131" t="s">
        <v>1190</v>
      </c>
      <c r="G178" s="132" t="s">
        <v>443</v>
      </c>
      <c r="H178" s="133">
        <v>160</v>
      </c>
      <c r="I178" s="134"/>
      <c r="J178" s="134">
        <f t="shared" si="20"/>
        <v>0</v>
      </c>
      <c r="K178" s="135"/>
      <c r="L178" s="28"/>
      <c r="M178" s="136" t="s">
        <v>1</v>
      </c>
      <c r="N178" s="137" t="s">
        <v>35</v>
      </c>
      <c r="O178" s="138">
        <v>0</v>
      </c>
      <c r="P178" s="138">
        <f t="shared" si="21"/>
        <v>0</v>
      </c>
      <c r="Q178" s="138">
        <v>0</v>
      </c>
      <c r="R178" s="138">
        <f t="shared" si="22"/>
        <v>0</v>
      </c>
      <c r="S178" s="138">
        <v>0</v>
      </c>
      <c r="T178" s="139">
        <f t="shared" si="23"/>
        <v>0</v>
      </c>
      <c r="AR178" s="140" t="s">
        <v>85</v>
      </c>
      <c r="AT178" s="140" t="s">
        <v>159</v>
      </c>
      <c r="AU178" s="140" t="s">
        <v>75</v>
      </c>
      <c r="AY178" s="16" t="s">
        <v>157</v>
      </c>
      <c r="BE178" s="141">
        <f t="shared" si="24"/>
        <v>0</v>
      </c>
      <c r="BF178" s="141">
        <f t="shared" si="25"/>
        <v>0</v>
      </c>
      <c r="BG178" s="141">
        <f t="shared" si="26"/>
        <v>0</v>
      </c>
      <c r="BH178" s="141">
        <f t="shared" si="27"/>
        <v>0</v>
      </c>
      <c r="BI178" s="141">
        <f t="shared" si="28"/>
        <v>0</v>
      </c>
      <c r="BJ178" s="16" t="s">
        <v>75</v>
      </c>
      <c r="BK178" s="141">
        <f t="shared" si="29"/>
        <v>0</v>
      </c>
      <c r="BL178" s="16" t="s">
        <v>85</v>
      </c>
      <c r="BM178" s="140" t="s">
        <v>432</v>
      </c>
    </row>
    <row r="179" spans="2:65" s="1" customFormat="1" ht="16.5" customHeight="1">
      <c r="B179" s="128"/>
      <c r="C179" s="129" t="s">
        <v>445</v>
      </c>
      <c r="D179" s="129" t="s">
        <v>159</v>
      </c>
      <c r="E179" s="130" t="s">
        <v>1191</v>
      </c>
      <c r="F179" s="131" t="s">
        <v>1192</v>
      </c>
      <c r="G179" s="132" t="s">
        <v>443</v>
      </c>
      <c r="H179" s="133">
        <v>186</v>
      </c>
      <c r="I179" s="134"/>
      <c r="J179" s="134">
        <f t="shared" si="20"/>
        <v>0</v>
      </c>
      <c r="K179" s="135"/>
      <c r="L179" s="28"/>
      <c r="M179" s="136" t="s">
        <v>1</v>
      </c>
      <c r="N179" s="137" t="s">
        <v>35</v>
      </c>
      <c r="O179" s="138">
        <v>0</v>
      </c>
      <c r="P179" s="138">
        <f t="shared" si="21"/>
        <v>0</v>
      </c>
      <c r="Q179" s="138">
        <v>0</v>
      </c>
      <c r="R179" s="138">
        <f t="shared" si="22"/>
        <v>0</v>
      </c>
      <c r="S179" s="138">
        <v>0</v>
      </c>
      <c r="T179" s="139">
        <f t="shared" si="23"/>
        <v>0</v>
      </c>
      <c r="AR179" s="140" t="s">
        <v>85</v>
      </c>
      <c r="AT179" s="140" t="s">
        <v>159</v>
      </c>
      <c r="AU179" s="140" t="s">
        <v>75</v>
      </c>
      <c r="AY179" s="16" t="s">
        <v>157</v>
      </c>
      <c r="BE179" s="141">
        <f t="shared" si="24"/>
        <v>0</v>
      </c>
      <c r="BF179" s="141">
        <f t="shared" si="25"/>
        <v>0</v>
      </c>
      <c r="BG179" s="141">
        <f t="shared" si="26"/>
        <v>0</v>
      </c>
      <c r="BH179" s="141">
        <f t="shared" si="27"/>
        <v>0</v>
      </c>
      <c r="BI179" s="141">
        <f t="shared" si="28"/>
        <v>0</v>
      </c>
      <c r="BJ179" s="16" t="s">
        <v>75</v>
      </c>
      <c r="BK179" s="141">
        <f t="shared" si="29"/>
        <v>0</v>
      </c>
      <c r="BL179" s="16" t="s">
        <v>85</v>
      </c>
      <c r="BM179" s="140" t="s">
        <v>436</v>
      </c>
    </row>
    <row r="180" spans="2:65" s="1" customFormat="1" ht="16.5" customHeight="1">
      <c r="B180" s="128"/>
      <c r="C180" s="129" t="s">
        <v>303</v>
      </c>
      <c r="D180" s="129" t="s">
        <v>159</v>
      </c>
      <c r="E180" s="130" t="s">
        <v>1271</v>
      </c>
      <c r="F180" s="131" t="s">
        <v>1197</v>
      </c>
      <c r="G180" s="132" t="s">
        <v>443</v>
      </c>
      <c r="H180" s="133">
        <v>1</v>
      </c>
      <c r="I180" s="134"/>
      <c r="J180" s="134">
        <f t="shared" si="20"/>
        <v>0</v>
      </c>
      <c r="K180" s="135"/>
      <c r="L180" s="28"/>
      <c r="M180" s="136" t="s">
        <v>1</v>
      </c>
      <c r="N180" s="137" t="s">
        <v>35</v>
      </c>
      <c r="O180" s="138">
        <v>0</v>
      </c>
      <c r="P180" s="138">
        <f t="shared" si="21"/>
        <v>0</v>
      </c>
      <c r="Q180" s="138">
        <v>0</v>
      </c>
      <c r="R180" s="138">
        <f t="shared" si="22"/>
        <v>0</v>
      </c>
      <c r="S180" s="138">
        <v>0</v>
      </c>
      <c r="T180" s="139">
        <f t="shared" si="23"/>
        <v>0</v>
      </c>
      <c r="AR180" s="140" t="s">
        <v>85</v>
      </c>
      <c r="AT180" s="140" t="s">
        <v>159</v>
      </c>
      <c r="AU180" s="140" t="s">
        <v>75</v>
      </c>
      <c r="AY180" s="16" t="s">
        <v>157</v>
      </c>
      <c r="BE180" s="141">
        <f t="shared" si="24"/>
        <v>0</v>
      </c>
      <c r="BF180" s="141">
        <f t="shared" si="25"/>
        <v>0</v>
      </c>
      <c r="BG180" s="141">
        <f t="shared" si="26"/>
        <v>0</v>
      </c>
      <c r="BH180" s="141">
        <f t="shared" si="27"/>
        <v>0</v>
      </c>
      <c r="BI180" s="141">
        <f t="shared" si="28"/>
        <v>0</v>
      </c>
      <c r="BJ180" s="16" t="s">
        <v>75</v>
      </c>
      <c r="BK180" s="141">
        <f t="shared" si="29"/>
        <v>0</v>
      </c>
      <c r="BL180" s="16" t="s">
        <v>85</v>
      </c>
      <c r="BM180" s="140" t="s">
        <v>444</v>
      </c>
    </row>
    <row r="181" spans="2:65" s="1" customFormat="1" ht="16.5" customHeight="1">
      <c r="B181" s="128"/>
      <c r="C181" s="129" t="s">
        <v>454</v>
      </c>
      <c r="D181" s="129" t="s">
        <v>159</v>
      </c>
      <c r="E181" s="130" t="s">
        <v>1272</v>
      </c>
      <c r="F181" s="131" t="s">
        <v>1043</v>
      </c>
      <c r="G181" s="132" t="s">
        <v>356</v>
      </c>
      <c r="H181" s="133">
        <v>5</v>
      </c>
      <c r="I181" s="134"/>
      <c r="J181" s="134">
        <f t="shared" si="20"/>
        <v>0</v>
      </c>
      <c r="K181" s="135"/>
      <c r="L181" s="28"/>
      <c r="M181" s="136" t="s">
        <v>1</v>
      </c>
      <c r="N181" s="137" t="s">
        <v>35</v>
      </c>
      <c r="O181" s="138">
        <v>0</v>
      </c>
      <c r="P181" s="138">
        <f t="shared" si="21"/>
        <v>0</v>
      </c>
      <c r="Q181" s="138">
        <v>0</v>
      </c>
      <c r="R181" s="138">
        <f t="shared" si="22"/>
        <v>0</v>
      </c>
      <c r="S181" s="138">
        <v>0</v>
      </c>
      <c r="T181" s="139">
        <f t="shared" si="23"/>
        <v>0</v>
      </c>
      <c r="AR181" s="140" t="s">
        <v>85</v>
      </c>
      <c r="AT181" s="140" t="s">
        <v>159</v>
      </c>
      <c r="AU181" s="140" t="s">
        <v>75</v>
      </c>
      <c r="AY181" s="16" t="s">
        <v>157</v>
      </c>
      <c r="BE181" s="141">
        <f t="shared" si="24"/>
        <v>0</v>
      </c>
      <c r="BF181" s="141">
        <f t="shared" si="25"/>
        <v>0</v>
      </c>
      <c r="BG181" s="141">
        <f t="shared" si="26"/>
        <v>0</v>
      </c>
      <c r="BH181" s="141">
        <f t="shared" si="27"/>
        <v>0</v>
      </c>
      <c r="BI181" s="141">
        <f t="shared" si="28"/>
        <v>0</v>
      </c>
      <c r="BJ181" s="16" t="s">
        <v>75</v>
      </c>
      <c r="BK181" s="141">
        <f t="shared" si="29"/>
        <v>0</v>
      </c>
      <c r="BL181" s="16" t="s">
        <v>85</v>
      </c>
      <c r="BM181" s="140" t="s">
        <v>448</v>
      </c>
    </row>
    <row r="182" spans="2:65" s="1" customFormat="1" ht="16.5" customHeight="1">
      <c r="B182" s="128"/>
      <c r="C182" s="129" t="s">
        <v>310</v>
      </c>
      <c r="D182" s="129" t="s">
        <v>159</v>
      </c>
      <c r="E182" s="130" t="s">
        <v>1199</v>
      </c>
      <c r="F182" s="131" t="s">
        <v>1200</v>
      </c>
      <c r="G182" s="132" t="s">
        <v>833</v>
      </c>
      <c r="H182" s="133">
        <v>1</v>
      </c>
      <c r="I182" s="134"/>
      <c r="J182" s="134">
        <f t="shared" si="20"/>
        <v>0</v>
      </c>
      <c r="K182" s="135"/>
      <c r="L182" s="28"/>
      <c r="M182" s="173" t="s">
        <v>1</v>
      </c>
      <c r="N182" s="174" t="s">
        <v>35</v>
      </c>
      <c r="O182" s="175">
        <v>0</v>
      </c>
      <c r="P182" s="175">
        <f t="shared" si="21"/>
        <v>0</v>
      </c>
      <c r="Q182" s="175">
        <v>0</v>
      </c>
      <c r="R182" s="175">
        <f t="shared" si="22"/>
        <v>0</v>
      </c>
      <c r="S182" s="175">
        <v>0</v>
      </c>
      <c r="T182" s="176">
        <f t="shared" si="23"/>
        <v>0</v>
      </c>
      <c r="AR182" s="140" t="s">
        <v>85</v>
      </c>
      <c r="AT182" s="140" t="s">
        <v>159</v>
      </c>
      <c r="AU182" s="140" t="s">
        <v>75</v>
      </c>
      <c r="AY182" s="16" t="s">
        <v>157</v>
      </c>
      <c r="BE182" s="141">
        <f t="shared" si="24"/>
        <v>0</v>
      </c>
      <c r="BF182" s="141">
        <f t="shared" si="25"/>
        <v>0</v>
      </c>
      <c r="BG182" s="141">
        <f t="shared" si="26"/>
        <v>0</v>
      </c>
      <c r="BH182" s="141">
        <f t="shared" si="27"/>
        <v>0</v>
      </c>
      <c r="BI182" s="141">
        <f t="shared" si="28"/>
        <v>0</v>
      </c>
      <c r="BJ182" s="16" t="s">
        <v>75</v>
      </c>
      <c r="BK182" s="141">
        <f t="shared" si="29"/>
        <v>0</v>
      </c>
      <c r="BL182" s="16" t="s">
        <v>85</v>
      </c>
      <c r="BM182" s="140" t="s">
        <v>453</v>
      </c>
    </row>
    <row r="183" spans="2:65" s="1" customFormat="1" ht="6.9" customHeight="1">
      <c r="B183" s="40"/>
      <c r="C183" s="41"/>
      <c r="D183" s="41"/>
      <c r="E183" s="41"/>
      <c r="F183" s="41"/>
      <c r="G183" s="41"/>
      <c r="H183" s="41"/>
      <c r="I183" s="41"/>
      <c r="J183" s="41"/>
      <c r="K183" s="41"/>
      <c r="L183" s="28"/>
    </row>
  </sheetData>
  <autoFilter ref="C118:K182" xr:uid="{00000000-0009-0000-0000-000005000000}"/>
  <mergeCells count="9">
    <mergeCell ref="E87:H87"/>
    <mergeCell ref="E109:H109"/>
    <mergeCell ref="E111:H111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2:BM138"/>
  <sheetViews>
    <sheetView showGridLines="0" topLeftCell="A137" workbookViewId="0">
      <selection activeCell="I137" sqref="I137"/>
    </sheetView>
  </sheetViews>
  <sheetFormatPr defaultRowHeight="10.199999999999999"/>
  <cols>
    <col min="1" max="1" width="8.28515625" customWidth="1"/>
    <col min="2" max="2" width="1.140625" customWidth="1"/>
    <col min="3" max="3" width="4.140625" customWidth="1"/>
    <col min="4" max="4" width="4.28515625" customWidth="1"/>
    <col min="5" max="5" width="17.140625" customWidth="1"/>
    <col min="6" max="6" width="50.85546875" customWidth="1"/>
    <col min="7" max="7" width="7.42578125" customWidth="1"/>
    <col min="8" max="8" width="14" customWidth="1"/>
    <col min="9" max="9" width="15.85546875" customWidth="1"/>
    <col min="10" max="10" width="22.28515625" customWidth="1"/>
    <col min="11" max="11" width="22.28515625" hidden="1" customWidth="1"/>
    <col min="12" max="12" width="9.28515625" customWidth="1"/>
    <col min="13" max="13" width="10.85546875" hidden="1" customWidth="1"/>
    <col min="14" max="14" width="9.28515625" hidden="1"/>
    <col min="15" max="20" width="14.140625" hidden="1" customWidth="1"/>
    <col min="21" max="21" width="16.28515625" hidden="1" customWidth="1"/>
    <col min="22" max="22" width="12.28515625" customWidth="1"/>
    <col min="23" max="23" width="16.28515625" customWidth="1"/>
    <col min="24" max="24" width="12.28515625" customWidth="1"/>
    <col min="25" max="25" width="15" customWidth="1"/>
    <col min="26" max="26" width="11" customWidth="1"/>
    <col min="27" max="27" width="15" customWidth="1"/>
    <col min="28" max="28" width="16.28515625" customWidth="1"/>
    <col min="29" max="29" width="11" customWidth="1"/>
    <col min="30" max="30" width="15" customWidth="1"/>
    <col min="31" max="31" width="16.28515625" customWidth="1"/>
    <col min="44" max="65" width="9.28515625" hidden="1"/>
  </cols>
  <sheetData>
    <row r="2" spans="2:46" ht="36.9" customHeight="1">
      <c r="L2" s="184" t="s">
        <v>5</v>
      </c>
      <c r="M2" s="185"/>
      <c r="N2" s="185"/>
      <c r="O2" s="185"/>
      <c r="P2" s="185"/>
      <c r="Q2" s="185"/>
      <c r="R2" s="185"/>
      <c r="S2" s="185"/>
      <c r="T2" s="185"/>
      <c r="U2" s="185"/>
      <c r="V2" s="185"/>
      <c r="AT2" s="16" t="s">
        <v>93</v>
      </c>
    </row>
    <row r="3" spans="2:46" ht="6.9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  <c r="AT3" s="16" t="s">
        <v>79</v>
      </c>
    </row>
    <row r="4" spans="2:46" ht="24.9" customHeight="1">
      <c r="B4" s="19"/>
      <c r="D4" s="20" t="s">
        <v>112</v>
      </c>
      <c r="L4" s="19"/>
      <c r="M4" s="84" t="s">
        <v>10</v>
      </c>
      <c r="AT4" s="16" t="s">
        <v>3</v>
      </c>
    </row>
    <row r="5" spans="2:46" ht="6.9" customHeight="1">
      <c r="B5" s="19"/>
      <c r="L5" s="19"/>
    </row>
    <row r="6" spans="2:46" ht="12" customHeight="1">
      <c r="B6" s="19"/>
      <c r="D6" s="25" t="s">
        <v>14</v>
      </c>
      <c r="L6" s="19"/>
    </row>
    <row r="7" spans="2:46" ht="26.25" customHeight="1">
      <c r="B7" s="19"/>
      <c r="E7" s="212" t="str">
        <f>'Rekapitulace stavby'!K6</f>
        <v xml:space="preserve"> Kulturní a kreativní centrum Kbely, Mladoboleslavská 1116, Praha 19 Kbely</v>
      </c>
      <c r="F7" s="213"/>
      <c r="G7" s="213"/>
      <c r="H7" s="213"/>
      <c r="L7" s="19"/>
    </row>
    <row r="8" spans="2:46" s="1" customFormat="1" ht="12" customHeight="1">
      <c r="B8" s="28"/>
      <c r="D8" s="25" t="s">
        <v>113</v>
      </c>
      <c r="L8" s="28"/>
    </row>
    <row r="9" spans="2:46" s="1" customFormat="1" ht="16.5" customHeight="1">
      <c r="B9" s="28"/>
      <c r="E9" s="204" t="s">
        <v>1273</v>
      </c>
      <c r="F9" s="211"/>
      <c r="G9" s="211"/>
      <c r="H9" s="211"/>
      <c r="L9" s="28"/>
    </row>
    <row r="10" spans="2:46" s="1" customFormat="1">
      <c r="B10" s="28"/>
      <c r="L10" s="28"/>
    </row>
    <row r="11" spans="2:46" s="1" customFormat="1" ht="12" customHeight="1">
      <c r="B11" s="28"/>
      <c r="D11" s="25" t="s">
        <v>16</v>
      </c>
      <c r="F11" s="23" t="s">
        <v>1</v>
      </c>
      <c r="I11" s="25" t="s">
        <v>17</v>
      </c>
      <c r="J11" s="23" t="s">
        <v>1</v>
      </c>
      <c r="L11" s="28"/>
    </row>
    <row r="12" spans="2:46" s="1" customFormat="1" ht="12" customHeight="1">
      <c r="B12" s="28"/>
      <c r="D12" s="25" t="s">
        <v>18</v>
      </c>
      <c r="F12" s="23" t="s">
        <v>19</v>
      </c>
      <c r="I12" s="25" t="s">
        <v>20</v>
      </c>
      <c r="J12" s="48" t="str">
        <f>'Rekapitulace stavby'!AN8</f>
        <v>26. 8. 2024</v>
      </c>
      <c r="L12" s="28"/>
    </row>
    <row r="13" spans="2:46" s="1" customFormat="1" ht="10.8" customHeight="1">
      <c r="B13" s="28"/>
      <c r="L13" s="28"/>
    </row>
    <row r="14" spans="2:46" s="1" customFormat="1" ht="12" customHeight="1">
      <c r="B14" s="28"/>
      <c r="D14" s="25" t="s">
        <v>22</v>
      </c>
      <c r="I14" s="25" t="s">
        <v>23</v>
      </c>
      <c r="J14" s="23" t="str">
        <f>IF('Rekapitulace stavby'!AN10="","",'Rekapitulace stavby'!AN10)</f>
        <v/>
      </c>
      <c r="L14" s="28"/>
    </row>
    <row r="15" spans="2:46" s="1" customFormat="1" ht="18" customHeight="1">
      <c r="B15" s="28"/>
      <c r="E15" s="23" t="str">
        <f>IF('Rekapitulace stavby'!E11="","",'Rekapitulace stavby'!E11)</f>
        <v xml:space="preserve"> </v>
      </c>
      <c r="I15" s="25" t="s">
        <v>24</v>
      </c>
      <c r="J15" s="23" t="str">
        <f>IF('Rekapitulace stavby'!AN11="","",'Rekapitulace stavby'!AN11)</f>
        <v/>
      </c>
      <c r="L15" s="28"/>
    </row>
    <row r="16" spans="2:46" s="1" customFormat="1" ht="6.9" customHeight="1">
      <c r="B16" s="28"/>
      <c r="L16" s="28"/>
    </row>
    <row r="17" spans="2:12" s="1" customFormat="1" ht="12" customHeight="1">
      <c r="B17" s="28"/>
      <c r="D17" s="25" t="s">
        <v>25</v>
      </c>
      <c r="I17" s="25" t="s">
        <v>23</v>
      </c>
      <c r="J17" s="23" t="str">
        <f>'Rekapitulace stavby'!AN13</f>
        <v/>
      </c>
      <c r="L17" s="28"/>
    </row>
    <row r="18" spans="2:12" s="1" customFormat="1" ht="18" customHeight="1">
      <c r="B18" s="28"/>
      <c r="E18" s="198" t="str">
        <f>'Rekapitulace stavby'!E14</f>
        <v xml:space="preserve"> </v>
      </c>
      <c r="F18" s="198"/>
      <c r="G18" s="198"/>
      <c r="H18" s="198"/>
      <c r="I18" s="25" t="s">
        <v>24</v>
      </c>
      <c r="J18" s="23" t="str">
        <f>'Rekapitulace stavby'!AN14</f>
        <v/>
      </c>
      <c r="L18" s="28"/>
    </row>
    <row r="19" spans="2:12" s="1" customFormat="1" ht="6.9" customHeight="1">
      <c r="B19" s="28"/>
      <c r="L19" s="28"/>
    </row>
    <row r="20" spans="2:12" s="1" customFormat="1" ht="12" customHeight="1">
      <c r="B20" s="28"/>
      <c r="D20" s="25" t="s">
        <v>26</v>
      </c>
      <c r="I20" s="25" t="s">
        <v>23</v>
      </c>
      <c r="J20" s="23" t="str">
        <f>IF('Rekapitulace stavby'!AN16="","",'Rekapitulace stavby'!AN16)</f>
        <v/>
      </c>
      <c r="L20" s="28"/>
    </row>
    <row r="21" spans="2:12" s="1" customFormat="1" ht="18" customHeight="1">
      <c r="B21" s="28"/>
      <c r="E21" s="23" t="str">
        <f>IF('Rekapitulace stavby'!E17="","",'Rekapitulace stavby'!E17)</f>
        <v xml:space="preserve"> </v>
      </c>
      <c r="I21" s="25" t="s">
        <v>24</v>
      </c>
      <c r="J21" s="23" t="str">
        <f>IF('Rekapitulace stavby'!AN17="","",'Rekapitulace stavby'!AN17)</f>
        <v/>
      </c>
      <c r="L21" s="28"/>
    </row>
    <row r="22" spans="2:12" s="1" customFormat="1" ht="6.9" customHeight="1">
      <c r="B22" s="28"/>
      <c r="L22" s="28"/>
    </row>
    <row r="23" spans="2:12" s="1" customFormat="1" ht="12" customHeight="1">
      <c r="B23" s="28"/>
      <c r="D23" s="25" t="s">
        <v>27</v>
      </c>
      <c r="I23" s="25" t="s">
        <v>23</v>
      </c>
      <c r="J23" s="23" t="str">
        <f>IF('Rekapitulace stavby'!AN19="","",'Rekapitulace stavby'!AN19)</f>
        <v/>
      </c>
      <c r="L23" s="28"/>
    </row>
    <row r="24" spans="2:12" s="1" customFormat="1" ht="18" customHeight="1">
      <c r="B24" s="28"/>
      <c r="E24" s="23" t="str">
        <f>IF('Rekapitulace stavby'!E20="","",'Rekapitulace stavby'!E20)</f>
        <v xml:space="preserve"> </v>
      </c>
      <c r="I24" s="25" t="s">
        <v>24</v>
      </c>
      <c r="J24" s="23" t="str">
        <f>IF('Rekapitulace stavby'!AN20="","",'Rekapitulace stavby'!AN20)</f>
        <v/>
      </c>
      <c r="L24" s="28"/>
    </row>
    <row r="25" spans="2:12" s="1" customFormat="1" ht="6.9" customHeight="1">
      <c r="B25" s="28"/>
      <c r="L25" s="28"/>
    </row>
    <row r="26" spans="2:12" s="1" customFormat="1" ht="12" customHeight="1">
      <c r="B26" s="28"/>
      <c r="D26" s="25" t="s">
        <v>29</v>
      </c>
      <c r="L26" s="28"/>
    </row>
    <row r="27" spans="2:12" s="7" customFormat="1" ht="16.5" customHeight="1">
      <c r="B27" s="85"/>
      <c r="E27" s="200" t="s">
        <v>1</v>
      </c>
      <c r="F27" s="200"/>
      <c r="G27" s="200"/>
      <c r="H27" s="200"/>
      <c r="L27" s="85"/>
    </row>
    <row r="28" spans="2:12" s="1" customFormat="1" ht="6.9" customHeight="1">
      <c r="B28" s="28"/>
      <c r="L28" s="28"/>
    </row>
    <row r="29" spans="2:12" s="1" customFormat="1" ht="6.9" customHeight="1">
      <c r="B29" s="28"/>
      <c r="D29" s="49"/>
      <c r="E29" s="49"/>
      <c r="F29" s="49"/>
      <c r="G29" s="49"/>
      <c r="H29" s="49"/>
      <c r="I29" s="49"/>
      <c r="J29" s="49"/>
      <c r="K29" s="49"/>
      <c r="L29" s="28"/>
    </row>
    <row r="30" spans="2:12" s="1" customFormat="1" ht="25.35" customHeight="1">
      <c r="B30" s="28"/>
      <c r="D30" s="86" t="s">
        <v>30</v>
      </c>
      <c r="J30" s="62">
        <f>ROUND(J117, 2)</f>
        <v>0</v>
      </c>
      <c r="L30" s="28"/>
    </row>
    <row r="31" spans="2:12" s="1" customFormat="1" ht="6.9" customHeight="1">
      <c r="B31" s="28"/>
      <c r="D31" s="49"/>
      <c r="E31" s="49"/>
      <c r="F31" s="49"/>
      <c r="G31" s="49"/>
      <c r="H31" s="49"/>
      <c r="I31" s="49"/>
      <c r="J31" s="49"/>
      <c r="K31" s="49"/>
      <c r="L31" s="28"/>
    </row>
    <row r="32" spans="2:12" s="1" customFormat="1" ht="14.4" customHeight="1">
      <c r="B32" s="28"/>
      <c r="F32" s="31" t="s">
        <v>32</v>
      </c>
      <c r="I32" s="31" t="s">
        <v>31</v>
      </c>
      <c r="J32" s="31" t="s">
        <v>33</v>
      </c>
      <c r="L32" s="28"/>
    </row>
    <row r="33" spans="2:12" s="1" customFormat="1" ht="14.4" customHeight="1">
      <c r="B33" s="28"/>
      <c r="D33" s="51" t="s">
        <v>34</v>
      </c>
      <c r="E33" s="25" t="s">
        <v>35</v>
      </c>
      <c r="F33" s="87">
        <f>ROUND((SUM(BE117:BE137)),  2)</f>
        <v>0</v>
      </c>
      <c r="I33" s="88">
        <v>0.21</v>
      </c>
      <c r="J33" s="87">
        <f>ROUND(((SUM(BE117:BE137))*I33),  2)</f>
        <v>0</v>
      </c>
      <c r="L33" s="28"/>
    </row>
    <row r="34" spans="2:12" s="1" customFormat="1" ht="14.4" customHeight="1">
      <c r="B34" s="28"/>
      <c r="E34" s="25" t="s">
        <v>36</v>
      </c>
      <c r="F34" s="87">
        <f>ROUND((SUM(BF117:BF137)),  2)</f>
        <v>0</v>
      </c>
      <c r="I34" s="88">
        <v>0.12</v>
      </c>
      <c r="J34" s="87">
        <f>ROUND(((SUM(BF117:BF137))*I34),  2)</f>
        <v>0</v>
      </c>
      <c r="L34" s="28"/>
    </row>
    <row r="35" spans="2:12" s="1" customFormat="1" ht="14.4" hidden="1" customHeight="1">
      <c r="B35" s="28"/>
      <c r="E35" s="25" t="s">
        <v>37</v>
      </c>
      <c r="F35" s="87">
        <f>ROUND((SUM(BG117:BG137)),  2)</f>
        <v>0</v>
      </c>
      <c r="I35" s="88">
        <v>0.21</v>
      </c>
      <c r="J35" s="87">
        <f>0</f>
        <v>0</v>
      </c>
      <c r="L35" s="28"/>
    </row>
    <row r="36" spans="2:12" s="1" customFormat="1" ht="14.4" hidden="1" customHeight="1">
      <c r="B36" s="28"/>
      <c r="E36" s="25" t="s">
        <v>38</v>
      </c>
      <c r="F36" s="87">
        <f>ROUND((SUM(BH117:BH137)),  2)</f>
        <v>0</v>
      </c>
      <c r="I36" s="88">
        <v>0.12</v>
      </c>
      <c r="J36" s="87">
        <f>0</f>
        <v>0</v>
      </c>
      <c r="L36" s="28"/>
    </row>
    <row r="37" spans="2:12" s="1" customFormat="1" ht="14.4" hidden="1" customHeight="1">
      <c r="B37" s="28"/>
      <c r="E37" s="25" t="s">
        <v>39</v>
      </c>
      <c r="F37" s="87">
        <f>ROUND((SUM(BI117:BI137)),  2)</f>
        <v>0</v>
      </c>
      <c r="I37" s="88">
        <v>0</v>
      </c>
      <c r="J37" s="87">
        <f>0</f>
        <v>0</v>
      </c>
      <c r="L37" s="28"/>
    </row>
    <row r="38" spans="2:12" s="1" customFormat="1" ht="6.9" customHeight="1">
      <c r="B38" s="28"/>
      <c r="L38" s="28"/>
    </row>
    <row r="39" spans="2:12" s="1" customFormat="1" ht="25.35" customHeight="1">
      <c r="B39" s="28"/>
      <c r="C39" s="89"/>
      <c r="D39" s="90" t="s">
        <v>40</v>
      </c>
      <c r="E39" s="53"/>
      <c r="F39" s="53"/>
      <c r="G39" s="91" t="s">
        <v>41</v>
      </c>
      <c r="H39" s="92" t="s">
        <v>42</v>
      </c>
      <c r="I39" s="53"/>
      <c r="J39" s="93">
        <f>SUM(J30:J37)</f>
        <v>0</v>
      </c>
      <c r="K39" s="94"/>
      <c r="L39" s="28"/>
    </row>
    <row r="40" spans="2:12" s="1" customFormat="1" ht="14.4" customHeight="1">
      <c r="B40" s="28"/>
      <c r="L40" s="28"/>
    </row>
    <row r="41" spans="2:12" ht="14.4" customHeight="1">
      <c r="B41" s="19"/>
      <c r="L41" s="19"/>
    </row>
    <row r="42" spans="2:12" ht="14.4" customHeight="1">
      <c r="B42" s="19"/>
      <c r="L42" s="19"/>
    </row>
    <row r="43" spans="2:12" ht="14.4" customHeight="1">
      <c r="B43" s="19"/>
      <c r="L43" s="19"/>
    </row>
    <row r="44" spans="2:12" ht="14.4" customHeight="1">
      <c r="B44" s="19"/>
      <c r="L44" s="19"/>
    </row>
    <row r="45" spans="2:12" ht="14.4" customHeight="1">
      <c r="B45" s="19"/>
      <c r="L45" s="19"/>
    </row>
    <row r="46" spans="2:12" ht="14.4" customHeight="1">
      <c r="B46" s="19"/>
      <c r="L46" s="19"/>
    </row>
    <row r="47" spans="2:12" ht="14.4" customHeight="1">
      <c r="B47" s="19"/>
      <c r="L47" s="19"/>
    </row>
    <row r="48" spans="2:12" ht="14.4" customHeight="1">
      <c r="B48" s="19"/>
      <c r="L48" s="19"/>
    </row>
    <row r="49" spans="2:12" ht="14.4" customHeight="1">
      <c r="B49" s="19"/>
      <c r="L49" s="19"/>
    </row>
    <row r="50" spans="2:12" s="1" customFormat="1" ht="14.4" customHeight="1">
      <c r="B50" s="28"/>
      <c r="D50" s="37" t="s">
        <v>43</v>
      </c>
      <c r="E50" s="38"/>
      <c r="F50" s="38"/>
      <c r="G50" s="37" t="s">
        <v>44</v>
      </c>
      <c r="H50" s="38"/>
      <c r="I50" s="38"/>
      <c r="J50" s="38"/>
      <c r="K50" s="38"/>
      <c r="L50" s="28"/>
    </row>
    <row r="51" spans="2:12">
      <c r="B51" s="19"/>
      <c r="L51" s="19"/>
    </row>
    <row r="52" spans="2:12">
      <c r="B52" s="19"/>
      <c r="L52" s="19"/>
    </row>
    <row r="53" spans="2:12">
      <c r="B53" s="19"/>
      <c r="L53" s="19"/>
    </row>
    <row r="54" spans="2:12">
      <c r="B54" s="19"/>
      <c r="L54" s="19"/>
    </row>
    <row r="55" spans="2:12">
      <c r="B55" s="19"/>
      <c r="L55" s="19"/>
    </row>
    <row r="56" spans="2:12">
      <c r="B56" s="19"/>
      <c r="L56" s="19"/>
    </row>
    <row r="57" spans="2:12">
      <c r="B57" s="19"/>
      <c r="L57" s="19"/>
    </row>
    <row r="58" spans="2:12">
      <c r="B58" s="19"/>
      <c r="L58" s="19"/>
    </row>
    <row r="59" spans="2:12">
      <c r="B59" s="19"/>
      <c r="L59" s="19"/>
    </row>
    <row r="60" spans="2:12">
      <c r="B60" s="19"/>
      <c r="L60" s="19"/>
    </row>
    <row r="61" spans="2:12" s="1" customFormat="1" ht="13.2">
      <c r="B61" s="28"/>
      <c r="D61" s="39" t="s">
        <v>45</v>
      </c>
      <c r="E61" s="30"/>
      <c r="F61" s="95" t="s">
        <v>46</v>
      </c>
      <c r="G61" s="39" t="s">
        <v>45</v>
      </c>
      <c r="H61" s="30"/>
      <c r="I61" s="30"/>
      <c r="J61" s="96" t="s">
        <v>46</v>
      </c>
      <c r="K61" s="30"/>
      <c r="L61" s="28"/>
    </row>
    <row r="62" spans="2:12">
      <c r="B62" s="19"/>
      <c r="L62" s="19"/>
    </row>
    <row r="63" spans="2:12">
      <c r="B63" s="19"/>
      <c r="L63" s="19"/>
    </row>
    <row r="64" spans="2:12">
      <c r="B64" s="19"/>
      <c r="L64" s="19"/>
    </row>
    <row r="65" spans="2:12" s="1" customFormat="1" ht="13.2">
      <c r="B65" s="28"/>
      <c r="D65" s="37" t="s">
        <v>47</v>
      </c>
      <c r="E65" s="38"/>
      <c r="F65" s="38"/>
      <c r="G65" s="37" t="s">
        <v>48</v>
      </c>
      <c r="H65" s="38"/>
      <c r="I65" s="38"/>
      <c r="J65" s="38"/>
      <c r="K65" s="38"/>
      <c r="L65" s="28"/>
    </row>
    <row r="66" spans="2:12">
      <c r="B66" s="19"/>
      <c r="L66" s="19"/>
    </row>
    <row r="67" spans="2:12">
      <c r="B67" s="19"/>
      <c r="L67" s="19"/>
    </row>
    <row r="68" spans="2:12">
      <c r="B68" s="19"/>
      <c r="L68" s="19"/>
    </row>
    <row r="69" spans="2:12">
      <c r="B69" s="19"/>
      <c r="L69" s="19"/>
    </row>
    <row r="70" spans="2:12">
      <c r="B70" s="19"/>
      <c r="L70" s="19"/>
    </row>
    <row r="71" spans="2:12">
      <c r="B71" s="19"/>
      <c r="L71" s="19"/>
    </row>
    <row r="72" spans="2:12">
      <c r="B72" s="19"/>
      <c r="L72" s="19"/>
    </row>
    <row r="73" spans="2:12">
      <c r="B73" s="19"/>
      <c r="L73" s="19"/>
    </row>
    <row r="74" spans="2:12">
      <c r="B74" s="19"/>
      <c r="L74" s="19"/>
    </row>
    <row r="75" spans="2:12">
      <c r="B75" s="19"/>
      <c r="L75" s="19"/>
    </row>
    <row r="76" spans="2:12" s="1" customFormat="1" ht="13.2">
      <c r="B76" s="28"/>
      <c r="D76" s="39" t="s">
        <v>45</v>
      </c>
      <c r="E76" s="30"/>
      <c r="F76" s="95" t="s">
        <v>46</v>
      </c>
      <c r="G76" s="39" t="s">
        <v>45</v>
      </c>
      <c r="H76" s="30"/>
      <c r="I76" s="30"/>
      <c r="J76" s="96" t="s">
        <v>46</v>
      </c>
      <c r="K76" s="30"/>
      <c r="L76" s="28"/>
    </row>
    <row r="77" spans="2:12" s="1" customFormat="1" ht="14.4" customHeight="1">
      <c r="B77" s="40"/>
      <c r="C77" s="41"/>
      <c r="D77" s="41"/>
      <c r="E77" s="41"/>
      <c r="F77" s="41"/>
      <c r="G77" s="41"/>
      <c r="H77" s="41"/>
      <c r="I77" s="41"/>
      <c r="J77" s="41"/>
      <c r="K77" s="41"/>
      <c r="L77" s="28"/>
    </row>
    <row r="81" spans="2:47" s="1" customFormat="1" ht="6.9" customHeight="1">
      <c r="B81" s="42"/>
      <c r="C81" s="43"/>
      <c r="D81" s="43"/>
      <c r="E81" s="43"/>
      <c r="F81" s="43"/>
      <c r="G81" s="43"/>
      <c r="H81" s="43"/>
      <c r="I81" s="43"/>
      <c r="J81" s="43"/>
      <c r="K81" s="43"/>
      <c r="L81" s="28"/>
    </row>
    <row r="82" spans="2:47" s="1" customFormat="1" ht="24.9" customHeight="1">
      <c r="B82" s="28"/>
      <c r="C82" s="20" t="s">
        <v>115</v>
      </c>
      <c r="L82" s="28"/>
    </row>
    <row r="83" spans="2:47" s="1" customFormat="1" ht="6.9" customHeight="1">
      <c r="B83" s="28"/>
      <c r="L83" s="28"/>
    </row>
    <row r="84" spans="2:47" s="1" customFormat="1" ht="12" customHeight="1">
      <c r="B84" s="28"/>
      <c r="C84" s="25" t="s">
        <v>14</v>
      </c>
      <c r="L84" s="28"/>
    </row>
    <row r="85" spans="2:47" s="1" customFormat="1" ht="26.25" customHeight="1">
      <c r="B85" s="28"/>
      <c r="E85" s="212" t="str">
        <f>E7</f>
        <v xml:space="preserve"> Kulturní a kreativní centrum Kbely, Mladoboleslavská 1116, Praha 19 Kbely</v>
      </c>
      <c r="F85" s="213"/>
      <c r="G85" s="213"/>
      <c r="H85" s="213"/>
      <c r="L85" s="28"/>
    </row>
    <row r="86" spans="2:47" s="1" customFormat="1" ht="12" customHeight="1">
      <c r="B86" s="28"/>
      <c r="C86" s="25" t="s">
        <v>113</v>
      </c>
      <c r="L86" s="28"/>
    </row>
    <row r="87" spans="2:47" s="1" customFormat="1" ht="16.5" customHeight="1">
      <c r="B87" s="28"/>
      <c r="E87" s="204" t="str">
        <f>E9</f>
        <v>6 - Svítidla</v>
      </c>
      <c r="F87" s="211"/>
      <c r="G87" s="211"/>
      <c r="H87" s="211"/>
      <c r="L87" s="28"/>
    </row>
    <row r="88" spans="2:47" s="1" customFormat="1" ht="6.9" customHeight="1">
      <c r="B88" s="28"/>
      <c r="L88" s="28"/>
    </row>
    <row r="89" spans="2:47" s="1" customFormat="1" ht="12" customHeight="1">
      <c r="B89" s="28"/>
      <c r="C89" s="25" t="s">
        <v>18</v>
      </c>
      <c r="F89" s="23" t="str">
        <f>F12</f>
        <v xml:space="preserve"> </v>
      </c>
      <c r="I89" s="25" t="s">
        <v>20</v>
      </c>
      <c r="J89" s="48" t="str">
        <f>IF(J12="","",J12)</f>
        <v>26. 8. 2024</v>
      </c>
      <c r="L89" s="28"/>
    </row>
    <row r="90" spans="2:47" s="1" customFormat="1" ht="6.9" customHeight="1">
      <c r="B90" s="28"/>
      <c r="L90" s="28"/>
    </row>
    <row r="91" spans="2:47" s="1" customFormat="1" ht="15.15" customHeight="1">
      <c r="B91" s="28"/>
      <c r="C91" s="25" t="s">
        <v>22</v>
      </c>
      <c r="F91" s="23" t="str">
        <f>E15</f>
        <v xml:space="preserve"> </v>
      </c>
      <c r="I91" s="25" t="s">
        <v>26</v>
      </c>
      <c r="J91" s="26" t="str">
        <f>E21</f>
        <v xml:space="preserve"> </v>
      </c>
      <c r="L91" s="28"/>
    </row>
    <row r="92" spans="2:47" s="1" customFormat="1" ht="15.15" customHeight="1">
      <c r="B92" s="28"/>
      <c r="C92" s="25" t="s">
        <v>25</v>
      </c>
      <c r="F92" s="23" t="str">
        <f>IF(E18="","",E18)</f>
        <v xml:space="preserve"> </v>
      </c>
      <c r="I92" s="25" t="s">
        <v>27</v>
      </c>
      <c r="J92" s="26" t="str">
        <f>E24</f>
        <v xml:space="preserve"> </v>
      </c>
      <c r="L92" s="28"/>
    </row>
    <row r="93" spans="2:47" s="1" customFormat="1" ht="10.35" customHeight="1">
      <c r="B93" s="28"/>
      <c r="L93" s="28"/>
    </row>
    <row r="94" spans="2:47" s="1" customFormat="1" ht="29.25" customHeight="1">
      <c r="B94" s="28"/>
      <c r="C94" s="97" t="s">
        <v>116</v>
      </c>
      <c r="D94" s="89"/>
      <c r="E94" s="89"/>
      <c r="F94" s="89"/>
      <c r="G94" s="89"/>
      <c r="H94" s="89"/>
      <c r="I94" s="89"/>
      <c r="J94" s="98" t="s">
        <v>117</v>
      </c>
      <c r="K94" s="89"/>
      <c r="L94" s="28"/>
    </row>
    <row r="95" spans="2:47" s="1" customFormat="1" ht="10.35" customHeight="1">
      <c r="B95" s="28"/>
      <c r="L95" s="28"/>
    </row>
    <row r="96" spans="2:47" s="1" customFormat="1" ht="22.8" customHeight="1">
      <c r="B96" s="28"/>
      <c r="C96" s="99" t="s">
        <v>118</v>
      </c>
      <c r="J96" s="62">
        <f>J117</f>
        <v>0</v>
      </c>
      <c r="L96" s="28"/>
      <c r="AU96" s="16" t="s">
        <v>119</v>
      </c>
    </row>
    <row r="97" spans="2:12" s="8" customFormat="1" ht="24.9" customHeight="1">
      <c r="B97" s="100"/>
      <c r="D97" s="101" t="s">
        <v>1274</v>
      </c>
      <c r="E97" s="102"/>
      <c r="F97" s="102"/>
      <c r="G97" s="102"/>
      <c r="H97" s="102"/>
      <c r="I97" s="102"/>
      <c r="J97" s="103">
        <f>J118</f>
        <v>0</v>
      </c>
      <c r="L97" s="100"/>
    </row>
    <row r="98" spans="2:12" s="1" customFormat="1" ht="21.75" customHeight="1">
      <c r="B98" s="28"/>
      <c r="L98" s="28"/>
    </row>
    <row r="99" spans="2:12" s="1" customFormat="1" ht="6.9" customHeight="1">
      <c r="B99" s="40"/>
      <c r="C99" s="41"/>
      <c r="D99" s="41"/>
      <c r="E99" s="41"/>
      <c r="F99" s="41"/>
      <c r="G99" s="41"/>
      <c r="H99" s="41"/>
      <c r="I99" s="41"/>
      <c r="J99" s="41"/>
      <c r="K99" s="41"/>
      <c r="L99" s="28"/>
    </row>
    <row r="103" spans="2:12" s="1" customFormat="1" ht="6.9" customHeight="1">
      <c r="B103" s="42"/>
      <c r="C103" s="43"/>
      <c r="D103" s="43"/>
      <c r="E103" s="43"/>
      <c r="F103" s="43"/>
      <c r="G103" s="43"/>
      <c r="H103" s="43"/>
      <c r="I103" s="43"/>
      <c r="J103" s="43"/>
      <c r="K103" s="43"/>
      <c r="L103" s="28"/>
    </row>
    <row r="104" spans="2:12" s="1" customFormat="1" ht="24.9" customHeight="1">
      <c r="B104" s="28"/>
      <c r="C104" s="20" t="s">
        <v>142</v>
      </c>
      <c r="L104" s="28"/>
    </row>
    <row r="105" spans="2:12" s="1" customFormat="1" ht="6.9" customHeight="1">
      <c r="B105" s="28"/>
      <c r="L105" s="28"/>
    </row>
    <row r="106" spans="2:12" s="1" customFormat="1" ht="12" customHeight="1">
      <c r="B106" s="28"/>
      <c r="C106" s="25" t="s">
        <v>14</v>
      </c>
      <c r="L106" s="28"/>
    </row>
    <row r="107" spans="2:12" s="1" customFormat="1" ht="26.25" customHeight="1">
      <c r="B107" s="28"/>
      <c r="E107" s="212" t="str">
        <f>E7</f>
        <v xml:space="preserve"> Kulturní a kreativní centrum Kbely, Mladoboleslavská 1116, Praha 19 Kbely</v>
      </c>
      <c r="F107" s="213"/>
      <c r="G107" s="213"/>
      <c r="H107" s="213"/>
      <c r="L107" s="28"/>
    </row>
    <row r="108" spans="2:12" s="1" customFormat="1" ht="12" customHeight="1">
      <c r="B108" s="28"/>
      <c r="C108" s="25" t="s">
        <v>113</v>
      </c>
      <c r="L108" s="28"/>
    </row>
    <row r="109" spans="2:12" s="1" customFormat="1" ht="16.5" customHeight="1">
      <c r="B109" s="28"/>
      <c r="E109" s="204" t="str">
        <f>E9</f>
        <v>6 - Svítidla</v>
      </c>
      <c r="F109" s="211"/>
      <c r="G109" s="211"/>
      <c r="H109" s="211"/>
      <c r="L109" s="28"/>
    </row>
    <row r="110" spans="2:12" s="1" customFormat="1" ht="6.9" customHeight="1">
      <c r="B110" s="28"/>
      <c r="L110" s="28"/>
    </row>
    <row r="111" spans="2:12" s="1" customFormat="1" ht="12" customHeight="1">
      <c r="B111" s="28"/>
      <c r="C111" s="25" t="s">
        <v>18</v>
      </c>
      <c r="F111" s="23" t="str">
        <f>F12</f>
        <v xml:space="preserve"> </v>
      </c>
      <c r="I111" s="25" t="s">
        <v>20</v>
      </c>
      <c r="J111" s="48" t="str">
        <f>IF(J12="","",J12)</f>
        <v>26. 8. 2024</v>
      </c>
      <c r="L111" s="28"/>
    </row>
    <row r="112" spans="2:12" s="1" customFormat="1" ht="6.9" customHeight="1">
      <c r="B112" s="28"/>
      <c r="L112" s="28"/>
    </row>
    <row r="113" spans="2:65" s="1" customFormat="1" ht="15.15" customHeight="1">
      <c r="B113" s="28"/>
      <c r="C113" s="25" t="s">
        <v>22</v>
      </c>
      <c r="F113" s="23" t="str">
        <f>E15</f>
        <v xml:space="preserve"> </v>
      </c>
      <c r="I113" s="25" t="s">
        <v>26</v>
      </c>
      <c r="J113" s="26" t="str">
        <f>E21</f>
        <v xml:space="preserve"> </v>
      </c>
      <c r="L113" s="28"/>
    </row>
    <row r="114" spans="2:65" s="1" customFormat="1" ht="15.15" customHeight="1">
      <c r="B114" s="28"/>
      <c r="C114" s="25" t="s">
        <v>25</v>
      </c>
      <c r="F114" s="23" t="str">
        <f>IF(E18="","",E18)</f>
        <v xml:space="preserve"> </v>
      </c>
      <c r="I114" s="25" t="s">
        <v>27</v>
      </c>
      <c r="J114" s="26" t="str">
        <f>E24</f>
        <v xml:space="preserve"> </v>
      </c>
      <c r="L114" s="28"/>
    </row>
    <row r="115" spans="2:65" s="1" customFormat="1" ht="10.35" customHeight="1">
      <c r="B115" s="28"/>
      <c r="L115" s="28"/>
    </row>
    <row r="116" spans="2:65" s="10" customFormat="1" ht="29.25" customHeight="1">
      <c r="B116" s="108"/>
      <c r="C116" s="109" t="s">
        <v>143</v>
      </c>
      <c r="D116" s="110" t="s">
        <v>55</v>
      </c>
      <c r="E116" s="110" t="s">
        <v>51</v>
      </c>
      <c r="F116" s="110" t="s">
        <v>52</v>
      </c>
      <c r="G116" s="110" t="s">
        <v>144</v>
      </c>
      <c r="H116" s="110" t="s">
        <v>145</v>
      </c>
      <c r="I116" s="110" t="s">
        <v>146</v>
      </c>
      <c r="J116" s="111" t="s">
        <v>117</v>
      </c>
      <c r="K116" s="112" t="s">
        <v>147</v>
      </c>
      <c r="L116" s="108"/>
      <c r="M116" s="55" t="s">
        <v>1</v>
      </c>
      <c r="N116" s="56" t="s">
        <v>34</v>
      </c>
      <c r="O116" s="56" t="s">
        <v>148</v>
      </c>
      <c r="P116" s="56" t="s">
        <v>149</v>
      </c>
      <c r="Q116" s="56" t="s">
        <v>150</v>
      </c>
      <c r="R116" s="56" t="s">
        <v>151</v>
      </c>
      <c r="S116" s="56" t="s">
        <v>152</v>
      </c>
      <c r="T116" s="57" t="s">
        <v>153</v>
      </c>
    </row>
    <row r="117" spans="2:65" s="1" customFormat="1" ht="22.8" customHeight="1">
      <c r="B117" s="28"/>
      <c r="C117" s="60" t="s">
        <v>154</v>
      </c>
      <c r="J117" s="113">
        <f>BK117</f>
        <v>0</v>
      </c>
      <c r="L117" s="28"/>
      <c r="M117" s="58"/>
      <c r="N117" s="49"/>
      <c r="O117" s="49"/>
      <c r="P117" s="114">
        <f>P118</f>
        <v>0</v>
      </c>
      <c r="Q117" s="49"/>
      <c r="R117" s="114">
        <f>R118</f>
        <v>0</v>
      </c>
      <c r="S117" s="49"/>
      <c r="T117" s="115">
        <f>T118</f>
        <v>0</v>
      </c>
      <c r="AT117" s="16" t="s">
        <v>69</v>
      </c>
      <c r="AU117" s="16" t="s">
        <v>119</v>
      </c>
      <c r="BK117" s="116">
        <f>BK118</f>
        <v>0</v>
      </c>
    </row>
    <row r="118" spans="2:65" s="11" customFormat="1" ht="25.95" customHeight="1">
      <c r="B118" s="117"/>
      <c r="D118" s="118" t="s">
        <v>69</v>
      </c>
      <c r="E118" s="119" t="s">
        <v>1275</v>
      </c>
      <c r="F118" s="119" t="s">
        <v>1276</v>
      </c>
      <c r="J118" s="120">
        <f>BK118</f>
        <v>0</v>
      </c>
      <c r="L118" s="117"/>
      <c r="M118" s="121"/>
      <c r="P118" s="122">
        <f>SUM(P119:P137)</f>
        <v>0</v>
      </c>
      <c r="R118" s="122">
        <f>SUM(R119:R137)</f>
        <v>0</v>
      </c>
      <c r="T118" s="123">
        <f>SUM(T119:T137)</f>
        <v>0</v>
      </c>
      <c r="AR118" s="118" t="s">
        <v>75</v>
      </c>
      <c r="AT118" s="124" t="s">
        <v>69</v>
      </c>
      <c r="AU118" s="124" t="s">
        <v>70</v>
      </c>
      <c r="AY118" s="118" t="s">
        <v>157</v>
      </c>
      <c r="BK118" s="125">
        <f>SUM(BK119:BK137)</f>
        <v>0</v>
      </c>
    </row>
    <row r="119" spans="2:65" s="1" customFormat="1" ht="16.5" customHeight="1">
      <c r="B119" s="128"/>
      <c r="C119" s="129" t="s">
        <v>75</v>
      </c>
      <c r="D119" s="129" t="s">
        <v>159</v>
      </c>
      <c r="E119" s="130" t="s">
        <v>1277</v>
      </c>
      <c r="F119" s="131" t="s">
        <v>1278</v>
      </c>
      <c r="G119" s="132" t="s">
        <v>361</v>
      </c>
      <c r="H119" s="133">
        <v>1</v>
      </c>
      <c r="I119" s="134"/>
      <c r="J119" s="134">
        <f t="shared" ref="J119:J137" si="0">ROUND(I119*H119,2)</f>
        <v>0</v>
      </c>
      <c r="K119" s="135"/>
      <c r="L119" s="28"/>
      <c r="M119" s="136" t="s">
        <v>1</v>
      </c>
      <c r="N119" s="137" t="s">
        <v>35</v>
      </c>
      <c r="O119" s="138">
        <v>0</v>
      </c>
      <c r="P119" s="138">
        <f t="shared" ref="P119:P137" si="1">O119*H119</f>
        <v>0</v>
      </c>
      <c r="Q119" s="138">
        <v>0</v>
      </c>
      <c r="R119" s="138">
        <f t="shared" ref="R119:R137" si="2">Q119*H119</f>
        <v>0</v>
      </c>
      <c r="S119" s="138">
        <v>0</v>
      </c>
      <c r="T119" s="139">
        <f t="shared" ref="T119:T137" si="3">S119*H119</f>
        <v>0</v>
      </c>
      <c r="AR119" s="140" t="s">
        <v>85</v>
      </c>
      <c r="AT119" s="140" t="s">
        <v>159</v>
      </c>
      <c r="AU119" s="140" t="s">
        <v>75</v>
      </c>
      <c r="AY119" s="16" t="s">
        <v>157</v>
      </c>
      <c r="BE119" s="141">
        <f t="shared" ref="BE119:BE137" si="4">IF(N119="základní",J119,0)</f>
        <v>0</v>
      </c>
      <c r="BF119" s="141">
        <f t="shared" ref="BF119:BF137" si="5">IF(N119="snížená",J119,0)</f>
        <v>0</v>
      </c>
      <c r="BG119" s="141">
        <f t="shared" ref="BG119:BG137" si="6">IF(N119="zákl. přenesená",J119,0)</f>
        <v>0</v>
      </c>
      <c r="BH119" s="141">
        <f t="shared" ref="BH119:BH137" si="7">IF(N119="sníž. přenesená",J119,0)</f>
        <v>0</v>
      </c>
      <c r="BI119" s="141">
        <f t="shared" ref="BI119:BI137" si="8">IF(N119="nulová",J119,0)</f>
        <v>0</v>
      </c>
      <c r="BJ119" s="16" t="s">
        <v>75</v>
      </c>
      <c r="BK119" s="141">
        <f t="shared" ref="BK119:BK137" si="9">ROUND(I119*H119,2)</f>
        <v>0</v>
      </c>
      <c r="BL119" s="16" t="s">
        <v>85</v>
      </c>
      <c r="BM119" s="140" t="s">
        <v>79</v>
      </c>
    </row>
    <row r="120" spans="2:65" s="1" customFormat="1" ht="24.15" customHeight="1">
      <c r="B120" s="128"/>
      <c r="C120" s="129" t="s">
        <v>79</v>
      </c>
      <c r="D120" s="129" t="s">
        <v>159</v>
      </c>
      <c r="E120" s="130" t="s">
        <v>1279</v>
      </c>
      <c r="F120" s="131" t="s">
        <v>1280</v>
      </c>
      <c r="G120" s="132" t="s">
        <v>443</v>
      </c>
      <c r="H120" s="133">
        <v>15</v>
      </c>
      <c r="I120" s="134"/>
      <c r="J120" s="134">
        <f t="shared" si="0"/>
        <v>0</v>
      </c>
      <c r="K120" s="135"/>
      <c r="L120" s="28"/>
      <c r="M120" s="136" t="s">
        <v>1</v>
      </c>
      <c r="N120" s="137" t="s">
        <v>35</v>
      </c>
      <c r="O120" s="138">
        <v>0</v>
      </c>
      <c r="P120" s="138">
        <f t="shared" si="1"/>
        <v>0</v>
      </c>
      <c r="Q120" s="138">
        <v>0</v>
      </c>
      <c r="R120" s="138">
        <f t="shared" si="2"/>
        <v>0</v>
      </c>
      <c r="S120" s="138">
        <v>0</v>
      </c>
      <c r="T120" s="139">
        <f t="shared" si="3"/>
        <v>0</v>
      </c>
      <c r="AR120" s="140" t="s">
        <v>85</v>
      </c>
      <c r="AT120" s="140" t="s">
        <v>159</v>
      </c>
      <c r="AU120" s="140" t="s">
        <v>75</v>
      </c>
      <c r="AY120" s="16" t="s">
        <v>157</v>
      </c>
      <c r="BE120" s="141">
        <f t="shared" si="4"/>
        <v>0</v>
      </c>
      <c r="BF120" s="141">
        <f t="shared" si="5"/>
        <v>0</v>
      </c>
      <c r="BG120" s="141">
        <f t="shared" si="6"/>
        <v>0</v>
      </c>
      <c r="BH120" s="141">
        <f t="shared" si="7"/>
        <v>0</v>
      </c>
      <c r="BI120" s="141">
        <f t="shared" si="8"/>
        <v>0</v>
      </c>
      <c r="BJ120" s="16" t="s">
        <v>75</v>
      </c>
      <c r="BK120" s="141">
        <f t="shared" si="9"/>
        <v>0</v>
      </c>
      <c r="BL120" s="16" t="s">
        <v>85</v>
      </c>
      <c r="BM120" s="140" t="s">
        <v>85</v>
      </c>
    </row>
    <row r="121" spans="2:65" s="1" customFormat="1" ht="24.15" customHeight="1">
      <c r="B121" s="128"/>
      <c r="C121" s="129" t="s">
        <v>82</v>
      </c>
      <c r="D121" s="129" t="s">
        <v>159</v>
      </c>
      <c r="E121" s="130" t="s">
        <v>1281</v>
      </c>
      <c r="F121" s="131" t="s">
        <v>1282</v>
      </c>
      <c r="G121" s="132" t="s">
        <v>443</v>
      </c>
      <c r="H121" s="133">
        <v>6</v>
      </c>
      <c r="I121" s="134"/>
      <c r="J121" s="134">
        <f t="shared" si="0"/>
        <v>0</v>
      </c>
      <c r="K121" s="135"/>
      <c r="L121" s="28"/>
      <c r="M121" s="136" t="s">
        <v>1</v>
      </c>
      <c r="N121" s="137" t="s">
        <v>35</v>
      </c>
      <c r="O121" s="138">
        <v>0</v>
      </c>
      <c r="P121" s="138">
        <f t="shared" si="1"/>
        <v>0</v>
      </c>
      <c r="Q121" s="138">
        <v>0</v>
      </c>
      <c r="R121" s="138">
        <f t="shared" si="2"/>
        <v>0</v>
      </c>
      <c r="S121" s="138">
        <v>0</v>
      </c>
      <c r="T121" s="139">
        <f t="shared" si="3"/>
        <v>0</v>
      </c>
      <c r="AR121" s="140" t="s">
        <v>85</v>
      </c>
      <c r="AT121" s="140" t="s">
        <v>159</v>
      </c>
      <c r="AU121" s="140" t="s">
        <v>75</v>
      </c>
      <c r="AY121" s="16" t="s">
        <v>157</v>
      </c>
      <c r="BE121" s="141">
        <f t="shared" si="4"/>
        <v>0</v>
      </c>
      <c r="BF121" s="141">
        <f t="shared" si="5"/>
        <v>0</v>
      </c>
      <c r="BG121" s="141">
        <f t="shared" si="6"/>
        <v>0</v>
      </c>
      <c r="BH121" s="141">
        <f t="shared" si="7"/>
        <v>0</v>
      </c>
      <c r="BI121" s="141">
        <f t="shared" si="8"/>
        <v>0</v>
      </c>
      <c r="BJ121" s="16" t="s">
        <v>75</v>
      </c>
      <c r="BK121" s="141">
        <f t="shared" si="9"/>
        <v>0</v>
      </c>
      <c r="BL121" s="16" t="s">
        <v>85</v>
      </c>
      <c r="BM121" s="140" t="s">
        <v>91</v>
      </c>
    </row>
    <row r="122" spans="2:65" s="1" customFormat="1" ht="24.15" customHeight="1">
      <c r="B122" s="128"/>
      <c r="C122" s="129" t="s">
        <v>85</v>
      </c>
      <c r="D122" s="129" t="s">
        <v>159</v>
      </c>
      <c r="E122" s="130" t="s">
        <v>1283</v>
      </c>
      <c r="F122" s="131" t="s">
        <v>1284</v>
      </c>
      <c r="G122" s="132" t="s">
        <v>443</v>
      </c>
      <c r="H122" s="133">
        <v>25</v>
      </c>
      <c r="I122" s="134"/>
      <c r="J122" s="134">
        <f t="shared" si="0"/>
        <v>0</v>
      </c>
      <c r="K122" s="135"/>
      <c r="L122" s="28"/>
      <c r="M122" s="136" t="s">
        <v>1</v>
      </c>
      <c r="N122" s="137" t="s">
        <v>35</v>
      </c>
      <c r="O122" s="138">
        <v>0</v>
      </c>
      <c r="P122" s="138">
        <f t="shared" si="1"/>
        <v>0</v>
      </c>
      <c r="Q122" s="138">
        <v>0</v>
      </c>
      <c r="R122" s="138">
        <f t="shared" si="2"/>
        <v>0</v>
      </c>
      <c r="S122" s="138">
        <v>0</v>
      </c>
      <c r="T122" s="139">
        <f t="shared" si="3"/>
        <v>0</v>
      </c>
      <c r="AR122" s="140" t="s">
        <v>85</v>
      </c>
      <c r="AT122" s="140" t="s">
        <v>159</v>
      </c>
      <c r="AU122" s="140" t="s">
        <v>75</v>
      </c>
      <c r="AY122" s="16" t="s">
        <v>157</v>
      </c>
      <c r="BE122" s="141">
        <f t="shared" si="4"/>
        <v>0</v>
      </c>
      <c r="BF122" s="141">
        <f t="shared" si="5"/>
        <v>0</v>
      </c>
      <c r="BG122" s="141">
        <f t="shared" si="6"/>
        <v>0</v>
      </c>
      <c r="BH122" s="141">
        <f t="shared" si="7"/>
        <v>0</v>
      </c>
      <c r="BI122" s="141">
        <f t="shared" si="8"/>
        <v>0</v>
      </c>
      <c r="BJ122" s="16" t="s">
        <v>75</v>
      </c>
      <c r="BK122" s="141">
        <f t="shared" si="9"/>
        <v>0</v>
      </c>
      <c r="BL122" s="16" t="s">
        <v>85</v>
      </c>
      <c r="BM122" s="140" t="s">
        <v>177</v>
      </c>
    </row>
    <row r="123" spans="2:65" s="1" customFormat="1" ht="21.75" customHeight="1">
      <c r="B123" s="128"/>
      <c r="C123" s="129" t="s">
        <v>88</v>
      </c>
      <c r="D123" s="129" t="s">
        <v>159</v>
      </c>
      <c r="E123" s="130" t="s">
        <v>1285</v>
      </c>
      <c r="F123" s="131" t="s">
        <v>1286</v>
      </c>
      <c r="G123" s="132" t="s">
        <v>443</v>
      </c>
      <c r="H123" s="133">
        <v>6</v>
      </c>
      <c r="I123" s="134"/>
      <c r="J123" s="134">
        <f t="shared" si="0"/>
        <v>0</v>
      </c>
      <c r="K123" s="135"/>
      <c r="L123" s="28"/>
      <c r="M123" s="136" t="s">
        <v>1</v>
      </c>
      <c r="N123" s="137" t="s">
        <v>35</v>
      </c>
      <c r="O123" s="138">
        <v>0</v>
      </c>
      <c r="P123" s="138">
        <f t="shared" si="1"/>
        <v>0</v>
      </c>
      <c r="Q123" s="138">
        <v>0</v>
      </c>
      <c r="R123" s="138">
        <f t="shared" si="2"/>
        <v>0</v>
      </c>
      <c r="S123" s="138">
        <v>0</v>
      </c>
      <c r="T123" s="139">
        <f t="shared" si="3"/>
        <v>0</v>
      </c>
      <c r="AR123" s="140" t="s">
        <v>85</v>
      </c>
      <c r="AT123" s="140" t="s">
        <v>159</v>
      </c>
      <c r="AU123" s="140" t="s">
        <v>75</v>
      </c>
      <c r="AY123" s="16" t="s">
        <v>157</v>
      </c>
      <c r="BE123" s="141">
        <f t="shared" si="4"/>
        <v>0</v>
      </c>
      <c r="BF123" s="141">
        <f t="shared" si="5"/>
        <v>0</v>
      </c>
      <c r="BG123" s="141">
        <f t="shared" si="6"/>
        <v>0</v>
      </c>
      <c r="BH123" s="141">
        <f t="shared" si="7"/>
        <v>0</v>
      </c>
      <c r="BI123" s="141">
        <f t="shared" si="8"/>
        <v>0</v>
      </c>
      <c r="BJ123" s="16" t="s">
        <v>75</v>
      </c>
      <c r="BK123" s="141">
        <f t="shared" si="9"/>
        <v>0</v>
      </c>
      <c r="BL123" s="16" t="s">
        <v>85</v>
      </c>
      <c r="BM123" s="140" t="s">
        <v>103</v>
      </c>
    </row>
    <row r="124" spans="2:65" s="1" customFormat="1" ht="37.799999999999997" customHeight="1">
      <c r="B124" s="128"/>
      <c r="C124" s="129" t="s">
        <v>91</v>
      </c>
      <c r="D124" s="129" t="s">
        <v>159</v>
      </c>
      <c r="E124" s="130" t="s">
        <v>1287</v>
      </c>
      <c r="F124" s="131" t="s">
        <v>1288</v>
      </c>
      <c r="G124" s="132" t="s">
        <v>443</v>
      </c>
      <c r="H124" s="133">
        <v>7</v>
      </c>
      <c r="I124" s="134"/>
      <c r="J124" s="134">
        <f t="shared" si="0"/>
        <v>0</v>
      </c>
      <c r="K124" s="135"/>
      <c r="L124" s="28"/>
      <c r="M124" s="136" t="s">
        <v>1</v>
      </c>
      <c r="N124" s="137" t="s">
        <v>35</v>
      </c>
      <c r="O124" s="138">
        <v>0</v>
      </c>
      <c r="P124" s="138">
        <f t="shared" si="1"/>
        <v>0</v>
      </c>
      <c r="Q124" s="138">
        <v>0</v>
      </c>
      <c r="R124" s="138">
        <f t="shared" si="2"/>
        <v>0</v>
      </c>
      <c r="S124" s="138">
        <v>0</v>
      </c>
      <c r="T124" s="139">
        <f t="shared" si="3"/>
        <v>0</v>
      </c>
      <c r="AR124" s="140" t="s">
        <v>85</v>
      </c>
      <c r="AT124" s="140" t="s">
        <v>159</v>
      </c>
      <c r="AU124" s="140" t="s">
        <v>75</v>
      </c>
      <c r="AY124" s="16" t="s">
        <v>157</v>
      </c>
      <c r="BE124" s="141">
        <f t="shared" si="4"/>
        <v>0</v>
      </c>
      <c r="BF124" s="141">
        <f t="shared" si="5"/>
        <v>0</v>
      </c>
      <c r="BG124" s="141">
        <f t="shared" si="6"/>
        <v>0</v>
      </c>
      <c r="BH124" s="141">
        <f t="shared" si="7"/>
        <v>0</v>
      </c>
      <c r="BI124" s="141">
        <f t="shared" si="8"/>
        <v>0</v>
      </c>
      <c r="BJ124" s="16" t="s">
        <v>75</v>
      </c>
      <c r="BK124" s="141">
        <f t="shared" si="9"/>
        <v>0</v>
      </c>
      <c r="BL124" s="16" t="s">
        <v>85</v>
      </c>
      <c r="BM124" s="140" t="s">
        <v>8</v>
      </c>
    </row>
    <row r="125" spans="2:65" s="1" customFormat="1" ht="37.799999999999997" customHeight="1">
      <c r="B125" s="128"/>
      <c r="C125" s="129" t="s">
        <v>94</v>
      </c>
      <c r="D125" s="129" t="s">
        <v>159</v>
      </c>
      <c r="E125" s="130" t="s">
        <v>1289</v>
      </c>
      <c r="F125" s="131" t="s">
        <v>1290</v>
      </c>
      <c r="G125" s="132" t="s">
        <v>443</v>
      </c>
      <c r="H125" s="133">
        <v>1</v>
      </c>
      <c r="I125" s="134"/>
      <c r="J125" s="134">
        <f t="shared" si="0"/>
        <v>0</v>
      </c>
      <c r="K125" s="135"/>
      <c r="L125" s="28"/>
      <c r="M125" s="136" t="s">
        <v>1</v>
      </c>
      <c r="N125" s="137" t="s">
        <v>35</v>
      </c>
      <c r="O125" s="138">
        <v>0</v>
      </c>
      <c r="P125" s="138">
        <f t="shared" si="1"/>
        <v>0</v>
      </c>
      <c r="Q125" s="138">
        <v>0</v>
      </c>
      <c r="R125" s="138">
        <f t="shared" si="2"/>
        <v>0</v>
      </c>
      <c r="S125" s="138">
        <v>0</v>
      </c>
      <c r="T125" s="139">
        <f t="shared" si="3"/>
        <v>0</v>
      </c>
      <c r="AR125" s="140" t="s">
        <v>85</v>
      </c>
      <c r="AT125" s="140" t="s">
        <v>159</v>
      </c>
      <c r="AU125" s="140" t="s">
        <v>75</v>
      </c>
      <c r="AY125" s="16" t="s">
        <v>157</v>
      </c>
      <c r="BE125" s="141">
        <f t="shared" si="4"/>
        <v>0</v>
      </c>
      <c r="BF125" s="141">
        <f t="shared" si="5"/>
        <v>0</v>
      </c>
      <c r="BG125" s="141">
        <f t="shared" si="6"/>
        <v>0</v>
      </c>
      <c r="BH125" s="141">
        <f t="shared" si="7"/>
        <v>0</v>
      </c>
      <c r="BI125" s="141">
        <f t="shared" si="8"/>
        <v>0</v>
      </c>
      <c r="BJ125" s="16" t="s">
        <v>75</v>
      </c>
      <c r="BK125" s="141">
        <f t="shared" si="9"/>
        <v>0</v>
      </c>
      <c r="BL125" s="16" t="s">
        <v>85</v>
      </c>
      <c r="BM125" s="140" t="s">
        <v>188</v>
      </c>
    </row>
    <row r="126" spans="2:65" s="1" customFormat="1" ht="21.75" customHeight="1">
      <c r="B126" s="128"/>
      <c r="C126" s="129" t="s">
        <v>177</v>
      </c>
      <c r="D126" s="129" t="s">
        <v>159</v>
      </c>
      <c r="E126" s="130" t="s">
        <v>1291</v>
      </c>
      <c r="F126" s="131" t="s">
        <v>1292</v>
      </c>
      <c r="G126" s="132" t="s">
        <v>443</v>
      </c>
      <c r="H126" s="133">
        <v>3</v>
      </c>
      <c r="I126" s="134"/>
      <c r="J126" s="134">
        <f t="shared" si="0"/>
        <v>0</v>
      </c>
      <c r="K126" s="135"/>
      <c r="L126" s="28"/>
      <c r="M126" s="136" t="s">
        <v>1</v>
      </c>
      <c r="N126" s="137" t="s">
        <v>35</v>
      </c>
      <c r="O126" s="138">
        <v>0</v>
      </c>
      <c r="P126" s="138">
        <f t="shared" si="1"/>
        <v>0</v>
      </c>
      <c r="Q126" s="138">
        <v>0</v>
      </c>
      <c r="R126" s="138">
        <f t="shared" si="2"/>
        <v>0</v>
      </c>
      <c r="S126" s="138">
        <v>0</v>
      </c>
      <c r="T126" s="139">
        <f t="shared" si="3"/>
        <v>0</v>
      </c>
      <c r="AR126" s="140" t="s">
        <v>85</v>
      </c>
      <c r="AT126" s="140" t="s">
        <v>159</v>
      </c>
      <c r="AU126" s="140" t="s">
        <v>75</v>
      </c>
      <c r="AY126" s="16" t="s">
        <v>157</v>
      </c>
      <c r="BE126" s="141">
        <f t="shared" si="4"/>
        <v>0</v>
      </c>
      <c r="BF126" s="141">
        <f t="shared" si="5"/>
        <v>0</v>
      </c>
      <c r="BG126" s="141">
        <f t="shared" si="6"/>
        <v>0</v>
      </c>
      <c r="BH126" s="141">
        <f t="shared" si="7"/>
        <v>0</v>
      </c>
      <c r="BI126" s="141">
        <f t="shared" si="8"/>
        <v>0</v>
      </c>
      <c r="BJ126" s="16" t="s">
        <v>75</v>
      </c>
      <c r="BK126" s="141">
        <f t="shared" si="9"/>
        <v>0</v>
      </c>
      <c r="BL126" s="16" t="s">
        <v>85</v>
      </c>
      <c r="BM126" s="140" t="s">
        <v>193</v>
      </c>
    </row>
    <row r="127" spans="2:65" s="1" customFormat="1" ht="24.15" customHeight="1">
      <c r="B127" s="128"/>
      <c r="C127" s="129" t="s">
        <v>97</v>
      </c>
      <c r="D127" s="129" t="s">
        <v>159</v>
      </c>
      <c r="E127" s="130" t="s">
        <v>1293</v>
      </c>
      <c r="F127" s="131" t="s">
        <v>1294</v>
      </c>
      <c r="G127" s="132" t="s">
        <v>443</v>
      </c>
      <c r="H127" s="133">
        <v>12</v>
      </c>
      <c r="I127" s="134"/>
      <c r="J127" s="134">
        <f t="shared" si="0"/>
        <v>0</v>
      </c>
      <c r="K127" s="135"/>
      <c r="L127" s="28"/>
      <c r="M127" s="136" t="s">
        <v>1</v>
      </c>
      <c r="N127" s="137" t="s">
        <v>35</v>
      </c>
      <c r="O127" s="138">
        <v>0</v>
      </c>
      <c r="P127" s="138">
        <f t="shared" si="1"/>
        <v>0</v>
      </c>
      <c r="Q127" s="138">
        <v>0</v>
      </c>
      <c r="R127" s="138">
        <f t="shared" si="2"/>
        <v>0</v>
      </c>
      <c r="S127" s="138">
        <v>0</v>
      </c>
      <c r="T127" s="139">
        <f t="shared" si="3"/>
        <v>0</v>
      </c>
      <c r="AR127" s="140" t="s">
        <v>85</v>
      </c>
      <c r="AT127" s="140" t="s">
        <v>159</v>
      </c>
      <c r="AU127" s="140" t="s">
        <v>75</v>
      </c>
      <c r="AY127" s="16" t="s">
        <v>157</v>
      </c>
      <c r="BE127" s="141">
        <f t="shared" si="4"/>
        <v>0</v>
      </c>
      <c r="BF127" s="141">
        <f t="shared" si="5"/>
        <v>0</v>
      </c>
      <c r="BG127" s="141">
        <f t="shared" si="6"/>
        <v>0</v>
      </c>
      <c r="BH127" s="141">
        <f t="shared" si="7"/>
        <v>0</v>
      </c>
      <c r="BI127" s="141">
        <f t="shared" si="8"/>
        <v>0</v>
      </c>
      <c r="BJ127" s="16" t="s">
        <v>75</v>
      </c>
      <c r="BK127" s="141">
        <f t="shared" si="9"/>
        <v>0</v>
      </c>
      <c r="BL127" s="16" t="s">
        <v>85</v>
      </c>
      <c r="BM127" s="140" t="s">
        <v>198</v>
      </c>
    </row>
    <row r="128" spans="2:65" s="1" customFormat="1" ht="16.5" customHeight="1">
      <c r="B128" s="128"/>
      <c r="C128" s="129" t="s">
        <v>103</v>
      </c>
      <c r="D128" s="129" t="s">
        <v>159</v>
      </c>
      <c r="E128" s="130" t="s">
        <v>1295</v>
      </c>
      <c r="F128" s="131" t="s">
        <v>1296</v>
      </c>
      <c r="G128" s="132" t="s">
        <v>443</v>
      </c>
      <c r="H128" s="133">
        <v>15</v>
      </c>
      <c r="I128" s="134"/>
      <c r="J128" s="134">
        <f t="shared" si="0"/>
        <v>0</v>
      </c>
      <c r="K128" s="135"/>
      <c r="L128" s="28"/>
      <c r="M128" s="136" t="s">
        <v>1</v>
      </c>
      <c r="N128" s="137" t="s">
        <v>35</v>
      </c>
      <c r="O128" s="138">
        <v>0</v>
      </c>
      <c r="P128" s="138">
        <f t="shared" si="1"/>
        <v>0</v>
      </c>
      <c r="Q128" s="138">
        <v>0</v>
      </c>
      <c r="R128" s="138">
        <f t="shared" si="2"/>
        <v>0</v>
      </c>
      <c r="S128" s="138">
        <v>0</v>
      </c>
      <c r="T128" s="139">
        <f t="shared" si="3"/>
        <v>0</v>
      </c>
      <c r="AR128" s="140" t="s">
        <v>85</v>
      </c>
      <c r="AT128" s="140" t="s">
        <v>159</v>
      </c>
      <c r="AU128" s="140" t="s">
        <v>75</v>
      </c>
      <c r="AY128" s="16" t="s">
        <v>157</v>
      </c>
      <c r="BE128" s="141">
        <f t="shared" si="4"/>
        <v>0</v>
      </c>
      <c r="BF128" s="141">
        <f t="shared" si="5"/>
        <v>0</v>
      </c>
      <c r="BG128" s="141">
        <f t="shared" si="6"/>
        <v>0</v>
      </c>
      <c r="BH128" s="141">
        <f t="shared" si="7"/>
        <v>0</v>
      </c>
      <c r="BI128" s="141">
        <f t="shared" si="8"/>
        <v>0</v>
      </c>
      <c r="BJ128" s="16" t="s">
        <v>75</v>
      </c>
      <c r="BK128" s="141">
        <f t="shared" si="9"/>
        <v>0</v>
      </c>
      <c r="BL128" s="16" t="s">
        <v>85</v>
      </c>
      <c r="BM128" s="140" t="s">
        <v>202</v>
      </c>
    </row>
    <row r="129" spans="2:65" s="1" customFormat="1" ht="24.15" customHeight="1">
      <c r="B129" s="128"/>
      <c r="C129" s="129" t="s">
        <v>106</v>
      </c>
      <c r="D129" s="129" t="s">
        <v>159</v>
      </c>
      <c r="E129" s="130" t="s">
        <v>1297</v>
      </c>
      <c r="F129" s="131" t="s">
        <v>1298</v>
      </c>
      <c r="G129" s="132" t="s">
        <v>443</v>
      </c>
      <c r="H129" s="133">
        <v>3</v>
      </c>
      <c r="I129" s="134"/>
      <c r="J129" s="134">
        <f t="shared" si="0"/>
        <v>0</v>
      </c>
      <c r="K129" s="135"/>
      <c r="L129" s="28"/>
      <c r="M129" s="136" t="s">
        <v>1</v>
      </c>
      <c r="N129" s="137" t="s">
        <v>35</v>
      </c>
      <c r="O129" s="138">
        <v>0</v>
      </c>
      <c r="P129" s="138">
        <f t="shared" si="1"/>
        <v>0</v>
      </c>
      <c r="Q129" s="138">
        <v>0</v>
      </c>
      <c r="R129" s="138">
        <f t="shared" si="2"/>
        <v>0</v>
      </c>
      <c r="S129" s="138">
        <v>0</v>
      </c>
      <c r="T129" s="139">
        <f t="shared" si="3"/>
        <v>0</v>
      </c>
      <c r="AR129" s="140" t="s">
        <v>85</v>
      </c>
      <c r="AT129" s="140" t="s">
        <v>159</v>
      </c>
      <c r="AU129" s="140" t="s">
        <v>75</v>
      </c>
      <c r="AY129" s="16" t="s">
        <v>157</v>
      </c>
      <c r="BE129" s="141">
        <f t="shared" si="4"/>
        <v>0</v>
      </c>
      <c r="BF129" s="141">
        <f t="shared" si="5"/>
        <v>0</v>
      </c>
      <c r="BG129" s="141">
        <f t="shared" si="6"/>
        <v>0</v>
      </c>
      <c r="BH129" s="141">
        <f t="shared" si="7"/>
        <v>0</v>
      </c>
      <c r="BI129" s="141">
        <f t="shared" si="8"/>
        <v>0</v>
      </c>
      <c r="BJ129" s="16" t="s">
        <v>75</v>
      </c>
      <c r="BK129" s="141">
        <f t="shared" si="9"/>
        <v>0</v>
      </c>
      <c r="BL129" s="16" t="s">
        <v>85</v>
      </c>
      <c r="BM129" s="140" t="s">
        <v>208</v>
      </c>
    </row>
    <row r="130" spans="2:65" s="1" customFormat="1" ht="21.75" customHeight="1">
      <c r="B130" s="128"/>
      <c r="C130" s="129" t="s">
        <v>8</v>
      </c>
      <c r="D130" s="129" t="s">
        <v>159</v>
      </c>
      <c r="E130" s="130" t="s">
        <v>1299</v>
      </c>
      <c r="F130" s="131" t="s">
        <v>1300</v>
      </c>
      <c r="G130" s="132" t="s">
        <v>443</v>
      </c>
      <c r="H130" s="133">
        <v>14</v>
      </c>
      <c r="I130" s="134"/>
      <c r="J130" s="134">
        <f t="shared" si="0"/>
        <v>0</v>
      </c>
      <c r="K130" s="135"/>
      <c r="L130" s="28"/>
      <c r="M130" s="136" t="s">
        <v>1</v>
      </c>
      <c r="N130" s="137" t="s">
        <v>35</v>
      </c>
      <c r="O130" s="138">
        <v>0</v>
      </c>
      <c r="P130" s="138">
        <f t="shared" si="1"/>
        <v>0</v>
      </c>
      <c r="Q130" s="138">
        <v>0</v>
      </c>
      <c r="R130" s="138">
        <f t="shared" si="2"/>
        <v>0</v>
      </c>
      <c r="S130" s="138">
        <v>0</v>
      </c>
      <c r="T130" s="139">
        <f t="shared" si="3"/>
        <v>0</v>
      </c>
      <c r="AR130" s="140" t="s">
        <v>85</v>
      </c>
      <c r="AT130" s="140" t="s">
        <v>159</v>
      </c>
      <c r="AU130" s="140" t="s">
        <v>75</v>
      </c>
      <c r="AY130" s="16" t="s">
        <v>157</v>
      </c>
      <c r="BE130" s="141">
        <f t="shared" si="4"/>
        <v>0</v>
      </c>
      <c r="BF130" s="141">
        <f t="shared" si="5"/>
        <v>0</v>
      </c>
      <c r="BG130" s="141">
        <f t="shared" si="6"/>
        <v>0</v>
      </c>
      <c r="BH130" s="141">
        <f t="shared" si="7"/>
        <v>0</v>
      </c>
      <c r="BI130" s="141">
        <f t="shared" si="8"/>
        <v>0</v>
      </c>
      <c r="BJ130" s="16" t="s">
        <v>75</v>
      </c>
      <c r="BK130" s="141">
        <f t="shared" si="9"/>
        <v>0</v>
      </c>
      <c r="BL130" s="16" t="s">
        <v>85</v>
      </c>
      <c r="BM130" s="140" t="s">
        <v>213</v>
      </c>
    </row>
    <row r="131" spans="2:65" s="1" customFormat="1" ht="24.15" customHeight="1">
      <c r="B131" s="128"/>
      <c r="C131" s="129" t="s">
        <v>215</v>
      </c>
      <c r="D131" s="129" t="s">
        <v>159</v>
      </c>
      <c r="E131" s="130" t="s">
        <v>1301</v>
      </c>
      <c r="F131" s="131" t="s">
        <v>1302</v>
      </c>
      <c r="G131" s="132" t="s">
        <v>443</v>
      </c>
      <c r="H131" s="133">
        <v>36</v>
      </c>
      <c r="I131" s="134"/>
      <c r="J131" s="134">
        <f t="shared" si="0"/>
        <v>0</v>
      </c>
      <c r="K131" s="135"/>
      <c r="L131" s="28"/>
      <c r="M131" s="136" t="s">
        <v>1</v>
      </c>
      <c r="N131" s="137" t="s">
        <v>35</v>
      </c>
      <c r="O131" s="138">
        <v>0</v>
      </c>
      <c r="P131" s="138">
        <f t="shared" si="1"/>
        <v>0</v>
      </c>
      <c r="Q131" s="138">
        <v>0</v>
      </c>
      <c r="R131" s="138">
        <f t="shared" si="2"/>
        <v>0</v>
      </c>
      <c r="S131" s="138">
        <v>0</v>
      </c>
      <c r="T131" s="139">
        <f t="shared" si="3"/>
        <v>0</v>
      </c>
      <c r="AR131" s="140" t="s">
        <v>85</v>
      </c>
      <c r="AT131" s="140" t="s">
        <v>159</v>
      </c>
      <c r="AU131" s="140" t="s">
        <v>75</v>
      </c>
      <c r="AY131" s="16" t="s">
        <v>157</v>
      </c>
      <c r="BE131" s="141">
        <f t="shared" si="4"/>
        <v>0</v>
      </c>
      <c r="BF131" s="141">
        <f t="shared" si="5"/>
        <v>0</v>
      </c>
      <c r="BG131" s="141">
        <f t="shared" si="6"/>
        <v>0</v>
      </c>
      <c r="BH131" s="141">
        <f t="shared" si="7"/>
        <v>0</v>
      </c>
      <c r="BI131" s="141">
        <f t="shared" si="8"/>
        <v>0</v>
      </c>
      <c r="BJ131" s="16" t="s">
        <v>75</v>
      </c>
      <c r="BK131" s="141">
        <f t="shared" si="9"/>
        <v>0</v>
      </c>
      <c r="BL131" s="16" t="s">
        <v>85</v>
      </c>
      <c r="BM131" s="140" t="s">
        <v>218</v>
      </c>
    </row>
    <row r="132" spans="2:65" s="1" customFormat="1" ht="21.75" customHeight="1">
      <c r="B132" s="128"/>
      <c r="C132" s="129" t="s">
        <v>188</v>
      </c>
      <c r="D132" s="129" t="s">
        <v>159</v>
      </c>
      <c r="E132" s="130" t="s">
        <v>1303</v>
      </c>
      <c r="F132" s="131" t="s">
        <v>1304</v>
      </c>
      <c r="G132" s="132" t="s">
        <v>443</v>
      </c>
      <c r="H132" s="133">
        <v>9</v>
      </c>
      <c r="I132" s="134"/>
      <c r="J132" s="134">
        <f t="shared" si="0"/>
        <v>0</v>
      </c>
      <c r="K132" s="135"/>
      <c r="L132" s="28"/>
      <c r="M132" s="136" t="s">
        <v>1</v>
      </c>
      <c r="N132" s="137" t="s">
        <v>35</v>
      </c>
      <c r="O132" s="138">
        <v>0</v>
      </c>
      <c r="P132" s="138">
        <f t="shared" si="1"/>
        <v>0</v>
      </c>
      <c r="Q132" s="138">
        <v>0</v>
      </c>
      <c r="R132" s="138">
        <f t="shared" si="2"/>
        <v>0</v>
      </c>
      <c r="S132" s="138">
        <v>0</v>
      </c>
      <c r="T132" s="139">
        <f t="shared" si="3"/>
        <v>0</v>
      </c>
      <c r="AR132" s="140" t="s">
        <v>85</v>
      </c>
      <c r="AT132" s="140" t="s">
        <v>159</v>
      </c>
      <c r="AU132" s="140" t="s">
        <v>75</v>
      </c>
      <c r="AY132" s="16" t="s">
        <v>157</v>
      </c>
      <c r="BE132" s="141">
        <f t="shared" si="4"/>
        <v>0</v>
      </c>
      <c r="BF132" s="141">
        <f t="shared" si="5"/>
        <v>0</v>
      </c>
      <c r="BG132" s="141">
        <f t="shared" si="6"/>
        <v>0</v>
      </c>
      <c r="BH132" s="141">
        <f t="shared" si="7"/>
        <v>0</v>
      </c>
      <c r="BI132" s="141">
        <f t="shared" si="8"/>
        <v>0</v>
      </c>
      <c r="BJ132" s="16" t="s">
        <v>75</v>
      </c>
      <c r="BK132" s="141">
        <f t="shared" si="9"/>
        <v>0</v>
      </c>
      <c r="BL132" s="16" t="s">
        <v>85</v>
      </c>
      <c r="BM132" s="140" t="s">
        <v>222</v>
      </c>
    </row>
    <row r="133" spans="2:65" s="1" customFormat="1" ht="16.5" customHeight="1">
      <c r="B133" s="128"/>
      <c r="C133" s="129" t="s">
        <v>226</v>
      </c>
      <c r="D133" s="129" t="s">
        <v>159</v>
      </c>
      <c r="E133" s="130" t="s">
        <v>1305</v>
      </c>
      <c r="F133" s="131" t="s">
        <v>1306</v>
      </c>
      <c r="G133" s="132" t="s">
        <v>443</v>
      </c>
      <c r="H133" s="133">
        <v>3</v>
      </c>
      <c r="I133" s="134"/>
      <c r="J133" s="134">
        <f t="shared" si="0"/>
        <v>0</v>
      </c>
      <c r="K133" s="135"/>
      <c r="L133" s="28"/>
      <c r="M133" s="136" t="s">
        <v>1</v>
      </c>
      <c r="N133" s="137" t="s">
        <v>35</v>
      </c>
      <c r="O133" s="138">
        <v>0</v>
      </c>
      <c r="P133" s="138">
        <f t="shared" si="1"/>
        <v>0</v>
      </c>
      <c r="Q133" s="138">
        <v>0</v>
      </c>
      <c r="R133" s="138">
        <f t="shared" si="2"/>
        <v>0</v>
      </c>
      <c r="S133" s="138">
        <v>0</v>
      </c>
      <c r="T133" s="139">
        <f t="shared" si="3"/>
        <v>0</v>
      </c>
      <c r="AR133" s="140" t="s">
        <v>85</v>
      </c>
      <c r="AT133" s="140" t="s">
        <v>159</v>
      </c>
      <c r="AU133" s="140" t="s">
        <v>75</v>
      </c>
      <c r="AY133" s="16" t="s">
        <v>157</v>
      </c>
      <c r="BE133" s="141">
        <f t="shared" si="4"/>
        <v>0</v>
      </c>
      <c r="BF133" s="141">
        <f t="shared" si="5"/>
        <v>0</v>
      </c>
      <c r="BG133" s="141">
        <f t="shared" si="6"/>
        <v>0</v>
      </c>
      <c r="BH133" s="141">
        <f t="shared" si="7"/>
        <v>0</v>
      </c>
      <c r="BI133" s="141">
        <f t="shared" si="8"/>
        <v>0</v>
      </c>
      <c r="BJ133" s="16" t="s">
        <v>75</v>
      </c>
      <c r="BK133" s="141">
        <f t="shared" si="9"/>
        <v>0</v>
      </c>
      <c r="BL133" s="16" t="s">
        <v>85</v>
      </c>
      <c r="BM133" s="140" t="s">
        <v>229</v>
      </c>
    </row>
    <row r="134" spans="2:65" s="1" customFormat="1" ht="24.15" customHeight="1">
      <c r="B134" s="128"/>
      <c r="C134" s="129" t="s">
        <v>193</v>
      </c>
      <c r="D134" s="129" t="s">
        <v>159</v>
      </c>
      <c r="E134" s="130" t="s">
        <v>1307</v>
      </c>
      <c r="F134" s="131" t="s">
        <v>1308</v>
      </c>
      <c r="G134" s="132" t="s">
        <v>443</v>
      </c>
      <c r="H134" s="133">
        <v>3</v>
      </c>
      <c r="I134" s="134"/>
      <c r="J134" s="134">
        <f t="shared" si="0"/>
        <v>0</v>
      </c>
      <c r="K134" s="135"/>
      <c r="L134" s="28"/>
      <c r="M134" s="136" t="s">
        <v>1</v>
      </c>
      <c r="N134" s="137" t="s">
        <v>35</v>
      </c>
      <c r="O134" s="138">
        <v>0</v>
      </c>
      <c r="P134" s="138">
        <f t="shared" si="1"/>
        <v>0</v>
      </c>
      <c r="Q134" s="138">
        <v>0</v>
      </c>
      <c r="R134" s="138">
        <f t="shared" si="2"/>
        <v>0</v>
      </c>
      <c r="S134" s="138">
        <v>0</v>
      </c>
      <c r="T134" s="139">
        <f t="shared" si="3"/>
        <v>0</v>
      </c>
      <c r="AR134" s="140" t="s">
        <v>85</v>
      </c>
      <c r="AT134" s="140" t="s">
        <v>159</v>
      </c>
      <c r="AU134" s="140" t="s">
        <v>75</v>
      </c>
      <c r="AY134" s="16" t="s">
        <v>157</v>
      </c>
      <c r="BE134" s="141">
        <f t="shared" si="4"/>
        <v>0</v>
      </c>
      <c r="BF134" s="141">
        <f t="shared" si="5"/>
        <v>0</v>
      </c>
      <c r="BG134" s="141">
        <f t="shared" si="6"/>
        <v>0</v>
      </c>
      <c r="BH134" s="141">
        <f t="shared" si="7"/>
        <v>0</v>
      </c>
      <c r="BI134" s="141">
        <f t="shared" si="8"/>
        <v>0</v>
      </c>
      <c r="BJ134" s="16" t="s">
        <v>75</v>
      </c>
      <c r="BK134" s="141">
        <f t="shared" si="9"/>
        <v>0</v>
      </c>
      <c r="BL134" s="16" t="s">
        <v>85</v>
      </c>
      <c r="BM134" s="140" t="s">
        <v>235</v>
      </c>
    </row>
    <row r="135" spans="2:65" s="1" customFormat="1" ht="24.15" customHeight="1">
      <c r="B135" s="128"/>
      <c r="C135" s="129" t="s">
        <v>238</v>
      </c>
      <c r="D135" s="129" t="s">
        <v>159</v>
      </c>
      <c r="E135" s="130" t="s">
        <v>1309</v>
      </c>
      <c r="F135" s="131" t="s">
        <v>1310</v>
      </c>
      <c r="G135" s="132" t="s">
        <v>1311</v>
      </c>
      <c r="H135" s="133">
        <v>1</v>
      </c>
      <c r="I135" s="134"/>
      <c r="J135" s="134">
        <f t="shared" si="0"/>
        <v>0</v>
      </c>
      <c r="K135" s="135"/>
      <c r="L135" s="28"/>
      <c r="M135" s="136" t="s">
        <v>1</v>
      </c>
      <c r="N135" s="137" t="s">
        <v>35</v>
      </c>
      <c r="O135" s="138">
        <v>0</v>
      </c>
      <c r="P135" s="138">
        <f t="shared" si="1"/>
        <v>0</v>
      </c>
      <c r="Q135" s="138">
        <v>0</v>
      </c>
      <c r="R135" s="138">
        <f t="shared" si="2"/>
        <v>0</v>
      </c>
      <c r="S135" s="138">
        <v>0</v>
      </c>
      <c r="T135" s="139">
        <f t="shared" si="3"/>
        <v>0</v>
      </c>
      <c r="AR135" s="140" t="s">
        <v>85</v>
      </c>
      <c r="AT135" s="140" t="s">
        <v>159</v>
      </c>
      <c r="AU135" s="140" t="s">
        <v>75</v>
      </c>
      <c r="AY135" s="16" t="s">
        <v>157</v>
      </c>
      <c r="BE135" s="141">
        <f t="shared" si="4"/>
        <v>0</v>
      </c>
      <c r="BF135" s="141">
        <f t="shared" si="5"/>
        <v>0</v>
      </c>
      <c r="BG135" s="141">
        <f t="shared" si="6"/>
        <v>0</v>
      </c>
      <c r="BH135" s="141">
        <f t="shared" si="7"/>
        <v>0</v>
      </c>
      <c r="BI135" s="141">
        <f t="shared" si="8"/>
        <v>0</v>
      </c>
      <c r="BJ135" s="16" t="s">
        <v>75</v>
      </c>
      <c r="BK135" s="141">
        <f t="shared" si="9"/>
        <v>0</v>
      </c>
      <c r="BL135" s="16" t="s">
        <v>85</v>
      </c>
      <c r="BM135" s="140" t="s">
        <v>242</v>
      </c>
    </row>
    <row r="136" spans="2:65" s="1" customFormat="1" ht="16.5" customHeight="1">
      <c r="B136" s="128"/>
      <c r="C136" s="129" t="s">
        <v>198</v>
      </c>
      <c r="D136" s="129" t="s">
        <v>159</v>
      </c>
      <c r="E136" s="130" t="s">
        <v>1312</v>
      </c>
      <c r="F136" s="131" t="s">
        <v>1313</v>
      </c>
      <c r="G136" s="132" t="s">
        <v>443</v>
      </c>
      <c r="H136" s="133">
        <v>1</v>
      </c>
      <c r="I136" s="134"/>
      <c r="J136" s="134">
        <f t="shared" si="0"/>
        <v>0</v>
      </c>
      <c r="K136" s="135"/>
      <c r="L136" s="28"/>
      <c r="M136" s="136" t="s">
        <v>1</v>
      </c>
      <c r="N136" s="137" t="s">
        <v>35</v>
      </c>
      <c r="O136" s="138">
        <v>0</v>
      </c>
      <c r="P136" s="138">
        <f t="shared" si="1"/>
        <v>0</v>
      </c>
      <c r="Q136" s="138">
        <v>0</v>
      </c>
      <c r="R136" s="138">
        <f t="shared" si="2"/>
        <v>0</v>
      </c>
      <c r="S136" s="138">
        <v>0</v>
      </c>
      <c r="T136" s="139">
        <f t="shared" si="3"/>
        <v>0</v>
      </c>
      <c r="AR136" s="140" t="s">
        <v>85</v>
      </c>
      <c r="AT136" s="140" t="s">
        <v>159</v>
      </c>
      <c r="AU136" s="140" t="s">
        <v>75</v>
      </c>
      <c r="AY136" s="16" t="s">
        <v>157</v>
      </c>
      <c r="BE136" s="141">
        <f t="shared" si="4"/>
        <v>0</v>
      </c>
      <c r="BF136" s="141">
        <f t="shared" si="5"/>
        <v>0</v>
      </c>
      <c r="BG136" s="141">
        <f t="shared" si="6"/>
        <v>0</v>
      </c>
      <c r="BH136" s="141">
        <f t="shared" si="7"/>
        <v>0</v>
      </c>
      <c r="BI136" s="141">
        <f t="shared" si="8"/>
        <v>0</v>
      </c>
      <c r="BJ136" s="16" t="s">
        <v>75</v>
      </c>
      <c r="BK136" s="141">
        <f t="shared" si="9"/>
        <v>0</v>
      </c>
      <c r="BL136" s="16" t="s">
        <v>85</v>
      </c>
      <c r="BM136" s="140" t="s">
        <v>247</v>
      </c>
    </row>
    <row r="137" spans="2:65" s="1" customFormat="1" ht="21.75" customHeight="1">
      <c r="B137" s="128"/>
      <c r="C137" s="129" t="s">
        <v>249</v>
      </c>
      <c r="D137" s="129" t="s">
        <v>159</v>
      </c>
      <c r="E137" s="130" t="s">
        <v>1314</v>
      </c>
      <c r="F137" s="131" t="s">
        <v>1315</v>
      </c>
      <c r="G137" s="132" t="s">
        <v>443</v>
      </c>
      <c r="H137" s="133">
        <v>30</v>
      </c>
      <c r="I137" s="134"/>
      <c r="J137" s="134">
        <f t="shared" si="0"/>
        <v>0</v>
      </c>
      <c r="K137" s="135"/>
      <c r="L137" s="28"/>
      <c r="M137" s="173" t="s">
        <v>1</v>
      </c>
      <c r="N137" s="174" t="s">
        <v>35</v>
      </c>
      <c r="O137" s="175">
        <v>0</v>
      </c>
      <c r="P137" s="175">
        <f t="shared" si="1"/>
        <v>0</v>
      </c>
      <c r="Q137" s="175">
        <v>0</v>
      </c>
      <c r="R137" s="175">
        <f t="shared" si="2"/>
        <v>0</v>
      </c>
      <c r="S137" s="175">
        <v>0</v>
      </c>
      <c r="T137" s="176">
        <f t="shared" si="3"/>
        <v>0</v>
      </c>
      <c r="AR137" s="140" t="s">
        <v>85</v>
      </c>
      <c r="AT137" s="140" t="s">
        <v>159</v>
      </c>
      <c r="AU137" s="140" t="s">
        <v>75</v>
      </c>
      <c r="AY137" s="16" t="s">
        <v>157</v>
      </c>
      <c r="BE137" s="141">
        <f t="shared" si="4"/>
        <v>0</v>
      </c>
      <c r="BF137" s="141">
        <f t="shared" si="5"/>
        <v>0</v>
      </c>
      <c r="BG137" s="141">
        <f t="shared" si="6"/>
        <v>0</v>
      </c>
      <c r="BH137" s="141">
        <f t="shared" si="7"/>
        <v>0</v>
      </c>
      <c r="BI137" s="141">
        <f t="shared" si="8"/>
        <v>0</v>
      </c>
      <c r="BJ137" s="16" t="s">
        <v>75</v>
      </c>
      <c r="BK137" s="141">
        <f t="shared" si="9"/>
        <v>0</v>
      </c>
      <c r="BL137" s="16" t="s">
        <v>85</v>
      </c>
      <c r="BM137" s="140" t="s">
        <v>252</v>
      </c>
    </row>
    <row r="138" spans="2:65" s="1" customFormat="1" ht="6.9" customHeight="1">
      <c r="B138" s="40"/>
      <c r="C138" s="41"/>
      <c r="D138" s="41"/>
      <c r="E138" s="41"/>
      <c r="F138" s="41"/>
      <c r="G138" s="41"/>
      <c r="H138" s="41"/>
      <c r="I138" s="41"/>
      <c r="J138" s="41"/>
      <c r="K138" s="41"/>
      <c r="L138" s="28"/>
    </row>
  </sheetData>
  <autoFilter ref="C116:K137" xr:uid="{00000000-0009-0000-0000-000006000000}"/>
  <mergeCells count="9">
    <mergeCell ref="E87:H87"/>
    <mergeCell ref="E107:H107"/>
    <mergeCell ref="E109:H109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2:BM174"/>
  <sheetViews>
    <sheetView showGridLines="0" topLeftCell="A152" workbookViewId="0">
      <selection activeCell="I177" sqref="I177"/>
    </sheetView>
  </sheetViews>
  <sheetFormatPr defaultRowHeight="10.199999999999999"/>
  <cols>
    <col min="1" max="1" width="8.28515625" customWidth="1"/>
    <col min="2" max="2" width="1.140625" customWidth="1"/>
    <col min="3" max="3" width="4.140625" customWidth="1"/>
    <col min="4" max="4" width="4.28515625" customWidth="1"/>
    <col min="5" max="5" width="17.140625" customWidth="1"/>
    <col min="6" max="6" width="50.85546875" customWidth="1"/>
    <col min="7" max="7" width="7.42578125" customWidth="1"/>
    <col min="8" max="8" width="14" customWidth="1"/>
    <col min="9" max="9" width="15.85546875" customWidth="1"/>
    <col min="10" max="10" width="22.28515625" customWidth="1"/>
    <col min="11" max="11" width="22.28515625" hidden="1" customWidth="1"/>
    <col min="12" max="12" width="9.28515625" customWidth="1"/>
    <col min="13" max="13" width="10.85546875" hidden="1" customWidth="1"/>
    <col min="14" max="14" width="9.28515625" hidden="1"/>
    <col min="15" max="20" width="14.140625" hidden="1" customWidth="1"/>
    <col min="21" max="21" width="16.28515625" hidden="1" customWidth="1"/>
    <col min="22" max="22" width="12.28515625" customWidth="1"/>
    <col min="23" max="23" width="16.28515625" customWidth="1"/>
    <col min="24" max="24" width="12.28515625" customWidth="1"/>
    <col min="25" max="25" width="15" customWidth="1"/>
    <col min="26" max="26" width="11" customWidth="1"/>
    <col min="27" max="27" width="15" customWidth="1"/>
    <col min="28" max="28" width="16.28515625" customWidth="1"/>
    <col min="29" max="29" width="11" customWidth="1"/>
    <col min="30" max="30" width="15" customWidth="1"/>
    <col min="31" max="31" width="16.28515625" customWidth="1"/>
    <col min="44" max="65" width="9.28515625" hidden="1"/>
  </cols>
  <sheetData>
    <row r="2" spans="2:46" ht="36.9" customHeight="1">
      <c r="L2" s="184" t="s">
        <v>5</v>
      </c>
      <c r="M2" s="185"/>
      <c r="N2" s="185"/>
      <c r="O2" s="185"/>
      <c r="P2" s="185"/>
      <c r="Q2" s="185"/>
      <c r="R2" s="185"/>
      <c r="S2" s="185"/>
      <c r="T2" s="185"/>
      <c r="U2" s="185"/>
      <c r="V2" s="185"/>
      <c r="AT2" s="16" t="s">
        <v>96</v>
      </c>
    </row>
    <row r="3" spans="2:46" ht="6.9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  <c r="AT3" s="16" t="s">
        <v>79</v>
      </c>
    </row>
    <row r="4" spans="2:46" ht="24.9" customHeight="1">
      <c r="B4" s="19"/>
      <c r="D4" s="20" t="s">
        <v>112</v>
      </c>
      <c r="L4" s="19"/>
      <c r="M4" s="84" t="s">
        <v>10</v>
      </c>
      <c r="AT4" s="16" t="s">
        <v>3</v>
      </c>
    </row>
    <row r="5" spans="2:46" ht="6.9" customHeight="1">
      <c r="B5" s="19"/>
      <c r="L5" s="19"/>
    </row>
    <row r="6" spans="2:46" ht="12" customHeight="1">
      <c r="B6" s="19"/>
      <c r="D6" s="25" t="s">
        <v>14</v>
      </c>
      <c r="L6" s="19"/>
    </row>
    <row r="7" spans="2:46" ht="26.25" customHeight="1">
      <c r="B7" s="19"/>
      <c r="E7" s="212" t="str">
        <f>'Rekapitulace stavby'!K6</f>
        <v xml:space="preserve"> Kulturní a kreativní centrum Kbely, Mladoboleslavská 1116, Praha 19 Kbely</v>
      </c>
      <c r="F7" s="213"/>
      <c r="G7" s="213"/>
      <c r="H7" s="213"/>
      <c r="L7" s="19"/>
    </row>
    <row r="8" spans="2:46" s="1" customFormat="1" ht="12" customHeight="1">
      <c r="B8" s="28"/>
      <c r="D8" s="25" t="s">
        <v>113</v>
      </c>
      <c r="L8" s="28"/>
    </row>
    <row r="9" spans="2:46" s="1" customFormat="1" ht="16.5" customHeight="1">
      <c r="B9" s="28"/>
      <c r="E9" s="204" t="s">
        <v>1316</v>
      </c>
      <c r="F9" s="211"/>
      <c r="G9" s="211"/>
      <c r="H9" s="211"/>
      <c r="L9" s="28"/>
    </row>
    <row r="10" spans="2:46" s="1" customFormat="1">
      <c r="B10" s="28"/>
      <c r="L10" s="28"/>
    </row>
    <row r="11" spans="2:46" s="1" customFormat="1" ht="12" customHeight="1">
      <c r="B11" s="28"/>
      <c r="D11" s="25" t="s">
        <v>16</v>
      </c>
      <c r="F11" s="23" t="s">
        <v>1</v>
      </c>
      <c r="I11" s="25" t="s">
        <v>17</v>
      </c>
      <c r="J11" s="23" t="s">
        <v>1</v>
      </c>
      <c r="L11" s="28"/>
    </row>
    <row r="12" spans="2:46" s="1" customFormat="1" ht="12" customHeight="1">
      <c r="B12" s="28"/>
      <c r="D12" s="25" t="s">
        <v>18</v>
      </c>
      <c r="F12" s="23" t="s">
        <v>19</v>
      </c>
      <c r="I12" s="25" t="s">
        <v>20</v>
      </c>
      <c r="J12" s="48" t="str">
        <f>'Rekapitulace stavby'!AN8</f>
        <v>26. 8. 2024</v>
      </c>
      <c r="L12" s="28"/>
    </row>
    <row r="13" spans="2:46" s="1" customFormat="1" ht="10.8" customHeight="1">
      <c r="B13" s="28"/>
      <c r="L13" s="28"/>
    </row>
    <row r="14" spans="2:46" s="1" customFormat="1" ht="12" customHeight="1">
      <c r="B14" s="28"/>
      <c r="D14" s="25" t="s">
        <v>22</v>
      </c>
      <c r="I14" s="25" t="s">
        <v>23</v>
      </c>
      <c r="J14" s="23" t="str">
        <f>IF('Rekapitulace stavby'!AN10="","",'Rekapitulace stavby'!AN10)</f>
        <v/>
      </c>
      <c r="L14" s="28"/>
    </row>
    <row r="15" spans="2:46" s="1" customFormat="1" ht="18" customHeight="1">
      <c r="B15" s="28"/>
      <c r="E15" s="23" t="str">
        <f>IF('Rekapitulace stavby'!E11="","",'Rekapitulace stavby'!E11)</f>
        <v xml:space="preserve"> </v>
      </c>
      <c r="I15" s="25" t="s">
        <v>24</v>
      </c>
      <c r="J15" s="23" t="str">
        <f>IF('Rekapitulace stavby'!AN11="","",'Rekapitulace stavby'!AN11)</f>
        <v/>
      </c>
      <c r="L15" s="28"/>
    </row>
    <row r="16" spans="2:46" s="1" customFormat="1" ht="6.9" customHeight="1">
      <c r="B16" s="28"/>
      <c r="L16" s="28"/>
    </row>
    <row r="17" spans="2:12" s="1" customFormat="1" ht="12" customHeight="1">
      <c r="B17" s="28"/>
      <c r="D17" s="25" t="s">
        <v>25</v>
      </c>
      <c r="I17" s="25" t="s">
        <v>23</v>
      </c>
      <c r="J17" s="23" t="str">
        <f>'Rekapitulace stavby'!AN13</f>
        <v/>
      </c>
      <c r="L17" s="28"/>
    </row>
    <row r="18" spans="2:12" s="1" customFormat="1" ht="18" customHeight="1">
      <c r="B18" s="28"/>
      <c r="E18" s="198" t="str">
        <f>'Rekapitulace stavby'!E14</f>
        <v xml:space="preserve"> </v>
      </c>
      <c r="F18" s="198"/>
      <c r="G18" s="198"/>
      <c r="H18" s="198"/>
      <c r="I18" s="25" t="s">
        <v>24</v>
      </c>
      <c r="J18" s="23" t="str">
        <f>'Rekapitulace stavby'!AN14</f>
        <v/>
      </c>
      <c r="L18" s="28"/>
    </row>
    <row r="19" spans="2:12" s="1" customFormat="1" ht="6.9" customHeight="1">
      <c r="B19" s="28"/>
      <c r="L19" s="28"/>
    </row>
    <row r="20" spans="2:12" s="1" customFormat="1" ht="12" customHeight="1">
      <c r="B20" s="28"/>
      <c r="D20" s="25" t="s">
        <v>26</v>
      </c>
      <c r="I20" s="25" t="s">
        <v>23</v>
      </c>
      <c r="J20" s="23" t="str">
        <f>IF('Rekapitulace stavby'!AN16="","",'Rekapitulace stavby'!AN16)</f>
        <v/>
      </c>
      <c r="L20" s="28"/>
    </row>
    <row r="21" spans="2:12" s="1" customFormat="1" ht="18" customHeight="1">
      <c r="B21" s="28"/>
      <c r="E21" s="23" t="str">
        <f>IF('Rekapitulace stavby'!E17="","",'Rekapitulace stavby'!E17)</f>
        <v xml:space="preserve"> </v>
      </c>
      <c r="I21" s="25" t="s">
        <v>24</v>
      </c>
      <c r="J21" s="23" t="str">
        <f>IF('Rekapitulace stavby'!AN17="","",'Rekapitulace stavby'!AN17)</f>
        <v/>
      </c>
      <c r="L21" s="28"/>
    </row>
    <row r="22" spans="2:12" s="1" customFormat="1" ht="6.9" customHeight="1">
      <c r="B22" s="28"/>
      <c r="L22" s="28"/>
    </row>
    <row r="23" spans="2:12" s="1" customFormat="1" ht="12" customHeight="1">
      <c r="B23" s="28"/>
      <c r="D23" s="25" t="s">
        <v>27</v>
      </c>
      <c r="I23" s="25" t="s">
        <v>23</v>
      </c>
      <c r="J23" s="23" t="str">
        <f>IF('Rekapitulace stavby'!AN19="","",'Rekapitulace stavby'!AN19)</f>
        <v/>
      </c>
      <c r="L23" s="28"/>
    </row>
    <row r="24" spans="2:12" s="1" customFormat="1" ht="18" customHeight="1">
      <c r="B24" s="28"/>
      <c r="E24" s="23" t="str">
        <f>IF('Rekapitulace stavby'!E20="","",'Rekapitulace stavby'!E20)</f>
        <v xml:space="preserve"> </v>
      </c>
      <c r="I24" s="25" t="s">
        <v>24</v>
      </c>
      <c r="J24" s="23" t="str">
        <f>IF('Rekapitulace stavby'!AN20="","",'Rekapitulace stavby'!AN20)</f>
        <v/>
      </c>
      <c r="L24" s="28"/>
    </row>
    <row r="25" spans="2:12" s="1" customFormat="1" ht="6.9" customHeight="1">
      <c r="B25" s="28"/>
      <c r="L25" s="28"/>
    </row>
    <row r="26" spans="2:12" s="1" customFormat="1" ht="12" customHeight="1">
      <c r="B26" s="28"/>
      <c r="D26" s="25" t="s">
        <v>29</v>
      </c>
      <c r="L26" s="28"/>
    </row>
    <row r="27" spans="2:12" s="7" customFormat="1" ht="16.5" customHeight="1">
      <c r="B27" s="85"/>
      <c r="E27" s="200" t="s">
        <v>1</v>
      </c>
      <c r="F27" s="200"/>
      <c r="G27" s="200"/>
      <c r="H27" s="200"/>
      <c r="L27" s="85"/>
    </row>
    <row r="28" spans="2:12" s="1" customFormat="1" ht="6.9" customHeight="1">
      <c r="B28" s="28"/>
      <c r="L28" s="28"/>
    </row>
    <row r="29" spans="2:12" s="1" customFormat="1" ht="6.9" customHeight="1">
      <c r="B29" s="28"/>
      <c r="D29" s="49"/>
      <c r="E29" s="49"/>
      <c r="F29" s="49"/>
      <c r="G29" s="49"/>
      <c r="H29" s="49"/>
      <c r="I29" s="49"/>
      <c r="J29" s="49"/>
      <c r="K29" s="49"/>
      <c r="L29" s="28"/>
    </row>
    <row r="30" spans="2:12" s="1" customFormat="1" ht="25.35" customHeight="1">
      <c r="B30" s="28"/>
      <c r="D30" s="86" t="s">
        <v>30</v>
      </c>
      <c r="J30" s="62">
        <f>ROUND(J125, 2)</f>
        <v>0</v>
      </c>
      <c r="L30" s="28"/>
    </row>
    <row r="31" spans="2:12" s="1" customFormat="1" ht="6.9" customHeight="1">
      <c r="B31" s="28"/>
      <c r="D31" s="49"/>
      <c r="E31" s="49"/>
      <c r="F31" s="49"/>
      <c r="G31" s="49"/>
      <c r="H31" s="49"/>
      <c r="I31" s="49"/>
      <c r="J31" s="49"/>
      <c r="K31" s="49"/>
      <c r="L31" s="28"/>
    </row>
    <row r="32" spans="2:12" s="1" customFormat="1" ht="14.4" customHeight="1">
      <c r="B32" s="28"/>
      <c r="F32" s="31" t="s">
        <v>32</v>
      </c>
      <c r="I32" s="31" t="s">
        <v>31</v>
      </c>
      <c r="J32" s="31" t="s">
        <v>33</v>
      </c>
      <c r="L32" s="28"/>
    </row>
    <row r="33" spans="2:12" s="1" customFormat="1" ht="14.4" customHeight="1">
      <c r="B33" s="28"/>
      <c r="D33" s="51" t="s">
        <v>34</v>
      </c>
      <c r="E33" s="25" t="s">
        <v>35</v>
      </c>
      <c r="F33" s="87">
        <f>ROUND((SUM(BE125:BE173)),  2)</f>
        <v>0</v>
      </c>
      <c r="I33" s="88">
        <v>0.21</v>
      </c>
      <c r="J33" s="87">
        <f>ROUND(((SUM(BE125:BE173))*I33),  2)</f>
        <v>0</v>
      </c>
      <c r="L33" s="28"/>
    </row>
    <row r="34" spans="2:12" s="1" customFormat="1" ht="14.4" customHeight="1">
      <c r="B34" s="28"/>
      <c r="E34" s="25" t="s">
        <v>36</v>
      </c>
      <c r="F34" s="87">
        <f>ROUND((SUM(BF125:BF173)),  2)</f>
        <v>0</v>
      </c>
      <c r="I34" s="88">
        <v>0.12</v>
      </c>
      <c r="J34" s="87">
        <f>ROUND(((SUM(BF125:BF173))*I34),  2)</f>
        <v>0</v>
      </c>
      <c r="L34" s="28"/>
    </row>
    <row r="35" spans="2:12" s="1" customFormat="1" ht="14.4" hidden="1" customHeight="1">
      <c r="B35" s="28"/>
      <c r="E35" s="25" t="s">
        <v>37</v>
      </c>
      <c r="F35" s="87">
        <f>ROUND((SUM(BG125:BG173)),  2)</f>
        <v>0</v>
      </c>
      <c r="I35" s="88">
        <v>0.21</v>
      </c>
      <c r="J35" s="87">
        <f>0</f>
        <v>0</v>
      </c>
      <c r="L35" s="28"/>
    </row>
    <row r="36" spans="2:12" s="1" customFormat="1" ht="14.4" hidden="1" customHeight="1">
      <c r="B36" s="28"/>
      <c r="E36" s="25" t="s">
        <v>38</v>
      </c>
      <c r="F36" s="87">
        <f>ROUND((SUM(BH125:BH173)),  2)</f>
        <v>0</v>
      </c>
      <c r="I36" s="88">
        <v>0.12</v>
      </c>
      <c r="J36" s="87">
        <f>0</f>
        <v>0</v>
      </c>
      <c r="L36" s="28"/>
    </row>
    <row r="37" spans="2:12" s="1" customFormat="1" ht="14.4" hidden="1" customHeight="1">
      <c r="B37" s="28"/>
      <c r="E37" s="25" t="s">
        <v>39</v>
      </c>
      <c r="F37" s="87">
        <f>ROUND((SUM(BI125:BI173)),  2)</f>
        <v>0</v>
      </c>
      <c r="I37" s="88">
        <v>0</v>
      </c>
      <c r="J37" s="87">
        <f>0</f>
        <v>0</v>
      </c>
      <c r="L37" s="28"/>
    </row>
    <row r="38" spans="2:12" s="1" customFormat="1" ht="6.9" customHeight="1">
      <c r="B38" s="28"/>
      <c r="L38" s="28"/>
    </row>
    <row r="39" spans="2:12" s="1" customFormat="1" ht="25.35" customHeight="1">
      <c r="B39" s="28"/>
      <c r="C39" s="89"/>
      <c r="D39" s="90" t="s">
        <v>40</v>
      </c>
      <c r="E39" s="53"/>
      <c r="F39" s="53"/>
      <c r="G39" s="91" t="s">
        <v>41</v>
      </c>
      <c r="H39" s="92" t="s">
        <v>42</v>
      </c>
      <c r="I39" s="53"/>
      <c r="J39" s="93">
        <f>SUM(J30:J37)</f>
        <v>0</v>
      </c>
      <c r="K39" s="94"/>
      <c r="L39" s="28"/>
    </row>
    <row r="40" spans="2:12" s="1" customFormat="1" ht="14.4" customHeight="1">
      <c r="B40" s="28"/>
      <c r="L40" s="28"/>
    </row>
    <row r="41" spans="2:12" ht="14.4" customHeight="1">
      <c r="B41" s="19"/>
      <c r="L41" s="19"/>
    </row>
    <row r="42" spans="2:12" ht="14.4" customHeight="1">
      <c r="B42" s="19"/>
      <c r="L42" s="19"/>
    </row>
    <row r="43" spans="2:12" ht="14.4" customHeight="1">
      <c r="B43" s="19"/>
      <c r="L43" s="19"/>
    </row>
    <row r="44" spans="2:12" ht="14.4" customHeight="1">
      <c r="B44" s="19"/>
      <c r="L44" s="19"/>
    </row>
    <row r="45" spans="2:12" ht="14.4" customHeight="1">
      <c r="B45" s="19"/>
      <c r="L45" s="19"/>
    </row>
    <row r="46" spans="2:12" ht="14.4" customHeight="1">
      <c r="B46" s="19"/>
      <c r="L46" s="19"/>
    </row>
    <row r="47" spans="2:12" ht="14.4" customHeight="1">
      <c r="B47" s="19"/>
      <c r="L47" s="19"/>
    </row>
    <row r="48" spans="2:12" ht="14.4" customHeight="1">
      <c r="B48" s="19"/>
      <c r="L48" s="19"/>
    </row>
    <row r="49" spans="2:12" ht="14.4" customHeight="1">
      <c r="B49" s="19"/>
      <c r="L49" s="19"/>
    </row>
    <row r="50" spans="2:12" s="1" customFormat="1" ht="14.4" customHeight="1">
      <c r="B50" s="28"/>
      <c r="D50" s="37" t="s">
        <v>43</v>
      </c>
      <c r="E50" s="38"/>
      <c r="F50" s="38"/>
      <c r="G50" s="37" t="s">
        <v>44</v>
      </c>
      <c r="H50" s="38"/>
      <c r="I50" s="38"/>
      <c r="J50" s="38"/>
      <c r="K50" s="38"/>
      <c r="L50" s="28"/>
    </row>
    <row r="51" spans="2:12">
      <c r="B51" s="19"/>
      <c r="L51" s="19"/>
    </row>
    <row r="52" spans="2:12">
      <c r="B52" s="19"/>
      <c r="L52" s="19"/>
    </row>
    <row r="53" spans="2:12">
      <c r="B53" s="19"/>
      <c r="L53" s="19"/>
    </row>
    <row r="54" spans="2:12">
      <c r="B54" s="19"/>
      <c r="L54" s="19"/>
    </row>
    <row r="55" spans="2:12">
      <c r="B55" s="19"/>
      <c r="L55" s="19"/>
    </row>
    <row r="56" spans="2:12">
      <c r="B56" s="19"/>
      <c r="L56" s="19"/>
    </row>
    <row r="57" spans="2:12">
      <c r="B57" s="19"/>
      <c r="L57" s="19"/>
    </row>
    <row r="58" spans="2:12">
      <c r="B58" s="19"/>
      <c r="L58" s="19"/>
    </row>
    <row r="59" spans="2:12">
      <c r="B59" s="19"/>
      <c r="L59" s="19"/>
    </row>
    <row r="60" spans="2:12">
      <c r="B60" s="19"/>
      <c r="L60" s="19"/>
    </row>
    <row r="61" spans="2:12" s="1" customFormat="1" ht="13.2">
      <c r="B61" s="28"/>
      <c r="D61" s="39" t="s">
        <v>45</v>
      </c>
      <c r="E61" s="30"/>
      <c r="F61" s="95" t="s">
        <v>46</v>
      </c>
      <c r="G61" s="39" t="s">
        <v>45</v>
      </c>
      <c r="H61" s="30"/>
      <c r="I61" s="30"/>
      <c r="J61" s="96" t="s">
        <v>46</v>
      </c>
      <c r="K61" s="30"/>
      <c r="L61" s="28"/>
    </row>
    <row r="62" spans="2:12">
      <c r="B62" s="19"/>
      <c r="L62" s="19"/>
    </row>
    <row r="63" spans="2:12">
      <c r="B63" s="19"/>
      <c r="L63" s="19"/>
    </row>
    <row r="64" spans="2:12">
      <c r="B64" s="19"/>
      <c r="L64" s="19"/>
    </row>
    <row r="65" spans="2:12" s="1" customFormat="1" ht="13.2">
      <c r="B65" s="28"/>
      <c r="D65" s="37" t="s">
        <v>47</v>
      </c>
      <c r="E65" s="38"/>
      <c r="F65" s="38"/>
      <c r="G65" s="37" t="s">
        <v>48</v>
      </c>
      <c r="H65" s="38"/>
      <c r="I65" s="38"/>
      <c r="J65" s="38"/>
      <c r="K65" s="38"/>
      <c r="L65" s="28"/>
    </row>
    <row r="66" spans="2:12">
      <c r="B66" s="19"/>
      <c r="L66" s="19"/>
    </row>
    <row r="67" spans="2:12">
      <c r="B67" s="19"/>
      <c r="L67" s="19"/>
    </row>
    <row r="68" spans="2:12">
      <c r="B68" s="19"/>
      <c r="L68" s="19"/>
    </row>
    <row r="69" spans="2:12">
      <c r="B69" s="19"/>
      <c r="L69" s="19"/>
    </row>
    <row r="70" spans="2:12">
      <c r="B70" s="19"/>
      <c r="L70" s="19"/>
    </row>
    <row r="71" spans="2:12">
      <c r="B71" s="19"/>
      <c r="L71" s="19"/>
    </row>
    <row r="72" spans="2:12">
      <c r="B72" s="19"/>
      <c r="L72" s="19"/>
    </row>
    <row r="73" spans="2:12">
      <c r="B73" s="19"/>
      <c r="L73" s="19"/>
    </row>
    <row r="74" spans="2:12">
      <c r="B74" s="19"/>
      <c r="L74" s="19"/>
    </row>
    <row r="75" spans="2:12">
      <c r="B75" s="19"/>
      <c r="L75" s="19"/>
    </row>
    <row r="76" spans="2:12" s="1" customFormat="1" ht="13.2">
      <c r="B76" s="28"/>
      <c r="D76" s="39" t="s">
        <v>45</v>
      </c>
      <c r="E76" s="30"/>
      <c r="F76" s="95" t="s">
        <v>46</v>
      </c>
      <c r="G76" s="39" t="s">
        <v>45</v>
      </c>
      <c r="H76" s="30"/>
      <c r="I76" s="30"/>
      <c r="J76" s="96" t="s">
        <v>46</v>
      </c>
      <c r="K76" s="30"/>
      <c r="L76" s="28"/>
    </row>
    <row r="77" spans="2:12" s="1" customFormat="1" ht="14.4" customHeight="1">
      <c r="B77" s="40"/>
      <c r="C77" s="41"/>
      <c r="D77" s="41"/>
      <c r="E77" s="41"/>
      <c r="F77" s="41"/>
      <c r="G77" s="41"/>
      <c r="H77" s="41"/>
      <c r="I77" s="41"/>
      <c r="J77" s="41"/>
      <c r="K77" s="41"/>
      <c r="L77" s="28"/>
    </row>
    <row r="81" spans="2:47" s="1" customFormat="1" ht="6.9" customHeight="1">
      <c r="B81" s="42"/>
      <c r="C81" s="43"/>
      <c r="D81" s="43"/>
      <c r="E81" s="43"/>
      <c r="F81" s="43"/>
      <c r="G81" s="43"/>
      <c r="H81" s="43"/>
      <c r="I81" s="43"/>
      <c r="J81" s="43"/>
      <c r="K81" s="43"/>
      <c r="L81" s="28"/>
    </row>
    <row r="82" spans="2:47" s="1" customFormat="1" ht="24.9" customHeight="1">
      <c r="B82" s="28"/>
      <c r="C82" s="20" t="s">
        <v>115</v>
      </c>
      <c r="L82" s="28"/>
    </row>
    <row r="83" spans="2:47" s="1" customFormat="1" ht="6.9" customHeight="1">
      <c r="B83" s="28"/>
      <c r="L83" s="28"/>
    </row>
    <row r="84" spans="2:47" s="1" customFormat="1" ht="12" customHeight="1">
      <c r="B84" s="28"/>
      <c r="C84" s="25" t="s">
        <v>14</v>
      </c>
      <c r="L84" s="28"/>
    </row>
    <row r="85" spans="2:47" s="1" customFormat="1" ht="26.25" customHeight="1">
      <c r="B85" s="28"/>
      <c r="E85" s="212" t="str">
        <f>E7</f>
        <v xml:space="preserve"> Kulturní a kreativní centrum Kbely, Mladoboleslavská 1116, Praha 19 Kbely</v>
      </c>
      <c r="F85" s="213"/>
      <c r="G85" s="213"/>
      <c r="H85" s="213"/>
      <c r="L85" s="28"/>
    </row>
    <row r="86" spans="2:47" s="1" customFormat="1" ht="12" customHeight="1">
      <c r="B86" s="28"/>
      <c r="C86" s="25" t="s">
        <v>113</v>
      </c>
      <c r="L86" s="28"/>
    </row>
    <row r="87" spans="2:47" s="1" customFormat="1" ht="16.5" customHeight="1">
      <c r="B87" s="28"/>
      <c r="E87" s="204" t="str">
        <f>E9</f>
        <v>7 - zdravotní instalace</v>
      </c>
      <c r="F87" s="211"/>
      <c r="G87" s="211"/>
      <c r="H87" s="211"/>
      <c r="L87" s="28"/>
    </row>
    <row r="88" spans="2:47" s="1" customFormat="1" ht="6.9" customHeight="1">
      <c r="B88" s="28"/>
      <c r="L88" s="28"/>
    </row>
    <row r="89" spans="2:47" s="1" customFormat="1" ht="12" customHeight="1">
      <c r="B89" s="28"/>
      <c r="C89" s="25" t="s">
        <v>18</v>
      </c>
      <c r="F89" s="23" t="str">
        <f>F12</f>
        <v xml:space="preserve"> </v>
      </c>
      <c r="I89" s="25" t="s">
        <v>20</v>
      </c>
      <c r="J89" s="48" t="str">
        <f>IF(J12="","",J12)</f>
        <v>26. 8. 2024</v>
      </c>
      <c r="L89" s="28"/>
    </row>
    <row r="90" spans="2:47" s="1" customFormat="1" ht="6.9" customHeight="1">
      <c r="B90" s="28"/>
      <c r="L90" s="28"/>
    </row>
    <row r="91" spans="2:47" s="1" customFormat="1" ht="15.15" customHeight="1">
      <c r="B91" s="28"/>
      <c r="C91" s="25" t="s">
        <v>22</v>
      </c>
      <c r="F91" s="23" t="str">
        <f>E15</f>
        <v xml:space="preserve"> </v>
      </c>
      <c r="I91" s="25" t="s">
        <v>26</v>
      </c>
      <c r="J91" s="26" t="str">
        <f>E21</f>
        <v xml:space="preserve"> </v>
      </c>
      <c r="L91" s="28"/>
    </row>
    <row r="92" spans="2:47" s="1" customFormat="1" ht="15.15" customHeight="1">
      <c r="B92" s="28"/>
      <c r="C92" s="25" t="s">
        <v>25</v>
      </c>
      <c r="F92" s="23" t="str">
        <f>IF(E18="","",E18)</f>
        <v xml:space="preserve"> </v>
      </c>
      <c r="I92" s="25" t="s">
        <v>27</v>
      </c>
      <c r="J92" s="26" t="str">
        <f>E24</f>
        <v xml:space="preserve"> </v>
      </c>
      <c r="L92" s="28"/>
    </row>
    <row r="93" spans="2:47" s="1" customFormat="1" ht="10.35" customHeight="1">
      <c r="B93" s="28"/>
      <c r="L93" s="28"/>
    </row>
    <row r="94" spans="2:47" s="1" customFormat="1" ht="29.25" customHeight="1">
      <c r="B94" s="28"/>
      <c r="C94" s="97" t="s">
        <v>116</v>
      </c>
      <c r="D94" s="89"/>
      <c r="E94" s="89"/>
      <c r="F94" s="89"/>
      <c r="G94" s="89"/>
      <c r="H94" s="89"/>
      <c r="I94" s="89"/>
      <c r="J94" s="98" t="s">
        <v>117</v>
      </c>
      <c r="K94" s="89"/>
      <c r="L94" s="28"/>
    </row>
    <row r="95" spans="2:47" s="1" customFormat="1" ht="10.35" customHeight="1">
      <c r="B95" s="28"/>
      <c r="L95" s="28"/>
    </row>
    <row r="96" spans="2:47" s="1" customFormat="1" ht="22.8" customHeight="1">
      <c r="B96" s="28"/>
      <c r="C96" s="99" t="s">
        <v>118</v>
      </c>
      <c r="J96" s="62">
        <f>J125</f>
        <v>0</v>
      </c>
      <c r="L96" s="28"/>
      <c r="AU96" s="16" t="s">
        <v>119</v>
      </c>
    </row>
    <row r="97" spans="2:12" s="8" customFormat="1" ht="24.9" customHeight="1">
      <c r="B97" s="100"/>
      <c r="D97" s="101" t="s">
        <v>1317</v>
      </c>
      <c r="E97" s="102"/>
      <c r="F97" s="102"/>
      <c r="G97" s="102"/>
      <c r="H97" s="102"/>
      <c r="I97" s="102"/>
      <c r="J97" s="103">
        <f>J126</f>
        <v>0</v>
      </c>
      <c r="L97" s="100"/>
    </row>
    <row r="98" spans="2:12" s="9" customFormat="1" ht="19.95" customHeight="1">
      <c r="B98" s="104"/>
      <c r="D98" s="105" t="s">
        <v>1318</v>
      </c>
      <c r="E98" s="106"/>
      <c r="F98" s="106"/>
      <c r="G98" s="106"/>
      <c r="H98" s="106"/>
      <c r="I98" s="106"/>
      <c r="J98" s="107">
        <f>J127</f>
        <v>0</v>
      </c>
      <c r="L98" s="104"/>
    </row>
    <row r="99" spans="2:12" s="9" customFormat="1" ht="19.95" customHeight="1">
      <c r="B99" s="104"/>
      <c r="D99" s="105" t="s">
        <v>1319</v>
      </c>
      <c r="E99" s="106"/>
      <c r="F99" s="106"/>
      <c r="G99" s="106"/>
      <c r="H99" s="106"/>
      <c r="I99" s="106"/>
      <c r="J99" s="107">
        <f>J137</f>
        <v>0</v>
      </c>
      <c r="L99" s="104"/>
    </row>
    <row r="100" spans="2:12" s="9" customFormat="1" ht="19.95" customHeight="1">
      <c r="B100" s="104"/>
      <c r="D100" s="105" t="s">
        <v>1320</v>
      </c>
      <c r="E100" s="106"/>
      <c r="F100" s="106"/>
      <c r="G100" s="106"/>
      <c r="H100" s="106"/>
      <c r="I100" s="106"/>
      <c r="J100" s="107">
        <f>J141</f>
        <v>0</v>
      </c>
      <c r="L100" s="104"/>
    </row>
    <row r="101" spans="2:12" s="8" customFormat="1" ht="24.9" customHeight="1">
      <c r="B101" s="100"/>
      <c r="D101" s="101" t="s">
        <v>1321</v>
      </c>
      <c r="E101" s="102"/>
      <c r="F101" s="102"/>
      <c r="G101" s="102"/>
      <c r="H101" s="102"/>
      <c r="I101" s="102"/>
      <c r="J101" s="103">
        <f>J146</f>
        <v>0</v>
      </c>
      <c r="L101" s="100"/>
    </row>
    <row r="102" spans="2:12" s="9" customFormat="1" ht="19.95" customHeight="1">
      <c r="B102" s="104"/>
      <c r="D102" s="105" t="s">
        <v>1322</v>
      </c>
      <c r="E102" s="106"/>
      <c r="F102" s="106"/>
      <c r="G102" s="106"/>
      <c r="H102" s="106"/>
      <c r="I102" s="106"/>
      <c r="J102" s="107">
        <f>J147</f>
        <v>0</v>
      </c>
      <c r="L102" s="104"/>
    </row>
    <row r="103" spans="2:12" s="9" customFormat="1" ht="19.95" customHeight="1">
      <c r="B103" s="104"/>
      <c r="D103" s="105" t="s">
        <v>1319</v>
      </c>
      <c r="E103" s="106"/>
      <c r="F103" s="106"/>
      <c r="G103" s="106"/>
      <c r="H103" s="106"/>
      <c r="I103" s="106"/>
      <c r="J103" s="107">
        <f>J153</f>
        <v>0</v>
      </c>
      <c r="L103" s="104"/>
    </row>
    <row r="104" spans="2:12" s="9" customFormat="1" ht="19.95" customHeight="1">
      <c r="B104" s="104"/>
      <c r="D104" s="105" t="s">
        <v>1320</v>
      </c>
      <c r="E104" s="106"/>
      <c r="F104" s="106"/>
      <c r="G104" s="106"/>
      <c r="H104" s="106"/>
      <c r="I104" s="106"/>
      <c r="J104" s="107">
        <f>J166</f>
        <v>0</v>
      </c>
      <c r="L104" s="104"/>
    </row>
    <row r="105" spans="2:12" s="8" customFormat="1" ht="24.9" customHeight="1">
      <c r="B105" s="100"/>
      <c r="D105" s="101" t="s">
        <v>1323</v>
      </c>
      <c r="E105" s="102"/>
      <c r="F105" s="102"/>
      <c r="G105" s="102"/>
      <c r="H105" s="102"/>
      <c r="I105" s="102"/>
      <c r="J105" s="103">
        <f>J171</f>
        <v>0</v>
      </c>
      <c r="L105" s="100"/>
    </row>
    <row r="106" spans="2:12" s="1" customFormat="1" ht="21.75" customHeight="1">
      <c r="B106" s="28"/>
      <c r="L106" s="28"/>
    </row>
    <row r="107" spans="2:12" s="1" customFormat="1" ht="6.9" customHeight="1">
      <c r="B107" s="40"/>
      <c r="C107" s="41"/>
      <c r="D107" s="41"/>
      <c r="E107" s="41"/>
      <c r="F107" s="41"/>
      <c r="G107" s="41"/>
      <c r="H107" s="41"/>
      <c r="I107" s="41"/>
      <c r="J107" s="41"/>
      <c r="K107" s="41"/>
      <c r="L107" s="28"/>
    </row>
    <row r="111" spans="2:12" s="1" customFormat="1" ht="6.9" customHeight="1">
      <c r="B111" s="42"/>
      <c r="C111" s="43"/>
      <c r="D111" s="43"/>
      <c r="E111" s="43"/>
      <c r="F111" s="43"/>
      <c r="G111" s="43"/>
      <c r="H111" s="43"/>
      <c r="I111" s="43"/>
      <c r="J111" s="43"/>
      <c r="K111" s="43"/>
      <c r="L111" s="28"/>
    </row>
    <row r="112" spans="2:12" s="1" customFormat="1" ht="24.9" customHeight="1">
      <c r="B112" s="28"/>
      <c r="C112" s="20" t="s">
        <v>142</v>
      </c>
      <c r="L112" s="28"/>
    </row>
    <row r="113" spans="2:65" s="1" customFormat="1" ht="6.9" customHeight="1">
      <c r="B113" s="28"/>
      <c r="L113" s="28"/>
    </row>
    <row r="114" spans="2:65" s="1" customFormat="1" ht="12" customHeight="1">
      <c r="B114" s="28"/>
      <c r="C114" s="25" t="s">
        <v>14</v>
      </c>
      <c r="L114" s="28"/>
    </row>
    <row r="115" spans="2:65" s="1" customFormat="1" ht="26.25" customHeight="1">
      <c r="B115" s="28"/>
      <c r="E115" s="212" t="str">
        <f>E7</f>
        <v xml:space="preserve"> Kulturní a kreativní centrum Kbely, Mladoboleslavská 1116, Praha 19 Kbely</v>
      </c>
      <c r="F115" s="213"/>
      <c r="G115" s="213"/>
      <c r="H115" s="213"/>
      <c r="L115" s="28"/>
    </row>
    <row r="116" spans="2:65" s="1" customFormat="1" ht="12" customHeight="1">
      <c r="B116" s="28"/>
      <c r="C116" s="25" t="s">
        <v>113</v>
      </c>
      <c r="L116" s="28"/>
    </row>
    <row r="117" spans="2:65" s="1" customFormat="1" ht="16.5" customHeight="1">
      <c r="B117" s="28"/>
      <c r="E117" s="204" t="str">
        <f>E9</f>
        <v>7 - zdravotní instalace</v>
      </c>
      <c r="F117" s="211"/>
      <c r="G117" s="211"/>
      <c r="H117" s="211"/>
      <c r="L117" s="28"/>
    </row>
    <row r="118" spans="2:65" s="1" customFormat="1" ht="6.9" customHeight="1">
      <c r="B118" s="28"/>
      <c r="L118" s="28"/>
    </row>
    <row r="119" spans="2:65" s="1" customFormat="1" ht="12" customHeight="1">
      <c r="B119" s="28"/>
      <c r="C119" s="25" t="s">
        <v>18</v>
      </c>
      <c r="F119" s="23" t="str">
        <f>F12</f>
        <v xml:space="preserve"> </v>
      </c>
      <c r="I119" s="25" t="s">
        <v>20</v>
      </c>
      <c r="J119" s="48" t="str">
        <f>IF(J12="","",J12)</f>
        <v>26. 8. 2024</v>
      </c>
      <c r="L119" s="28"/>
    </row>
    <row r="120" spans="2:65" s="1" customFormat="1" ht="6.9" customHeight="1">
      <c r="B120" s="28"/>
      <c r="L120" s="28"/>
    </row>
    <row r="121" spans="2:65" s="1" customFormat="1" ht="15.15" customHeight="1">
      <c r="B121" s="28"/>
      <c r="C121" s="25" t="s">
        <v>22</v>
      </c>
      <c r="F121" s="23" t="str">
        <f>E15</f>
        <v xml:space="preserve"> </v>
      </c>
      <c r="I121" s="25" t="s">
        <v>26</v>
      </c>
      <c r="J121" s="26" t="str">
        <f>E21</f>
        <v xml:space="preserve"> </v>
      </c>
      <c r="L121" s="28"/>
    </row>
    <row r="122" spans="2:65" s="1" customFormat="1" ht="15.15" customHeight="1">
      <c r="B122" s="28"/>
      <c r="C122" s="25" t="s">
        <v>25</v>
      </c>
      <c r="F122" s="23" t="str">
        <f>IF(E18="","",E18)</f>
        <v xml:space="preserve"> </v>
      </c>
      <c r="I122" s="25" t="s">
        <v>27</v>
      </c>
      <c r="J122" s="26" t="str">
        <f>E24</f>
        <v xml:space="preserve"> </v>
      </c>
      <c r="L122" s="28"/>
    </row>
    <row r="123" spans="2:65" s="1" customFormat="1" ht="10.35" customHeight="1">
      <c r="B123" s="28"/>
      <c r="L123" s="28"/>
    </row>
    <row r="124" spans="2:65" s="10" customFormat="1" ht="29.25" customHeight="1">
      <c r="B124" s="108"/>
      <c r="C124" s="109" t="s">
        <v>143</v>
      </c>
      <c r="D124" s="110" t="s">
        <v>55</v>
      </c>
      <c r="E124" s="110" t="s">
        <v>51</v>
      </c>
      <c r="F124" s="110" t="s">
        <v>52</v>
      </c>
      <c r="G124" s="110" t="s">
        <v>144</v>
      </c>
      <c r="H124" s="110" t="s">
        <v>145</v>
      </c>
      <c r="I124" s="110" t="s">
        <v>146</v>
      </c>
      <c r="J124" s="111" t="s">
        <v>117</v>
      </c>
      <c r="K124" s="112" t="s">
        <v>147</v>
      </c>
      <c r="L124" s="108"/>
      <c r="M124" s="55" t="s">
        <v>1</v>
      </c>
      <c r="N124" s="56" t="s">
        <v>34</v>
      </c>
      <c r="O124" s="56" t="s">
        <v>148</v>
      </c>
      <c r="P124" s="56" t="s">
        <v>149</v>
      </c>
      <c r="Q124" s="56" t="s">
        <v>150</v>
      </c>
      <c r="R124" s="56" t="s">
        <v>151</v>
      </c>
      <c r="S124" s="56" t="s">
        <v>152</v>
      </c>
      <c r="T124" s="57" t="s">
        <v>153</v>
      </c>
    </row>
    <row r="125" spans="2:65" s="1" customFormat="1" ht="22.8" customHeight="1">
      <c r="B125" s="28"/>
      <c r="C125" s="60" t="s">
        <v>154</v>
      </c>
      <c r="J125" s="113">
        <f>BK125</f>
        <v>0</v>
      </c>
      <c r="L125" s="28"/>
      <c r="M125" s="58"/>
      <c r="N125" s="49"/>
      <c r="O125" s="49"/>
      <c r="P125" s="114">
        <f>P126+P146+P171</f>
        <v>0</v>
      </c>
      <c r="Q125" s="49"/>
      <c r="R125" s="114">
        <f>R126+R146+R171</f>
        <v>0</v>
      </c>
      <c r="S125" s="49"/>
      <c r="T125" s="115">
        <f>T126+T146+T171</f>
        <v>0</v>
      </c>
      <c r="AT125" s="16" t="s">
        <v>69</v>
      </c>
      <c r="AU125" s="16" t="s">
        <v>119</v>
      </c>
      <c r="BK125" s="116">
        <f>BK126+BK146+BK171</f>
        <v>0</v>
      </c>
    </row>
    <row r="126" spans="2:65" s="11" customFormat="1" ht="25.95" customHeight="1">
      <c r="B126" s="117"/>
      <c r="D126" s="118" t="s">
        <v>69</v>
      </c>
      <c r="E126" s="119" t="s">
        <v>1205</v>
      </c>
      <c r="F126" s="119" t="s">
        <v>1324</v>
      </c>
      <c r="J126" s="120">
        <f>BK126</f>
        <v>0</v>
      </c>
      <c r="L126" s="117"/>
      <c r="M126" s="121"/>
      <c r="P126" s="122">
        <f>P127+P137+P141</f>
        <v>0</v>
      </c>
      <c r="R126" s="122">
        <f>R127+R137+R141</f>
        <v>0</v>
      </c>
      <c r="T126" s="123">
        <f>T127+T137+T141</f>
        <v>0</v>
      </c>
      <c r="AR126" s="118" t="s">
        <v>75</v>
      </c>
      <c r="AT126" s="124" t="s">
        <v>69</v>
      </c>
      <c r="AU126" s="124" t="s">
        <v>70</v>
      </c>
      <c r="AY126" s="118" t="s">
        <v>157</v>
      </c>
      <c r="BK126" s="125">
        <f>BK127+BK137+BK141</f>
        <v>0</v>
      </c>
    </row>
    <row r="127" spans="2:65" s="11" customFormat="1" ht="22.8" customHeight="1">
      <c r="B127" s="117"/>
      <c r="D127" s="118" t="s">
        <v>69</v>
      </c>
      <c r="E127" s="126" t="s">
        <v>806</v>
      </c>
      <c r="F127" s="126" t="s">
        <v>1325</v>
      </c>
      <c r="J127" s="127">
        <f>BK127</f>
        <v>0</v>
      </c>
      <c r="L127" s="117"/>
      <c r="M127" s="121"/>
      <c r="P127" s="122">
        <f>SUM(P128:P136)</f>
        <v>0</v>
      </c>
      <c r="R127" s="122">
        <f>SUM(R128:R136)</f>
        <v>0</v>
      </c>
      <c r="T127" s="123">
        <f>SUM(T128:T136)</f>
        <v>0</v>
      </c>
      <c r="AR127" s="118" t="s">
        <v>75</v>
      </c>
      <c r="AT127" s="124" t="s">
        <v>69</v>
      </c>
      <c r="AU127" s="124" t="s">
        <v>75</v>
      </c>
      <c r="AY127" s="118" t="s">
        <v>157</v>
      </c>
      <c r="BK127" s="125">
        <f>SUM(BK128:BK136)</f>
        <v>0</v>
      </c>
    </row>
    <row r="128" spans="2:65" s="1" customFormat="1" ht="16.5" customHeight="1">
      <c r="B128" s="128"/>
      <c r="C128" s="129" t="s">
        <v>75</v>
      </c>
      <c r="D128" s="129" t="s">
        <v>159</v>
      </c>
      <c r="E128" s="130" t="s">
        <v>1326</v>
      </c>
      <c r="F128" s="131" t="s">
        <v>1327</v>
      </c>
      <c r="G128" s="132" t="s">
        <v>234</v>
      </c>
      <c r="H128" s="133">
        <v>9</v>
      </c>
      <c r="I128" s="134"/>
      <c r="J128" s="134">
        <f t="shared" ref="J128:J136" si="0">ROUND(I128*H128,2)</f>
        <v>0</v>
      </c>
      <c r="K128" s="135"/>
      <c r="L128" s="28"/>
      <c r="M128" s="136" t="s">
        <v>1</v>
      </c>
      <c r="N128" s="137" t="s">
        <v>35</v>
      </c>
      <c r="O128" s="138">
        <v>0</v>
      </c>
      <c r="P128" s="138">
        <f t="shared" ref="P128:P136" si="1">O128*H128</f>
        <v>0</v>
      </c>
      <c r="Q128" s="138">
        <v>0</v>
      </c>
      <c r="R128" s="138">
        <f t="shared" ref="R128:R136" si="2">Q128*H128</f>
        <v>0</v>
      </c>
      <c r="S128" s="138">
        <v>0</v>
      </c>
      <c r="T128" s="139">
        <f t="shared" ref="T128:T136" si="3">S128*H128</f>
        <v>0</v>
      </c>
      <c r="AR128" s="140" t="s">
        <v>85</v>
      </c>
      <c r="AT128" s="140" t="s">
        <v>159</v>
      </c>
      <c r="AU128" s="140" t="s">
        <v>79</v>
      </c>
      <c r="AY128" s="16" t="s">
        <v>157</v>
      </c>
      <c r="BE128" s="141">
        <f t="shared" ref="BE128:BE136" si="4">IF(N128="základní",J128,0)</f>
        <v>0</v>
      </c>
      <c r="BF128" s="141">
        <f t="shared" ref="BF128:BF136" si="5">IF(N128="snížená",J128,0)</f>
        <v>0</v>
      </c>
      <c r="BG128" s="141">
        <f t="shared" ref="BG128:BG136" si="6">IF(N128="zákl. přenesená",J128,0)</f>
        <v>0</v>
      </c>
      <c r="BH128" s="141">
        <f t="shared" ref="BH128:BH136" si="7">IF(N128="sníž. přenesená",J128,0)</f>
        <v>0</v>
      </c>
      <c r="BI128" s="141">
        <f t="shared" ref="BI128:BI136" si="8">IF(N128="nulová",J128,0)</f>
        <v>0</v>
      </c>
      <c r="BJ128" s="16" t="s">
        <v>75</v>
      </c>
      <c r="BK128" s="141">
        <f t="shared" ref="BK128:BK136" si="9">ROUND(I128*H128,2)</f>
        <v>0</v>
      </c>
      <c r="BL128" s="16" t="s">
        <v>85</v>
      </c>
      <c r="BM128" s="140" t="s">
        <v>79</v>
      </c>
    </row>
    <row r="129" spans="2:65" s="1" customFormat="1" ht="16.5" customHeight="1">
      <c r="B129" s="128"/>
      <c r="C129" s="129" t="s">
        <v>79</v>
      </c>
      <c r="D129" s="129" t="s">
        <v>159</v>
      </c>
      <c r="E129" s="130" t="s">
        <v>1328</v>
      </c>
      <c r="F129" s="131" t="s">
        <v>1329</v>
      </c>
      <c r="G129" s="132" t="s">
        <v>234</v>
      </c>
      <c r="H129" s="133">
        <v>4</v>
      </c>
      <c r="I129" s="134"/>
      <c r="J129" s="134">
        <f t="shared" si="0"/>
        <v>0</v>
      </c>
      <c r="K129" s="135"/>
      <c r="L129" s="28"/>
      <c r="M129" s="136" t="s">
        <v>1</v>
      </c>
      <c r="N129" s="137" t="s">
        <v>35</v>
      </c>
      <c r="O129" s="138">
        <v>0</v>
      </c>
      <c r="P129" s="138">
        <f t="shared" si="1"/>
        <v>0</v>
      </c>
      <c r="Q129" s="138">
        <v>0</v>
      </c>
      <c r="R129" s="138">
        <f t="shared" si="2"/>
        <v>0</v>
      </c>
      <c r="S129" s="138">
        <v>0</v>
      </c>
      <c r="T129" s="139">
        <f t="shared" si="3"/>
        <v>0</v>
      </c>
      <c r="AR129" s="140" t="s">
        <v>85</v>
      </c>
      <c r="AT129" s="140" t="s">
        <v>159</v>
      </c>
      <c r="AU129" s="140" t="s">
        <v>79</v>
      </c>
      <c r="AY129" s="16" t="s">
        <v>157</v>
      </c>
      <c r="BE129" s="141">
        <f t="shared" si="4"/>
        <v>0</v>
      </c>
      <c r="BF129" s="141">
        <f t="shared" si="5"/>
        <v>0</v>
      </c>
      <c r="BG129" s="141">
        <f t="shared" si="6"/>
        <v>0</v>
      </c>
      <c r="BH129" s="141">
        <f t="shared" si="7"/>
        <v>0</v>
      </c>
      <c r="BI129" s="141">
        <f t="shared" si="8"/>
        <v>0</v>
      </c>
      <c r="BJ129" s="16" t="s">
        <v>75</v>
      </c>
      <c r="BK129" s="141">
        <f t="shared" si="9"/>
        <v>0</v>
      </c>
      <c r="BL129" s="16" t="s">
        <v>85</v>
      </c>
      <c r="BM129" s="140" t="s">
        <v>85</v>
      </c>
    </row>
    <row r="130" spans="2:65" s="1" customFormat="1" ht="16.5" customHeight="1">
      <c r="B130" s="128"/>
      <c r="C130" s="129" t="s">
        <v>82</v>
      </c>
      <c r="D130" s="129" t="s">
        <v>159</v>
      </c>
      <c r="E130" s="130" t="s">
        <v>1330</v>
      </c>
      <c r="F130" s="131" t="s">
        <v>1331</v>
      </c>
      <c r="G130" s="132" t="s">
        <v>234</v>
      </c>
      <c r="H130" s="133">
        <v>19</v>
      </c>
      <c r="I130" s="134"/>
      <c r="J130" s="134">
        <f t="shared" si="0"/>
        <v>0</v>
      </c>
      <c r="K130" s="135"/>
      <c r="L130" s="28"/>
      <c r="M130" s="136" t="s">
        <v>1</v>
      </c>
      <c r="N130" s="137" t="s">
        <v>35</v>
      </c>
      <c r="O130" s="138">
        <v>0</v>
      </c>
      <c r="P130" s="138">
        <f t="shared" si="1"/>
        <v>0</v>
      </c>
      <c r="Q130" s="138">
        <v>0</v>
      </c>
      <c r="R130" s="138">
        <f t="shared" si="2"/>
        <v>0</v>
      </c>
      <c r="S130" s="138">
        <v>0</v>
      </c>
      <c r="T130" s="139">
        <f t="shared" si="3"/>
        <v>0</v>
      </c>
      <c r="AR130" s="140" t="s">
        <v>85</v>
      </c>
      <c r="AT130" s="140" t="s">
        <v>159</v>
      </c>
      <c r="AU130" s="140" t="s">
        <v>79</v>
      </c>
      <c r="AY130" s="16" t="s">
        <v>157</v>
      </c>
      <c r="BE130" s="141">
        <f t="shared" si="4"/>
        <v>0</v>
      </c>
      <c r="BF130" s="141">
        <f t="shared" si="5"/>
        <v>0</v>
      </c>
      <c r="BG130" s="141">
        <f t="shared" si="6"/>
        <v>0</v>
      </c>
      <c r="BH130" s="141">
        <f t="shared" si="7"/>
        <v>0</v>
      </c>
      <c r="BI130" s="141">
        <f t="shared" si="8"/>
        <v>0</v>
      </c>
      <c r="BJ130" s="16" t="s">
        <v>75</v>
      </c>
      <c r="BK130" s="141">
        <f t="shared" si="9"/>
        <v>0</v>
      </c>
      <c r="BL130" s="16" t="s">
        <v>85</v>
      </c>
      <c r="BM130" s="140" t="s">
        <v>91</v>
      </c>
    </row>
    <row r="131" spans="2:65" s="1" customFormat="1" ht="16.5" customHeight="1">
      <c r="B131" s="128"/>
      <c r="C131" s="129" t="s">
        <v>85</v>
      </c>
      <c r="D131" s="129" t="s">
        <v>159</v>
      </c>
      <c r="E131" s="130" t="s">
        <v>1332</v>
      </c>
      <c r="F131" s="131" t="s">
        <v>1333</v>
      </c>
      <c r="G131" s="132" t="s">
        <v>234</v>
      </c>
      <c r="H131" s="133">
        <v>4</v>
      </c>
      <c r="I131" s="134"/>
      <c r="J131" s="134">
        <f t="shared" si="0"/>
        <v>0</v>
      </c>
      <c r="K131" s="135"/>
      <c r="L131" s="28"/>
      <c r="M131" s="136" t="s">
        <v>1</v>
      </c>
      <c r="N131" s="137" t="s">
        <v>35</v>
      </c>
      <c r="O131" s="138">
        <v>0</v>
      </c>
      <c r="P131" s="138">
        <f t="shared" si="1"/>
        <v>0</v>
      </c>
      <c r="Q131" s="138">
        <v>0</v>
      </c>
      <c r="R131" s="138">
        <f t="shared" si="2"/>
        <v>0</v>
      </c>
      <c r="S131" s="138">
        <v>0</v>
      </c>
      <c r="T131" s="139">
        <f t="shared" si="3"/>
        <v>0</v>
      </c>
      <c r="AR131" s="140" t="s">
        <v>85</v>
      </c>
      <c r="AT131" s="140" t="s">
        <v>159</v>
      </c>
      <c r="AU131" s="140" t="s">
        <v>79</v>
      </c>
      <c r="AY131" s="16" t="s">
        <v>157</v>
      </c>
      <c r="BE131" s="141">
        <f t="shared" si="4"/>
        <v>0</v>
      </c>
      <c r="BF131" s="141">
        <f t="shared" si="5"/>
        <v>0</v>
      </c>
      <c r="BG131" s="141">
        <f t="shared" si="6"/>
        <v>0</v>
      </c>
      <c r="BH131" s="141">
        <f t="shared" si="7"/>
        <v>0</v>
      </c>
      <c r="BI131" s="141">
        <f t="shared" si="8"/>
        <v>0</v>
      </c>
      <c r="BJ131" s="16" t="s">
        <v>75</v>
      </c>
      <c r="BK131" s="141">
        <f t="shared" si="9"/>
        <v>0</v>
      </c>
      <c r="BL131" s="16" t="s">
        <v>85</v>
      </c>
      <c r="BM131" s="140" t="s">
        <v>177</v>
      </c>
    </row>
    <row r="132" spans="2:65" s="1" customFormat="1" ht="16.5" customHeight="1">
      <c r="B132" s="128"/>
      <c r="C132" s="129" t="s">
        <v>88</v>
      </c>
      <c r="D132" s="129" t="s">
        <v>159</v>
      </c>
      <c r="E132" s="130" t="s">
        <v>1334</v>
      </c>
      <c r="F132" s="131" t="s">
        <v>1335</v>
      </c>
      <c r="G132" s="132" t="s">
        <v>234</v>
      </c>
      <c r="H132" s="133">
        <v>16</v>
      </c>
      <c r="I132" s="134"/>
      <c r="J132" s="134">
        <f t="shared" si="0"/>
        <v>0</v>
      </c>
      <c r="K132" s="135"/>
      <c r="L132" s="28"/>
      <c r="M132" s="136" t="s">
        <v>1</v>
      </c>
      <c r="N132" s="137" t="s">
        <v>35</v>
      </c>
      <c r="O132" s="138">
        <v>0</v>
      </c>
      <c r="P132" s="138">
        <f t="shared" si="1"/>
        <v>0</v>
      </c>
      <c r="Q132" s="138">
        <v>0</v>
      </c>
      <c r="R132" s="138">
        <f t="shared" si="2"/>
        <v>0</v>
      </c>
      <c r="S132" s="138">
        <v>0</v>
      </c>
      <c r="T132" s="139">
        <f t="shared" si="3"/>
        <v>0</v>
      </c>
      <c r="AR132" s="140" t="s">
        <v>85</v>
      </c>
      <c r="AT132" s="140" t="s">
        <v>159</v>
      </c>
      <c r="AU132" s="140" t="s">
        <v>79</v>
      </c>
      <c r="AY132" s="16" t="s">
        <v>157</v>
      </c>
      <c r="BE132" s="141">
        <f t="shared" si="4"/>
        <v>0</v>
      </c>
      <c r="BF132" s="141">
        <f t="shared" si="5"/>
        <v>0</v>
      </c>
      <c r="BG132" s="141">
        <f t="shared" si="6"/>
        <v>0</v>
      </c>
      <c r="BH132" s="141">
        <f t="shared" si="7"/>
        <v>0</v>
      </c>
      <c r="BI132" s="141">
        <f t="shared" si="8"/>
        <v>0</v>
      </c>
      <c r="BJ132" s="16" t="s">
        <v>75</v>
      </c>
      <c r="BK132" s="141">
        <f t="shared" si="9"/>
        <v>0</v>
      </c>
      <c r="BL132" s="16" t="s">
        <v>85</v>
      </c>
      <c r="BM132" s="140" t="s">
        <v>103</v>
      </c>
    </row>
    <row r="133" spans="2:65" s="1" customFormat="1" ht="21.75" customHeight="1">
      <c r="B133" s="128"/>
      <c r="C133" s="129" t="s">
        <v>91</v>
      </c>
      <c r="D133" s="129" t="s">
        <v>159</v>
      </c>
      <c r="E133" s="130" t="s">
        <v>1336</v>
      </c>
      <c r="F133" s="131" t="s">
        <v>1337</v>
      </c>
      <c r="G133" s="132" t="s">
        <v>234</v>
      </c>
      <c r="H133" s="133">
        <v>32</v>
      </c>
      <c r="I133" s="134"/>
      <c r="J133" s="134">
        <f t="shared" si="0"/>
        <v>0</v>
      </c>
      <c r="K133" s="135"/>
      <c r="L133" s="28"/>
      <c r="M133" s="136" t="s">
        <v>1</v>
      </c>
      <c r="N133" s="137" t="s">
        <v>35</v>
      </c>
      <c r="O133" s="138">
        <v>0</v>
      </c>
      <c r="P133" s="138">
        <f t="shared" si="1"/>
        <v>0</v>
      </c>
      <c r="Q133" s="138">
        <v>0</v>
      </c>
      <c r="R133" s="138">
        <f t="shared" si="2"/>
        <v>0</v>
      </c>
      <c r="S133" s="138">
        <v>0</v>
      </c>
      <c r="T133" s="139">
        <f t="shared" si="3"/>
        <v>0</v>
      </c>
      <c r="AR133" s="140" t="s">
        <v>85</v>
      </c>
      <c r="AT133" s="140" t="s">
        <v>159</v>
      </c>
      <c r="AU133" s="140" t="s">
        <v>79</v>
      </c>
      <c r="AY133" s="16" t="s">
        <v>157</v>
      </c>
      <c r="BE133" s="141">
        <f t="shared" si="4"/>
        <v>0</v>
      </c>
      <c r="BF133" s="141">
        <f t="shared" si="5"/>
        <v>0</v>
      </c>
      <c r="BG133" s="141">
        <f t="shared" si="6"/>
        <v>0</v>
      </c>
      <c r="BH133" s="141">
        <f t="shared" si="7"/>
        <v>0</v>
      </c>
      <c r="BI133" s="141">
        <f t="shared" si="8"/>
        <v>0</v>
      </c>
      <c r="BJ133" s="16" t="s">
        <v>75</v>
      </c>
      <c r="BK133" s="141">
        <f t="shared" si="9"/>
        <v>0</v>
      </c>
      <c r="BL133" s="16" t="s">
        <v>85</v>
      </c>
      <c r="BM133" s="140" t="s">
        <v>8</v>
      </c>
    </row>
    <row r="134" spans="2:65" s="1" customFormat="1" ht="21.75" customHeight="1">
      <c r="B134" s="128"/>
      <c r="C134" s="129" t="s">
        <v>94</v>
      </c>
      <c r="D134" s="129" t="s">
        <v>159</v>
      </c>
      <c r="E134" s="130" t="s">
        <v>1338</v>
      </c>
      <c r="F134" s="131" t="s">
        <v>1339</v>
      </c>
      <c r="G134" s="132" t="s">
        <v>234</v>
      </c>
      <c r="H134" s="133">
        <v>5</v>
      </c>
      <c r="I134" s="134"/>
      <c r="J134" s="134">
        <f t="shared" si="0"/>
        <v>0</v>
      </c>
      <c r="K134" s="135"/>
      <c r="L134" s="28"/>
      <c r="M134" s="136" t="s">
        <v>1</v>
      </c>
      <c r="N134" s="137" t="s">
        <v>35</v>
      </c>
      <c r="O134" s="138">
        <v>0</v>
      </c>
      <c r="P134" s="138">
        <f t="shared" si="1"/>
        <v>0</v>
      </c>
      <c r="Q134" s="138">
        <v>0</v>
      </c>
      <c r="R134" s="138">
        <f t="shared" si="2"/>
        <v>0</v>
      </c>
      <c r="S134" s="138">
        <v>0</v>
      </c>
      <c r="T134" s="139">
        <f t="shared" si="3"/>
        <v>0</v>
      </c>
      <c r="AR134" s="140" t="s">
        <v>85</v>
      </c>
      <c r="AT134" s="140" t="s">
        <v>159</v>
      </c>
      <c r="AU134" s="140" t="s">
        <v>79</v>
      </c>
      <c r="AY134" s="16" t="s">
        <v>157</v>
      </c>
      <c r="BE134" s="141">
        <f t="shared" si="4"/>
        <v>0</v>
      </c>
      <c r="BF134" s="141">
        <f t="shared" si="5"/>
        <v>0</v>
      </c>
      <c r="BG134" s="141">
        <f t="shared" si="6"/>
        <v>0</v>
      </c>
      <c r="BH134" s="141">
        <f t="shared" si="7"/>
        <v>0</v>
      </c>
      <c r="BI134" s="141">
        <f t="shared" si="8"/>
        <v>0</v>
      </c>
      <c r="BJ134" s="16" t="s">
        <v>75</v>
      </c>
      <c r="BK134" s="141">
        <f t="shared" si="9"/>
        <v>0</v>
      </c>
      <c r="BL134" s="16" t="s">
        <v>85</v>
      </c>
      <c r="BM134" s="140" t="s">
        <v>188</v>
      </c>
    </row>
    <row r="135" spans="2:65" s="1" customFormat="1" ht="21.75" customHeight="1">
      <c r="B135" s="128"/>
      <c r="C135" s="129" t="s">
        <v>177</v>
      </c>
      <c r="D135" s="129" t="s">
        <v>159</v>
      </c>
      <c r="E135" s="130" t="s">
        <v>1340</v>
      </c>
      <c r="F135" s="131" t="s">
        <v>1341</v>
      </c>
      <c r="G135" s="132" t="s">
        <v>234</v>
      </c>
      <c r="H135" s="133">
        <v>3</v>
      </c>
      <c r="I135" s="134"/>
      <c r="J135" s="134">
        <f t="shared" si="0"/>
        <v>0</v>
      </c>
      <c r="K135" s="135"/>
      <c r="L135" s="28"/>
      <c r="M135" s="136" t="s">
        <v>1</v>
      </c>
      <c r="N135" s="137" t="s">
        <v>35</v>
      </c>
      <c r="O135" s="138">
        <v>0</v>
      </c>
      <c r="P135" s="138">
        <f t="shared" si="1"/>
        <v>0</v>
      </c>
      <c r="Q135" s="138">
        <v>0</v>
      </c>
      <c r="R135" s="138">
        <f t="shared" si="2"/>
        <v>0</v>
      </c>
      <c r="S135" s="138">
        <v>0</v>
      </c>
      <c r="T135" s="139">
        <f t="shared" si="3"/>
        <v>0</v>
      </c>
      <c r="AR135" s="140" t="s">
        <v>85</v>
      </c>
      <c r="AT135" s="140" t="s">
        <v>159</v>
      </c>
      <c r="AU135" s="140" t="s">
        <v>79</v>
      </c>
      <c r="AY135" s="16" t="s">
        <v>157</v>
      </c>
      <c r="BE135" s="141">
        <f t="shared" si="4"/>
        <v>0</v>
      </c>
      <c r="BF135" s="141">
        <f t="shared" si="5"/>
        <v>0</v>
      </c>
      <c r="BG135" s="141">
        <f t="shared" si="6"/>
        <v>0</v>
      </c>
      <c r="BH135" s="141">
        <f t="shared" si="7"/>
        <v>0</v>
      </c>
      <c r="BI135" s="141">
        <f t="shared" si="8"/>
        <v>0</v>
      </c>
      <c r="BJ135" s="16" t="s">
        <v>75</v>
      </c>
      <c r="BK135" s="141">
        <f t="shared" si="9"/>
        <v>0</v>
      </c>
      <c r="BL135" s="16" t="s">
        <v>85</v>
      </c>
      <c r="BM135" s="140" t="s">
        <v>193</v>
      </c>
    </row>
    <row r="136" spans="2:65" s="1" customFormat="1" ht="16.5" customHeight="1">
      <c r="B136" s="128"/>
      <c r="C136" s="129" t="s">
        <v>97</v>
      </c>
      <c r="D136" s="129" t="s">
        <v>159</v>
      </c>
      <c r="E136" s="130" t="s">
        <v>1342</v>
      </c>
      <c r="F136" s="131" t="s">
        <v>1343</v>
      </c>
      <c r="G136" s="132" t="s">
        <v>443</v>
      </c>
      <c r="H136" s="133">
        <v>20</v>
      </c>
      <c r="I136" s="134"/>
      <c r="J136" s="134">
        <f t="shared" si="0"/>
        <v>0</v>
      </c>
      <c r="K136" s="135"/>
      <c r="L136" s="28"/>
      <c r="M136" s="136" t="s">
        <v>1</v>
      </c>
      <c r="N136" s="137" t="s">
        <v>35</v>
      </c>
      <c r="O136" s="138">
        <v>0</v>
      </c>
      <c r="P136" s="138">
        <f t="shared" si="1"/>
        <v>0</v>
      </c>
      <c r="Q136" s="138">
        <v>0</v>
      </c>
      <c r="R136" s="138">
        <f t="shared" si="2"/>
        <v>0</v>
      </c>
      <c r="S136" s="138">
        <v>0</v>
      </c>
      <c r="T136" s="139">
        <f t="shared" si="3"/>
        <v>0</v>
      </c>
      <c r="AR136" s="140" t="s">
        <v>85</v>
      </c>
      <c r="AT136" s="140" t="s">
        <v>159</v>
      </c>
      <c r="AU136" s="140" t="s">
        <v>79</v>
      </c>
      <c r="AY136" s="16" t="s">
        <v>157</v>
      </c>
      <c r="BE136" s="141">
        <f t="shared" si="4"/>
        <v>0</v>
      </c>
      <c r="BF136" s="141">
        <f t="shared" si="5"/>
        <v>0</v>
      </c>
      <c r="BG136" s="141">
        <f t="shared" si="6"/>
        <v>0</v>
      </c>
      <c r="BH136" s="141">
        <f t="shared" si="7"/>
        <v>0</v>
      </c>
      <c r="BI136" s="141">
        <f t="shared" si="8"/>
        <v>0</v>
      </c>
      <c r="BJ136" s="16" t="s">
        <v>75</v>
      </c>
      <c r="BK136" s="141">
        <f t="shared" si="9"/>
        <v>0</v>
      </c>
      <c r="BL136" s="16" t="s">
        <v>85</v>
      </c>
      <c r="BM136" s="140" t="s">
        <v>198</v>
      </c>
    </row>
    <row r="137" spans="2:65" s="11" customFormat="1" ht="22.8" customHeight="1">
      <c r="B137" s="117"/>
      <c r="D137" s="118" t="s">
        <v>69</v>
      </c>
      <c r="E137" s="126" t="s">
        <v>1058</v>
      </c>
      <c r="F137" s="126" t="s">
        <v>1344</v>
      </c>
      <c r="J137" s="127">
        <f>BK137</f>
        <v>0</v>
      </c>
      <c r="L137" s="117"/>
      <c r="M137" s="121"/>
      <c r="P137" s="122">
        <f>SUM(P138:P140)</f>
        <v>0</v>
      </c>
      <c r="R137" s="122">
        <f>SUM(R138:R140)</f>
        <v>0</v>
      </c>
      <c r="T137" s="123">
        <f>SUM(T138:T140)</f>
        <v>0</v>
      </c>
      <c r="AR137" s="118" t="s">
        <v>75</v>
      </c>
      <c r="AT137" s="124" t="s">
        <v>69</v>
      </c>
      <c r="AU137" s="124" t="s">
        <v>75</v>
      </c>
      <c r="AY137" s="118" t="s">
        <v>157</v>
      </c>
      <c r="BK137" s="125">
        <f>SUM(BK138:BK140)</f>
        <v>0</v>
      </c>
    </row>
    <row r="138" spans="2:65" s="1" customFormat="1" ht="37.799999999999997" customHeight="1">
      <c r="B138" s="128"/>
      <c r="C138" s="129" t="s">
        <v>103</v>
      </c>
      <c r="D138" s="129" t="s">
        <v>159</v>
      </c>
      <c r="E138" s="130" t="s">
        <v>1345</v>
      </c>
      <c r="F138" s="131" t="s">
        <v>1346</v>
      </c>
      <c r="G138" s="132" t="s">
        <v>443</v>
      </c>
      <c r="H138" s="133">
        <v>3</v>
      </c>
      <c r="I138" s="134"/>
      <c r="J138" s="134">
        <f>ROUND(I138*H138,2)</f>
        <v>0</v>
      </c>
      <c r="K138" s="135"/>
      <c r="L138" s="28"/>
      <c r="M138" s="136" t="s">
        <v>1</v>
      </c>
      <c r="N138" s="137" t="s">
        <v>35</v>
      </c>
      <c r="O138" s="138">
        <v>0</v>
      </c>
      <c r="P138" s="138">
        <f>O138*H138</f>
        <v>0</v>
      </c>
      <c r="Q138" s="138">
        <v>0</v>
      </c>
      <c r="R138" s="138">
        <f>Q138*H138</f>
        <v>0</v>
      </c>
      <c r="S138" s="138">
        <v>0</v>
      </c>
      <c r="T138" s="139">
        <f>S138*H138</f>
        <v>0</v>
      </c>
      <c r="AR138" s="140" t="s">
        <v>85</v>
      </c>
      <c r="AT138" s="140" t="s">
        <v>159</v>
      </c>
      <c r="AU138" s="140" t="s">
        <v>79</v>
      </c>
      <c r="AY138" s="16" t="s">
        <v>157</v>
      </c>
      <c r="BE138" s="141">
        <f>IF(N138="základní",J138,0)</f>
        <v>0</v>
      </c>
      <c r="BF138" s="141">
        <f>IF(N138="snížená",J138,0)</f>
        <v>0</v>
      </c>
      <c r="BG138" s="141">
        <f>IF(N138="zákl. přenesená",J138,0)</f>
        <v>0</v>
      </c>
      <c r="BH138" s="141">
        <f>IF(N138="sníž. přenesená",J138,0)</f>
        <v>0</v>
      </c>
      <c r="BI138" s="141">
        <f>IF(N138="nulová",J138,0)</f>
        <v>0</v>
      </c>
      <c r="BJ138" s="16" t="s">
        <v>75</v>
      </c>
      <c r="BK138" s="141">
        <f>ROUND(I138*H138,2)</f>
        <v>0</v>
      </c>
      <c r="BL138" s="16" t="s">
        <v>85</v>
      </c>
      <c r="BM138" s="140" t="s">
        <v>202</v>
      </c>
    </row>
    <row r="139" spans="2:65" s="1" customFormat="1" ht="16.5" customHeight="1">
      <c r="B139" s="128"/>
      <c r="C139" s="129" t="s">
        <v>106</v>
      </c>
      <c r="D139" s="129" t="s">
        <v>159</v>
      </c>
      <c r="E139" s="130" t="s">
        <v>1347</v>
      </c>
      <c r="F139" s="131" t="s">
        <v>1348</v>
      </c>
      <c r="G139" s="132" t="s">
        <v>1</v>
      </c>
      <c r="H139" s="133">
        <v>2</v>
      </c>
      <c r="I139" s="134"/>
      <c r="J139" s="134">
        <f>ROUND(I139*H139,2)</f>
        <v>0</v>
      </c>
      <c r="K139" s="135"/>
      <c r="L139" s="28"/>
      <c r="M139" s="136" t="s">
        <v>1</v>
      </c>
      <c r="N139" s="137" t="s">
        <v>35</v>
      </c>
      <c r="O139" s="138">
        <v>0</v>
      </c>
      <c r="P139" s="138">
        <f>O139*H139</f>
        <v>0</v>
      </c>
      <c r="Q139" s="138">
        <v>0</v>
      </c>
      <c r="R139" s="138">
        <f>Q139*H139</f>
        <v>0</v>
      </c>
      <c r="S139" s="138">
        <v>0</v>
      </c>
      <c r="T139" s="139">
        <f>S139*H139</f>
        <v>0</v>
      </c>
      <c r="AR139" s="140" t="s">
        <v>85</v>
      </c>
      <c r="AT139" s="140" t="s">
        <v>159</v>
      </c>
      <c r="AU139" s="140" t="s">
        <v>79</v>
      </c>
      <c r="AY139" s="16" t="s">
        <v>157</v>
      </c>
      <c r="BE139" s="141">
        <f>IF(N139="základní",J139,0)</f>
        <v>0</v>
      </c>
      <c r="BF139" s="141">
        <f>IF(N139="snížená",J139,0)</f>
        <v>0</v>
      </c>
      <c r="BG139" s="141">
        <f>IF(N139="zákl. přenesená",J139,0)</f>
        <v>0</v>
      </c>
      <c r="BH139" s="141">
        <f>IF(N139="sníž. přenesená",J139,0)</f>
        <v>0</v>
      </c>
      <c r="BI139" s="141">
        <f>IF(N139="nulová",J139,0)</f>
        <v>0</v>
      </c>
      <c r="BJ139" s="16" t="s">
        <v>75</v>
      </c>
      <c r="BK139" s="141">
        <f>ROUND(I139*H139,2)</f>
        <v>0</v>
      </c>
      <c r="BL139" s="16" t="s">
        <v>85</v>
      </c>
      <c r="BM139" s="140" t="s">
        <v>208</v>
      </c>
    </row>
    <row r="140" spans="2:65" s="1" customFormat="1" ht="16.5" customHeight="1">
      <c r="B140" s="128"/>
      <c r="C140" s="129" t="s">
        <v>8</v>
      </c>
      <c r="D140" s="129" t="s">
        <v>159</v>
      </c>
      <c r="E140" s="130" t="s">
        <v>1349</v>
      </c>
      <c r="F140" s="131" t="s">
        <v>1350</v>
      </c>
      <c r="G140" s="132" t="s">
        <v>443</v>
      </c>
      <c r="H140" s="133">
        <v>1</v>
      </c>
      <c r="I140" s="134"/>
      <c r="J140" s="134">
        <f>ROUND(I140*H140,2)</f>
        <v>0</v>
      </c>
      <c r="K140" s="135"/>
      <c r="L140" s="28"/>
      <c r="M140" s="136" t="s">
        <v>1</v>
      </c>
      <c r="N140" s="137" t="s">
        <v>35</v>
      </c>
      <c r="O140" s="138">
        <v>0</v>
      </c>
      <c r="P140" s="138">
        <f>O140*H140</f>
        <v>0</v>
      </c>
      <c r="Q140" s="138">
        <v>0</v>
      </c>
      <c r="R140" s="138">
        <f>Q140*H140</f>
        <v>0</v>
      </c>
      <c r="S140" s="138">
        <v>0</v>
      </c>
      <c r="T140" s="139">
        <f>S140*H140</f>
        <v>0</v>
      </c>
      <c r="AR140" s="140" t="s">
        <v>85</v>
      </c>
      <c r="AT140" s="140" t="s">
        <v>159</v>
      </c>
      <c r="AU140" s="140" t="s">
        <v>79</v>
      </c>
      <c r="AY140" s="16" t="s">
        <v>157</v>
      </c>
      <c r="BE140" s="141">
        <f>IF(N140="základní",J140,0)</f>
        <v>0</v>
      </c>
      <c r="BF140" s="141">
        <f>IF(N140="snížená",J140,0)</f>
        <v>0</v>
      </c>
      <c r="BG140" s="141">
        <f>IF(N140="zákl. přenesená",J140,0)</f>
        <v>0</v>
      </c>
      <c r="BH140" s="141">
        <f>IF(N140="sníž. přenesená",J140,0)</f>
        <v>0</v>
      </c>
      <c r="BI140" s="141">
        <f>IF(N140="nulová",J140,0)</f>
        <v>0</v>
      </c>
      <c r="BJ140" s="16" t="s">
        <v>75</v>
      </c>
      <c r="BK140" s="141">
        <f>ROUND(I140*H140,2)</f>
        <v>0</v>
      </c>
      <c r="BL140" s="16" t="s">
        <v>85</v>
      </c>
      <c r="BM140" s="140" t="s">
        <v>213</v>
      </c>
    </row>
    <row r="141" spans="2:65" s="11" customFormat="1" ht="22.8" customHeight="1">
      <c r="B141" s="117"/>
      <c r="D141" s="118" t="s">
        <v>69</v>
      </c>
      <c r="E141" s="126" t="s">
        <v>824</v>
      </c>
      <c r="F141" s="126" t="s">
        <v>842</v>
      </c>
      <c r="J141" s="127">
        <f>BK141</f>
        <v>0</v>
      </c>
      <c r="L141" s="117"/>
      <c r="M141" s="121"/>
      <c r="P141" s="122">
        <f>SUM(P142:P145)</f>
        <v>0</v>
      </c>
      <c r="R141" s="122">
        <f>SUM(R142:R145)</f>
        <v>0</v>
      </c>
      <c r="T141" s="123">
        <f>SUM(T142:T145)</f>
        <v>0</v>
      </c>
      <c r="AR141" s="118" t="s">
        <v>75</v>
      </c>
      <c r="AT141" s="124" t="s">
        <v>69</v>
      </c>
      <c r="AU141" s="124" t="s">
        <v>75</v>
      </c>
      <c r="AY141" s="118" t="s">
        <v>157</v>
      </c>
      <c r="BK141" s="125">
        <f>SUM(BK142:BK145)</f>
        <v>0</v>
      </c>
    </row>
    <row r="142" spans="2:65" s="1" customFormat="1" ht="16.5" customHeight="1">
      <c r="B142" s="128"/>
      <c r="C142" s="129" t="s">
        <v>215</v>
      </c>
      <c r="D142" s="129" t="s">
        <v>159</v>
      </c>
      <c r="E142" s="130" t="s">
        <v>1351</v>
      </c>
      <c r="F142" s="131" t="s">
        <v>1352</v>
      </c>
      <c r="G142" s="132" t="s">
        <v>234</v>
      </c>
      <c r="H142" s="133">
        <v>92</v>
      </c>
      <c r="I142" s="134"/>
      <c r="J142" s="134">
        <f>ROUND(I142*H142,2)</f>
        <v>0</v>
      </c>
      <c r="K142" s="135"/>
      <c r="L142" s="28"/>
      <c r="M142" s="136" t="s">
        <v>1</v>
      </c>
      <c r="N142" s="137" t="s">
        <v>35</v>
      </c>
      <c r="O142" s="138">
        <v>0</v>
      </c>
      <c r="P142" s="138">
        <f>O142*H142</f>
        <v>0</v>
      </c>
      <c r="Q142" s="138">
        <v>0</v>
      </c>
      <c r="R142" s="138">
        <f>Q142*H142</f>
        <v>0</v>
      </c>
      <c r="S142" s="138">
        <v>0</v>
      </c>
      <c r="T142" s="139">
        <f>S142*H142</f>
        <v>0</v>
      </c>
      <c r="AR142" s="140" t="s">
        <v>85</v>
      </c>
      <c r="AT142" s="140" t="s">
        <v>159</v>
      </c>
      <c r="AU142" s="140" t="s">
        <v>79</v>
      </c>
      <c r="AY142" s="16" t="s">
        <v>157</v>
      </c>
      <c r="BE142" s="141">
        <f>IF(N142="základní",J142,0)</f>
        <v>0</v>
      </c>
      <c r="BF142" s="141">
        <f>IF(N142="snížená",J142,0)</f>
        <v>0</v>
      </c>
      <c r="BG142" s="141">
        <f>IF(N142="zákl. přenesená",J142,0)</f>
        <v>0</v>
      </c>
      <c r="BH142" s="141">
        <f>IF(N142="sníž. přenesená",J142,0)</f>
        <v>0</v>
      </c>
      <c r="BI142" s="141">
        <f>IF(N142="nulová",J142,0)</f>
        <v>0</v>
      </c>
      <c r="BJ142" s="16" t="s">
        <v>75</v>
      </c>
      <c r="BK142" s="141">
        <f>ROUND(I142*H142,2)</f>
        <v>0</v>
      </c>
      <c r="BL142" s="16" t="s">
        <v>85</v>
      </c>
      <c r="BM142" s="140" t="s">
        <v>218</v>
      </c>
    </row>
    <row r="143" spans="2:65" s="1" customFormat="1" ht="16.5" customHeight="1">
      <c r="B143" s="128"/>
      <c r="C143" s="129" t="s">
        <v>188</v>
      </c>
      <c r="D143" s="129" t="s">
        <v>159</v>
      </c>
      <c r="E143" s="130" t="s">
        <v>1353</v>
      </c>
      <c r="F143" s="131" t="s">
        <v>1354</v>
      </c>
      <c r="G143" s="132" t="s">
        <v>443</v>
      </c>
      <c r="H143" s="133">
        <v>2</v>
      </c>
      <c r="I143" s="134"/>
      <c r="J143" s="134">
        <f>ROUND(I143*H143,2)</f>
        <v>0</v>
      </c>
      <c r="K143" s="135"/>
      <c r="L143" s="28"/>
      <c r="M143" s="136" t="s">
        <v>1</v>
      </c>
      <c r="N143" s="137" t="s">
        <v>35</v>
      </c>
      <c r="O143" s="138">
        <v>0</v>
      </c>
      <c r="P143" s="138">
        <f>O143*H143</f>
        <v>0</v>
      </c>
      <c r="Q143" s="138">
        <v>0</v>
      </c>
      <c r="R143" s="138">
        <f>Q143*H143</f>
        <v>0</v>
      </c>
      <c r="S143" s="138">
        <v>0</v>
      </c>
      <c r="T143" s="139">
        <f>S143*H143</f>
        <v>0</v>
      </c>
      <c r="AR143" s="140" t="s">
        <v>85</v>
      </c>
      <c r="AT143" s="140" t="s">
        <v>159</v>
      </c>
      <c r="AU143" s="140" t="s">
        <v>79</v>
      </c>
      <c r="AY143" s="16" t="s">
        <v>157</v>
      </c>
      <c r="BE143" s="141">
        <f>IF(N143="základní",J143,0)</f>
        <v>0</v>
      </c>
      <c r="BF143" s="141">
        <f>IF(N143="snížená",J143,0)</f>
        <v>0</v>
      </c>
      <c r="BG143" s="141">
        <f>IF(N143="zákl. přenesená",J143,0)</f>
        <v>0</v>
      </c>
      <c r="BH143" s="141">
        <f>IF(N143="sníž. přenesená",J143,0)</f>
        <v>0</v>
      </c>
      <c r="BI143" s="141">
        <f>IF(N143="nulová",J143,0)</f>
        <v>0</v>
      </c>
      <c r="BJ143" s="16" t="s">
        <v>75</v>
      </c>
      <c r="BK143" s="141">
        <f>ROUND(I143*H143,2)</f>
        <v>0</v>
      </c>
      <c r="BL143" s="16" t="s">
        <v>85</v>
      </c>
      <c r="BM143" s="140" t="s">
        <v>222</v>
      </c>
    </row>
    <row r="144" spans="2:65" s="1" customFormat="1" ht="21.75" customHeight="1">
      <c r="B144" s="128"/>
      <c r="C144" s="129" t="s">
        <v>226</v>
      </c>
      <c r="D144" s="129" t="s">
        <v>159</v>
      </c>
      <c r="E144" s="130" t="s">
        <v>1355</v>
      </c>
      <c r="F144" s="131" t="s">
        <v>1356</v>
      </c>
      <c r="G144" s="132" t="s">
        <v>443</v>
      </c>
      <c r="H144" s="133">
        <v>1</v>
      </c>
      <c r="I144" s="134"/>
      <c r="J144" s="134">
        <f>ROUND(I144*H144,2)</f>
        <v>0</v>
      </c>
      <c r="K144" s="135"/>
      <c r="L144" s="28"/>
      <c r="M144" s="136" t="s">
        <v>1</v>
      </c>
      <c r="N144" s="137" t="s">
        <v>35</v>
      </c>
      <c r="O144" s="138">
        <v>0</v>
      </c>
      <c r="P144" s="138">
        <f>O144*H144</f>
        <v>0</v>
      </c>
      <c r="Q144" s="138">
        <v>0</v>
      </c>
      <c r="R144" s="138">
        <f>Q144*H144</f>
        <v>0</v>
      </c>
      <c r="S144" s="138">
        <v>0</v>
      </c>
      <c r="T144" s="139">
        <f>S144*H144</f>
        <v>0</v>
      </c>
      <c r="AR144" s="140" t="s">
        <v>85</v>
      </c>
      <c r="AT144" s="140" t="s">
        <v>159</v>
      </c>
      <c r="AU144" s="140" t="s">
        <v>79</v>
      </c>
      <c r="AY144" s="16" t="s">
        <v>157</v>
      </c>
      <c r="BE144" s="141">
        <f>IF(N144="základní",J144,0)</f>
        <v>0</v>
      </c>
      <c r="BF144" s="141">
        <f>IF(N144="snížená",J144,0)</f>
        <v>0</v>
      </c>
      <c r="BG144" s="141">
        <f>IF(N144="zákl. přenesená",J144,0)</f>
        <v>0</v>
      </c>
      <c r="BH144" s="141">
        <f>IF(N144="sníž. přenesená",J144,0)</f>
        <v>0</v>
      </c>
      <c r="BI144" s="141">
        <f>IF(N144="nulová",J144,0)</f>
        <v>0</v>
      </c>
      <c r="BJ144" s="16" t="s">
        <v>75</v>
      </c>
      <c r="BK144" s="141">
        <f>ROUND(I144*H144,2)</f>
        <v>0</v>
      </c>
      <c r="BL144" s="16" t="s">
        <v>85</v>
      </c>
      <c r="BM144" s="140" t="s">
        <v>229</v>
      </c>
    </row>
    <row r="145" spans="2:65" s="1" customFormat="1" ht="16.5" customHeight="1">
      <c r="B145" s="128"/>
      <c r="C145" s="129" t="s">
        <v>193</v>
      </c>
      <c r="D145" s="129" t="s">
        <v>159</v>
      </c>
      <c r="E145" s="130" t="s">
        <v>1357</v>
      </c>
      <c r="F145" s="131" t="s">
        <v>1358</v>
      </c>
      <c r="G145" s="132" t="s">
        <v>443</v>
      </c>
      <c r="H145" s="133">
        <v>1</v>
      </c>
      <c r="I145" s="134"/>
      <c r="J145" s="134">
        <f>ROUND(I145*H145,2)</f>
        <v>0</v>
      </c>
      <c r="K145" s="135"/>
      <c r="L145" s="28"/>
      <c r="M145" s="136" t="s">
        <v>1</v>
      </c>
      <c r="N145" s="137" t="s">
        <v>35</v>
      </c>
      <c r="O145" s="138">
        <v>0</v>
      </c>
      <c r="P145" s="138">
        <f>O145*H145</f>
        <v>0</v>
      </c>
      <c r="Q145" s="138">
        <v>0</v>
      </c>
      <c r="R145" s="138">
        <f>Q145*H145</f>
        <v>0</v>
      </c>
      <c r="S145" s="138">
        <v>0</v>
      </c>
      <c r="T145" s="139">
        <f>S145*H145</f>
        <v>0</v>
      </c>
      <c r="AR145" s="140" t="s">
        <v>85</v>
      </c>
      <c r="AT145" s="140" t="s">
        <v>159</v>
      </c>
      <c r="AU145" s="140" t="s">
        <v>79</v>
      </c>
      <c r="AY145" s="16" t="s">
        <v>157</v>
      </c>
      <c r="BE145" s="141">
        <f>IF(N145="základní",J145,0)</f>
        <v>0</v>
      </c>
      <c r="BF145" s="141">
        <f>IF(N145="snížená",J145,0)</f>
        <v>0</v>
      </c>
      <c r="BG145" s="141">
        <f>IF(N145="zákl. přenesená",J145,0)</f>
        <v>0</v>
      </c>
      <c r="BH145" s="141">
        <f>IF(N145="sníž. přenesená",J145,0)</f>
        <v>0</v>
      </c>
      <c r="BI145" s="141">
        <f>IF(N145="nulová",J145,0)</f>
        <v>0</v>
      </c>
      <c r="BJ145" s="16" t="s">
        <v>75</v>
      </c>
      <c r="BK145" s="141">
        <f>ROUND(I145*H145,2)</f>
        <v>0</v>
      </c>
      <c r="BL145" s="16" t="s">
        <v>85</v>
      </c>
      <c r="BM145" s="140" t="s">
        <v>235</v>
      </c>
    </row>
    <row r="146" spans="2:65" s="11" customFormat="1" ht="25.95" customHeight="1">
      <c r="B146" s="117"/>
      <c r="D146" s="118" t="s">
        <v>69</v>
      </c>
      <c r="E146" s="119" t="s">
        <v>1359</v>
      </c>
      <c r="F146" s="119" t="s">
        <v>1360</v>
      </c>
      <c r="J146" s="120">
        <f>BK146</f>
        <v>0</v>
      </c>
      <c r="L146" s="117"/>
      <c r="M146" s="121"/>
      <c r="P146" s="122">
        <f>P147+P153+P166</f>
        <v>0</v>
      </c>
      <c r="R146" s="122">
        <f>R147+R153+R166</f>
        <v>0</v>
      </c>
      <c r="T146" s="123">
        <f>T147+T153+T166</f>
        <v>0</v>
      </c>
      <c r="AR146" s="118" t="s">
        <v>75</v>
      </c>
      <c r="AT146" s="124" t="s">
        <v>69</v>
      </c>
      <c r="AU146" s="124" t="s">
        <v>70</v>
      </c>
      <c r="AY146" s="118" t="s">
        <v>157</v>
      </c>
      <c r="BK146" s="125">
        <f>BK147+BK153+BK166</f>
        <v>0</v>
      </c>
    </row>
    <row r="147" spans="2:65" s="11" customFormat="1" ht="22.8" customHeight="1">
      <c r="B147" s="117"/>
      <c r="D147" s="118" t="s">
        <v>69</v>
      </c>
      <c r="E147" s="126" t="s">
        <v>834</v>
      </c>
      <c r="F147" s="126" t="s">
        <v>1361</v>
      </c>
      <c r="J147" s="127">
        <f>BK147</f>
        <v>0</v>
      </c>
      <c r="L147" s="117"/>
      <c r="M147" s="121"/>
      <c r="P147" s="122">
        <f>SUM(P148:P152)</f>
        <v>0</v>
      </c>
      <c r="R147" s="122">
        <f>SUM(R148:R152)</f>
        <v>0</v>
      </c>
      <c r="T147" s="123">
        <f>SUM(T148:T152)</f>
        <v>0</v>
      </c>
      <c r="AR147" s="118" t="s">
        <v>75</v>
      </c>
      <c r="AT147" s="124" t="s">
        <v>69</v>
      </c>
      <c r="AU147" s="124" t="s">
        <v>75</v>
      </c>
      <c r="AY147" s="118" t="s">
        <v>157</v>
      </c>
      <c r="BK147" s="125">
        <f>SUM(BK148:BK152)</f>
        <v>0</v>
      </c>
    </row>
    <row r="148" spans="2:65" s="1" customFormat="1" ht="33" customHeight="1">
      <c r="B148" s="128"/>
      <c r="C148" s="129" t="s">
        <v>238</v>
      </c>
      <c r="D148" s="129" t="s">
        <v>159</v>
      </c>
      <c r="E148" s="130" t="s">
        <v>1362</v>
      </c>
      <c r="F148" s="131" t="s">
        <v>1363</v>
      </c>
      <c r="G148" s="132" t="s">
        <v>234</v>
      </c>
      <c r="H148" s="133">
        <v>31</v>
      </c>
      <c r="I148" s="134"/>
      <c r="J148" s="134">
        <f>ROUND(I148*H148,2)</f>
        <v>0</v>
      </c>
      <c r="K148" s="135"/>
      <c r="L148" s="28"/>
      <c r="M148" s="136" t="s">
        <v>1</v>
      </c>
      <c r="N148" s="137" t="s">
        <v>35</v>
      </c>
      <c r="O148" s="138">
        <v>0</v>
      </c>
      <c r="P148" s="138">
        <f>O148*H148</f>
        <v>0</v>
      </c>
      <c r="Q148" s="138">
        <v>0</v>
      </c>
      <c r="R148" s="138">
        <f>Q148*H148</f>
        <v>0</v>
      </c>
      <c r="S148" s="138">
        <v>0</v>
      </c>
      <c r="T148" s="139">
        <f>S148*H148</f>
        <v>0</v>
      </c>
      <c r="AR148" s="140" t="s">
        <v>85</v>
      </c>
      <c r="AT148" s="140" t="s">
        <v>159</v>
      </c>
      <c r="AU148" s="140" t="s">
        <v>79</v>
      </c>
      <c r="AY148" s="16" t="s">
        <v>157</v>
      </c>
      <c r="BE148" s="141">
        <f>IF(N148="základní",J148,0)</f>
        <v>0</v>
      </c>
      <c r="BF148" s="141">
        <f>IF(N148="snížená",J148,0)</f>
        <v>0</v>
      </c>
      <c r="BG148" s="141">
        <f>IF(N148="zákl. přenesená",J148,0)</f>
        <v>0</v>
      </c>
      <c r="BH148" s="141">
        <f>IF(N148="sníž. přenesená",J148,0)</f>
        <v>0</v>
      </c>
      <c r="BI148" s="141">
        <f>IF(N148="nulová",J148,0)</f>
        <v>0</v>
      </c>
      <c r="BJ148" s="16" t="s">
        <v>75</v>
      </c>
      <c r="BK148" s="141">
        <f>ROUND(I148*H148,2)</f>
        <v>0</v>
      </c>
      <c r="BL148" s="16" t="s">
        <v>85</v>
      </c>
      <c r="BM148" s="140" t="s">
        <v>242</v>
      </c>
    </row>
    <row r="149" spans="2:65" s="1" customFormat="1" ht="24.15" customHeight="1">
      <c r="B149" s="128"/>
      <c r="C149" s="129" t="s">
        <v>198</v>
      </c>
      <c r="D149" s="129" t="s">
        <v>159</v>
      </c>
      <c r="E149" s="130" t="s">
        <v>1364</v>
      </c>
      <c r="F149" s="131" t="s">
        <v>1365</v>
      </c>
      <c r="G149" s="132" t="s">
        <v>234</v>
      </c>
      <c r="H149" s="133">
        <v>38</v>
      </c>
      <c r="I149" s="134"/>
      <c r="J149" s="134">
        <f>ROUND(I149*H149,2)</f>
        <v>0</v>
      </c>
      <c r="K149" s="135"/>
      <c r="L149" s="28"/>
      <c r="M149" s="136" t="s">
        <v>1</v>
      </c>
      <c r="N149" s="137" t="s">
        <v>35</v>
      </c>
      <c r="O149" s="138">
        <v>0</v>
      </c>
      <c r="P149" s="138">
        <f>O149*H149</f>
        <v>0</v>
      </c>
      <c r="Q149" s="138">
        <v>0</v>
      </c>
      <c r="R149" s="138">
        <f>Q149*H149</f>
        <v>0</v>
      </c>
      <c r="S149" s="138">
        <v>0</v>
      </c>
      <c r="T149" s="139">
        <f>S149*H149</f>
        <v>0</v>
      </c>
      <c r="AR149" s="140" t="s">
        <v>85</v>
      </c>
      <c r="AT149" s="140" t="s">
        <v>159</v>
      </c>
      <c r="AU149" s="140" t="s">
        <v>79</v>
      </c>
      <c r="AY149" s="16" t="s">
        <v>157</v>
      </c>
      <c r="BE149" s="141">
        <f>IF(N149="základní",J149,0)</f>
        <v>0</v>
      </c>
      <c r="BF149" s="141">
        <f>IF(N149="snížená",J149,0)</f>
        <v>0</v>
      </c>
      <c r="BG149" s="141">
        <f>IF(N149="zákl. přenesená",J149,0)</f>
        <v>0</v>
      </c>
      <c r="BH149" s="141">
        <f>IF(N149="sníž. přenesená",J149,0)</f>
        <v>0</v>
      </c>
      <c r="BI149" s="141">
        <f>IF(N149="nulová",J149,0)</f>
        <v>0</v>
      </c>
      <c r="BJ149" s="16" t="s">
        <v>75</v>
      </c>
      <c r="BK149" s="141">
        <f>ROUND(I149*H149,2)</f>
        <v>0</v>
      </c>
      <c r="BL149" s="16" t="s">
        <v>85</v>
      </c>
      <c r="BM149" s="140" t="s">
        <v>247</v>
      </c>
    </row>
    <row r="150" spans="2:65" s="1" customFormat="1" ht="24.15" customHeight="1">
      <c r="B150" s="128"/>
      <c r="C150" s="129" t="s">
        <v>249</v>
      </c>
      <c r="D150" s="129" t="s">
        <v>159</v>
      </c>
      <c r="E150" s="130" t="s">
        <v>1366</v>
      </c>
      <c r="F150" s="131" t="s">
        <v>1367</v>
      </c>
      <c r="G150" s="132" t="s">
        <v>234</v>
      </c>
      <c r="H150" s="133">
        <v>78</v>
      </c>
      <c r="I150" s="134"/>
      <c r="J150" s="134">
        <f>ROUND(I150*H150,2)</f>
        <v>0</v>
      </c>
      <c r="K150" s="135"/>
      <c r="L150" s="28"/>
      <c r="M150" s="136" t="s">
        <v>1</v>
      </c>
      <c r="N150" s="137" t="s">
        <v>35</v>
      </c>
      <c r="O150" s="138">
        <v>0</v>
      </c>
      <c r="P150" s="138">
        <f>O150*H150</f>
        <v>0</v>
      </c>
      <c r="Q150" s="138">
        <v>0</v>
      </c>
      <c r="R150" s="138">
        <f>Q150*H150</f>
        <v>0</v>
      </c>
      <c r="S150" s="138">
        <v>0</v>
      </c>
      <c r="T150" s="139">
        <f>S150*H150</f>
        <v>0</v>
      </c>
      <c r="AR150" s="140" t="s">
        <v>85</v>
      </c>
      <c r="AT150" s="140" t="s">
        <v>159</v>
      </c>
      <c r="AU150" s="140" t="s">
        <v>79</v>
      </c>
      <c r="AY150" s="16" t="s">
        <v>157</v>
      </c>
      <c r="BE150" s="141">
        <f>IF(N150="základní",J150,0)</f>
        <v>0</v>
      </c>
      <c r="BF150" s="141">
        <f>IF(N150="snížená",J150,0)</f>
        <v>0</v>
      </c>
      <c r="BG150" s="141">
        <f>IF(N150="zákl. přenesená",J150,0)</f>
        <v>0</v>
      </c>
      <c r="BH150" s="141">
        <f>IF(N150="sníž. přenesená",J150,0)</f>
        <v>0</v>
      </c>
      <c r="BI150" s="141">
        <f>IF(N150="nulová",J150,0)</f>
        <v>0</v>
      </c>
      <c r="BJ150" s="16" t="s">
        <v>75</v>
      </c>
      <c r="BK150" s="141">
        <f>ROUND(I150*H150,2)</f>
        <v>0</v>
      </c>
      <c r="BL150" s="16" t="s">
        <v>85</v>
      </c>
      <c r="BM150" s="140" t="s">
        <v>252</v>
      </c>
    </row>
    <row r="151" spans="2:65" s="1" customFormat="1" ht="24.15" customHeight="1">
      <c r="B151" s="128"/>
      <c r="C151" s="129" t="s">
        <v>202</v>
      </c>
      <c r="D151" s="129" t="s">
        <v>159</v>
      </c>
      <c r="E151" s="130" t="s">
        <v>1368</v>
      </c>
      <c r="F151" s="131" t="s">
        <v>1369</v>
      </c>
      <c r="G151" s="132" t="s">
        <v>234</v>
      </c>
      <c r="H151" s="133">
        <v>41</v>
      </c>
      <c r="I151" s="134"/>
      <c r="J151" s="134">
        <f>ROUND(I151*H151,2)</f>
        <v>0</v>
      </c>
      <c r="K151" s="135"/>
      <c r="L151" s="28"/>
      <c r="M151" s="136" t="s">
        <v>1</v>
      </c>
      <c r="N151" s="137" t="s">
        <v>35</v>
      </c>
      <c r="O151" s="138">
        <v>0</v>
      </c>
      <c r="P151" s="138">
        <f>O151*H151</f>
        <v>0</v>
      </c>
      <c r="Q151" s="138">
        <v>0</v>
      </c>
      <c r="R151" s="138">
        <f>Q151*H151</f>
        <v>0</v>
      </c>
      <c r="S151" s="138">
        <v>0</v>
      </c>
      <c r="T151" s="139">
        <f>S151*H151</f>
        <v>0</v>
      </c>
      <c r="AR151" s="140" t="s">
        <v>85</v>
      </c>
      <c r="AT151" s="140" t="s">
        <v>159</v>
      </c>
      <c r="AU151" s="140" t="s">
        <v>79</v>
      </c>
      <c r="AY151" s="16" t="s">
        <v>157</v>
      </c>
      <c r="BE151" s="141">
        <f>IF(N151="základní",J151,0)</f>
        <v>0</v>
      </c>
      <c r="BF151" s="141">
        <f>IF(N151="snížená",J151,0)</f>
        <v>0</v>
      </c>
      <c r="BG151" s="141">
        <f>IF(N151="zákl. přenesená",J151,0)</f>
        <v>0</v>
      </c>
      <c r="BH151" s="141">
        <f>IF(N151="sníž. přenesená",J151,0)</f>
        <v>0</v>
      </c>
      <c r="BI151" s="141">
        <f>IF(N151="nulová",J151,0)</f>
        <v>0</v>
      </c>
      <c r="BJ151" s="16" t="s">
        <v>75</v>
      </c>
      <c r="BK151" s="141">
        <f>ROUND(I151*H151,2)</f>
        <v>0</v>
      </c>
      <c r="BL151" s="16" t="s">
        <v>85</v>
      </c>
      <c r="BM151" s="140" t="s">
        <v>257</v>
      </c>
    </row>
    <row r="152" spans="2:65" s="1" customFormat="1" ht="16.5" customHeight="1">
      <c r="B152" s="128"/>
      <c r="C152" s="129" t="s">
        <v>7</v>
      </c>
      <c r="D152" s="129" t="s">
        <v>159</v>
      </c>
      <c r="E152" s="130" t="s">
        <v>1370</v>
      </c>
      <c r="F152" s="131" t="s">
        <v>1371</v>
      </c>
      <c r="G152" s="132" t="s">
        <v>443</v>
      </c>
      <c r="H152" s="133">
        <v>20</v>
      </c>
      <c r="I152" s="134"/>
      <c r="J152" s="134">
        <f>ROUND(I152*H152,2)</f>
        <v>0</v>
      </c>
      <c r="K152" s="135"/>
      <c r="L152" s="28"/>
      <c r="M152" s="136" t="s">
        <v>1</v>
      </c>
      <c r="N152" s="137" t="s">
        <v>35</v>
      </c>
      <c r="O152" s="138">
        <v>0</v>
      </c>
      <c r="P152" s="138">
        <f>O152*H152</f>
        <v>0</v>
      </c>
      <c r="Q152" s="138">
        <v>0</v>
      </c>
      <c r="R152" s="138">
        <f>Q152*H152</f>
        <v>0</v>
      </c>
      <c r="S152" s="138">
        <v>0</v>
      </c>
      <c r="T152" s="139">
        <f>S152*H152</f>
        <v>0</v>
      </c>
      <c r="AR152" s="140" t="s">
        <v>85</v>
      </c>
      <c r="AT152" s="140" t="s">
        <v>159</v>
      </c>
      <c r="AU152" s="140" t="s">
        <v>79</v>
      </c>
      <c r="AY152" s="16" t="s">
        <v>157</v>
      </c>
      <c r="BE152" s="141">
        <f>IF(N152="základní",J152,0)</f>
        <v>0</v>
      </c>
      <c r="BF152" s="141">
        <f>IF(N152="snížená",J152,0)</f>
        <v>0</v>
      </c>
      <c r="BG152" s="141">
        <f>IF(N152="zákl. přenesená",J152,0)</f>
        <v>0</v>
      </c>
      <c r="BH152" s="141">
        <f>IF(N152="sníž. přenesená",J152,0)</f>
        <v>0</v>
      </c>
      <c r="BI152" s="141">
        <f>IF(N152="nulová",J152,0)</f>
        <v>0</v>
      </c>
      <c r="BJ152" s="16" t="s">
        <v>75</v>
      </c>
      <c r="BK152" s="141">
        <f>ROUND(I152*H152,2)</f>
        <v>0</v>
      </c>
      <c r="BL152" s="16" t="s">
        <v>85</v>
      </c>
      <c r="BM152" s="140" t="s">
        <v>261</v>
      </c>
    </row>
    <row r="153" spans="2:65" s="11" customFormat="1" ht="22.8" customHeight="1">
      <c r="B153" s="117"/>
      <c r="D153" s="118" t="s">
        <v>69</v>
      </c>
      <c r="E153" s="126" t="s">
        <v>1058</v>
      </c>
      <c r="F153" s="126" t="s">
        <v>1344</v>
      </c>
      <c r="J153" s="127">
        <f>BK153</f>
        <v>0</v>
      </c>
      <c r="L153" s="117"/>
      <c r="M153" s="121"/>
      <c r="P153" s="122">
        <f>SUM(P154:P165)</f>
        <v>0</v>
      </c>
      <c r="R153" s="122">
        <f>SUM(R154:R165)</f>
        <v>0</v>
      </c>
      <c r="T153" s="123">
        <f>SUM(T154:T165)</f>
        <v>0</v>
      </c>
      <c r="AR153" s="118" t="s">
        <v>75</v>
      </c>
      <c r="AT153" s="124" t="s">
        <v>69</v>
      </c>
      <c r="AU153" s="124" t="s">
        <v>75</v>
      </c>
      <c r="AY153" s="118" t="s">
        <v>157</v>
      </c>
      <c r="BK153" s="125">
        <f>SUM(BK154:BK165)</f>
        <v>0</v>
      </c>
    </row>
    <row r="154" spans="2:65" s="1" customFormat="1" ht="16.5" customHeight="1">
      <c r="B154" s="128"/>
      <c r="C154" s="129" t="s">
        <v>208</v>
      </c>
      <c r="D154" s="129" t="s">
        <v>159</v>
      </c>
      <c r="E154" s="130" t="s">
        <v>1372</v>
      </c>
      <c r="F154" s="131" t="s">
        <v>1373</v>
      </c>
      <c r="G154" s="132" t="s">
        <v>443</v>
      </c>
      <c r="H154" s="133">
        <v>3</v>
      </c>
      <c r="I154" s="134"/>
      <c r="J154" s="134">
        <f t="shared" ref="J154:J165" si="10">ROUND(I154*H154,2)</f>
        <v>0</v>
      </c>
      <c r="K154" s="135"/>
      <c r="L154" s="28"/>
      <c r="M154" s="136" t="s">
        <v>1</v>
      </c>
      <c r="N154" s="137" t="s">
        <v>35</v>
      </c>
      <c r="O154" s="138">
        <v>0</v>
      </c>
      <c r="P154" s="138">
        <f t="shared" ref="P154:P165" si="11">O154*H154</f>
        <v>0</v>
      </c>
      <c r="Q154" s="138">
        <v>0</v>
      </c>
      <c r="R154" s="138">
        <f t="shared" ref="R154:R165" si="12">Q154*H154</f>
        <v>0</v>
      </c>
      <c r="S154" s="138">
        <v>0</v>
      </c>
      <c r="T154" s="139">
        <f t="shared" ref="T154:T165" si="13">S154*H154</f>
        <v>0</v>
      </c>
      <c r="AR154" s="140" t="s">
        <v>85</v>
      </c>
      <c r="AT154" s="140" t="s">
        <v>159</v>
      </c>
      <c r="AU154" s="140" t="s">
        <v>79</v>
      </c>
      <c r="AY154" s="16" t="s">
        <v>157</v>
      </c>
      <c r="BE154" s="141">
        <f t="shared" ref="BE154:BE165" si="14">IF(N154="základní",J154,0)</f>
        <v>0</v>
      </c>
      <c r="BF154" s="141">
        <f t="shared" ref="BF154:BF165" si="15">IF(N154="snížená",J154,0)</f>
        <v>0</v>
      </c>
      <c r="BG154" s="141">
        <f t="shared" ref="BG154:BG165" si="16">IF(N154="zákl. přenesená",J154,0)</f>
        <v>0</v>
      </c>
      <c r="BH154" s="141">
        <f t="shared" ref="BH154:BH165" si="17">IF(N154="sníž. přenesená",J154,0)</f>
        <v>0</v>
      </c>
      <c r="BI154" s="141">
        <f t="shared" ref="BI154:BI165" si="18">IF(N154="nulová",J154,0)</f>
        <v>0</v>
      </c>
      <c r="BJ154" s="16" t="s">
        <v>75</v>
      </c>
      <c r="BK154" s="141">
        <f t="shared" ref="BK154:BK165" si="19">ROUND(I154*H154,2)</f>
        <v>0</v>
      </c>
      <c r="BL154" s="16" t="s">
        <v>85</v>
      </c>
      <c r="BM154" s="140" t="s">
        <v>264</v>
      </c>
    </row>
    <row r="155" spans="2:65" s="1" customFormat="1" ht="16.5" customHeight="1">
      <c r="B155" s="128"/>
      <c r="C155" s="129" t="s">
        <v>265</v>
      </c>
      <c r="D155" s="129" t="s">
        <v>159</v>
      </c>
      <c r="E155" s="130" t="s">
        <v>1374</v>
      </c>
      <c r="F155" s="131" t="s">
        <v>1375</v>
      </c>
      <c r="G155" s="132" t="s">
        <v>443</v>
      </c>
      <c r="H155" s="133">
        <v>1</v>
      </c>
      <c r="I155" s="134"/>
      <c r="J155" s="134">
        <f t="shared" si="10"/>
        <v>0</v>
      </c>
      <c r="K155" s="135"/>
      <c r="L155" s="28"/>
      <c r="M155" s="136" t="s">
        <v>1</v>
      </c>
      <c r="N155" s="137" t="s">
        <v>35</v>
      </c>
      <c r="O155" s="138">
        <v>0</v>
      </c>
      <c r="P155" s="138">
        <f t="shared" si="11"/>
        <v>0</v>
      </c>
      <c r="Q155" s="138">
        <v>0</v>
      </c>
      <c r="R155" s="138">
        <f t="shared" si="12"/>
        <v>0</v>
      </c>
      <c r="S155" s="138">
        <v>0</v>
      </c>
      <c r="T155" s="139">
        <f t="shared" si="13"/>
        <v>0</v>
      </c>
      <c r="AR155" s="140" t="s">
        <v>85</v>
      </c>
      <c r="AT155" s="140" t="s">
        <v>159</v>
      </c>
      <c r="AU155" s="140" t="s">
        <v>79</v>
      </c>
      <c r="AY155" s="16" t="s">
        <v>157</v>
      </c>
      <c r="BE155" s="141">
        <f t="shared" si="14"/>
        <v>0</v>
      </c>
      <c r="BF155" s="141">
        <f t="shared" si="15"/>
        <v>0</v>
      </c>
      <c r="BG155" s="141">
        <f t="shared" si="16"/>
        <v>0</v>
      </c>
      <c r="BH155" s="141">
        <f t="shared" si="17"/>
        <v>0</v>
      </c>
      <c r="BI155" s="141">
        <f t="shared" si="18"/>
        <v>0</v>
      </c>
      <c r="BJ155" s="16" t="s">
        <v>75</v>
      </c>
      <c r="BK155" s="141">
        <f t="shared" si="19"/>
        <v>0</v>
      </c>
      <c r="BL155" s="16" t="s">
        <v>85</v>
      </c>
      <c r="BM155" s="140" t="s">
        <v>269</v>
      </c>
    </row>
    <row r="156" spans="2:65" s="1" customFormat="1" ht="16.5" customHeight="1">
      <c r="B156" s="128"/>
      <c r="C156" s="129" t="s">
        <v>213</v>
      </c>
      <c r="D156" s="129" t="s">
        <v>159</v>
      </c>
      <c r="E156" s="130" t="s">
        <v>1376</v>
      </c>
      <c r="F156" s="131" t="s">
        <v>1377</v>
      </c>
      <c r="G156" s="132" t="s">
        <v>443</v>
      </c>
      <c r="H156" s="133">
        <v>8</v>
      </c>
      <c r="I156" s="134"/>
      <c r="J156" s="134">
        <f t="shared" si="10"/>
        <v>0</v>
      </c>
      <c r="K156" s="135"/>
      <c r="L156" s="28"/>
      <c r="M156" s="136" t="s">
        <v>1</v>
      </c>
      <c r="N156" s="137" t="s">
        <v>35</v>
      </c>
      <c r="O156" s="138">
        <v>0</v>
      </c>
      <c r="P156" s="138">
        <f t="shared" si="11"/>
        <v>0</v>
      </c>
      <c r="Q156" s="138">
        <v>0</v>
      </c>
      <c r="R156" s="138">
        <f t="shared" si="12"/>
        <v>0</v>
      </c>
      <c r="S156" s="138">
        <v>0</v>
      </c>
      <c r="T156" s="139">
        <f t="shared" si="13"/>
        <v>0</v>
      </c>
      <c r="AR156" s="140" t="s">
        <v>85</v>
      </c>
      <c r="AT156" s="140" t="s">
        <v>159</v>
      </c>
      <c r="AU156" s="140" t="s">
        <v>79</v>
      </c>
      <c r="AY156" s="16" t="s">
        <v>157</v>
      </c>
      <c r="BE156" s="141">
        <f t="shared" si="14"/>
        <v>0</v>
      </c>
      <c r="BF156" s="141">
        <f t="shared" si="15"/>
        <v>0</v>
      </c>
      <c r="BG156" s="141">
        <f t="shared" si="16"/>
        <v>0</v>
      </c>
      <c r="BH156" s="141">
        <f t="shared" si="17"/>
        <v>0</v>
      </c>
      <c r="BI156" s="141">
        <f t="shared" si="18"/>
        <v>0</v>
      </c>
      <c r="BJ156" s="16" t="s">
        <v>75</v>
      </c>
      <c r="BK156" s="141">
        <f t="shared" si="19"/>
        <v>0</v>
      </c>
      <c r="BL156" s="16" t="s">
        <v>85</v>
      </c>
      <c r="BM156" s="140" t="s">
        <v>276</v>
      </c>
    </row>
    <row r="157" spans="2:65" s="1" customFormat="1" ht="16.5" customHeight="1">
      <c r="B157" s="128"/>
      <c r="C157" s="129" t="s">
        <v>277</v>
      </c>
      <c r="D157" s="129" t="s">
        <v>159</v>
      </c>
      <c r="E157" s="130" t="s">
        <v>1378</v>
      </c>
      <c r="F157" s="131" t="s">
        <v>1379</v>
      </c>
      <c r="G157" s="132" t="s">
        <v>443</v>
      </c>
      <c r="H157" s="133">
        <v>2</v>
      </c>
      <c r="I157" s="134"/>
      <c r="J157" s="134">
        <f t="shared" si="10"/>
        <v>0</v>
      </c>
      <c r="K157" s="135"/>
      <c r="L157" s="28"/>
      <c r="M157" s="136" t="s">
        <v>1</v>
      </c>
      <c r="N157" s="137" t="s">
        <v>35</v>
      </c>
      <c r="O157" s="138">
        <v>0</v>
      </c>
      <c r="P157" s="138">
        <f t="shared" si="11"/>
        <v>0</v>
      </c>
      <c r="Q157" s="138">
        <v>0</v>
      </c>
      <c r="R157" s="138">
        <f t="shared" si="12"/>
        <v>0</v>
      </c>
      <c r="S157" s="138">
        <v>0</v>
      </c>
      <c r="T157" s="139">
        <f t="shared" si="13"/>
        <v>0</v>
      </c>
      <c r="AR157" s="140" t="s">
        <v>85</v>
      </c>
      <c r="AT157" s="140" t="s">
        <v>159</v>
      </c>
      <c r="AU157" s="140" t="s">
        <v>79</v>
      </c>
      <c r="AY157" s="16" t="s">
        <v>157</v>
      </c>
      <c r="BE157" s="141">
        <f t="shared" si="14"/>
        <v>0</v>
      </c>
      <c r="BF157" s="141">
        <f t="shared" si="15"/>
        <v>0</v>
      </c>
      <c r="BG157" s="141">
        <f t="shared" si="16"/>
        <v>0</v>
      </c>
      <c r="BH157" s="141">
        <f t="shared" si="17"/>
        <v>0</v>
      </c>
      <c r="BI157" s="141">
        <f t="shared" si="18"/>
        <v>0</v>
      </c>
      <c r="BJ157" s="16" t="s">
        <v>75</v>
      </c>
      <c r="BK157" s="141">
        <f t="shared" si="19"/>
        <v>0</v>
      </c>
      <c r="BL157" s="16" t="s">
        <v>85</v>
      </c>
      <c r="BM157" s="140" t="s">
        <v>280</v>
      </c>
    </row>
    <row r="158" spans="2:65" s="1" customFormat="1" ht="16.5" customHeight="1">
      <c r="B158" s="128"/>
      <c r="C158" s="129" t="s">
        <v>218</v>
      </c>
      <c r="D158" s="129" t="s">
        <v>159</v>
      </c>
      <c r="E158" s="130" t="s">
        <v>1380</v>
      </c>
      <c r="F158" s="131" t="s">
        <v>1381</v>
      </c>
      <c r="G158" s="132" t="s">
        <v>443</v>
      </c>
      <c r="H158" s="133">
        <v>3</v>
      </c>
      <c r="I158" s="134"/>
      <c r="J158" s="134">
        <f t="shared" si="10"/>
        <v>0</v>
      </c>
      <c r="K158" s="135"/>
      <c r="L158" s="28"/>
      <c r="M158" s="136" t="s">
        <v>1</v>
      </c>
      <c r="N158" s="137" t="s">
        <v>35</v>
      </c>
      <c r="O158" s="138">
        <v>0</v>
      </c>
      <c r="P158" s="138">
        <f t="shared" si="11"/>
        <v>0</v>
      </c>
      <c r="Q158" s="138">
        <v>0</v>
      </c>
      <c r="R158" s="138">
        <f t="shared" si="12"/>
        <v>0</v>
      </c>
      <c r="S158" s="138">
        <v>0</v>
      </c>
      <c r="T158" s="139">
        <f t="shared" si="13"/>
        <v>0</v>
      </c>
      <c r="AR158" s="140" t="s">
        <v>85</v>
      </c>
      <c r="AT158" s="140" t="s">
        <v>159</v>
      </c>
      <c r="AU158" s="140" t="s">
        <v>79</v>
      </c>
      <c r="AY158" s="16" t="s">
        <v>157</v>
      </c>
      <c r="BE158" s="141">
        <f t="shared" si="14"/>
        <v>0</v>
      </c>
      <c r="BF158" s="141">
        <f t="shared" si="15"/>
        <v>0</v>
      </c>
      <c r="BG158" s="141">
        <f t="shared" si="16"/>
        <v>0</v>
      </c>
      <c r="BH158" s="141">
        <f t="shared" si="17"/>
        <v>0</v>
      </c>
      <c r="BI158" s="141">
        <f t="shared" si="18"/>
        <v>0</v>
      </c>
      <c r="BJ158" s="16" t="s">
        <v>75</v>
      </c>
      <c r="BK158" s="141">
        <f t="shared" si="19"/>
        <v>0</v>
      </c>
      <c r="BL158" s="16" t="s">
        <v>85</v>
      </c>
      <c r="BM158" s="140" t="s">
        <v>285</v>
      </c>
    </row>
    <row r="159" spans="2:65" s="1" customFormat="1" ht="16.5" customHeight="1">
      <c r="B159" s="128"/>
      <c r="C159" s="129" t="s">
        <v>288</v>
      </c>
      <c r="D159" s="129" t="s">
        <v>159</v>
      </c>
      <c r="E159" s="130" t="s">
        <v>1382</v>
      </c>
      <c r="F159" s="131" t="s">
        <v>1383</v>
      </c>
      <c r="G159" s="132" t="s">
        <v>443</v>
      </c>
      <c r="H159" s="133">
        <v>1</v>
      </c>
      <c r="I159" s="134"/>
      <c r="J159" s="134">
        <f t="shared" si="10"/>
        <v>0</v>
      </c>
      <c r="K159" s="135"/>
      <c r="L159" s="28"/>
      <c r="M159" s="136" t="s">
        <v>1</v>
      </c>
      <c r="N159" s="137" t="s">
        <v>35</v>
      </c>
      <c r="O159" s="138">
        <v>0</v>
      </c>
      <c r="P159" s="138">
        <f t="shared" si="11"/>
        <v>0</v>
      </c>
      <c r="Q159" s="138">
        <v>0</v>
      </c>
      <c r="R159" s="138">
        <f t="shared" si="12"/>
        <v>0</v>
      </c>
      <c r="S159" s="138">
        <v>0</v>
      </c>
      <c r="T159" s="139">
        <f t="shared" si="13"/>
        <v>0</v>
      </c>
      <c r="AR159" s="140" t="s">
        <v>85</v>
      </c>
      <c r="AT159" s="140" t="s">
        <v>159</v>
      </c>
      <c r="AU159" s="140" t="s">
        <v>79</v>
      </c>
      <c r="AY159" s="16" t="s">
        <v>157</v>
      </c>
      <c r="BE159" s="141">
        <f t="shared" si="14"/>
        <v>0</v>
      </c>
      <c r="BF159" s="141">
        <f t="shared" si="15"/>
        <v>0</v>
      </c>
      <c r="BG159" s="141">
        <f t="shared" si="16"/>
        <v>0</v>
      </c>
      <c r="BH159" s="141">
        <f t="shared" si="17"/>
        <v>0</v>
      </c>
      <c r="BI159" s="141">
        <f t="shared" si="18"/>
        <v>0</v>
      </c>
      <c r="BJ159" s="16" t="s">
        <v>75</v>
      </c>
      <c r="BK159" s="141">
        <f t="shared" si="19"/>
        <v>0</v>
      </c>
      <c r="BL159" s="16" t="s">
        <v>85</v>
      </c>
      <c r="BM159" s="140" t="s">
        <v>291</v>
      </c>
    </row>
    <row r="160" spans="2:65" s="1" customFormat="1" ht="16.5" customHeight="1">
      <c r="B160" s="128"/>
      <c r="C160" s="129" t="s">
        <v>222</v>
      </c>
      <c r="D160" s="129" t="s">
        <v>159</v>
      </c>
      <c r="E160" s="130" t="s">
        <v>1384</v>
      </c>
      <c r="F160" s="131" t="s">
        <v>1385</v>
      </c>
      <c r="G160" s="132" t="s">
        <v>443</v>
      </c>
      <c r="H160" s="133">
        <v>1</v>
      </c>
      <c r="I160" s="134"/>
      <c r="J160" s="134">
        <f t="shared" si="10"/>
        <v>0</v>
      </c>
      <c r="K160" s="135"/>
      <c r="L160" s="28"/>
      <c r="M160" s="136" t="s">
        <v>1</v>
      </c>
      <c r="N160" s="137" t="s">
        <v>35</v>
      </c>
      <c r="O160" s="138">
        <v>0</v>
      </c>
      <c r="P160" s="138">
        <f t="shared" si="11"/>
        <v>0</v>
      </c>
      <c r="Q160" s="138">
        <v>0</v>
      </c>
      <c r="R160" s="138">
        <f t="shared" si="12"/>
        <v>0</v>
      </c>
      <c r="S160" s="138">
        <v>0</v>
      </c>
      <c r="T160" s="139">
        <f t="shared" si="13"/>
        <v>0</v>
      </c>
      <c r="AR160" s="140" t="s">
        <v>85</v>
      </c>
      <c r="AT160" s="140" t="s">
        <v>159</v>
      </c>
      <c r="AU160" s="140" t="s">
        <v>79</v>
      </c>
      <c r="AY160" s="16" t="s">
        <v>157</v>
      </c>
      <c r="BE160" s="141">
        <f t="shared" si="14"/>
        <v>0</v>
      </c>
      <c r="BF160" s="141">
        <f t="shared" si="15"/>
        <v>0</v>
      </c>
      <c r="BG160" s="141">
        <f t="shared" si="16"/>
        <v>0</v>
      </c>
      <c r="BH160" s="141">
        <f t="shared" si="17"/>
        <v>0</v>
      </c>
      <c r="BI160" s="141">
        <f t="shared" si="18"/>
        <v>0</v>
      </c>
      <c r="BJ160" s="16" t="s">
        <v>75</v>
      </c>
      <c r="BK160" s="141">
        <f t="shared" si="19"/>
        <v>0</v>
      </c>
      <c r="BL160" s="16" t="s">
        <v>85</v>
      </c>
      <c r="BM160" s="140" t="s">
        <v>294</v>
      </c>
    </row>
    <row r="161" spans="2:65" s="1" customFormat="1" ht="49.05" customHeight="1">
      <c r="B161" s="128"/>
      <c r="C161" s="129" t="s">
        <v>297</v>
      </c>
      <c r="D161" s="129" t="s">
        <v>159</v>
      </c>
      <c r="E161" s="130" t="s">
        <v>1386</v>
      </c>
      <c r="F161" s="131" t="s">
        <v>1387</v>
      </c>
      <c r="G161" s="132" t="s">
        <v>443</v>
      </c>
      <c r="H161" s="133">
        <v>2</v>
      </c>
      <c r="I161" s="134"/>
      <c r="J161" s="134">
        <f t="shared" si="10"/>
        <v>0</v>
      </c>
      <c r="K161" s="135"/>
      <c r="L161" s="28"/>
      <c r="M161" s="136" t="s">
        <v>1</v>
      </c>
      <c r="N161" s="137" t="s">
        <v>35</v>
      </c>
      <c r="O161" s="138">
        <v>0</v>
      </c>
      <c r="P161" s="138">
        <f t="shared" si="11"/>
        <v>0</v>
      </c>
      <c r="Q161" s="138">
        <v>0</v>
      </c>
      <c r="R161" s="138">
        <f t="shared" si="12"/>
        <v>0</v>
      </c>
      <c r="S161" s="138">
        <v>0</v>
      </c>
      <c r="T161" s="139">
        <f t="shared" si="13"/>
        <v>0</v>
      </c>
      <c r="AR161" s="140" t="s">
        <v>85</v>
      </c>
      <c r="AT161" s="140" t="s">
        <v>159</v>
      </c>
      <c r="AU161" s="140" t="s">
        <v>79</v>
      </c>
      <c r="AY161" s="16" t="s">
        <v>157</v>
      </c>
      <c r="BE161" s="141">
        <f t="shared" si="14"/>
        <v>0</v>
      </c>
      <c r="BF161" s="141">
        <f t="shared" si="15"/>
        <v>0</v>
      </c>
      <c r="BG161" s="141">
        <f t="shared" si="16"/>
        <v>0</v>
      </c>
      <c r="BH161" s="141">
        <f t="shared" si="17"/>
        <v>0</v>
      </c>
      <c r="BI161" s="141">
        <f t="shared" si="18"/>
        <v>0</v>
      </c>
      <c r="BJ161" s="16" t="s">
        <v>75</v>
      </c>
      <c r="BK161" s="141">
        <f t="shared" si="19"/>
        <v>0</v>
      </c>
      <c r="BL161" s="16" t="s">
        <v>85</v>
      </c>
      <c r="BM161" s="140" t="s">
        <v>300</v>
      </c>
    </row>
    <row r="162" spans="2:65" s="1" customFormat="1" ht="37.799999999999997" customHeight="1">
      <c r="B162" s="128"/>
      <c r="C162" s="129" t="s">
        <v>229</v>
      </c>
      <c r="D162" s="129" t="s">
        <v>159</v>
      </c>
      <c r="E162" s="130" t="s">
        <v>1388</v>
      </c>
      <c r="F162" s="131" t="s">
        <v>1389</v>
      </c>
      <c r="G162" s="132" t="s">
        <v>443</v>
      </c>
      <c r="H162" s="133">
        <v>1</v>
      </c>
      <c r="I162" s="134"/>
      <c r="J162" s="134">
        <f t="shared" si="10"/>
        <v>0</v>
      </c>
      <c r="K162" s="135"/>
      <c r="L162" s="28"/>
      <c r="M162" s="136" t="s">
        <v>1</v>
      </c>
      <c r="N162" s="137" t="s">
        <v>35</v>
      </c>
      <c r="O162" s="138">
        <v>0</v>
      </c>
      <c r="P162" s="138">
        <f t="shared" si="11"/>
        <v>0</v>
      </c>
      <c r="Q162" s="138">
        <v>0</v>
      </c>
      <c r="R162" s="138">
        <f t="shared" si="12"/>
        <v>0</v>
      </c>
      <c r="S162" s="138">
        <v>0</v>
      </c>
      <c r="T162" s="139">
        <f t="shared" si="13"/>
        <v>0</v>
      </c>
      <c r="AR162" s="140" t="s">
        <v>85</v>
      </c>
      <c r="AT162" s="140" t="s">
        <v>159</v>
      </c>
      <c r="AU162" s="140" t="s">
        <v>79</v>
      </c>
      <c r="AY162" s="16" t="s">
        <v>157</v>
      </c>
      <c r="BE162" s="141">
        <f t="shared" si="14"/>
        <v>0</v>
      </c>
      <c r="BF162" s="141">
        <f t="shared" si="15"/>
        <v>0</v>
      </c>
      <c r="BG162" s="141">
        <f t="shared" si="16"/>
        <v>0</v>
      </c>
      <c r="BH162" s="141">
        <f t="shared" si="17"/>
        <v>0</v>
      </c>
      <c r="BI162" s="141">
        <f t="shared" si="18"/>
        <v>0</v>
      </c>
      <c r="BJ162" s="16" t="s">
        <v>75</v>
      </c>
      <c r="BK162" s="141">
        <f t="shared" si="19"/>
        <v>0</v>
      </c>
      <c r="BL162" s="16" t="s">
        <v>85</v>
      </c>
      <c r="BM162" s="140" t="s">
        <v>303</v>
      </c>
    </row>
    <row r="163" spans="2:65" s="1" customFormat="1" ht="21.75" customHeight="1">
      <c r="B163" s="128"/>
      <c r="C163" s="129" t="s">
        <v>304</v>
      </c>
      <c r="D163" s="129" t="s">
        <v>159</v>
      </c>
      <c r="E163" s="130" t="s">
        <v>1390</v>
      </c>
      <c r="F163" s="131" t="s">
        <v>1391</v>
      </c>
      <c r="G163" s="132" t="s">
        <v>443</v>
      </c>
      <c r="H163" s="133">
        <v>1</v>
      </c>
      <c r="I163" s="134"/>
      <c r="J163" s="134">
        <f t="shared" si="10"/>
        <v>0</v>
      </c>
      <c r="K163" s="135"/>
      <c r="L163" s="28"/>
      <c r="M163" s="136" t="s">
        <v>1</v>
      </c>
      <c r="N163" s="137" t="s">
        <v>35</v>
      </c>
      <c r="O163" s="138">
        <v>0</v>
      </c>
      <c r="P163" s="138">
        <f t="shared" si="11"/>
        <v>0</v>
      </c>
      <c r="Q163" s="138">
        <v>0</v>
      </c>
      <c r="R163" s="138">
        <f t="shared" si="12"/>
        <v>0</v>
      </c>
      <c r="S163" s="138">
        <v>0</v>
      </c>
      <c r="T163" s="139">
        <f t="shared" si="13"/>
        <v>0</v>
      </c>
      <c r="AR163" s="140" t="s">
        <v>85</v>
      </c>
      <c r="AT163" s="140" t="s">
        <v>159</v>
      </c>
      <c r="AU163" s="140" t="s">
        <v>79</v>
      </c>
      <c r="AY163" s="16" t="s">
        <v>157</v>
      </c>
      <c r="BE163" s="141">
        <f t="shared" si="14"/>
        <v>0</v>
      </c>
      <c r="BF163" s="141">
        <f t="shared" si="15"/>
        <v>0</v>
      </c>
      <c r="BG163" s="141">
        <f t="shared" si="16"/>
        <v>0</v>
      </c>
      <c r="BH163" s="141">
        <f t="shared" si="17"/>
        <v>0</v>
      </c>
      <c r="BI163" s="141">
        <f t="shared" si="18"/>
        <v>0</v>
      </c>
      <c r="BJ163" s="16" t="s">
        <v>75</v>
      </c>
      <c r="BK163" s="141">
        <f t="shared" si="19"/>
        <v>0</v>
      </c>
      <c r="BL163" s="16" t="s">
        <v>85</v>
      </c>
      <c r="BM163" s="140" t="s">
        <v>307</v>
      </c>
    </row>
    <row r="164" spans="2:65" s="1" customFormat="1" ht="16.5" customHeight="1">
      <c r="B164" s="128"/>
      <c r="C164" s="129" t="s">
        <v>235</v>
      </c>
      <c r="D164" s="129" t="s">
        <v>159</v>
      </c>
      <c r="E164" s="130" t="s">
        <v>1392</v>
      </c>
      <c r="F164" s="131" t="s">
        <v>1393</v>
      </c>
      <c r="G164" s="132" t="s">
        <v>443</v>
      </c>
      <c r="H164" s="133">
        <v>3</v>
      </c>
      <c r="I164" s="134"/>
      <c r="J164" s="134">
        <f t="shared" si="10"/>
        <v>0</v>
      </c>
      <c r="K164" s="135"/>
      <c r="L164" s="28"/>
      <c r="M164" s="136" t="s">
        <v>1</v>
      </c>
      <c r="N164" s="137" t="s">
        <v>35</v>
      </c>
      <c r="O164" s="138">
        <v>0</v>
      </c>
      <c r="P164" s="138">
        <f t="shared" si="11"/>
        <v>0</v>
      </c>
      <c r="Q164" s="138">
        <v>0</v>
      </c>
      <c r="R164" s="138">
        <f t="shared" si="12"/>
        <v>0</v>
      </c>
      <c r="S164" s="138">
        <v>0</v>
      </c>
      <c r="T164" s="139">
        <f t="shared" si="13"/>
        <v>0</v>
      </c>
      <c r="AR164" s="140" t="s">
        <v>85</v>
      </c>
      <c r="AT164" s="140" t="s">
        <v>159</v>
      </c>
      <c r="AU164" s="140" t="s">
        <v>79</v>
      </c>
      <c r="AY164" s="16" t="s">
        <v>157</v>
      </c>
      <c r="BE164" s="141">
        <f t="shared" si="14"/>
        <v>0</v>
      </c>
      <c r="BF164" s="141">
        <f t="shared" si="15"/>
        <v>0</v>
      </c>
      <c r="BG164" s="141">
        <f t="shared" si="16"/>
        <v>0</v>
      </c>
      <c r="BH164" s="141">
        <f t="shared" si="17"/>
        <v>0</v>
      </c>
      <c r="BI164" s="141">
        <f t="shared" si="18"/>
        <v>0</v>
      </c>
      <c r="BJ164" s="16" t="s">
        <v>75</v>
      </c>
      <c r="BK164" s="141">
        <f t="shared" si="19"/>
        <v>0</v>
      </c>
      <c r="BL164" s="16" t="s">
        <v>85</v>
      </c>
      <c r="BM164" s="140" t="s">
        <v>310</v>
      </c>
    </row>
    <row r="165" spans="2:65" s="1" customFormat="1" ht="16.5" customHeight="1">
      <c r="B165" s="128"/>
      <c r="C165" s="129" t="s">
        <v>312</v>
      </c>
      <c r="D165" s="129" t="s">
        <v>159</v>
      </c>
      <c r="E165" s="130" t="s">
        <v>1394</v>
      </c>
      <c r="F165" s="131" t="s">
        <v>1395</v>
      </c>
      <c r="G165" s="132" t="s">
        <v>443</v>
      </c>
      <c r="H165" s="133">
        <v>3</v>
      </c>
      <c r="I165" s="134"/>
      <c r="J165" s="134">
        <f t="shared" si="10"/>
        <v>0</v>
      </c>
      <c r="K165" s="135"/>
      <c r="L165" s="28"/>
      <c r="M165" s="136" t="s">
        <v>1</v>
      </c>
      <c r="N165" s="137" t="s">
        <v>35</v>
      </c>
      <c r="O165" s="138">
        <v>0</v>
      </c>
      <c r="P165" s="138">
        <f t="shared" si="11"/>
        <v>0</v>
      </c>
      <c r="Q165" s="138">
        <v>0</v>
      </c>
      <c r="R165" s="138">
        <f t="shared" si="12"/>
        <v>0</v>
      </c>
      <c r="S165" s="138">
        <v>0</v>
      </c>
      <c r="T165" s="139">
        <f t="shared" si="13"/>
        <v>0</v>
      </c>
      <c r="AR165" s="140" t="s">
        <v>85</v>
      </c>
      <c r="AT165" s="140" t="s">
        <v>159</v>
      </c>
      <c r="AU165" s="140" t="s">
        <v>79</v>
      </c>
      <c r="AY165" s="16" t="s">
        <v>157</v>
      </c>
      <c r="BE165" s="141">
        <f t="shared" si="14"/>
        <v>0</v>
      </c>
      <c r="BF165" s="141">
        <f t="shared" si="15"/>
        <v>0</v>
      </c>
      <c r="BG165" s="141">
        <f t="shared" si="16"/>
        <v>0</v>
      </c>
      <c r="BH165" s="141">
        <f t="shared" si="17"/>
        <v>0</v>
      </c>
      <c r="BI165" s="141">
        <f t="shared" si="18"/>
        <v>0</v>
      </c>
      <c r="BJ165" s="16" t="s">
        <v>75</v>
      </c>
      <c r="BK165" s="141">
        <f t="shared" si="19"/>
        <v>0</v>
      </c>
      <c r="BL165" s="16" t="s">
        <v>85</v>
      </c>
      <c r="BM165" s="140" t="s">
        <v>315</v>
      </c>
    </row>
    <row r="166" spans="2:65" s="11" customFormat="1" ht="22.8" customHeight="1">
      <c r="B166" s="117"/>
      <c r="D166" s="118" t="s">
        <v>69</v>
      </c>
      <c r="E166" s="126" t="s">
        <v>824</v>
      </c>
      <c r="F166" s="126" t="s">
        <v>842</v>
      </c>
      <c r="J166" s="127">
        <f>BK166</f>
        <v>0</v>
      </c>
      <c r="L166" s="117"/>
      <c r="M166" s="121"/>
      <c r="P166" s="122">
        <f>SUM(P167:P170)</f>
        <v>0</v>
      </c>
      <c r="R166" s="122">
        <f>SUM(R167:R170)</f>
        <v>0</v>
      </c>
      <c r="T166" s="123">
        <f>SUM(T167:T170)</f>
        <v>0</v>
      </c>
      <c r="AR166" s="118" t="s">
        <v>75</v>
      </c>
      <c r="AT166" s="124" t="s">
        <v>69</v>
      </c>
      <c r="AU166" s="124" t="s">
        <v>75</v>
      </c>
      <c r="AY166" s="118" t="s">
        <v>157</v>
      </c>
      <c r="BK166" s="125">
        <f>SUM(BK167:BK170)</f>
        <v>0</v>
      </c>
    </row>
    <row r="167" spans="2:65" s="1" customFormat="1" ht="16.5" customHeight="1">
      <c r="B167" s="128"/>
      <c r="C167" s="129" t="s">
        <v>242</v>
      </c>
      <c r="D167" s="129" t="s">
        <v>159</v>
      </c>
      <c r="E167" s="130" t="s">
        <v>1396</v>
      </c>
      <c r="F167" s="131" t="s">
        <v>1397</v>
      </c>
      <c r="G167" s="132" t="s">
        <v>234</v>
      </c>
      <c r="H167" s="133">
        <v>188</v>
      </c>
      <c r="I167" s="134"/>
      <c r="J167" s="134">
        <f>ROUND(I167*H167,2)</f>
        <v>0</v>
      </c>
      <c r="K167" s="135"/>
      <c r="L167" s="28"/>
      <c r="M167" s="136" t="s">
        <v>1</v>
      </c>
      <c r="N167" s="137" t="s">
        <v>35</v>
      </c>
      <c r="O167" s="138">
        <v>0</v>
      </c>
      <c r="P167" s="138">
        <f>O167*H167</f>
        <v>0</v>
      </c>
      <c r="Q167" s="138">
        <v>0</v>
      </c>
      <c r="R167" s="138">
        <f>Q167*H167</f>
        <v>0</v>
      </c>
      <c r="S167" s="138">
        <v>0</v>
      </c>
      <c r="T167" s="139">
        <f>S167*H167</f>
        <v>0</v>
      </c>
      <c r="AR167" s="140" t="s">
        <v>85</v>
      </c>
      <c r="AT167" s="140" t="s">
        <v>159</v>
      </c>
      <c r="AU167" s="140" t="s">
        <v>79</v>
      </c>
      <c r="AY167" s="16" t="s">
        <v>157</v>
      </c>
      <c r="BE167" s="141">
        <f>IF(N167="základní",J167,0)</f>
        <v>0</v>
      </c>
      <c r="BF167" s="141">
        <f>IF(N167="snížená",J167,0)</f>
        <v>0</v>
      </c>
      <c r="BG167" s="141">
        <f>IF(N167="zákl. přenesená",J167,0)</f>
        <v>0</v>
      </c>
      <c r="BH167" s="141">
        <f>IF(N167="sníž. přenesená",J167,0)</f>
        <v>0</v>
      </c>
      <c r="BI167" s="141">
        <f>IF(N167="nulová",J167,0)</f>
        <v>0</v>
      </c>
      <c r="BJ167" s="16" t="s">
        <v>75</v>
      </c>
      <c r="BK167" s="141">
        <f>ROUND(I167*H167,2)</f>
        <v>0</v>
      </c>
      <c r="BL167" s="16" t="s">
        <v>85</v>
      </c>
      <c r="BM167" s="140" t="s">
        <v>320</v>
      </c>
    </row>
    <row r="168" spans="2:65" s="1" customFormat="1" ht="16.5" customHeight="1">
      <c r="B168" s="128"/>
      <c r="C168" s="129" t="s">
        <v>325</v>
      </c>
      <c r="D168" s="129" t="s">
        <v>159</v>
      </c>
      <c r="E168" s="130" t="s">
        <v>1398</v>
      </c>
      <c r="F168" s="131" t="s">
        <v>1399</v>
      </c>
      <c r="G168" s="132" t="s">
        <v>234</v>
      </c>
      <c r="H168" s="133">
        <v>188</v>
      </c>
      <c r="I168" s="134"/>
      <c r="J168" s="134">
        <f>ROUND(I168*H168,2)</f>
        <v>0</v>
      </c>
      <c r="K168" s="135"/>
      <c r="L168" s="28"/>
      <c r="M168" s="136" t="s">
        <v>1</v>
      </c>
      <c r="N168" s="137" t="s">
        <v>35</v>
      </c>
      <c r="O168" s="138">
        <v>0</v>
      </c>
      <c r="P168" s="138">
        <f>O168*H168</f>
        <v>0</v>
      </c>
      <c r="Q168" s="138">
        <v>0</v>
      </c>
      <c r="R168" s="138">
        <f>Q168*H168</f>
        <v>0</v>
      </c>
      <c r="S168" s="138">
        <v>0</v>
      </c>
      <c r="T168" s="139">
        <f>S168*H168</f>
        <v>0</v>
      </c>
      <c r="AR168" s="140" t="s">
        <v>85</v>
      </c>
      <c r="AT168" s="140" t="s">
        <v>159</v>
      </c>
      <c r="AU168" s="140" t="s">
        <v>79</v>
      </c>
      <c r="AY168" s="16" t="s">
        <v>157</v>
      </c>
      <c r="BE168" s="141">
        <f>IF(N168="základní",J168,0)</f>
        <v>0</v>
      </c>
      <c r="BF168" s="141">
        <f>IF(N168="snížená",J168,0)</f>
        <v>0</v>
      </c>
      <c r="BG168" s="141">
        <f>IF(N168="zákl. přenesená",J168,0)</f>
        <v>0</v>
      </c>
      <c r="BH168" s="141">
        <f>IF(N168="sníž. přenesená",J168,0)</f>
        <v>0</v>
      </c>
      <c r="BI168" s="141">
        <f>IF(N168="nulová",J168,0)</f>
        <v>0</v>
      </c>
      <c r="BJ168" s="16" t="s">
        <v>75</v>
      </c>
      <c r="BK168" s="141">
        <f>ROUND(I168*H168,2)</f>
        <v>0</v>
      </c>
      <c r="BL168" s="16" t="s">
        <v>85</v>
      </c>
      <c r="BM168" s="140" t="s">
        <v>328</v>
      </c>
    </row>
    <row r="169" spans="2:65" s="1" customFormat="1" ht="16.5" customHeight="1">
      <c r="B169" s="128"/>
      <c r="C169" s="129" t="s">
        <v>247</v>
      </c>
      <c r="D169" s="129" t="s">
        <v>159</v>
      </c>
      <c r="E169" s="130" t="s">
        <v>1400</v>
      </c>
      <c r="F169" s="131" t="s">
        <v>1401</v>
      </c>
      <c r="G169" s="132" t="s">
        <v>443</v>
      </c>
      <c r="H169" s="133">
        <v>2</v>
      </c>
      <c r="I169" s="134"/>
      <c r="J169" s="134">
        <f>ROUND(I169*H169,2)</f>
        <v>0</v>
      </c>
      <c r="K169" s="135"/>
      <c r="L169" s="28"/>
      <c r="M169" s="136" t="s">
        <v>1</v>
      </c>
      <c r="N169" s="137" t="s">
        <v>35</v>
      </c>
      <c r="O169" s="138">
        <v>0</v>
      </c>
      <c r="P169" s="138">
        <f>O169*H169</f>
        <v>0</v>
      </c>
      <c r="Q169" s="138">
        <v>0</v>
      </c>
      <c r="R169" s="138">
        <f>Q169*H169</f>
        <v>0</v>
      </c>
      <c r="S169" s="138">
        <v>0</v>
      </c>
      <c r="T169" s="139">
        <f>S169*H169</f>
        <v>0</v>
      </c>
      <c r="AR169" s="140" t="s">
        <v>85</v>
      </c>
      <c r="AT169" s="140" t="s">
        <v>159</v>
      </c>
      <c r="AU169" s="140" t="s">
        <v>79</v>
      </c>
      <c r="AY169" s="16" t="s">
        <v>157</v>
      </c>
      <c r="BE169" s="141">
        <f>IF(N169="základní",J169,0)</f>
        <v>0</v>
      </c>
      <c r="BF169" s="141">
        <f>IF(N169="snížená",J169,0)</f>
        <v>0</v>
      </c>
      <c r="BG169" s="141">
        <f>IF(N169="zákl. přenesená",J169,0)</f>
        <v>0</v>
      </c>
      <c r="BH169" s="141">
        <f>IF(N169="sníž. přenesená",J169,0)</f>
        <v>0</v>
      </c>
      <c r="BI169" s="141">
        <f>IF(N169="nulová",J169,0)</f>
        <v>0</v>
      </c>
      <c r="BJ169" s="16" t="s">
        <v>75</v>
      </c>
      <c r="BK169" s="141">
        <f>ROUND(I169*H169,2)</f>
        <v>0</v>
      </c>
      <c r="BL169" s="16" t="s">
        <v>85</v>
      </c>
      <c r="BM169" s="140" t="s">
        <v>342</v>
      </c>
    </row>
    <row r="170" spans="2:65" s="1" customFormat="1" ht="16.5" customHeight="1">
      <c r="B170" s="128"/>
      <c r="C170" s="129" t="s">
        <v>344</v>
      </c>
      <c r="D170" s="129" t="s">
        <v>159</v>
      </c>
      <c r="E170" s="130" t="s">
        <v>1402</v>
      </c>
      <c r="F170" s="131" t="s">
        <v>1403</v>
      </c>
      <c r="G170" s="132" t="s">
        <v>443</v>
      </c>
      <c r="H170" s="133">
        <v>1</v>
      </c>
      <c r="I170" s="134"/>
      <c r="J170" s="134">
        <f>ROUND(I170*H170,2)</f>
        <v>0</v>
      </c>
      <c r="K170" s="135"/>
      <c r="L170" s="28"/>
      <c r="M170" s="136" t="s">
        <v>1</v>
      </c>
      <c r="N170" s="137" t="s">
        <v>35</v>
      </c>
      <c r="O170" s="138">
        <v>0</v>
      </c>
      <c r="P170" s="138">
        <f>O170*H170</f>
        <v>0</v>
      </c>
      <c r="Q170" s="138">
        <v>0</v>
      </c>
      <c r="R170" s="138">
        <f>Q170*H170</f>
        <v>0</v>
      </c>
      <c r="S170" s="138">
        <v>0</v>
      </c>
      <c r="T170" s="139">
        <f>S170*H170</f>
        <v>0</v>
      </c>
      <c r="AR170" s="140" t="s">
        <v>85</v>
      </c>
      <c r="AT170" s="140" t="s">
        <v>159</v>
      </c>
      <c r="AU170" s="140" t="s">
        <v>79</v>
      </c>
      <c r="AY170" s="16" t="s">
        <v>157</v>
      </c>
      <c r="BE170" s="141">
        <f>IF(N170="základní",J170,0)</f>
        <v>0</v>
      </c>
      <c r="BF170" s="141">
        <f>IF(N170="snížená",J170,0)</f>
        <v>0</v>
      </c>
      <c r="BG170" s="141">
        <f>IF(N170="zákl. přenesená",J170,0)</f>
        <v>0</v>
      </c>
      <c r="BH170" s="141">
        <f>IF(N170="sníž. přenesená",J170,0)</f>
        <v>0</v>
      </c>
      <c r="BI170" s="141">
        <f>IF(N170="nulová",J170,0)</f>
        <v>0</v>
      </c>
      <c r="BJ170" s="16" t="s">
        <v>75</v>
      </c>
      <c r="BK170" s="141">
        <f>ROUND(I170*H170,2)</f>
        <v>0</v>
      </c>
      <c r="BL170" s="16" t="s">
        <v>85</v>
      </c>
      <c r="BM170" s="140" t="s">
        <v>347</v>
      </c>
    </row>
    <row r="171" spans="2:65" s="11" customFormat="1" ht="25.95" customHeight="1">
      <c r="B171" s="117"/>
      <c r="D171" s="118" t="s">
        <v>69</v>
      </c>
      <c r="E171" s="119" t="s">
        <v>1404</v>
      </c>
      <c r="F171" s="119" t="s">
        <v>1405</v>
      </c>
      <c r="J171" s="120">
        <f>BK171</f>
        <v>0</v>
      </c>
      <c r="L171" s="117"/>
      <c r="M171" s="121"/>
      <c r="P171" s="122">
        <f>SUM(P172:P173)</f>
        <v>0</v>
      </c>
      <c r="R171" s="122">
        <f>SUM(R172:R173)</f>
        <v>0</v>
      </c>
      <c r="T171" s="123">
        <f>SUM(T172:T173)</f>
        <v>0</v>
      </c>
      <c r="AR171" s="118" t="s">
        <v>75</v>
      </c>
      <c r="AT171" s="124" t="s">
        <v>69</v>
      </c>
      <c r="AU171" s="124" t="s">
        <v>70</v>
      </c>
      <c r="AY171" s="118" t="s">
        <v>157</v>
      </c>
      <c r="BK171" s="125">
        <f>SUM(BK172:BK173)</f>
        <v>0</v>
      </c>
    </row>
    <row r="172" spans="2:65" s="1" customFormat="1" ht="16.5" customHeight="1">
      <c r="B172" s="128"/>
      <c r="C172" s="129" t="s">
        <v>252</v>
      </c>
      <c r="D172" s="129" t="s">
        <v>159</v>
      </c>
      <c r="E172" s="130" t="s">
        <v>1406</v>
      </c>
      <c r="F172" s="131" t="s">
        <v>1407</v>
      </c>
      <c r="G172" s="132" t="s">
        <v>789</v>
      </c>
      <c r="H172" s="133">
        <v>5</v>
      </c>
      <c r="I172" s="134"/>
      <c r="J172" s="134">
        <f>ROUND(I172*H172,2)</f>
        <v>0</v>
      </c>
      <c r="K172" s="135"/>
      <c r="L172" s="28"/>
      <c r="M172" s="136" t="s">
        <v>1</v>
      </c>
      <c r="N172" s="137" t="s">
        <v>35</v>
      </c>
      <c r="O172" s="138">
        <v>0</v>
      </c>
      <c r="P172" s="138">
        <f>O172*H172</f>
        <v>0</v>
      </c>
      <c r="Q172" s="138">
        <v>0</v>
      </c>
      <c r="R172" s="138">
        <f>Q172*H172</f>
        <v>0</v>
      </c>
      <c r="S172" s="138">
        <v>0</v>
      </c>
      <c r="T172" s="139">
        <f>S172*H172</f>
        <v>0</v>
      </c>
      <c r="AR172" s="140" t="s">
        <v>85</v>
      </c>
      <c r="AT172" s="140" t="s">
        <v>159</v>
      </c>
      <c r="AU172" s="140" t="s">
        <v>75</v>
      </c>
      <c r="AY172" s="16" t="s">
        <v>157</v>
      </c>
      <c r="BE172" s="141">
        <f>IF(N172="základní",J172,0)</f>
        <v>0</v>
      </c>
      <c r="BF172" s="141">
        <f>IF(N172="snížená",J172,0)</f>
        <v>0</v>
      </c>
      <c r="BG172" s="141">
        <f>IF(N172="zákl. přenesená",J172,0)</f>
        <v>0</v>
      </c>
      <c r="BH172" s="141">
        <f>IF(N172="sníž. přenesená",J172,0)</f>
        <v>0</v>
      </c>
      <c r="BI172" s="141">
        <f>IF(N172="nulová",J172,0)</f>
        <v>0</v>
      </c>
      <c r="BJ172" s="16" t="s">
        <v>75</v>
      </c>
      <c r="BK172" s="141">
        <f>ROUND(I172*H172,2)</f>
        <v>0</v>
      </c>
      <c r="BL172" s="16" t="s">
        <v>85</v>
      </c>
      <c r="BM172" s="140" t="s">
        <v>350</v>
      </c>
    </row>
    <row r="173" spans="2:65" s="1" customFormat="1" ht="16.5" customHeight="1">
      <c r="B173" s="128"/>
      <c r="C173" s="129" t="s">
        <v>353</v>
      </c>
      <c r="D173" s="129" t="s">
        <v>159</v>
      </c>
      <c r="E173" s="130" t="s">
        <v>1408</v>
      </c>
      <c r="F173" s="131" t="s">
        <v>1409</v>
      </c>
      <c r="G173" s="132" t="s">
        <v>789</v>
      </c>
      <c r="H173" s="133">
        <v>5</v>
      </c>
      <c r="I173" s="134"/>
      <c r="J173" s="134">
        <f>ROUND(I173*H173,2)</f>
        <v>0</v>
      </c>
      <c r="K173" s="135"/>
      <c r="L173" s="28"/>
      <c r="M173" s="173" t="s">
        <v>1</v>
      </c>
      <c r="N173" s="174" t="s">
        <v>35</v>
      </c>
      <c r="O173" s="175">
        <v>0</v>
      </c>
      <c r="P173" s="175">
        <f>O173*H173</f>
        <v>0</v>
      </c>
      <c r="Q173" s="175">
        <v>0</v>
      </c>
      <c r="R173" s="175">
        <f>Q173*H173</f>
        <v>0</v>
      </c>
      <c r="S173" s="175">
        <v>0</v>
      </c>
      <c r="T173" s="176">
        <f>S173*H173</f>
        <v>0</v>
      </c>
      <c r="AR173" s="140" t="s">
        <v>85</v>
      </c>
      <c r="AT173" s="140" t="s">
        <v>159</v>
      </c>
      <c r="AU173" s="140" t="s">
        <v>75</v>
      </c>
      <c r="AY173" s="16" t="s">
        <v>157</v>
      </c>
      <c r="BE173" s="141">
        <f>IF(N173="základní",J173,0)</f>
        <v>0</v>
      </c>
      <c r="BF173" s="141">
        <f>IF(N173="snížená",J173,0)</f>
        <v>0</v>
      </c>
      <c r="BG173" s="141">
        <f>IF(N173="zákl. přenesená",J173,0)</f>
        <v>0</v>
      </c>
      <c r="BH173" s="141">
        <f>IF(N173="sníž. přenesená",J173,0)</f>
        <v>0</v>
      </c>
      <c r="BI173" s="141">
        <f>IF(N173="nulová",J173,0)</f>
        <v>0</v>
      </c>
      <c r="BJ173" s="16" t="s">
        <v>75</v>
      </c>
      <c r="BK173" s="141">
        <f>ROUND(I173*H173,2)</f>
        <v>0</v>
      </c>
      <c r="BL173" s="16" t="s">
        <v>85</v>
      </c>
      <c r="BM173" s="140" t="s">
        <v>357</v>
      </c>
    </row>
    <row r="174" spans="2:65" s="1" customFormat="1" ht="6.9" customHeight="1">
      <c r="B174" s="40"/>
      <c r="C174" s="41"/>
      <c r="D174" s="41"/>
      <c r="E174" s="41"/>
      <c r="F174" s="41"/>
      <c r="G174" s="41"/>
      <c r="H174" s="41"/>
      <c r="I174" s="41"/>
      <c r="J174" s="41"/>
      <c r="K174" s="41"/>
      <c r="L174" s="28"/>
    </row>
  </sheetData>
  <autoFilter ref="C124:K173" xr:uid="{00000000-0009-0000-0000-000007000000}"/>
  <mergeCells count="9">
    <mergeCell ref="E87:H87"/>
    <mergeCell ref="E115:H115"/>
    <mergeCell ref="E117:H117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B2:BM125"/>
  <sheetViews>
    <sheetView showGridLines="0" topLeftCell="A125" workbookViewId="0">
      <selection activeCell="I119" sqref="I119:I124"/>
    </sheetView>
  </sheetViews>
  <sheetFormatPr defaultRowHeight="10.199999999999999"/>
  <cols>
    <col min="1" max="1" width="8.28515625" customWidth="1"/>
    <col min="2" max="2" width="1.140625" customWidth="1"/>
    <col min="3" max="3" width="4.140625" customWidth="1"/>
    <col min="4" max="4" width="4.28515625" customWidth="1"/>
    <col min="5" max="5" width="17.140625" customWidth="1"/>
    <col min="6" max="6" width="50.85546875" customWidth="1"/>
    <col min="7" max="7" width="7.42578125" customWidth="1"/>
    <col min="8" max="8" width="14" customWidth="1"/>
    <col min="9" max="9" width="15.85546875" customWidth="1"/>
    <col min="10" max="10" width="22.28515625" customWidth="1"/>
    <col min="11" max="11" width="22.28515625" hidden="1" customWidth="1"/>
    <col min="12" max="12" width="9.28515625" customWidth="1"/>
    <col min="13" max="13" width="10.85546875" hidden="1" customWidth="1"/>
    <col min="14" max="14" width="9.28515625" hidden="1"/>
    <col min="15" max="20" width="14.140625" hidden="1" customWidth="1"/>
    <col min="21" max="21" width="16.28515625" hidden="1" customWidth="1"/>
    <col min="22" max="22" width="12.28515625" customWidth="1"/>
    <col min="23" max="23" width="16.28515625" customWidth="1"/>
    <col min="24" max="24" width="12.28515625" customWidth="1"/>
    <col min="25" max="25" width="15" customWidth="1"/>
    <col min="26" max="26" width="11" customWidth="1"/>
    <col min="27" max="27" width="15" customWidth="1"/>
    <col min="28" max="28" width="16.28515625" customWidth="1"/>
    <col min="29" max="29" width="11" customWidth="1"/>
    <col min="30" max="30" width="15" customWidth="1"/>
    <col min="31" max="31" width="16.28515625" customWidth="1"/>
    <col min="44" max="65" width="9.28515625" hidden="1"/>
  </cols>
  <sheetData>
    <row r="2" spans="2:46" ht="36.9" customHeight="1">
      <c r="L2" s="184" t="s">
        <v>5</v>
      </c>
      <c r="M2" s="185"/>
      <c r="N2" s="185"/>
      <c r="O2" s="185"/>
      <c r="P2" s="185"/>
      <c r="Q2" s="185"/>
      <c r="R2" s="185"/>
      <c r="S2" s="185"/>
      <c r="T2" s="185"/>
      <c r="U2" s="185"/>
      <c r="V2" s="185"/>
      <c r="AT2" s="16" t="s">
        <v>99</v>
      </c>
    </row>
    <row r="3" spans="2:46" ht="6.9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  <c r="AT3" s="16" t="s">
        <v>79</v>
      </c>
    </row>
    <row r="4" spans="2:46" ht="24.9" customHeight="1">
      <c r="B4" s="19"/>
      <c r="D4" s="20" t="s">
        <v>112</v>
      </c>
      <c r="L4" s="19"/>
      <c r="M4" s="84" t="s">
        <v>10</v>
      </c>
      <c r="AT4" s="16" t="s">
        <v>3</v>
      </c>
    </row>
    <row r="5" spans="2:46" ht="6.9" customHeight="1">
      <c r="B5" s="19"/>
      <c r="L5" s="19"/>
    </row>
    <row r="6" spans="2:46" ht="12" customHeight="1">
      <c r="B6" s="19"/>
      <c r="D6" s="25" t="s">
        <v>14</v>
      </c>
      <c r="L6" s="19"/>
    </row>
    <row r="7" spans="2:46" ht="26.25" customHeight="1">
      <c r="B7" s="19"/>
      <c r="E7" s="212" t="str">
        <f>'Rekapitulace stavby'!K6</f>
        <v xml:space="preserve"> Kulturní a kreativní centrum Kbely, Mladoboleslavská 1116, Praha 19 Kbely</v>
      </c>
      <c r="F7" s="213"/>
      <c r="G7" s="213"/>
      <c r="H7" s="213"/>
      <c r="L7" s="19"/>
    </row>
    <row r="8" spans="2:46" s="1" customFormat="1" ht="12" customHeight="1">
      <c r="B8" s="28"/>
      <c r="D8" s="25" t="s">
        <v>113</v>
      </c>
      <c r="L8" s="28"/>
    </row>
    <row r="9" spans="2:46" s="1" customFormat="1" ht="16.5" customHeight="1">
      <c r="B9" s="28"/>
      <c r="E9" s="204" t="s">
        <v>1410</v>
      </c>
      <c r="F9" s="211"/>
      <c r="G9" s="211"/>
      <c r="H9" s="211"/>
      <c r="L9" s="28"/>
    </row>
    <row r="10" spans="2:46" s="1" customFormat="1">
      <c r="B10" s="28"/>
      <c r="L10" s="28"/>
    </row>
    <row r="11" spans="2:46" s="1" customFormat="1" ht="12" customHeight="1">
      <c r="B11" s="28"/>
      <c r="D11" s="25" t="s">
        <v>16</v>
      </c>
      <c r="F11" s="23" t="s">
        <v>1</v>
      </c>
      <c r="I11" s="25" t="s">
        <v>17</v>
      </c>
      <c r="J11" s="23" t="s">
        <v>1</v>
      </c>
      <c r="L11" s="28"/>
    </row>
    <row r="12" spans="2:46" s="1" customFormat="1" ht="12" customHeight="1">
      <c r="B12" s="28"/>
      <c r="D12" s="25" t="s">
        <v>18</v>
      </c>
      <c r="F12" s="23" t="s">
        <v>19</v>
      </c>
      <c r="I12" s="25" t="s">
        <v>20</v>
      </c>
      <c r="J12" s="48" t="str">
        <f>'Rekapitulace stavby'!AN8</f>
        <v>26. 8. 2024</v>
      </c>
      <c r="L12" s="28"/>
    </row>
    <row r="13" spans="2:46" s="1" customFormat="1" ht="10.8" customHeight="1">
      <c r="B13" s="28"/>
      <c r="L13" s="28"/>
    </row>
    <row r="14" spans="2:46" s="1" customFormat="1" ht="12" customHeight="1">
      <c r="B14" s="28"/>
      <c r="D14" s="25" t="s">
        <v>22</v>
      </c>
      <c r="I14" s="25" t="s">
        <v>23</v>
      </c>
      <c r="J14" s="23" t="str">
        <f>IF('Rekapitulace stavby'!AN10="","",'Rekapitulace stavby'!AN10)</f>
        <v/>
      </c>
      <c r="L14" s="28"/>
    </row>
    <row r="15" spans="2:46" s="1" customFormat="1" ht="18" customHeight="1">
      <c r="B15" s="28"/>
      <c r="E15" s="23" t="str">
        <f>IF('Rekapitulace stavby'!E11="","",'Rekapitulace stavby'!E11)</f>
        <v xml:space="preserve"> </v>
      </c>
      <c r="I15" s="25" t="s">
        <v>24</v>
      </c>
      <c r="J15" s="23" t="str">
        <f>IF('Rekapitulace stavby'!AN11="","",'Rekapitulace stavby'!AN11)</f>
        <v/>
      </c>
      <c r="L15" s="28"/>
    </row>
    <row r="16" spans="2:46" s="1" customFormat="1" ht="6.9" customHeight="1">
      <c r="B16" s="28"/>
      <c r="L16" s="28"/>
    </row>
    <row r="17" spans="2:12" s="1" customFormat="1" ht="12" customHeight="1">
      <c r="B17" s="28"/>
      <c r="D17" s="25" t="s">
        <v>25</v>
      </c>
      <c r="I17" s="25" t="s">
        <v>23</v>
      </c>
      <c r="J17" s="23" t="str">
        <f>'Rekapitulace stavby'!AN13</f>
        <v/>
      </c>
      <c r="L17" s="28"/>
    </row>
    <row r="18" spans="2:12" s="1" customFormat="1" ht="18" customHeight="1">
      <c r="B18" s="28"/>
      <c r="E18" s="198" t="str">
        <f>'Rekapitulace stavby'!E14</f>
        <v xml:space="preserve"> </v>
      </c>
      <c r="F18" s="198"/>
      <c r="G18" s="198"/>
      <c r="H18" s="198"/>
      <c r="I18" s="25" t="s">
        <v>24</v>
      </c>
      <c r="J18" s="23" t="str">
        <f>'Rekapitulace stavby'!AN14</f>
        <v/>
      </c>
      <c r="L18" s="28"/>
    </row>
    <row r="19" spans="2:12" s="1" customFormat="1" ht="6.9" customHeight="1">
      <c r="B19" s="28"/>
      <c r="L19" s="28"/>
    </row>
    <row r="20" spans="2:12" s="1" customFormat="1" ht="12" customHeight="1">
      <c r="B20" s="28"/>
      <c r="D20" s="25" t="s">
        <v>26</v>
      </c>
      <c r="I20" s="25" t="s">
        <v>23</v>
      </c>
      <c r="J20" s="23" t="str">
        <f>IF('Rekapitulace stavby'!AN16="","",'Rekapitulace stavby'!AN16)</f>
        <v/>
      </c>
      <c r="L20" s="28"/>
    </row>
    <row r="21" spans="2:12" s="1" customFormat="1" ht="18" customHeight="1">
      <c r="B21" s="28"/>
      <c r="E21" s="23" t="str">
        <f>IF('Rekapitulace stavby'!E17="","",'Rekapitulace stavby'!E17)</f>
        <v xml:space="preserve"> </v>
      </c>
      <c r="I21" s="25" t="s">
        <v>24</v>
      </c>
      <c r="J21" s="23" t="str">
        <f>IF('Rekapitulace stavby'!AN17="","",'Rekapitulace stavby'!AN17)</f>
        <v/>
      </c>
      <c r="L21" s="28"/>
    </row>
    <row r="22" spans="2:12" s="1" customFormat="1" ht="6.9" customHeight="1">
      <c r="B22" s="28"/>
      <c r="L22" s="28"/>
    </row>
    <row r="23" spans="2:12" s="1" customFormat="1" ht="12" customHeight="1">
      <c r="B23" s="28"/>
      <c r="D23" s="25" t="s">
        <v>27</v>
      </c>
      <c r="I23" s="25" t="s">
        <v>23</v>
      </c>
      <c r="J23" s="23" t="str">
        <f>IF('Rekapitulace stavby'!AN19="","",'Rekapitulace stavby'!AN19)</f>
        <v/>
      </c>
      <c r="L23" s="28"/>
    </row>
    <row r="24" spans="2:12" s="1" customFormat="1" ht="18" customHeight="1">
      <c r="B24" s="28"/>
      <c r="E24" s="23" t="str">
        <f>IF('Rekapitulace stavby'!E20="","",'Rekapitulace stavby'!E20)</f>
        <v xml:space="preserve"> </v>
      </c>
      <c r="I24" s="25" t="s">
        <v>24</v>
      </c>
      <c r="J24" s="23" t="str">
        <f>IF('Rekapitulace stavby'!AN20="","",'Rekapitulace stavby'!AN20)</f>
        <v/>
      </c>
      <c r="L24" s="28"/>
    </row>
    <row r="25" spans="2:12" s="1" customFormat="1" ht="6.9" customHeight="1">
      <c r="B25" s="28"/>
      <c r="L25" s="28"/>
    </row>
    <row r="26" spans="2:12" s="1" customFormat="1" ht="12" customHeight="1">
      <c r="B26" s="28"/>
      <c r="D26" s="25" t="s">
        <v>29</v>
      </c>
      <c r="L26" s="28"/>
    </row>
    <row r="27" spans="2:12" s="7" customFormat="1" ht="16.5" customHeight="1">
      <c r="B27" s="85"/>
      <c r="E27" s="200" t="s">
        <v>1</v>
      </c>
      <c r="F27" s="200"/>
      <c r="G27" s="200"/>
      <c r="H27" s="200"/>
      <c r="L27" s="85"/>
    </row>
    <row r="28" spans="2:12" s="1" customFormat="1" ht="6.9" customHeight="1">
      <c r="B28" s="28"/>
      <c r="L28" s="28"/>
    </row>
    <row r="29" spans="2:12" s="1" customFormat="1" ht="6.9" customHeight="1">
      <c r="B29" s="28"/>
      <c r="D29" s="49"/>
      <c r="E29" s="49"/>
      <c r="F29" s="49"/>
      <c r="G29" s="49"/>
      <c r="H29" s="49"/>
      <c r="I29" s="49"/>
      <c r="J29" s="49"/>
      <c r="K29" s="49"/>
      <c r="L29" s="28"/>
    </row>
    <row r="30" spans="2:12" s="1" customFormat="1" ht="25.35" customHeight="1">
      <c r="B30" s="28"/>
      <c r="D30" s="86" t="s">
        <v>30</v>
      </c>
      <c r="J30" s="62">
        <f>ROUND(J117, 2)</f>
        <v>0</v>
      </c>
      <c r="L30" s="28"/>
    </row>
    <row r="31" spans="2:12" s="1" customFormat="1" ht="6.9" customHeight="1">
      <c r="B31" s="28"/>
      <c r="D31" s="49"/>
      <c r="E31" s="49"/>
      <c r="F31" s="49"/>
      <c r="G31" s="49"/>
      <c r="H31" s="49"/>
      <c r="I31" s="49"/>
      <c r="J31" s="49"/>
      <c r="K31" s="49"/>
      <c r="L31" s="28"/>
    </row>
    <row r="32" spans="2:12" s="1" customFormat="1" ht="14.4" customHeight="1">
      <c r="B32" s="28"/>
      <c r="F32" s="31" t="s">
        <v>32</v>
      </c>
      <c r="I32" s="31" t="s">
        <v>31</v>
      </c>
      <c r="J32" s="31" t="s">
        <v>33</v>
      </c>
      <c r="L32" s="28"/>
    </row>
    <row r="33" spans="2:12" s="1" customFormat="1" ht="14.4" customHeight="1">
      <c r="B33" s="28"/>
      <c r="D33" s="51" t="s">
        <v>34</v>
      </c>
      <c r="E33" s="25" t="s">
        <v>35</v>
      </c>
      <c r="F33" s="87">
        <f>ROUND((SUM(BE117:BE124)),  2)</f>
        <v>0</v>
      </c>
      <c r="I33" s="88">
        <v>0.21</v>
      </c>
      <c r="J33" s="87">
        <f>ROUND(((SUM(BE117:BE124))*I33),  2)</f>
        <v>0</v>
      </c>
      <c r="L33" s="28"/>
    </row>
    <row r="34" spans="2:12" s="1" customFormat="1" ht="14.4" customHeight="1">
      <c r="B34" s="28"/>
      <c r="E34" s="25" t="s">
        <v>36</v>
      </c>
      <c r="F34" s="87">
        <f>ROUND((SUM(BF117:BF124)),  2)</f>
        <v>0</v>
      </c>
      <c r="I34" s="88">
        <v>0.12</v>
      </c>
      <c r="J34" s="87">
        <f>ROUND(((SUM(BF117:BF124))*I34),  2)</f>
        <v>0</v>
      </c>
      <c r="L34" s="28"/>
    </row>
    <row r="35" spans="2:12" s="1" customFormat="1" ht="14.4" hidden="1" customHeight="1">
      <c r="B35" s="28"/>
      <c r="E35" s="25" t="s">
        <v>37</v>
      </c>
      <c r="F35" s="87">
        <f>ROUND((SUM(BG117:BG124)),  2)</f>
        <v>0</v>
      </c>
      <c r="I35" s="88">
        <v>0.21</v>
      </c>
      <c r="J35" s="87">
        <f>0</f>
        <v>0</v>
      </c>
      <c r="L35" s="28"/>
    </row>
    <row r="36" spans="2:12" s="1" customFormat="1" ht="14.4" hidden="1" customHeight="1">
      <c r="B36" s="28"/>
      <c r="E36" s="25" t="s">
        <v>38</v>
      </c>
      <c r="F36" s="87">
        <f>ROUND((SUM(BH117:BH124)),  2)</f>
        <v>0</v>
      </c>
      <c r="I36" s="88">
        <v>0.12</v>
      </c>
      <c r="J36" s="87">
        <f>0</f>
        <v>0</v>
      </c>
      <c r="L36" s="28"/>
    </row>
    <row r="37" spans="2:12" s="1" customFormat="1" ht="14.4" hidden="1" customHeight="1">
      <c r="B37" s="28"/>
      <c r="E37" s="25" t="s">
        <v>39</v>
      </c>
      <c r="F37" s="87">
        <f>ROUND((SUM(BI117:BI124)),  2)</f>
        <v>0</v>
      </c>
      <c r="I37" s="88">
        <v>0</v>
      </c>
      <c r="J37" s="87">
        <f>0</f>
        <v>0</v>
      </c>
      <c r="L37" s="28"/>
    </row>
    <row r="38" spans="2:12" s="1" customFormat="1" ht="6.9" customHeight="1">
      <c r="B38" s="28"/>
      <c r="L38" s="28"/>
    </row>
    <row r="39" spans="2:12" s="1" customFormat="1" ht="25.35" customHeight="1">
      <c r="B39" s="28"/>
      <c r="C39" s="89"/>
      <c r="D39" s="90" t="s">
        <v>40</v>
      </c>
      <c r="E39" s="53"/>
      <c r="F39" s="53"/>
      <c r="G39" s="91" t="s">
        <v>41</v>
      </c>
      <c r="H39" s="92" t="s">
        <v>42</v>
      </c>
      <c r="I39" s="53"/>
      <c r="J39" s="93">
        <f>SUM(J30:J37)</f>
        <v>0</v>
      </c>
      <c r="K39" s="94"/>
      <c r="L39" s="28"/>
    </row>
    <row r="40" spans="2:12" s="1" customFormat="1" ht="14.4" customHeight="1">
      <c r="B40" s="28"/>
      <c r="L40" s="28"/>
    </row>
    <row r="41" spans="2:12" ht="14.4" customHeight="1">
      <c r="B41" s="19"/>
      <c r="L41" s="19"/>
    </row>
    <row r="42" spans="2:12" ht="14.4" customHeight="1">
      <c r="B42" s="19"/>
      <c r="L42" s="19"/>
    </row>
    <row r="43" spans="2:12" ht="14.4" customHeight="1">
      <c r="B43" s="19"/>
      <c r="L43" s="19"/>
    </row>
    <row r="44" spans="2:12" ht="14.4" customHeight="1">
      <c r="B44" s="19"/>
      <c r="L44" s="19"/>
    </row>
    <row r="45" spans="2:12" ht="14.4" customHeight="1">
      <c r="B45" s="19"/>
      <c r="L45" s="19"/>
    </row>
    <row r="46" spans="2:12" ht="14.4" customHeight="1">
      <c r="B46" s="19"/>
      <c r="L46" s="19"/>
    </row>
    <row r="47" spans="2:12" ht="14.4" customHeight="1">
      <c r="B47" s="19"/>
      <c r="L47" s="19"/>
    </row>
    <row r="48" spans="2:12" ht="14.4" customHeight="1">
      <c r="B48" s="19"/>
      <c r="L48" s="19"/>
    </row>
    <row r="49" spans="2:12" ht="14.4" customHeight="1">
      <c r="B49" s="19"/>
      <c r="L49" s="19"/>
    </row>
    <row r="50" spans="2:12" s="1" customFormat="1" ht="14.4" customHeight="1">
      <c r="B50" s="28"/>
      <c r="D50" s="37" t="s">
        <v>43</v>
      </c>
      <c r="E50" s="38"/>
      <c r="F50" s="38"/>
      <c r="G50" s="37" t="s">
        <v>44</v>
      </c>
      <c r="H50" s="38"/>
      <c r="I50" s="38"/>
      <c r="J50" s="38"/>
      <c r="K50" s="38"/>
      <c r="L50" s="28"/>
    </row>
    <row r="51" spans="2:12">
      <c r="B51" s="19"/>
      <c r="L51" s="19"/>
    </row>
    <row r="52" spans="2:12">
      <c r="B52" s="19"/>
      <c r="L52" s="19"/>
    </row>
    <row r="53" spans="2:12">
      <c r="B53" s="19"/>
      <c r="L53" s="19"/>
    </row>
    <row r="54" spans="2:12">
      <c r="B54" s="19"/>
      <c r="L54" s="19"/>
    </row>
    <row r="55" spans="2:12">
      <c r="B55" s="19"/>
      <c r="L55" s="19"/>
    </row>
    <row r="56" spans="2:12">
      <c r="B56" s="19"/>
      <c r="L56" s="19"/>
    </row>
    <row r="57" spans="2:12">
      <c r="B57" s="19"/>
      <c r="L57" s="19"/>
    </row>
    <row r="58" spans="2:12">
      <c r="B58" s="19"/>
      <c r="L58" s="19"/>
    </row>
    <row r="59" spans="2:12">
      <c r="B59" s="19"/>
      <c r="L59" s="19"/>
    </row>
    <row r="60" spans="2:12">
      <c r="B60" s="19"/>
      <c r="L60" s="19"/>
    </row>
    <row r="61" spans="2:12" s="1" customFormat="1" ht="13.2">
      <c r="B61" s="28"/>
      <c r="D61" s="39" t="s">
        <v>45</v>
      </c>
      <c r="E61" s="30"/>
      <c r="F61" s="95" t="s">
        <v>46</v>
      </c>
      <c r="G61" s="39" t="s">
        <v>45</v>
      </c>
      <c r="H61" s="30"/>
      <c r="I61" s="30"/>
      <c r="J61" s="96" t="s">
        <v>46</v>
      </c>
      <c r="K61" s="30"/>
      <c r="L61" s="28"/>
    </row>
    <row r="62" spans="2:12">
      <c r="B62" s="19"/>
      <c r="L62" s="19"/>
    </row>
    <row r="63" spans="2:12">
      <c r="B63" s="19"/>
      <c r="L63" s="19"/>
    </row>
    <row r="64" spans="2:12">
      <c r="B64" s="19"/>
      <c r="L64" s="19"/>
    </row>
    <row r="65" spans="2:12" s="1" customFormat="1" ht="13.2">
      <c r="B65" s="28"/>
      <c r="D65" s="37" t="s">
        <v>47</v>
      </c>
      <c r="E65" s="38"/>
      <c r="F65" s="38"/>
      <c r="G65" s="37" t="s">
        <v>48</v>
      </c>
      <c r="H65" s="38"/>
      <c r="I65" s="38"/>
      <c r="J65" s="38"/>
      <c r="K65" s="38"/>
      <c r="L65" s="28"/>
    </row>
    <row r="66" spans="2:12">
      <c r="B66" s="19"/>
      <c r="L66" s="19"/>
    </row>
    <row r="67" spans="2:12">
      <c r="B67" s="19"/>
      <c r="L67" s="19"/>
    </row>
    <row r="68" spans="2:12">
      <c r="B68" s="19"/>
      <c r="L68" s="19"/>
    </row>
    <row r="69" spans="2:12">
      <c r="B69" s="19"/>
      <c r="L69" s="19"/>
    </row>
    <row r="70" spans="2:12">
      <c r="B70" s="19"/>
      <c r="L70" s="19"/>
    </row>
    <row r="71" spans="2:12">
      <c r="B71" s="19"/>
      <c r="L71" s="19"/>
    </row>
    <row r="72" spans="2:12">
      <c r="B72" s="19"/>
      <c r="L72" s="19"/>
    </row>
    <row r="73" spans="2:12">
      <c r="B73" s="19"/>
      <c r="L73" s="19"/>
    </row>
    <row r="74" spans="2:12">
      <c r="B74" s="19"/>
      <c r="L74" s="19"/>
    </row>
    <row r="75" spans="2:12">
      <c r="B75" s="19"/>
      <c r="L75" s="19"/>
    </row>
    <row r="76" spans="2:12" s="1" customFormat="1" ht="13.2">
      <c r="B76" s="28"/>
      <c r="D76" s="39" t="s">
        <v>45</v>
      </c>
      <c r="E76" s="30"/>
      <c r="F76" s="95" t="s">
        <v>46</v>
      </c>
      <c r="G76" s="39" t="s">
        <v>45</v>
      </c>
      <c r="H76" s="30"/>
      <c r="I76" s="30"/>
      <c r="J76" s="96" t="s">
        <v>46</v>
      </c>
      <c r="K76" s="30"/>
      <c r="L76" s="28"/>
    </row>
    <row r="77" spans="2:12" s="1" customFormat="1" ht="14.4" customHeight="1">
      <c r="B77" s="40"/>
      <c r="C77" s="41"/>
      <c r="D77" s="41"/>
      <c r="E77" s="41"/>
      <c r="F77" s="41"/>
      <c r="G77" s="41"/>
      <c r="H77" s="41"/>
      <c r="I77" s="41"/>
      <c r="J77" s="41"/>
      <c r="K77" s="41"/>
      <c r="L77" s="28"/>
    </row>
    <row r="81" spans="2:47" s="1" customFormat="1" ht="6.9" customHeight="1">
      <c r="B81" s="42"/>
      <c r="C81" s="43"/>
      <c r="D81" s="43"/>
      <c r="E81" s="43"/>
      <c r="F81" s="43"/>
      <c r="G81" s="43"/>
      <c r="H81" s="43"/>
      <c r="I81" s="43"/>
      <c r="J81" s="43"/>
      <c r="K81" s="43"/>
      <c r="L81" s="28"/>
    </row>
    <row r="82" spans="2:47" s="1" customFormat="1" ht="24.9" customHeight="1">
      <c r="B82" s="28"/>
      <c r="C82" s="20" t="s">
        <v>115</v>
      </c>
      <c r="L82" s="28"/>
    </row>
    <row r="83" spans="2:47" s="1" customFormat="1" ht="6.9" customHeight="1">
      <c r="B83" s="28"/>
      <c r="L83" s="28"/>
    </row>
    <row r="84" spans="2:47" s="1" customFormat="1" ht="12" customHeight="1">
      <c r="B84" s="28"/>
      <c r="C84" s="25" t="s">
        <v>14</v>
      </c>
      <c r="L84" s="28"/>
    </row>
    <row r="85" spans="2:47" s="1" customFormat="1" ht="26.25" customHeight="1">
      <c r="B85" s="28"/>
      <c r="E85" s="212" t="str">
        <f>E7</f>
        <v xml:space="preserve"> Kulturní a kreativní centrum Kbely, Mladoboleslavská 1116, Praha 19 Kbely</v>
      </c>
      <c r="F85" s="213"/>
      <c r="G85" s="213"/>
      <c r="H85" s="213"/>
      <c r="L85" s="28"/>
    </row>
    <row r="86" spans="2:47" s="1" customFormat="1" ht="12" customHeight="1">
      <c r="B86" s="28"/>
      <c r="C86" s="25" t="s">
        <v>113</v>
      </c>
      <c r="L86" s="28"/>
    </row>
    <row r="87" spans="2:47" s="1" customFormat="1" ht="16.5" customHeight="1">
      <c r="B87" s="28"/>
      <c r="E87" s="204" t="str">
        <f>E9</f>
        <v>9 - Interier</v>
      </c>
      <c r="F87" s="211"/>
      <c r="G87" s="211"/>
      <c r="H87" s="211"/>
      <c r="L87" s="28"/>
    </row>
    <row r="88" spans="2:47" s="1" customFormat="1" ht="6.9" customHeight="1">
      <c r="B88" s="28"/>
      <c r="L88" s="28"/>
    </row>
    <row r="89" spans="2:47" s="1" customFormat="1" ht="12" customHeight="1">
      <c r="B89" s="28"/>
      <c r="C89" s="25" t="s">
        <v>18</v>
      </c>
      <c r="F89" s="23" t="str">
        <f>F12</f>
        <v xml:space="preserve"> </v>
      </c>
      <c r="I89" s="25" t="s">
        <v>20</v>
      </c>
      <c r="J89" s="48" t="str">
        <f>IF(J12="","",J12)</f>
        <v>26. 8. 2024</v>
      </c>
      <c r="L89" s="28"/>
    </row>
    <row r="90" spans="2:47" s="1" customFormat="1" ht="6.9" customHeight="1">
      <c r="B90" s="28"/>
      <c r="L90" s="28"/>
    </row>
    <row r="91" spans="2:47" s="1" customFormat="1" ht="15.15" customHeight="1">
      <c r="B91" s="28"/>
      <c r="C91" s="25" t="s">
        <v>22</v>
      </c>
      <c r="F91" s="23" t="str">
        <f>E15</f>
        <v xml:space="preserve"> </v>
      </c>
      <c r="I91" s="25" t="s">
        <v>26</v>
      </c>
      <c r="J91" s="26" t="str">
        <f>E21</f>
        <v xml:space="preserve"> </v>
      </c>
      <c r="L91" s="28"/>
    </row>
    <row r="92" spans="2:47" s="1" customFormat="1" ht="15.15" customHeight="1">
      <c r="B92" s="28"/>
      <c r="C92" s="25" t="s">
        <v>25</v>
      </c>
      <c r="F92" s="23" t="str">
        <f>IF(E18="","",E18)</f>
        <v xml:space="preserve"> </v>
      </c>
      <c r="I92" s="25" t="s">
        <v>27</v>
      </c>
      <c r="J92" s="26" t="str">
        <f>E24</f>
        <v xml:space="preserve"> </v>
      </c>
      <c r="L92" s="28"/>
    </row>
    <row r="93" spans="2:47" s="1" customFormat="1" ht="10.35" customHeight="1">
      <c r="B93" s="28"/>
      <c r="L93" s="28"/>
    </row>
    <row r="94" spans="2:47" s="1" customFormat="1" ht="29.25" customHeight="1">
      <c r="B94" s="28"/>
      <c r="C94" s="97" t="s">
        <v>116</v>
      </c>
      <c r="D94" s="89"/>
      <c r="E94" s="89"/>
      <c r="F94" s="89"/>
      <c r="G94" s="89"/>
      <c r="H94" s="89"/>
      <c r="I94" s="89"/>
      <c r="J94" s="98" t="s">
        <v>117</v>
      </c>
      <c r="K94" s="89"/>
      <c r="L94" s="28"/>
    </row>
    <row r="95" spans="2:47" s="1" customFormat="1" ht="10.35" customHeight="1">
      <c r="B95" s="28"/>
      <c r="L95" s="28"/>
    </row>
    <row r="96" spans="2:47" s="1" customFormat="1" ht="22.8" customHeight="1">
      <c r="B96" s="28"/>
      <c r="C96" s="99" t="s">
        <v>118</v>
      </c>
      <c r="J96" s="62">
        <f>J117</f>
        <v>0</v>
      </c>
      <c r="L96" s="28"/>
      <c r="AU96" s="16" t="s">
        <v>119</v>
      </c>
    </row>
    <row r="97" spans="2:12" s="8" customFormat="1" ht="24.9" customHeight="1">
      <c r="B97" s="100"/>
      <c r="D97" s="101" t="s">
        <v>1411</v>
      </c>
      <c r="E97" s="102"/>
      <c r="F97" s="102"/>
      <c r="G97" s="102"/>
      <c r="H97" s="102"/>
      <c r="I97" s="102"/>
      <c r="J97" s="103">
        <f>J118</f>
        <v>0</v>
      </c>
      <c r="L97" s="100"/>
    </row>
    <row r="98" spans="2:12" s="1" customFormat="1" ht="21.75" customHeight="1">
      <c r="B98" s="28"/>
      <c r="L98" s="28"/>
    </row>
    <row r="99" spans="2:12" s="1" customFormat="1" ht="6.9" customHeight="1">
      <c r="B99" s="40"/>
      <c r="C99" s="41"/>
      <c r="D99" s="41"/>
      <c r="E99" s="41"/>
      <c r="F99" s="41"/>
      <c r="G99" s="41"/>
      <c r="H99" s="41"/>
      <c r="I99" s="41"/>
      <c r="J99" s="41"/>
      <c r="K99" s="41"/>
      <c r="L99" s="28"/>
    </row>
    <row r="103" spans="2:12" s="1" customFormat="1" ht="6.9" customHeight="1">
      <c r="B103" s="42"/>
      <c r="C103" s="43"/>
      <c r="D103" s="43"/>
      <c r="E103" s="43"/>
      <c r="F103" s="43"/>
      <c r="G103" s="43"/>
      <c r="H103" s="43"/>
      <c r="I103" s="43"/>
      <c r="J103" s="43"/>
      <c r="K103" s="43"/>
      <c r="L103" s="28"/>
    </row>
    <row r="104" spans="2:12" s="1" customFormat="1" ht="24.9" customHeight="1">
      <c r="B104" s="28"/>
      <c r="C104" s="20" t="s">
        <v>142</v>
      </c>
      <c r="L104" s="28"/>
    </row>
    <row r="105" spans="2:12" s="1" customFormat="1" ht="6.9" customHeight="1">
      <c r="B105" s="28"/>
      <c r="L105" s="28"/>
    </row>
    <row r="106" spans="2:12" s="1" customFormat="1" ht="12" customHeight="1">
      <c r="B106" s="28"/>
      <c r="C106" s="25" t="s">
        <v>14</v>
      </c>
      <c r="L106" s="28"/>
    </row>
    <row r="107" spans="2:12" s="1" customFormat="1" ht="26.25" customHeight="1">
      <c r="B107" s="28"/>
      <c r="E107" s="212" t="str">
        <f>E7</f>
        <v xml:space="preserve"> Kulturní a kreativní centrum Kbely, Mladoboleslavská 1116, Praha 19 Kbely</v>
      </c>
      <c r="F107" s="213"/>
      <c r="G107" s="213"/>
      <c r="H107" s="213"/>
      <c r="L107" s="28"/>
    </row>
    <row r="108" spans="2:12" s="1" customFormat="1" ht="12" customHeight="1">
      <c r="B108" s="28"/>
      <c r="C108" s="25" t="s">
        <v>113</v>
      </c>
      <c r="L108" s="28"/>
    </row>
    <row r="109" spans="2:12" s="1" customFormat="1" ht="16.5" customHeight="1">
      <c r="B109" s="28"/>
      <c r="E109" s="204" t="str">
        <f>E9</f>
        <v>9 - Interier</v>
      </c>
      <c r="F109" s="211"/>
      <c r="G109" s="211"/>
      <c r="H109" s="211"/>
      <c r="L109" s="28"/>
    </row>
    <row r="110" spans="2:12" s="1" customFormat="1" ht="6.9" customHeight="1">
      <c r="B110" s="28"/>
      <c r="L110" s="28"/>
    </row>
    <row r="111" spans="2:12" s="1" customFormat="1" ht="12" customHeight="1">
      <c r="B111" s="28"/>
      <c r="C111" s="25" t="s">
        <v>18</v>
      </c>
      <c r="F111" s="23" t="str">
        <f>F12</f>
        <v xml:space="preserve"> </v>
      </c>
      <c r="I111" s="25" t="s">
        <v>20</v>
      </c>
      <c r="J111" s="48" t="str">
        <f>IF(J12="","",J12)</f>
        <v>26. 8. 2024</v>
      </c>
      <c r="L111" s="28"/>
    </row>
    <row r="112" spans="2:12" s="1" customFormat="1" ht="6.9" customHeight="1">
      <c r="B112" s="28"/>
      <c r="L112" s="28"/>
    </row>
    <row r="113" spans="2:65" s="1" customFormat="1" ht="15.15" customHeight="1">
      <c r="B113" s="28"/>
      <c r="C113" s="25" t="s">
        <v>22</v>
      </c>
      <c r="F113" s="23" t="str">
        <f>E15</f>
        <v xml:space="preserve"> </v>
      </c>
      <c r="I113" s="25" t="s">
        <v>26</v>
      </c>
      <c r="J113" s="26" t="str">
        <f>E21</f>
        <v xml:space="preserve"> </v>
      </c>
      <c r="L113" s="28"/>
    </row>
    <row r="114" spans="2:65" s="1" customFormat="1" ht="15.15" customHeight="1">
      <c r="B114" s="28"/>
      <c r="C114" s="25" t="s">
        <v>25</v>
      </c>
      <c r="F114" s="23" t="str">
        <f>IF(E18="","",E18)</f>
        <v xml:space="preserve"> </v>
      </c>
      <c r="I114" s="25" t="s">
        <v>27</v>
      </c>
      <c r="J114" s="26" t="str">
        <f>E24</f>
        <v xml:space="preserve"> </v>
      </c>
      <c r="L114" s="28"/>
    </row>
    <row r="115" spans="2:65" s="1" customFormat="1" ht="10.35" customHeight="1">
      <c r="B115" s="28"/>
      <c r="L115" s="28"/>
    </row>
    <row r="116" spans="2:65" s="10" customFormat="1" ht="29.25" customHeight="1">
      <c r="B116" s="108"/>
      <c r="C116" s="109" t="s">
        <v>143</v>
      </c>
      <c r="D116" s="110" t="s">
        <v>55</v>
      </c>
      <c r="E116" s="110" t="s">
        <v>51</v>
      </c>
      <c r="F116" s="110" t="s">
        <v>52</v>
      </c>
      <c r="G116" s="110" t="s">
        <v>144</v>
      </c>
      <c r="H116" s="110" t="s">
        <v>145</v>
      </c>
      <c r="I116" s="110" t="s">
        <v>146</v>
      </c>
      <c r="J116" s="111" t="s">
        <v>117</v>
      </c>
      <c r="K116" s="112" t="s">
        <v>147</v>
      </c>
      <c r="L116" s="108"/>
      <c r="M116" s="55" t="s">
        <v>1</v>
      </c>
      <c r="N116" s="56" t="s">
        <v>34</v>
      </c>
      <c r="O116" s="56" t="s">
        <v>148</v>
      </c>
      <c r="P116" s="56" t="s">
        <v>149</v>
      </c>
      <c r="Q116" s="56" t="s">
        <v>150</v>
      </c>
      <c r="R116" s="56" t="s">
        <v>151</v>
      </c>
      <c r="S116" s="56" t="s">
        <v>152</v>
      </c>
      <c r="T116" s="57" t="s">
        <v>153</v>
      </c>
    </row>
    <row r="117" spans="2:65" s="1" customFormat="1" ht="22.8" customHeight="1">
      <c r="B117" s="28"/>
      <c r="C117" s="60" t="s">
        <v>154</v>
      </c>
      <c r="J117" s="113">
        <f>BK117</f>
        <v>0</v>
      </c>
      <c r="L117" s="28"/>
      <c r="M117" s="58"/>
      <c r="N117" s="49"/>
      <c r="O117" s="49"/>
      <c r="P117" s="114">
        <f>P118</f>
        <v>0</v>
      </c>
      <c r="Q117" s="49"/>
      <c r="R117" s="114">
        <f>R118</f>
        <v>0</v>
      </c>
      <c r="S117" s="49"/>
      <c r="T117" s="115">
        <f>T118</f>
        <v>0</v>
      </c>
      <c r="AT117" s="16" t="s">
        <v>69</v>
      </c>
      <c r="AU117" s="16" t="s">
        <v>119</v>
      </c>
      <c r="BK117" s="116">
        <f>BK118</f>
        <v>0</v>
      </c>
    </row>
    <row r="118" spans="2:65" s="11" customFormat="1" ht="25.95" customHeight="1">
      <c r="B118" s="117"/>
      <c r="D118" s="118" t="s">
        <v>69</v>
      </c>
      <c r="E118" s="119" t="s">
        <v>1205</v>
      </c>
      <c r="F118" s="119" t="s">
        <v>1</v>
      </c>
      <c r="J118" s="120">
        <f>BK118</f>
        <v>0</v>
      </c>
      <c r="L118" s="117"/>
      <c r="M118" s="121"/>
      <c r="P118" s="122">
        <f>SUM(P119:P124)</f>
        <v>0</v>
      </c>
      <c r="R118" s="122">
        <f>SUM(R119:R124)</f>
        <v>0</v>
      </c>
      <c r="T118" s="123">
        <f>SUM(T119:T124)</f>
        <v>0</v>
      </c>
      <c r="AR118" s="118" t="s">
        <v>75</v>
      </c>
      <c r="AT118" s="124" t="s">
        <v>69</v>
      </c>
      <c r="AU118" s="124" t="s">
        <v>70</v>
      </c>
      <c r="AY118" s="118" t="s">
        <v>157</v>
      </c>
      <c r="BK118" s="125">
        <f>SUM(BK119:BK124)</f>
        <v>0</v>
      </c>
    </row>
    <row r="119" spans="2:65" s="1" customFormat="1" ht="55.5" customHeight="1">
      <c r="B119" s="128"/>
      <c r="C119" s="129" t="s">
        <v>215</v>
      </c>
      <c r="D119" s="129" t="s">
        <v>159</v>
      </c>
      <c r="E119" s="130" t="s">
        <v>1412</v>
      </c>
      <c r="F119" s="131" t="s">
        <v>1413</v>
      </c>
      <c r="G119" s="132" t="s">
        <v>1</v>
      </c>
      <c r="H119" s="133">
        <v>2</v>
      </c>
      <c r="I119" s="134"/>
      <c r="J119" s="134">
        <f t="shared" ref="J119:J124" si="0">ROUND(I119*H119,2)</f>
        <v>0</v>
      </c>
      <c r="K119" s="135"/>
      <c r="L119" s="28"/>
      <c r="M119" s="136" t="s">
        <v>1</v>
      </c>
      <c r="N119" s="137" t="s">
        <v>35</v>
      </c>
      <c r="O119" s="138">
        <v>0</v>
      </c>
      <c r="P119" s="138">
        <f t="shared" ref="P119:P124" si="1">O119*H119</f>
        <v>0</v>
      </c>
      <c r="Q119" s="138">
        <v>0</v>
      </c>
      <c r="R119" s="138">
        <f t="shared" ref="R119:R124" si="2">Q119*H119</f>
        <v>0</v>
      </c>
      <c r="S119" s="138">
        <v>0</v>
      </c>
      <c r="T119" s="139">
        <f t="shared" ref="T119:T124" si="3">S119*H119</f>
        <v>0</v>
      </c>
      <c r="AR119" s="140" t="s">
        <v>85</v>
      </c>
      <c r="AT119" s="140" t="s">
        <v>159</v>
      </c>
      <c r="AU119" s="140" t="s">
        <v>75</v>
      </c>
      <c r="AY119" s="16" t="s">
        <v>157</v>
      </c>
      <c r="BE119" s="141">
        <f t="shared" ref="BE119:BE124" si="4">IF(N119="základní",J119,0)</f>
        <v>0</v>
      </c>
      <c r="BF119" s="141">
        <f t="shared" ref="BF119:BF124" si="5">IF(N119="snížená",J119,0)</f>
        <v>0</v>
      </c>
      <c r="BG119" s="141">
        <f t="shared" ref="BG119:BG124" si="6">IF(N119="zákl. přenesená",J119,0)</f>
        <v>0</v>
      </c>
      <c r="BH119" s="141">
        <f t="shared" ref="BH119:BH124" si="7">IF(N119="sníž. přenesená",J119,0)</f>
        <v>0</v>
      </c>
      <c r="BI119" s="141">
        <f t="shared" ref="BI119:BI124" si="8">IF(N119="nulová",J119,0)</f>
        <v>0</v>
      </c>
      <c r="BJ119" s="16" t="s">
        <v>75</v>
      </c>
      <c r="BK119" s="141">
        <f t="shared" ref="BK119:BK124" si="9">ROUND(I119*H119,2)</f>
        <v>0</v>
      </c>
      <c r="BL119" s="16" t="s">
        <v>85</v>
      </c>
      <c r="BM119" s="140" t="s">
        <v>79</v>
      </c>
    </row>
    <row r="120" spans="2:65" s="1" customFormat="1" ht="62.7" customHeight="1">
      <c r="B120" s="128"/>
      <c r="C120" s="129" t="s">
        <v>188</v>
      </c>
      <c r="D120" s="129" t="s">
        <v>159</v>
      </c>
      <c r="E120" s="130" t="s">
        <v>1414</v>
      </c>
      <c r="F120" s="131" t="s">
        <v>1415</v>
      </c>
      <c r="G120" s="132" t="s">
        <v>1</v>
      </c>
      <c r="H120" s="133">
        <v>10</v>
      </c>
      <c r="I120" s="134"/>
      <c r="J120" s="134">
        <f t="shared" si="0"/>
        <v>0</v>
      </c>
      <c r="K120" s="135"/>
      <c r="L120" s="28"/>
      <c r="M120" s="136" t="s">
        <v>1</v>
      </c>
      <c r="N120" s="137" t="s">
        <v>35</v>
      </c>
      <c r="O120" s="138">
        <v>0</v>
      </c>
      <c r="P120" s="138">
        <f t="shared" si="1"/>
        <v>0</v>
      </c>
      <c r="Q120" s="138">
        <v>0</v>
      </c>
      <c r="R120" s="138">
        <f t="shared" si="2"/>
        <v>0</v>
      </c>
      <c r="S120" s="138">
        <v>0</v>
      </c>
      <c r="T120" s="139">
        <f t="shared" si="3"/>
        <v>0</v>
      </c>
      <c r="AR120" s="140" t="s">
        <v>85</v>
      </c>
      <c r="AT120" s="140" t="s">
        <v>159</v>
      </c>
      <c r="AU120" s="140" t="s">
        <v>75</v>
      </c>
      <c r="AY120" s="16" t="s">
        <v>157</v>
      </c>
      <c r="BE120" s="141">
        <f t="shared" si="4"/>
        <v>0</v>
      </c>
      <c r="BF120" s="141">
        <f t="shared" si="5"/>
        <v>0</v>
      </c>
      <c r="BG120" s="141">
        <f t="shared" si="6"/>
        <v>0</v>
      </c>
      <c r="BH120" s="141">
        <f t="shared" si="7"/>
        <v>0</v>
      </c>
      <c r="BI120" s="141">
        <f t="shared" si="8"/>
        <v>0</v>
      </c>
      <c r="BJ120" s="16" t="s">
        <v>75</v>
      </c>
      <c r="BK120" s="141">
        <f t="shared" si="9"/>
        <v>0</v>
      </c>
      <c r="BL120" s="16" t="s">
        <v>85</v>
      </c>
      <c r="BM120" s="140" t="s">
        <v>85</v>
      </c>
    </row>
    <row r="121" spans="2:65" s="1" customFormat="1" ht="55.5" customHeight="1">
      <c r="B121" s="128"/>
      <c r="C121" s="129" t="s">
        <v>226</v>
      </c>
      <c r="D121" s="129" t="s">
        <v>159</v>
      </c>
      <c r="E121" s="130" t="s">
        <v>1416</v>
      </c>
      <c r="F121" s="131" t="s">
        <v>1417</v>
      </c>
      <c r="G121" s="132" t="s">
        <v>1</v>
      </c>
      <c r="H121" s="133">
        <v>12</v>
      </c>
      <c r="I121" s="134"/>
      <c r="J121" s="134">
        <f t="shared" si="0"/>
        <v>0</v>
      </c>
      <c r="K121" s="135"/>
      <c r="L121" s="28"/>
      <c r="M121" s="136" t="s">
        <v>1</v>
      </c>
      <c r="N121" s="137" t="s">
        <v>35</v>
      </c>
      <c r="O121" s="138">
        <v>0</v>
      </c>
      <c r="P121" s="138">
        <f t="shared" si="1"/>
        <v>0</v>
      </c>
      <c r="Q121" s="138">
        <v>0</v>
      </c>
      <c r="R121" s="138">
        <f t="shared" si="2"/>
        <v>0</v>
      </c>
      <c r="S121" s="138">
        <v>0</v>
      </c>
      <c r="T121" s="139">
        <f t="shared" si="3"/>
        <v>0</v>
      </c>
      <c r="AR121" s="140" t="s">
        <v>85</v>
      </c>
      <c r="AT121" s="140" t="s">
        <v>159</v>
      </c>
      <c r="AU121" s="140" t="s">
        <v>75</v>
      </c>
      <c r="AY121" s="16" t="s">
        <v>157</v>
      </c>
      <c r="BE121" s="141">
        <f t="shared" si="4"/>
        <v>0</v>
      </c>
      <c r="BF121" s="141">
        <f t="shared" si="5"/>
        <v>0</v>
      </c>
      <c r="BG121" s="141">
        <f t="shared" si="6"/>
        <v>0</v>
      </c>
      <c r="BH121" s="141">
        <f t="shared" si="7"/>
        <v>0</v>
      </c>
      <c r="BI121" s="141">
        <f t="shared" si="8"/>
        <v>0</v>
      </c>
      <c r="BJ121" s="16" t="s">
        <v>75</v>
      </c>
      <c r="BK121" s="141">
        <f t="shared" si="9"/>
        <v>0</v>
      </c>
      <c r="BL121" s="16" t="s">
        <v>85</v>
      </c>
      <c r="BM121" s="140" t="s">
        <v>91</v>
      </c>
    </row>
    <row r="122" spans="2:65" s="1" customFormat="1" ht="55.5" customHeight="1">
      <c r="B122" s="128"/>
      <c r="C122" s="129" t="s">
        <v>193</v>
      </c>
      <c r="D122" s="129" t="s">
        <v>159</v>
      </c>
      <c r="E122" s="130" t="s">
        <v>1418</v>
      </c>
      <c r="F122" s="131" t="s">
        <v>1419</v>
      </c>
      <c r="G122" s="132" t="s">
        <v>1</v>
      </c>
      <c r="H122" s="133">
        <v>11</v>
      </c>
      <c r="I122" s="134"/>
      <c r="J122" s="134">
        <f t="shared" si="0"/>
        <v>0</v>
      </c>
      <c r="K122" s="135"/>
      <c r="L122" s="28"/>
      <c r="M122" s="136" t="s">
        <v>1</v>
      </c>
      <c r="N122" s="137" t="s">
        <v>35</v>
      </c>
      <c r="O122" s="138">
        <v>0</v>
      </c>
      <c r="P122" s="138">
        <f t="shared" si="1"/>
        <v>0</v>
      </c>
      <c r="Q122" s="138">
        <v>0</v>
      </c>
      <c r="R122" s="138">
        <f t="shared" si="2"/>
        <v>0</v>
      </c>
      <c r="S122" s="138">
        <v>0</v>
      </c>
      <c r="T122" s="139">
        <f t="shared" si="3"/>
        <v>0</v>
      </c>
      <c r="AR122" s="140" t="s">
        <v>85</v>
      </c>
      <c r="AT122" s="140" t="s">
        <v>159</v>
      </c>
      <c r="AU122" s="140" t="s">
        <v>75</v>
      </c>
      <c r="AY122" s="16" t="s">
        <v>157</v>
      </c>
      <c r="BE122" s="141">
        <f t="shared" si="4"/>
        <v>0</v>
      </c>
      <c r="BF122" s="141">
        <f t="shared" si="5"/>
        <v>0</v>
      </c>
      <c r="BG122" s="141">
        <f t="shared" si="6"/>
        <v>0</v>
      </c>
      <c r="BH122" s="141">
        <f t="shared" si="7"/>
        <v>0</v>
      </c>
      <c r="BI122" s="141">
        <f t="shared" si="8"/>
        <v>0</v>
      </c>
      <c r="BJ122" s="16" t="s">
        <v>75</v>
      </c>
      <c r="BK122" s="141">
        <f t="shared" si="9"/>
        <v>0</v>
      </c>
      <c r="BL122" s="16" t="s">
        <v>85</v>
      </c>
      <c r="BM122" s="140" t="s">
        <v>177</v>
      </c>
    </row>
    <row r="123" spans="2:65" s="1" customFormat="1" ht="37.799999999999997" customHeight="1">
      <c r="B123" s="128"/>
      <c r="C123" s="129" t="s">
        <v>238</v>
      </c>
      <c r="D123" s="129" t="s">
        <v>159</v>
      </c>
      <c r="E123" s="130" t="s">
        <v>1420</v>
      </c>
      <c r="F123" s="131" t="s">
        <v>1421</v>
      </c>
      <c r="G123" s="132" t="s">
        <v>1</v>
      </c>
      <c r="H123" s="133">
        <v>45.5</v>
      </c>
      <c r="I123" s="134"/>
      <c r="J123" s="134">
        <f t="shared" si="0"/>
        <v>0</v>
      </c>
      <c r="K123" s="135"/>
      <c r="L123" s="28"/>
      <c r="M123" s="136" t="s">
        <v>1</v>
      </c>
      <c r="N123" s="137" t="s">
        <v>35</v>
      </c>
      <c r="O123" s="138">
        <v>0</v>
      </c>
      <c r="P123" s="138">
        <f t="shared" si="1"/>
        <v>0</v>
      </c>
      <c r="Q123" s="138">
        <v>0</v>
      </c>
      <c r="R123" s="138">
        <f t="shared" si="2"/>
        <v>0</v>
      </c>
      <c r="S123" s="138">
        <v>0</v>
      </c>
      <c r="T123" s="139">
        <f t="shared" si="3"/>
        <v>0</v>
      </c>
      <c r="AR123" s="140" t="s">
        <v>85</v>
      </c>
      <c r="AT123" s="140" t="s">
        <v>159</v>
      </c>
      <c r="AU123" s="140" t="s">
        <v>75</v>
      </c>
      <c r="AY123" s="16" t="s">
        <v>157</v>
      </c>
      <c r="BE123" s="141">
        <f t="shared" si="4"/>
        <v>0</v>
      </c>
      <c r="BF123" s="141">
        <f t="shared" si="5"/>
        <v>0</v>
      </c>
      <c r="BG123" s="141">
        <f t="shared" si="6"/>
        <v>0</v>
      </c>
      <c r="BH123" s="141">
        <f t="shared" si="7"/>
        <v>0</v>
      </c>
      <c r="BI123" s="141">
        <f t="shared" si="8"/>
        <v>0</v>
      </c>
      <c r="BJ123" s="16" t="s">
        <v>75</v>
      </c>
      <c r="BK123" s="141">
        <f t="shared" si="9"/>
        <v>0</v>
      </c>
      <c r="BL123" s="16" t="s">
        <v>85</v>
      </c>
      <c r="BM123" s="140" t="s">
        <v>103</v>
      </c>
    </row>
    <row r="124" spans="2:65" s="1" customFormat="1" ht="49.05" customHeight="1">
      <c r="B124" s="128"/>
      <c r="C124" s="129" t="s">
        <v>198</v>
      </c>
      <c r="D124" s="129" t="s">
        <v>159</v>
      </c>
      <c r="E124" s="130" t="s">
        <v>1422</v>
      </c>
      <c r="F124" s="131" t="s">
        <v>1423</v>
      </c>
      <c r="G124" s="132" t="s">
        <v>1</v>
      </c>
      <c r="H124" s="133">
        <v>59.1</v>
      </c>
      <c r="I124" s="134"/>
      <c r="J124" s="134">
        <f t="shared" si="0"/>
        <v>0</v>
      </c>
      <c r="K124" s="135"/>
      <c r="L124" s="28"/>
      <c r="M124" s="173" t="s">
        <v>1</v>
      </c>
      <c r="N124" s="174" t="s">
        <v>35</v>
      </c>
      <c r="O124" s="175">
        <v>0</v>
      </c>
      <c r="P124" s="175">
        <f t="shared" si="1"/>
        <v>0</v>
      </c>
      <c r="Q124" s="175">
        <v>0</v>
      </c>
      <c r="R124" s="175">
        <f t="shared" si="2"/>
        <v>0</v>
      </c>
      <c r="S124" s="175">
        <v>0</v>
      </c>
      <c r="T124" s="176">
        <f t="shared" si="3"/>
        <v>0</v>
      </c>
      <c r="AR124" s="140" t="s">
        <v>85</v>
      </c>
      <c r="AT124" s="140" t="s">
        <v>159</v>
      </c>
      <c r="AU124" s="140" t="s">
        <v>75</v>
      </c>
      <c r="AY124" s="16" t="s">
        <v>157</v>
      </c>
      <c r="BE124" s="141">
        <f t="shared" si="4"/>
        <v>0</v>
      </c>
      <c r="BF124" s="141">
        <f t="shared" si="5"/>
        <v>0</v>
      </c>
      <c r="BG124" s="141">
        <f t="shared" si="6"/>
        <v>0</v>
      </c>
      <c r="BH124" s="141">
        <f t="shared" si="7"/>
        <v>0</v>
      </c>
      <c r="BI124" s="141">
        <f t="shared" si="8"/>
        <v>0</v>
      </c>
      <c r="BJ124" s="16" t="s">
        <v>75</v>
      </c>
      <c r="BK124" s="141">
        <f t="shared" si="9"/>
        <v>0</v>
      </c>
      <c r="BL124" s="16" t="s">
        <v>85</v>
      </c>
      <c r="BM124" s="140" t="s">
        <v>8</v>
      </c>
    </row>
    <row r="125" spans="2:65" s="1" customFormat="1" ht="6.9" customHeight="1">
      <c r="B125" s="40"/>
      <c r="C125" s="41"/>
      <c r="D125" s="41"/>
      <c r="E125" s="41"/>
      <c r="F125" s="41"/>
      <c r="G125" s="41"/>
      <c r="H125" s="41"/>
      <c r="I125" s="41"/>
      <c r="J125" s="41"/>
      <c r="K125" s="41"/>
      <c r="L125" s="28"/>
    </row>
  </sheetData>
  <autoFilter ref="C116:K124" xr:uid="{00000000-0009-0000-0000-000008000000}"/>
  <mergeCells count="9">
    <mergeCell ref="E87:H87"/>
    <mergeCell ref="E107:H107"/>
    <mergeCell ref="E109:H109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13</vt:i4>
      </vt:variant>
      <vt:variant>
        <vt:lpstr>Pojmenované oblasti</vt:lpstr>
      </vt:variant>
      <vt:variant>
        <vt:i4>26</vt:i4>
      </vt:variant>
    </vt:vector>
  </HeadingPairs>
  <TitlesOfParts>
    <vt:vector size="39" baseType="lpstr">
      <vt:lpstr>Rekapitulace stavby</vt:lpstr>
      <vt:lpstr>1 - stavební část</vt:lpstr>
      <vt:lpstr>2 - UT</vt:lpstr>
      <vt:lpstr>3 - VZT</vt:lpstr>
      <vt:lpstr>4 - silnoproud</vt:lpstr>
      <vt:lpstr>5 - slaboproud</vt:lpstr>
      <vt:lpstr>6 - Svítidla</vt:lpstr>
      <vt:lpstr>7 - zdravotní instalace</vt:lpstr>
      <vt:lpstr>9 - Interier</vt:lpstr>
      <vt:lpstr>9 (1) - Interier_01</vt:lpstr>
      <vt:lpstr>10 - sanitární vybavení</vt:lpstr>
      <vt:lpstr>11 - Sanita -  keramika</vt:lpstr>
      <vt:lpstr>99 - vedlejší a ostatní n...</vt:lpstr>
      <vt:lpstr>'1 - stavební část'!Názvy_tisku</vt:lpstr>
      <vt:lpstr>'10 - sanitární vybavení'!Názvy_tisku</vt:lpstr>
      <vt:lpstr>'11 - Sanita -  keramika'!Názvy_tisku</vt:lpstr>
      <vt:lpstr>'2 - UT'!Názvy_tisku</vt:lpstr>
      <vt:lpstr>'3 - VZT'!Názvy_tisku</vt:lpstr>
      <vt:lpstr>'4 - silnoproud'!Názvy_tisku</vt:lpstr>
      <vt:lpstr>'5 - slaboproud'!Názvy_tisku</vt:lpstr>
      <vt:lpstr>'6 - Svítidla'!Názvy_tisku</vt:lpstr>
      <vt:lpstr>'7 - zdravotní instalace'!Názvy_tisku</vt:lpstr>
      <vt:lpstr>'9 - Interier'!Názvy_tisku</vt:lpstr>
      <vt:lpstr>'9 (1) - Interier_01'!Názvy_tisku</vt:lpstr>
      <vt:lpstr>'99 - vedlejší a ostatní n...'!Názvy_tisku</vt:lpstr>
      <vt:lpstr>'Rekapitulace stavby'!Názvy_tisku</vt:lpstr>
      <vt:lpstr>'1 - stavební část'!Oblast_tisku</vt:lpstr>
      <vt:lpstr>'10 - sanitární vybavení'!Oblast_tisku</vt:lpstr>
      <vt:lpstr>'11 - Sanita -  keramika'!Oblast_tisku</vt:lpstr>
      <vt:lpstr>'2 - UT'!Oblast_tisku</vt:lpstr>
      <vt:lpstr>'3 - VZT'!Oblast_tisku</vt:lpstr>
      <vt:lpstr>'4 - silnoproud'!Oblast_tisku</vt:lpstr>
      <vt:lpstr>'5 - slaboproud'!Oblast_tisku</vt:lpstr>
      <vt:lpstr>'6 - Svítidla'!Oblast_tisku</vt:lpstr>
      <vt:lpstr>'7 - zdravotní instalace'!Oblast_tisku</vt:lpstr>
      <vt:lpstr>'9 - Interier'!Oblast_tisku</vt:lpstr>
      <vt:lpstr>'9 (1) - Interier_01'!Oblast_tisku</vt:lpstr>
      <vt:lpstr>'99 - vedlejší a ostatní n...'!Oblast_tisku</vt:lpstr>
      <vt:lpstr>'Rekapitulace stavby'!Oblast_tisku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Bažant František</dc:creator>
  <cp:lastModifiedBy>Petr </cp:lastModifiedBy>
  <dcterms:created xsi:type="dcterms:W3CDTF">2024-08-26T03:17:32Z</dcterms:created>
  <dcterms:modified xsi:type="dcterms:W3CDTF">2024-10-01T10:51:56Z</dcterms:modified>
</cp:coreProperties>
</file>