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Komunikace a zpe..." sheetId="2" r:id="rId2"/>
    <sheet name="SO 301 - Dešťová kanalizace" sheetId="3" r:id="rId3"/>
    <sheet name="SO 401 - Veřejné osvětlení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101 - Komunikace a zpe...'!$C$95:$K$466</definedName>
    <definedName name="_xlnm.Print_Area" localSheetId="1">'SO 101 - Komunikace a zpe...'!$C$4:$J$39,'SO 101 - Komunikace a zpe...'!$C$45:$J$77,'SO 101 - Komunikace a zpe...'!$C$83:$K$466</definedName>
    <definedName name="_xlnm.Print_Titles" localSheetId="1">'SO 101 - Komunikace a zpe...'!$95:$95</definedName>
    <definedName name="_xlnm._FilterDatabase" localSheetId="2" hidden="1">'SO 301 - Dešťová kanalizace'!$C$86:$K$189</definedName>
    <definedName name="_xlnm.Print_Area" localSheetId="2">'SO 301 - Dešťová kanalizace'!$C$4:$J$39,'SO 301 - Dešťová kanalizace'!$C$45:$J$68,'SO 301 - Dešťová kanalizace'!$C$74:$K$189</definedName>
    <definedName name="_xlnm.Print_Titles" localSheetId="2">'SO 301 - Dešťová kanalizace'!$86:$86</definedName>
    <definedName name="_xlnm._FilterDatabase" localSheetId="3" hidden="1">'SO 401 - Veřejné osvětlení'!$C$91:$K$238</definedName>
    <definedName name="_xlnm.Print_Area" localSheetId="3">'SO 401 - Veřejné osvětlení'!$C$4:$J$39,'SO 401 - Veřejné osvětlení'!$C$45:$J$73,'SO 401 - Veřejné osvětlení'!$C$79:$K$238</definedName>
    <definedName name="_xlnm.Print_Titles" localSheetId="3">'SO 401 - Veřejné osvětlení'!$91:$91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238"/>
  <c r="BH238"/>
  <c r="BG238"/>
  <c r="BF238"/>
  <c r="T238"/>
  <c r="T237"/>
  <c r="R238"/>
  <c r="R237"/>
  <c r="P238"/>
  <c r="P237"/>
  <c r="BI235"/>
  <c r="BH235"/>
  <c r="BG235"/>
  <c r="BF235"/>
  <c r="T235"/>
  <c r="R235"/>
  <c r="P235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3"/>
  <c r="BH223"/>
  <c r="BG223"/>
  <c r="BF223"/>
  <c r="T223"/>
  <c r="T222"/>
  <c r="R223"/>
  <c r="R222"/>
  <c r="P223"/>
  <c r="P222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0"/>
  <c r="BH170"/>
  <c r="BG170"/>
  <c r="BF170"/>
  <c r="T170"/>
  <c r="R170"/>
  <c r="P170"/>
  <c r="BI169"/>
  <c r="BH169"/>
  <c r="BG169"/>
  <c r="BF169"/>
  <c r="T169"/>
  <c r="R169"/>
  <c r="P169"/>
  <c r="BI162"/>
  <c r="BH162"/>
  <c r="BG162"/>
  <c r="BF162"/>
  <c r="T162"/>
  <c r="R162"/>
  <c r="P162"/>
  <c r="BI161"/>
  <c r="BH161"/>
  <c r="BG161"/>
  <c r="BF161"/>
  <c r="T161"/>
  <c r="R161"/>
  <c r="P161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T141"/>
  <c r="R142"/>
  <c r="R141"/>
  <c r="P142"/>
  <c r="P141"/>
  <c r="BI139"/>
  <c r="BH139"/>
  <c r="BG139"/>
  <c r="BF139"/>
  <c r="T139"/>
  <c r="R139"/>
  <c r="P139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2"/>
  <c r="BH102"/>
  <c r="BG102"/>
  <c r="BF102"/>
  <c r="T102"/>
  <c r="R102"/>
  <c r="P102"/>
  <c r="BI99"/>
  <c r="BH99"/>
  <c r="BG99"/>
  <c r="BF99"/>
  <c r="T99"/>
  <c r="R99"/>
  <c r="P99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55"/>
  <c r="J17"/>
  <c r="J12"/>
  <c r="J86"/>
  <c r="E7"/>
  <c r="E48"/>
  <c i="3" r="J37"/>
  <c r="J36"/>
  <c i="1" r="AY56"/>
  <c i="3" r="J35"/>
  <c i="1" r="AX56"/>
  <c i="3" r="BI189"/>
  <c r="BH189"/>
  <c r="BG189"/>
  <c r="BF189"/>
  <c r="T189"/>
  <c r="T188"/>
  <c r="R189"/>
  <c r="R188"/>
  <c r="P189"/>
  <c r="P188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79"/>
  <c r="BH179"/>
  <c r="BG179"/>
  <c r="BF179"/>
  <c r="T179"/>
  <c r="T178"/>
  <c r="R179"/>
  <c r="R178"/>
  <c r="P179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1"/>
  <c r="BH141"/>
  <c r="BG141"/>
  <c r="BF141"/>
  <c r="T141"/>
  <c r="T140"/>
  <c r="R141"/>
  <c r="R140"/>
  <c r="P141"/>
  <c r="P140"/>
  <c r="BI138"/>
  <c r="BH138"/>
  <c r="BG138"/>
  <c r="BF138"/>
  <c r="T138"/>
  <c r="R138"/>
  <c r="P138"/>
  <c r="BI131"/>
  <c r="BH131"/>
  <c r="BG131"/>
  <c r="BF131"/>
  <c r="T131"/>
  <c r="R131"/>
  <c r="P131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0"/>
  <c r="BH110"/>
  <c r="BG110"/>
  <c r="BF110"/>
  <c r="T110"/>
  <c r="R110"/>
  <c r="P110"/>
  <c r="BI108"/>
  <c r="BH108"/>
  <c r="BG108"/>
  <c r="BF108"/>
  <c r="T108"/>
  <c r="R108"/>
  <c r="P108"/>
  <c r="BI101"/>
  <c r="BH101"/>
  <c r="BG101"/>
  <c r="BF101"/>
  <c r="T101"/>
  <c r="R101"/>
  <c r="P101"/>
  <c r="BI94"/>
  <c r="BH94"/>
  <c r="BG94"/>
  <c r="BF94"/>
  <c r="T94"/>
  <c r="R94"/>
  <c r="P94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52"/>
  <c r="E7"/>
  <c r="E48"/>
  <c i="2" r="J37"/>
  <c r="J36"/>
  <c i="1" r="AY55"/>
  <c i="2" r="J35"/>
  <c i="1" r="AX55"/>
  <c i="2" r="BI466"/>
  <c r="BH466"/>
  <c r="BG466"/>
  <c r="BF466"/>
  <c r="T466"/>
  <c r="T465"/>
  <c r="R466"/>
  <c r="R465"/>
  <c r="P466"/>
  <c r="P465"/>
  <c r="BI464"/>
  <c r="BH464"/>
  <c r="BG464"/>
  <c r="BF464"/>
  <c r="T464"/>
  <c r="R464"/>
  <c r="P464"/>
  <c r="BI461"/>
  <c r="BH461"/>
  <c r="BG461"/>
  <c r="BF461"/>
  <c r="T461"/>
  <c r="R461"/>
  <c r="P461"/>
  <c r="BI459"/>
  <c r="BH459"/>
  <c r="BG459"/>
  <c r="BF459"/>
  <c r="T459"/>
  <c r="R459"/>
  <c r="P459"/>
  <c r="BI458"/>
  <c r="BH458"/>
  <c r="BG458"/>
  <c r="BF458"/>
  <c r="T458"/>
  <c r="R458"/>
  <c r="P458"/>
  <c r="BI456"/>
  <c r="BH456"/>
  <c r="BG456"/>
  <c r="BF456"/>
  <c r="T456"/>
  <c r="R456"/>
  <c r="P456"/>
  <c r="BI453"/>
  <c r="BH453"/>
  <c r="BG453"/>
  <c r="BF453"/>
  <c r="T453"/>
  <c r="R453"/>
  <c r="P453"/>
  <c r="BI450"/>
  <c r="BH450"/>
  <c r="BG450"/>
  <c r="BF450"/>
  <c r="T450"/>
  <c r="R450"/>
  <c r="P450"/>
  <c r="BI447"/>
  <c r="BH447"/>
  <c r="BG447"/>
  <c r="BF447"/>
  <c r="T447"/>
  <c r="R447"/>
  <c r="P447"/>
  <c r="BI443"/>
  <c r="BH443"/>
  <c r="BG443"/>
  <c r="BF443"/>
  <c r="T443"/>
  <c r="T442"/>
  <c r="R443"/>
  <c r="R442"/>
  <c r="P443"/>
  <c r="P442"/>
  <c r="BI440"/>
  <c r="BH440"/>
  <c r="BG440"/>
  <c r="BF440"/>
  <c r="T440"/>
  <c r="R440"/>
  <c r="P440"/>
  <c r="BI438"/>
  <c r="BH438"/>
  <c r="BG438"/>
  <c r="BF438"/>
  <c r="T438"/>
  <c r="R438"/>
  <c r="P438"/>
  <c r="BI435"/>
  <c r="BH435"/>
  <c r="BG435"/>
  <c r="BF435"/>
  <c r="T435"/>
  <c r="R435"/>
  <c r="P435"/>
  <c r="BI433"/>
  <c r="BH433"/>
  <c r="BG433"/>
  <c r="BF433"/>
  <c r="T433"/>
  <c r="R433"/>
  <c r="P433"/>
  <c r="BI430"/>
  <c r="BH430"/>
  <c r="BG430"/>
  <c r="BF430"/>
  <c r="T430"/>
  <c r="R430"/>
  <c r="P430"/>
  <c r="BI426"/>
  <c r="BH426"/>
  <c r="BG426"/>
  <c r="BF426"/>
  <c r="T426"/>
  <c r="T425"/>
  <c r="R426"/>
  <c r="R425"/>
  <c r="P426"/>
  <c r="P425"/>
  <c r="BI422"/>
  <c r="BH422"/>
  <c r="BG422"/>
  <c r="BF422"/>
  <c r="T422"/>
  <c r="R422"/>
  <c r="P422"/>
  <c r="BI416"/>
  <c r="BH416"/>
  <c r="BG416"/>
  <c r="BF416"/>
  <c r="T416"/>
  <c r="R416"/>
  <c r="P416"/>
  <c r="BI410"/>
  <c r="BH410"/>
  <c r="BG410"/>
  <c r="BF410"/>
  <c r="T410"/>
  <c r="R410"/>
  <c r="P410"/>
  <c r="BI397"/>
  <c r="BH397"/>
  <c r="BG397"/>
  <c r="BF397"/>
  <c r="T397"/>
  <c r="R397"/>
  <c r="P397"/>
  <c r="BI395"/>
  <c r="BH395"/>
  <c r="BG395"/>
  <c r="BF395"/>
  <c r="T395"/>
  <c r="R395"/>
  <c r="P395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82"/>
  <c r="BH382"/>
  <c r="BG382"/>
  <c r="BF382"/>
  <c r="T382"/>
  <c r="R382"/>
  <c r="P382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3"/>
  <c r="BH353"/>
  <c r="BG353"/>
  <c r="BF353"/>
  <c r="T353"/>
  <c r="R353"/>
  <c r="P353"/>
  <c r="BI350"/>
  <c r="BH350"/>
  <c r="BG350"/>
  <c r="BF350"/>
  <c r="T350"/>
  <c r="R350"/>
  <c r="P350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28"/>
  <c r="BH328"/>
  <c r="BG328"/>
  <c r="BF328"/>
  <c r="T328"/>
  <c r="R328"/>
  <c r="P328"/>
  <c r="BI324"/>
  <c r="BH324"/>
  <c r="BG324"/>
  <c r="BF324"/>
  <c r="T324"/>
  <c r="R324"/>
  <c r="P324"/>
  <c r="BI320"/>
  <c r="BH320"/>
  <c r="BG320"/>
  <c r="BF320"/>
  <c r="T320"/>
  <c r="R320"/>
  <c r="P320"/>
  <c r="BI316"/>
  <c r="BH316"/>
  <c r="BG316"/>
  <c r="BF316"/>
  <c r="T316"/>
  <c r="R316"/>
  <c r="P316"/>
  <c r="BI315"/>
  <c r="BH315"/>
  <c r="BG315"/>
  <c r="BF315"/>
  <c r="T315"/>
  <c r="R315"/>
  <c r="P315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5"/>
  <c r="BH285"/>
  <c r="BG285"/>
  <c r="BF285"/>
  <c r="T285"/>
  <c r="R285"/>
  <c r="P285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1"/>
  <c r="BH261"/>
  <c r="BG261"/>
  <c r="BF261"/>
  <c r="T261"/>
  <c r="R261"/>
  <c r="P261"/>
  <c r="BI258"/>
  <c r="BH258"/>
  <c r="BG258"/>
  <c r="BF258"/>
  <c r="T258"/>
  <c r="R258"/>
  <c r="P258"/>
  <c r="BI249"/>
  <c r="BH249"/>
  <c r="BG249"/>
  <c r="BF249"/>
  <c r="T249"/>
  <c r="R249"/>
  <c r="P249"/>
  <c r="BI245"/>
  <c r="BH245"/>
  <c r="BG245"/>
  <c r="BF245"/>
  <c r="T245"/>
  <c r="R245"/>
  <c r="P245"/>
  <c r="BI238"/>
  <c r="BH238"/>
  <c r="BG238"/>
  <c r="BF238"/>
  <c r="T238"/>
  <c r="R238"/>
  <c r="P238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T226"/>
  <c r="R227"/>
  <c r="R226"/>
  <c r="P227"/>
  <c r="P226"/>
  <c r="BI224"/>
  <c r="BH224"/>
  <c r="BG224"/>
  <c r="BF224"/>
  <c r="T224"/>
  <c r="R224"/>
  <c r="P224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3"/>
  <c r="BH193"/>
  <c r="BG193"/>
  <c r="BF193"/>
  <c r="T193"/>
  <c r="R193"/>
  <c r="P193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0"/>
  <c r="BH150"/>
  <c r="BG150"/>
  <c r="BF150"/>
  <c r="T150"/>
  <c r="R150"/>
  <c r="P150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0"/>
  <c r="BH130"/>
  <c r="BG130"/>
  <c r="BF130"/>
  <c r="T130"/>
  <c r="R130"/>
  <c r="P130"/>
  <c r="BI126"/>
  <c r="BH126"/>
  <c r="BG126"/>
  <c r="BF126"/>
  <c r="T126"/>
  <c r="R126"/>
  <c r="P126"/>
  <c r="BI119"/>
  <c r="BH119"/>
  <c r="BG119"/>
  <c r="BF119"/>
  <c r="T119"/>
  <c r="R119"/>
  <c r="P119"/>
  <c r="BI115"/>
  <c r="BH115"/>
  <c r="BG115"/>
  <c r="BF115"/>
  <c r="T115"/>
  <c r="R115"/>
  <c r="P115"/>
  <c r="BI113"/>
  <c r="BH113"/>
  <c r="BG113"/>
  <c r="BF113"/>
  <c r="T113"/>
  <c r="R113"/>
  <c r="P113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1"/>
  <c r="BH101"/>
  <c r="BG101"/>
  <c r="BF101"/>
  <c r="T101"/>
  <c r="R101"/>
  <c r="P101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55"/>
  <c r="J17"/>
  <c r="J12"/>
  <c r="J90"/>
  <c r="E7"/>
  <c r="E48"/>
  <c i="1" r="L50"/>
  <c r="AM50"/>
  <c r="AM49"/>
  <c r="L49"/>
  <c r="AM47"/>
  <c r="L47"/>
  <c r="L45"/>
  <c r="L44"/>
  <c i="2" r="BK416"/>
  <c r="BK350"/>
  <c i="4" r="J201"/>
  <c i="2" r="BK265"/>
  <c i="3" r="BK153"/>
  <c i="4" r="J189"/>
  <c r="BK135"/>
  <c i="2" r="BK450"/>
  <c r="J350"/>
  <c r="BK109"/>
  <c r="J295"/>
  <c r="J337"/>
  <c i="3" r="BK167"/>
  <c i="4" r="BK199"/>
  <c i="2" r="BK370"/>
  <c r="J316"/>
  <c r="BK461"/>
  <c r="J299"/>
  <c i="3" r="BK163"/>
  <c r="BK101"/>
  <c r="BK119"/>
  <c i="4" r="BK201"/>
  <c r="BK191"/>
  <c i="2" r="J310"/>
  <c r="J265"/>
  <c r="BK430"/>
  <c r="BK295"/>
  <c r="BK101"/>
  <c r="J332"/>
  <c r="J353"/>
  <c r="J101"/>
  <c r="J315"/>
  <c r="BK126"/>
  <c i="3" r="BK183"/>
  <c r="BK131"/>
  <c i="4" r="J120"/>
  <c i="2" r="BK324"/>
  <c r="BK115"/>
  <c r="J273"/>
  <c r="BK310"/>
  <c i="3" r="J108"/>
  <c i="4" r="BK234"/>
  <c r="J107"/>
  <c r="J142"/>
  <c r="BK117"/>
  <c i="3" r="BK124"/>
  <c i="4" r="J205"/>
  <c i="2" r="BK156"/>
  <c r="J324"/>
  <c r="J119"/>
  <c r="BK290"/>
  <c r="BK337"/>
  <c r="BK453"/>
  <c r="J232"/>
  <c i="3" r="BK162"/>
  <c i="4" r="J148"/>
  <c r="BK162"/>
  <c i="2" r="BK304"/>
  <c r="J113"/>
  <c r="J376"/>
  <c r="J218"/>
  <c r="J306"/>
  <c i="3" r="J131"/>
  <c r="J175"/>
  <c i="4" r="J102"/>
  <c r="J112"/>
  <c i="2" r="BK249"/>
  <c r="J105"/>
  <c r="J298"/>
  <c r="J145"/>
  <c r="BK353"/>
  <c r="BK395"/>
  <c i="4" r="BK142"/>
  <c i="2" r="J387"/>
  <c r="BK208"/>
  <c r="BK387"/>
  <c r="BK230"/>
  <c r="BK390"/>
  <c i="3" r="J121"/>
  <c i="4" r="BK181"/>
  <c r="BK161"/>
  <c i="2" r="BK298"/>
  <c r="BK464"/>
  <c r="BK232"/>
  <c i="3" r="BK127"/>
  <c r="J90"/>
  <c i="4" r="J170"/>
  <c i="2" r="BK173"/>
  <c i="3" r="BK90"/>
  <c r="J164"/>
  <c i="4" r="BK230"/>
  <c i="3" r="BK155"/>
  <c r="BK175"/>
  <c i="4" r="J169"/>
  <c i="2" r="BK306"/>
  <c r="BK385"/>
  <c r="F36"/>
  <c i="3" r="BK164"/>
  <c i="4" r="J135"/>
  <c i="2" r="BK281"/>
  <c r="BK376"/>
  <c i="4" r="J180"/>
  <c r="J146"/>
  <c i="3" r="J138"/>
  <c r="J116"/>
  <c i="4" r="J95"/>
  <c i="2" r="J220"/>
  <c r="J466"/>
  <c r="J249"/>
  <c r="J426"/>
  <c i="4" r="J161"/>
  <c i="2" r="J109"/>
  <c r="J173"/>
  <c i="4" r="J128"/>
  <c r="BK203"/>
  <c r="J114"/>
  <c i="2" r="J210"/>
  <c r="BK220"/>
  <c r="BK422"/>
  <c i="3" r="BK184"/>
  <c r="J101"/>
  <c r="J167"/>
  <c i="4" r="BK133"/>
  <c r="J235"/>
  <c i="2" r="J450"/>
  <c r="J216"/>
  <c r="J447"/>
  <c r="BK328"/>
  <c r="BK202"/>
  <c r="J285"/>
  <c r="J368"/>
  <c r="BK443"/>
  <c r="J279"/>
  <c r="J422"/>
  <c r="BK169"/>
  <c i="3" r="J141"/>
  <c r="BK189"/>
  <c i="4" r="J221"/>
  <c i="2" r="BK279"/>
  <c r="BK459"/>
  <c r="BK193"/>
  <c r="BK107"/>
  <c i="3" r="BK141"/>
  <c r="BK116"/>
  <c i="4" r="BK219"/>
  <c r="J212"/>
  <c i="2" r="BK312"/>
  <c r="J430"/>
  <c i="3" r="J187"/>
  <c i="4" r="J219"/>
  <c i="2" r="BK141"/>
  <c i="3" r="J171"/>
  <c r="J124"/>
  <c i="4" r="BK150"/>
  <c i="2" r="BK309"/>
  <c r="BK218"/>
  <c r="J364"/>
  <c r="BK210"/>
  <c r="BK364"/>
  <c i="4" r="BK189"/>
  <c i="2" r="BK224"/>
  <c r="J141"/>
  <c i="3" r="J173"/>
  <c i="4" r="BK130"/>
  <c r="J133"/>
  <c r="J234"/>
  <c i="2" r="BK145"/>
  <c r="J277"/>
  <c r="BK154"/>
  <c r="BK361"/>
  <c r="J197"/>
  <c r="BK380"/>
  <c i="3" r="J119"/>
  <c r="BK110"/>
  <c i="4" r="J125"/>
  <c r="BK182"/>
  <c r="BK215"/>
  <c i="2" r="BK335"/>
  <c r="BK392"/>
  <c r="BK197"/>
  <c r="BK438"/>
  <c r="BK287"/>
  <c r="J416"/>
  <c i="4" r="J177"/>
  <c i="2" r="J290"/>
  <c r="J181"/>
  <c r="BK433"/>
  <c r="BK302"/>
  <c r="BK358"/>
  <c i="3" r="J110"/>
  <c r="J159"/>
  <c i="4" r="BK227"/>
  <c r="BK120"/>
  <c r="J187"/>
  <c i="2" r="BK165"/>
  <c r="J395"/>
  <c r="J230"/>
  <c r="BK368"/>
  <c r="BK184"/>
  <c r="BK238"/>
  <c i="3" r="BK121"/>
  <c i="4" r="J99"/>
  <c r="J181"/>
  <c i="2" r="J358"/>
  <c r="J458"/>
  <c i="3" r="J179"/>
  <c i="4" r="BK154"/>
  <c i="3" r="J94"/>
  <c i="4" r="BK178"/>
  <c r="J178"/>
  <c i="2" r="J202"/>
  <c r="BK456"/>
  <c i="4" r="BK169"/>
  <c i="2" r="J150"/>
  <c r="BK204"/>
  <c i="3" r="J157"/>
  <c i="4" r="J109"/>
  <c r="BK109"/>
  <c i="2" r="J383"/>
  <c r="BK199"/>
  <c r="BK285"/>
  <c r="J433"/>
  <c r="BK227"/>
  <c i="3" r="J153"/>
  <c i="4" r="BK114"/>
  <c r="J203"/>
  <c i="2" r="J208"/>
  <c r="J461"/>
  <c r="J311"/>
  <c r="J304"/>
  <c r="BK150"/>
  <c r="J385"/>
  <c r="J312"/>
  <c r="J238"/>
  <c r="BK181"/>
  <c r="BK316"/>
  <c i="3" r="BK108"/>
  <c r="BK160"/>
  <c i="4" r="J199"/>
  <c r="BK177"/>
  <c i="2" r="J382"/>
  <c r="J296"/>
  <c r="J293"/>
  <c i="3" r="BK187"/>
  <c i="4" r="J195"/>
  <c i="2" r="BK234"/>
  <c r="F34"/>
  <c i="4" r="J215"/>
  <c r="J139"/>
  <c i="2" r="J302"/>
  <c r="J440"/>
  <c i="1" r="AS54"/>
  <c i="4" r="BK205"/>
  <c i="2" r="J370"/>
  <c r="BK269"/>
  <c i="3" r="J183"/>
  <c i="2" r="BK301"/>
  <c i="3" r="BK94"/>
  <c i="4" r="BK221"/>
  <c r="BK212"/>
  <c r="BK99"/>
  <c i="2" r="J390"/>
  <c r="J435"/>
  <c r="BK311"/>
  <c r="J186"/>
  <c r="BK186"/>
  <c r="BK332"/>
  <c r="J388"/>
  <c i="3" r="BK159"/>
  <c i="4" r="J223"/>
  <c r="BK223"/>
  <c r="BK146"/>
  <c r="BK148"/>
  <c i="2" r="BK273"/>
  <c r="J258"/>
  <c r="J438"/>
  <c r="BK245"/>
  <c r="J169"/>
  <c r="BK410"/>
  <c r="BK119"/>
  <c i="3" r="J155"/>
  <c i="4" r="J182"/>
  <c r="J162"/>
  <c r="J150"/>
  <c i="2" r="J281"/>
  <c r="J165"/>
  <c r="J234"/>
  <c r="J107"/>
  <c r="BK366"/>
  <c r="BK258"/>
  <c r="BK435"/>
  <c r="J224"/>
  <c r="J456"/>
  <c r="J309"/>
  <c r="J126"/>
  <c r="J372"/>
  <c r="BK447"/>
  <c r="BK277"/>
  <c i="3" r="J127"/>
  <c r="J184"/>
  <c r="BK151"/>
  <c i="4" r="BK139"/>
  <c r="BK95"/>
  <c i="2" r="BK397"/>
  <c r="J158"/>
  <c r="J335"/>
  <c r="BK372"/>
  <c i="3" r="J162"/>
  <c i="4" r="J130"/>
  <c i="2" r="F37"/>
  <c r="J301"/>
  <c r="J397"/>
  <c i="3" r="J189"/>
  <c i="4" r="J227"/>
  <c r="BK107"/>
  <c i="3" r="J160"/>
  <c i="4" r="BK112"/>
  <c r="J238"/>
  <c i="2" r="J464"/>
  <c r="J261"/>
  <c r="J443"/>
  <c r="J287"/>
  <c r="J184"/>
  <c r="J269"/>
  <c i="3" r="BK138"/>
  <c i="4" r="BK180"/>
  <c i="2" r="J328"/>
  <c r="BK466"/>
  <c r="J115"/>
  <c r="BK320"/>
  <c r="J99"/>
  <c r="BK355"/>
  <c i="3" r="J151"/>
  <c i="4" r="J217"/>
  <c i="2" r="J453"/>
  <c r="BK216"/>
  <c r="BK137"/>
  <c r="J380"/>
  <c r="BK383"/>
  <c r="J227"/>
  <c r="J193"/>
  <c r="J361"/>
  <c r="BK130"/>
  <c r="J459"/>
  <c r="J355"/>
  <c r="J204"/>
  <c r="J410"/>
  <c i="3" r="J149"/>
  <c r="BK157"/>
  <c i="4" r="J117"/>
  <c i="2" r="BK388"/>
  <c r="BK213"/>
  <c r="J320"/>
  <c r="BK382"/>
  <c r="BK158"/>
  <c i="3" r="J163"/>
  <c i="4" r="J191"/>
  <c i="2" r="J199"/>
  <c r="BK296"/>
  <c i="4" r="BK195"/>
  <c r="BK128"/>
  <c r="J230"/>
  <c i="3" r="BK171"/>
  <c r="BK169"/>
  <c i="4" r="J154"/>
  <c i="2" r="J130"/>
  <c r="BK293"/>
  <c r="J156"/>
  <c r="J392"/>
  <c r="BK315"/>
  <c r="BK458"/>
  <c r="BK299"/>
  <c r="F35"/>
  <c i="4" r="BK170"/>
  <c i="2" r="J245"/>
  <c r="BK99"/>
  <c r="BK113"/>
  <c r="BK261"/>
  <c i="3" r="BK173"/>
  <c r="BK179"/>
  <c i="4" r="BK102"/>
  <c i="2" r="BK440"/>
  <c r="BK105"/>
  <c i="3" r="J169"/>
  <c i="4" r="BK125"/>
  <c i="2" r="J34"/>
  <c i="4" r="BK217"/>
  <c r="BK235"/>
  <c i="2" r="J366"/>
  <c r="J154"/>
  <c r="BK426"/>
  <c r="J213"/>
  <c r="J137"/>
  <c i="3" r="BK149"/>
  <c i="4" r="BK187"/>
  <c r="BK238"/>
  <c i="2" l="1" r="T98"/>
  <c r="P229"/>
  <c r="BK289"/>
  <c r="J289"/>
  <c r="J65"/>
  <c r="R289"/>
  <c r="T437"/>
  <c r="R457"/>
  <c r="BK98"/>
  <c r="P305"/>
  <c r="R429"/>
  <c r="P457"/>
  <c i="3" r="R148"/>
  <c i="2" r="BK233"/>
  <c r="J233"/>
  <c r="J64"/>
  <c r="P389"/>
  <c r="P429"/>
  <c r="R446"/>
  <c r="R445"/>
  <c i="3" r="BK89"/>
  <c r="J89"/>
  <c r="J61"/>
  <c r="R182"/>
  <c r="R181"/>
  <c i="2" r="P98"/>
  <c r="T229"/>
  <c r="T389"/>
  <c r="P437"/>
  <c i="3" r="BK148"/>
  <c r="J148"/>
  <c r="J63"/>
  <c r="BK182"/>
  <c r="J182"/>
  <c r="J66"/>
  <c i="4" r="BK94"/>
  <c r="T145"/>
  <c r="T144"/>
  <c i="2" r="BK305"/>
  <c r="J305"/>
  <c r="J66"/>
  <c r="BK429"/>
  <c r="J429"/>
  <c r="J70"/>
  <c r="T457"/>
  <c i="4" r="P153"/>
  <c i="2" r="T305"/>
  <c r="BK446"/>
  <c i="3" r="T89"/>
  <c r="T182"/>
  <c r="T181"/>
  <c i="4" r="BK204"/>
  <c r="J204"/>
  <c r="J67"/>
  <c i="2" r="T233"/>
  <c r="T289"/>
  <c i="3" r="P148"/>
  <c i="4" r="T94"/>
  <c r="T93"/>
  <c r="BK145"/>
  <c r="BK144"/>
  <c r="J144"/>
  <c r="J63"/>
  <c r="R145"/>
  <c r="R144"/>
  <c r="T204"/>
  <c i="2" r="P233"/>
  <c r="BK389"/>
  <c r="J389"/>
  <c r="J67"/>
  <c r="R437"/>
  <c r="BK457"/>
  <c r="J457"/>
  <c r="J75"/>
  <c i="3" r="P89"/>
  <c r="P88"/>
  <c r="P87"/>
  <c i="1" r="AU56"/>
  <c i="3" r="P182"/>
  <c r="P181"/>
  <c i="4" r="R94"/>
  <c r="R93"/>
  <c r="R153"/>
  <c r="T226"/>
  <c i="2" r="R233"/>
  <c r="P289"/>
  <c i="4" r="BK153"/>
  <c r="J153"/>
  <c r="J66"/>
  <c r="P204"/>
  <c r="P233"/>
  <c i="2" r="R305"/>
  <c r="T429"/>
  <c r="T428"/>
  <c r="T446"/>
  <c r="T445"/>
  <c i="3" r="R89"/>
  <c r="R88"/>
  <c r="R87"/>
  <c i="4" r="P94"/>
  <c r="P93"/>
  <c r="P145"/>
  <c r="P144"/>
  <c r="R204"/>
  <c r="P226"/>
  <c r="P225"/>
  <c r="R233"/>
  <c i="2" r="R98"/>
  <c r="R97"/>
  <c r="BK229"/>
  <c r="J229"/>
  <c r="J63"/>
  <c r="R229"/>
  <c r="R389"/>
  <c r="BK437"/>
  <c r="J437"/>
  <c r="J71"/>
  <c r="P446"/>
  <c r="P445"/>
  <c i="3" r="T148"/>
  <c i="4" r="T153"/>
  <c r="T152"/>
  <c r="BK226"/>
  <c r="J226"/>
  <c r="J70"/>
  <c r="R226"/>
  <c r="R225"/>
  <c r="BK233"/>
  <c r="J233"/>
  <c r="J71"/>
  <c r="T233"/>
  <c i="2" r="BK425"/>
  <c r="J425"/>
  <c r="J68"/>
  <c i="3" r="BK140"/>
  <c r="J140"/>
  <c r="J62"/>
  <c i="2" r="BK442"/>
  <c r="J442"/>
  <c r="J72"/>
  <c r="BK226"/>
  <c r="J226"/>
  <c r="J62"/>
  <c i="3" r="BK178"/>
  <c r="J178"/>
  <c r="J64"/>
  <c r="BK188"/>
  <c r="J188"/>
  <c r="J67"/>
  <c i="2" r="BK465"/>
  <c r="J465"/>
  <c r="J76"/>
  <c i="4" r="BK141"/>
  <c r="J141"/>
  <c r="J62"/>
  <c r="BK222"/>
  <c r="J222"/>
  <c r="J68"/>
  <c r="BK237"/>
  <c r="J237"/>
  <c r="J72"/>
  <c r="J52"/>
  <c r="BE148"/>
  <c r="E82"/>
  <c r="BE117"/>
  <c r="BE130"/>
  <c r="BE178"/>
  <c r="BE182"/>
  <c i="3" r="BK181"/>
  <c r="J181"/>
  <c r="J65"/>
  <c i="4" r="BE112"/>
  <c r="BE120"/>
  <c r="BE146"/>
  <c r="BE181"/>
  <c r="BE199"/>
  <c r="BE221"/>
  <c r="BE234"/>
  <c r="BE238"/>
  <c r="BE133"/>
  <c r="BE191"/>
  <c r="BE217"/>
  <c i="3" r="BK88"/>
  <c r="J88"/>
  <c r="J60"/>
  <c i="4" r="BE102"/>
  <c r="BE125"/>
  <c r="BE139"/>
  <c r="BE150"/>
  <c r="BE235"/>
  <c r="BE109"/>
  <c r="BE154"/>
  <c r="BE142"/>
  <c r="BE169"/>
  <c r="BE170"/>
  <c r="BE177"/>
  <c r="BE180"/>
  <c r="BE195"/>
  <c r="BE223"/>
  <c r="BE230"/>
  <c r="F89"/>
  <c r="BE114"/>
  <c r="BE203"/>
  <c r="BE212"/>
  <c r="BE161"/>
  <c r="BE162"/>
  <c r="BE205"/>
  <c r="BE99"/>
  <c r="BE107"/>
  <c r="BE219"/>
  <c r="BE95"/>
  <c r="BE135"/>
  <c r="BE187"/>
  <c r="BE189"/>
  <c r="BE201"/>
  <c r="BE215"/>
  <c r="BE128"/>
  <c r="BE227"/>
  <c i="2" r="J446"/>
  <c r="J74"/>
  <c i="3" r="BE101"/>
  <c r="BE108"/>
  <c r="BE127"/>
  <c r="E77"/>
  <c r="BE183"/>
  <c i="2" r="BK428"/>
  <c r="J428"/>
  <c r="J69"/>
  <c i="3" r="BE119"/>
  <c r="BE138"/>
  <c r="BE155"/>
  <c r="BE175"/>
  <c r="BE189"/>
  <c r="BE124"/>
  <c r="BE141"/>
  <c r="BE164"/>
  <c r="BE187"/>
  <c r="BE162"/>
  <c r="BE171"/>
  <c r="BE179"/>
  <c i="2" r="J98"/>
  <c r="J61"/>
  <c i="3" r="BE131"/>
  <c r="BE159"/>
  <c r="BE160"/>
  <c r="J81"/>
  <c r="BE116"/>
  <c r="BE121"/>
  <c r="BE169"/>
  <c r="BE151"/>
  <c r="BE167"/>
  <c r="BE90"/>
  <c r="BE110"/>
  <c r="BE149"/>
  <c r="BE163"/>
  <c r="BE173"/>
  <c r="BE184"/>
  <c r="F55"/>
  <c r="BE94"/>
  <c r="BE153"/>
  <c r="BE157"/>
  <c i="1" r="BA55"/>
  <c i="2" r="J52"/>
  <c r="BE99"/>
  <c r="BE105"/>
  <c r="BE113"/>
  <c r="BE150"/>
  <c r="BE158"/>
  <c r="BE181"/>
  <c r="BE184"/>
  <c r="BE193"/>
  <c r="BE208"/>
  <c r="BE216"/>
  <c r="BE220"/>
  <c r="BE230"/>
  <c r="BE249"/>
  <c r="BE298"/>
  <c r="BE302"/>
  <c r="BE309"/>
  <c r="BE310"/>
  <c r="BE328"/>
  <c r="BE370"/>
  <c r="BE388"/>
  <c r="BE395"/>
  <c r="BE397"/>
  <c r="BE410"/>
  <c r="BE422"/>
  <c r="BE430"/>
  <c r="BE433"/>
  <c r="BE453"/>
  <c r="F93"/>
  <c r="BE109"/>
  <c r="BE115"/>
  <c r="BE130"/>
  <c r="BE137"/>
  <c r="BE141"/>
  <c r="BE145"/>
  <c r="BE204"/>
  <c r="BE218"/>
  <c r="BE265"/>
  <c r="BE269"/>
  <c r="BE273"/>
  <c r="BE290"/>
  <c r="BE296"/>
  <c r="BE315"/>
  <c r="BE320"/>
  <c r="BE335"/>
  <c r="BE416"/>
  <c r="BE426"/>
  <c r="BE435"/>
  <c r="BE438"/>
  <c r="BE440"/>
  <c r="BE443"/>
  <c i="1" r="BB55"/>
  <c r="AW55"/>
  <c i="2" r="E86"/>
  <c r="BE101"/>
  <c r="BE107"/>
  <c r="BE126"/>
  <c r="BE154"/>
  <c r="BE213"/>
  <c r="BE224"/>
  <c r="BE238"/>
  <c r="BE245"/>
  <c r="BE277"/>
  <c r="BE279"/>
  <c r="BE281"/>
  <c r="BE285"/>
  <c r="BE287"/>
  <c r="BE293"/>
  <c r="BE295"/>
  <c r="BE301"/>
  <c r="BE304"/>
  <c r="BE312"/>
  <c r="BE324"/>
  <c r="BE332"/>
  <c r="BE350"/>
  <c r="BE353"/>
  <c r="BE355"/>
  <c r="BE364"/>
  <c r="BE366"/>
  <c r="BE372"/>
  <c r="BE392"/>
  <c r="BE447"/>
  <c i="1" r="BC55"/>
  <c i="2" r="BE458"/>
  <c r="BE459"/>
  <c r="BE461"/>
  <c r="BE464"/>
  <c r="BE466"/>
  <c r="BE119"/>
  <c r="BE156"/>
  <c r="BE165"/>
  <c r="BE169"/>
  <c r="BE173"/>
  <c r="BE186"/>
  <c r="BE197"/>
  <c r="BE199"/>
  <c r="BE202"/>
  <c r="BE210"/>
  <c r="BE227"/>
  <c r="BE232"/>
  <c r="BE234"/>
  <c r="BE258"/>
  <c r="BE261"/>
  <c r="BE299"/>
  <c r="BE306"/>
  <c r="BE311"/>
  <c r="BE316"/>
  <c r="BE337"/>
  <c r="BE358"/>
  <c r="BE361"/>
  <c r="BE368"/>
  <c r="BE376"/>
  <c r="BE380"/>
  <c r="BE382"/>
  <c r="BE383"/>
  <c r="BE385"/>
  <c r="BE387"/>
  <c r="BE390"/>
  <c r="BE450"/>
  <c r="BE456"/>
  <c i="1" r="BD55"/>
  <c i="4" r="F37"/>
  <c i="1" r="BD57"/>
  <c i="3" r="F34"/>
  <c i="1" r="BA56"/>
  <c i="4" r="F34"/>
  <c i="1" r="BA57"/>
  <c i="3" r="F35"/>
  <c i="1" r="BB56"/>
  <c i="4" r="F35"/>
  <c i="1" r="BB57"/>
  <c i="3" r="J34"/>
  <c i="1" r="AW56"/>
  <c i="3" r="F37"/>
  <c i="1" r="BD56"/>
  <c i="3" r="F36"/>
  <c i="1" r="BC56"/>
  <c i="4" r="F36"/>
  <c i="1" r="BC57"/>
  <c i="4" r="J34"/>
  <c i="1" r="AW57"/>
  <c i="4" l="1" r="T225"/>
  <c r="T92"/>
  <c r="P152"/>
  <c r="P92"/>
  <c i="1" r="AU57"/>
  <c i="2" r="P428"/>
  <c r="BK445"/>
  <c r="J445"/>
  <c r="J73"/>
  <c i="4" r="R152"/>
  <c r="R92"/>
  <c i="3" r="T88"/>
  <c r="T87"/>
  <c i="2" r="R428"/>
  <c r="R96"/>
  <c r="P97"/>
  <c r="P96"/>
  <c i="1" r="AU55"/>
  <c i="2" r="BK97"/>
  <c r="J97"/>
  <c r="J60"/>
  <c i="4" r="BK93"/>
  <c i="2" r="T97"/>
  <c r="T96"/>
  <c i="4" r="J145"/>
  <c r="J64"/>
  <c r="J94"/>
  <c r="J61"/>
  <c r="BK152"/>
  <c r="J152"/>
  <c r="J65"/>
  <c r="BK225"/>
  <c r="J225"/>
  <c r="J69"/>
  <c i="3" r="BK87"/>
  <c r="J87"/>
  <c i="1" r="BB54"/>
  <c r="W31"/>
  <c r="BC54"/>
  <c r="W32"/>
  <c i="3" r="J30"/>
  <c i="1" r="AG56"/>
  <c r="BA54"/>
  <c r="W30"/>
  <c i="3" r="J33"/>
  <c i="1" r="AV56"/>
  <c r="AT56"/>
  <c r="BD54"/>
  <c r="W33"/>
  <c i="4" r="F33"/>
  <c i="1" r="AZ57"/>
  <c i="2" r="F33"/>
  <c i="1" r="AZ55"/>
  <c i="2" r="J33"/>
  <c i="1" r="AV55"/>
  <c r="AT55"/>
  <c i="3" r="F33"/>
  <c i="1" r="AZ56"/>
  <c i="4" r="J33"/>
  <c i="1" r="AV57"/>
  <c r="AT57"/>
  <c i="4" l="1" r="BK92"/>
  <c r="J92"/>
  <c r="J93"/>
  <c r="J60"/>
  <c i="2" r="BK96"/>
  <c r="J96"/>
  <c r="J59"/>
  <c i="1" r="AN56"/>
  <c i="3" r="J59"/>
  <c r="J39"/>
  <c i="4" r="J30"/>
  <c i="1" r="AG57"/>
  <c r="AW54"/>
  <c r="AK30"/>
  <c r="AY54"/>
  <c r="AZ54"/>
  <c r="W29"/>
  <c r="AX54"/>
  <c r="AU54"/>
  <c i="4" l="1" r="J39"/>
  <c r="J59"/>
  <c i="1" r="AN57"/>
  <c i="2" r="J30"/>
  <c i="1" r="AG55"/>
  <c r="AN55"/>
  <c r="AV54"/>
  <c r="AK29"/>
  <c i="2" l="1" r="J39"/>
  <c i="1" r="AT54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<sst xmlns="http://schemas.openxmlformats.org/spreadsheetml/2006/main">
  <si>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</si>
  <si>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</si>
  <si>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</si>
  <si>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</si>
  <si>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</si>
  <si>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{9da8c6ae-9b2d-42a3-8aa6-6585cb98b173}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</si>
  <si>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</si>
  <si>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</si>
  <si>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</si>
  <si>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</si>
  <si>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</si>
  <si>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</si>
  <si>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</si>
  <si>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</si>
  <si>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PFP_46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</si>
  <si>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</si>
  <si>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</si>
  <si>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Tuchlovice, rekonstrukce MK na pozemku 774/1 a 779/1</t>
  </si>
  <si>
    <t>KSO:</t>
  </si>
  <si>
    <t/>
  </si>
  <si>
    <t>CC-CZ:</t>
  </si>
  <si>
    <t>Místo:</t>
  </si>
  <si>
    <t>Tuchlovice</t>
  </si>
  <si>
    <t>Datum:</t>
  </si>
  <si>
    <t>27. 6. 2024</t>
  </si>
  <si>
    <t>Zadavatel:</t>
  </si>
  <si>
    <t>IČ:</t>
  </si>
  <si>
    <t>Obec Tuchlovice</t>
  </si>
  <si>
    <t>DIČ:</t>
  </si>
  <si>
    <t>Uchazeč:</t>
  </si>
  <si>
    <t>Vyplň údaj</t>
  </si>
  <si>
    <t>Projektant:</t>
  </si>
  <si>
    <t>PFProjekt s.r.o.</t>
  </si>
  <si>
    <t>True</t>
  </si>
  <si>
    <t>Zpracovatel:</t>
  </si>
  <si>
    <t>Jaroslav Kudláček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</si>
  <si>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</si>
  <si>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</si>
  <si>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</si>
  <si>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</si>
  <si>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</si>
  <si>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</si>
  <si>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</si>
  <si>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</si>
  <si>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</si>
  <si>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</si>
  <si>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</si>
  <si>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</si>
  <si>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</si>
  <si>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</si>
  <si>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</si>
  <si>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</si>
  <si>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</si>
  <si>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</si>
  <si>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</si>
  <si>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</si>
  <si>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</si>
  <si>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</si>
  <si>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</si>
  <si>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</si>
  <si>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</si>
  <si>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</si>
  <si>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</si>
  <si>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</si>
  <si>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</si>
  <si>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</si>
  <si>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</si>
  <si>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</si>
  <si>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</si>
  <si>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</si>
  <si>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</si>
  <si>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</si>
  <si>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</si>
  <si>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</si>
  <si>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</si>
  <si>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</si>
  <si>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</si>
  <si>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</si>
  <si>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</si>
  <si>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</si>
  <si>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</si>
  <si>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{99d9be57-3ec0-4e49-9acd-19456e6bdfff}</t>
  </si>
  <si>
    <t>2</t>
  </si>
  <si>
    <t>SO 301</t>
  </si>
  <si>
    <t>Dešťová kanalizace</t>
  </si>
  <si>
    <t>{f77993a5-4e87-446a-8822-ad642f015290}</t>
  </si>
  <si>
    <t>SO 401</t>
  </si>
  <si>
    <t>Veřejné osvětlení</t>
  </si>
  <si>
    <t>{4fab1cf1-67aa-4818-8e16-f4a62c385dc7}</t>
  </si>
  <si>
    <t>KRYCÍ LIST SOUPISU PRACÍ</t>
  </si>
  <si>
    <t>Objekt:</t>
  </si>
  <si>
    <t>SO 101 - Komunikace a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</si>
  <si>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</si>
  <si>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</si>
  <si>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</si>
  <si>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</si>
  <si>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</si>
  <si>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</si>
  <si>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</si>
  <si>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</si>
  <si>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</si>
  <si>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</si>
  <si>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</si>
  <si>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</si>
  <si>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</si>
  <si>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</si>
  <si>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</si>
  <si>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</si>
  <si>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</si>
  <si>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</si>
  <si>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</si>
  <si>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</si>
  <si>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</si>
  <si>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</si>
  <si>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</si>
  <si>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</si>
  <si>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</si>
  <si>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</si>
  <si>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</si>
  <si>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</si>
  <si>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</si>
  <si>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</si>
  <si>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</si>
  <si>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</si>
  <si>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</si>
  <si>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</si>
  <si>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</si>
  <si>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</si>
  <si>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</si>
  <si>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</si>
  <si>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</si>
  <si>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112101103</t>
  </si>
  <si>
    <t>Odstranění stromů s odřezáním kmene a s odvětvením listnatých, průměru kmene přes 500 do 700 mm</t>
  </si>
  <si>
    <t>kus</t>
  </si>
  <si>
    <t>CS ÚRS 2024 01</t>
  </si>
  <si>
    <t>4</t>
  </si>
  <si>
    <t>834010883</t>
  </si>
  <si>
    <t>Online PSC</t>
  </si>
  <si>
    <t>https://podminky.urs.cz/item/CS_URS_2024_01/112101103</t>
  </si>
  <si>
    <t>112101121</t>
  </si>
  <si>
    <t>Odstranění stromů s odřezáním kmene a s odvětvením jehličnatých bez odkornění, průměru kmene přes 100 do 300 mm</t>
  </si>
  <si>
    <t>-114174238</t>
  </si>
  <si>
    <t>https://podminky.urs.cz/item/CS_URS_2024_01/112101121</t>
  </si>
  <si>
    <t>VV</t>
  </si>
  <si>
    <t xml:space="preserve">tůje </t>
  </si>
  <si>
    <t>5</t>
  </si>
  <si>
    <t>3</t>
  </si>
  <si>
    <t>112251101</t>
  </si>
  <si>
    <t>Odstranění pařezů strojně s jejich vykopáním nebo vytrháním průměru přes 100 do 300 mm</t>
  </si>
  <si>
    <t>1861932436</t>
  </si>
  <si>
    <t>https://podminky.urs.cz/item/CS_URS_2024_01/112251101</t>
  </si>
  <si>
    <t>112251103</t>
  </si>
  <si>
    <t>Odstranění pařezů strojně s jejich vykopáním nebo vytrháním průměru přes 500 do 700 mm</t>
  </si>
  <si>
    <t>-1419367256</t>
  </si>
  <si>
    <t>https://podminky.urs.cz/item/CS_URS_2024_01/112251103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</si>
  <si>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</si>
  <si>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</si>
  <si>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</si>
  <si>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532582450</t>
  </si>
  <si>
    <t>https://podminky.urs.cz/item/CS_URS_2024_01/113106123</t>
  </si>
  <si>
    <t>demolice chodníku z dlažby</t>
  </si>
  <si>
    <t>168</t>
  </si>
  <si>
    <t>6</t>
  </si>
  <si>
    <t>113106171</t>
  </si>
  <si>
    <t>Rozebrání dlažeb vozovek a ploch s přemístěním hmot na skládku na vzdálenost do 3 m nebo s naložením na dopravní prostředek, s jakoukoliv výplní spár ručně ze zámkové dlažby s ložem z kameniva</t>
  </si>
  <si>
    <t>1155195217</t>
  </si>
  <si>
    <t>https://podminky.urs.cz/item/CS_URS_2024_01/113106171</t>
  </si>
  <si>
    <t>7</t>
  </si>
  <si>
    <t>113106241</t>
  </si>
  <si>
    <t>Rozebrání dílců vozovek a ploch s přemístěním hmot na skládku na vzdálenost do 3 m nebo s naložením na dopravní prostředek, ze silničních dílců jakýchkoliv rozměrů, s ložem z kameniva nebo živice strojně plochy jednotlivě přes 200 m2 se spárami zalitými živicí</t>
  </si>
  <si>
    <t>-1118082590</t>
  </si>
  <si>
    <t>https://podminky.urs.cz/item/CS_URS_2024_01/113106241</t>
  </si>
  <si>
    <t>demolice vozovky z betonových panelů</t>
  </si>
  <si>
    <t>211</t>
  </si>
  <si>
    <t>8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</si>
  <si>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</si>
  <si>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</si>
  <si>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740456950</t>
  </si>
  <si>
    <t>https://podminky.urs.cz/item/CS_URS_2024_01/113107162</t>
  </si>
  <si>
    <t>demolice vozovky z dlažby</t>
  </si>
  <si>
    <t>198</t>
  </si>
  <si>
    <t>Součet</t>
  </si>
  <si>
    <t>9</t>
  </si>
  <si>
    <t>113107163</t>
  </si>
  <si>
    <t>Odstranění podkladů nebo krytů strojně plochy jednotlivě přes 50 m2 do 200 m2 s přemístěním hmot na skládku na vzdálenost do 20 m nebo s naložením na dopravní prostředek z kameniva hrubého drceného, o tl. vrstvy přes 200 do 300 mm</t>
  </si>
  <si>
    <t>-1600777176</t>
  </si>
  <si>
    <t>https://podminky.urs.cz/item/CS_URS_2024_01/113107163</t>
  </si>
  <si>
    <t>demolice částečně zpevněné vozovky</t>
  </si>
  <si>
    <t>100</t>
  </si>
  <si>
    <t>10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</si>
  <si>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</si>
  <si>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</si>
  <si>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1647728434</t>
  </si>
  <si>
    <t>https://podminky.urs.cz/item/CS_URS_2024_01/113107223</t>
  </si>
  <si>
    <t>bourání asfaltové vozovky</t>
  </si>
  <si>
    <t>719</t>
  </si>
  <si>
    <t xml:space="preserve">bourání nezpevněných povrchů  (odstavné plochy, krajnice vozovky)</t>
  </si>
  <si>
    <t>504</t>
  </si>
  <si>
    <t>11</t>
  </si>
  <si>
    <t>113107242</t>
  </si>
  <si>
    <t>Odstranění podkladů nebo krytů strojně plochy jednotlivě přes 200 m2 s přemístěním hmot na skládku na vzdálenost do 20 m nebo s naložením na dopravní prostředek živičných, o tl. vrstvy přes 50 do 100 mm</t>
  </si>
  <si>
    <t>-334358883</t>
  </si>
  <si>
    <t>https://podminky.urs.cz/item/CS_URS_2024_01/113107242</t>
  </si>
  <si>
    <t>113107337</t>
  </si>
  <si>
    <t>Odstranění podkladů nebo krytů strojně plochy jednotlivě do 50 m2 s přemístěním hmot na skládku na vzdálenost do 3 m nebo s naložením na dopravní prostředek z betonu vyztuženého sítěmi, o tl. vrstvy přes 150 do 300 mm</t>
  </si>
  <si>
    <t>2083655403</t>
  </si>
  <si>
    <t>https://podminky.urs.cz/item/CS_URS_2024_01/113107337</t>
  </si>
  <si>
    <t>demolice betonových konstrukcí</t>
  </si>
  <si>
    <t>13</t>
  </si>
  <si>
    <t>113154112</t>
  </si>
  <si>
    <t>Frézování živičného podkladu nebo krytu s naložením na dopravní prostředek plochy do 500 m2 bez překážek v trase pruhu šířky do 0,5 m, tloušťky vrstvy 40 mm</t>
  </si>
  <si>
    <t>1085586443</t>
  </si>
  <si>
    <t>https://podminky.urs.cz/item/CS_URS_2024_01/113154112</t>
  </si>
  <si>
    <t>frézování asfaltového krytu vozovky</t>
  </si>
  <si>
    <t>předpokládaná tloušťka 110 mm (40+70mm)</t>
  </si>
  <si>
    <t>14</t>
  </si>
  <si>
    <t>113154114x</t>
  </si>
  <si>
    <t>Frézování živičného podkladu nebo krytu s naložením na dopravní prostředek plochy do 500 m2 bez překážek v trase pruhu šířky do 0,5 m, tloušťky vrstvy 70 mm</t>
  </si>
  <si>
    <t>-413732889</t>
  </si>
  <si>
    <t>15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</si>
  <si>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</si>
  <si>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</si>
  <si>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</si>
  <si>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248401455</t>
  </si>
  <si>
    <t>https://podminky.urs.cz/item/CS_URS_2024_01/113201112</t>
  </si>
  <si>
    <t>16</t>
  </si>
  <si>
    <t>121151123</t>
  </si>
  <si>
    <t>Sejmutí ornice strojně při souvislé ploše přes 500 m2, tl. vrstvy do 200 mm</t>
  </si>
  <si>
    <t>523091012</t>
  </si>
  <si>
    <t>https://podminky.urs.cz/item/CS_URS_2024_01/121151123</t>
  </si>
  <si>
    <t>17</t>
  </si>
  <si>
    <t>122252206</t>
  </si>
  <si>
    <t>Odkopávky a prokopávky nezapažené pro silnice a dálnice strojně v hornině třídy těžitelnosti I přes 1 000 do 5 000 m3</t>
  </si>
  <si>
    <t>m3</t>
  </si>
  <si>
    <t>-827585381</t>
  </si>
  <si>
    <t>https://podminky.urs.cz/item/CS_URS_2024_01/122252206</t>
  </si>
  <si>
    <t>chodníky</t>
  </si>
  <si>
    <t>247*0,3</t>
  </si>
  <si>
    <t>vozovky</t>
  </si>
  <si>
    <t>2094,7*0,5</t>
  </si>
  <si>
    <t>18</t>
  </si>
  <si>
    <t>131213701</t>
  </si>
  <si>
    <t>Hloubení nezapažených jam ručně s urovnáním dna do předepsaného profilu a spádu v hornině třídy těžitelnosti I skupiny 3 soudržných</t>
  </si>
  <si>
    <t>-875114186</t>
  </si>
  <si>
    <t>https://podminky.urs.cz/item/CS_URS_2024_01/131213701</t>
  </si>
  <si>
    <t>základ pro DZ</t>
  </si>
  <si>
    <t>0,5*0,5*0,7*5</t>
  </si>
  <si>
    <t>19</t>
  </si>
  <si>
    <t>132251102</t>
  </si>
  <si>
    <t>Hloubení nezapažených rýh šířky do 800 mm strojně s urovnáním dna do předepsaného profilu a spádu v hornině třídy těžitelnosti I skupiny 3 přes 20 do 50 m3</t>
  </si>
  <si>
    <t>-969229076</t>
  </si>
  <si>
    <t>https://podminky.urs.cz/item/CS_URS_2024_01/132251102</t>
  </si>
  <si>
    <t>Drenáž</t>
  </si>
  <si>
    <t>182*0,5*0,4</t>
  </si>
  <si>
    <t>20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</si>
  <si>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</si>
  <si>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</si>
  <si>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779066112</t>
  </si>
  <si>
    <t>https://podminky.urs.cz/item/CS_URS_2024_01/162751117</t>
  </si>
  <si>
    <t>992*0,15</t>
  </si>
  <si>
    <t>1121,45</t>
  </si>
  <si>
    <t>0,875</t>
  </si>
  <si>
    <t>36,4</t>
  </si>
  <si>
    <t>-40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</si>
  <si>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</si>
  <si>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</si>
  <si>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-2028576059</t>
  </si>
  <si>
    <t>https://podminky.urs.cz/item/CS_URS_2024_01/162751119</t>
  </si>
  <si>
    <t>1267,525*15</t>
  </si>
  <si>
    <t>22</t>
  </si>
  <si>
    <t>167151111</t>
  </si>
  <si>
    <t>Nakládání, skládání a překládání neulehlého výkopku nebo sypaniny strojně nakládání, množství přes 100 m3, z hornin třídy těžitelnosti I, skupiny 1 až 3</t>
  </si>
  <si>
    <t>1848003050</t>
  </si>
  <si>
    <t>https://podminky.urs.cz/item/CS_URS_2024_01/167151111</t>
  </si>
  <si>
    <t>23</t>
  </si>
  <si>
    <t>171111105</t>
  </si>
  <si>
    <t>Uložení sypanin do násypů ručně s rozprostřením sypaniny ve vrstvách a s hrubým urovnáním zhutněných z hornin nesoudržných kamenitých</t>
  </si>
  <si>
    <t>-2046707670</t>
  </si>
  <si>
    <t>https://podminky.urs.cz/item/CS_URS_2024_01/171111105</t>
  </si>
  <si>
    <t>hutněný násyp do výšky 0,3m (do úrovně zemní pláně zpevněných ploch) - použítí vhodné zeminy z výkopu</t>
  </si>
  <si>
    <t>zásyp za obrubníkem - použítí vhodné zeminy z výkopu</t>
  </si>
  <si>
    <t>30</t>
  </si>
  <si>
    <t>24</t>
  </si>
  <si>
    <t>171151112</t>
  </si>
  <si>
    <t>Uložení sypanin do násypů strojně s rozprostřením sypaniny ve vrstvách a s hrubým urovnáním zhutněných z hornin nesoudržných kamenitých</t>
  </si>
  <si>
    <t>-1770505038</t>
  </si>
  <si>
    <t>https://podminky.urs.cz/item/CS_URS_2024_01/171151112</t>
  </si>
  <si>
    <t>zlepšení zeminy v aktivní zóně</t>
  </si>
  <si>
    <t>1340,6*0,4</t>
  </si>
  <si>
    <t>25</t>
  </si>
  <si>
    <t>M</t>
  </si>
  <si>
    <t>58344197</t>
  </si>
  <si>
    <t>štěrkodrť frakce 0/63</t>
  </si>
  <si>
    <t>t</t>
  </si>
  <si>
    <t>CS ÚRS 2023 02</t>
  </si>
  <si>
    <t>-944663448</t>
  </si>
  <si>
    <t>536,24*2</t>
  </si>
  <si>
    <t>26</t>
  </si>
  <si>
    <t>171201231</t>
  </si>
  <si>
    <t>Poplatek za uložení stavebního odpadu na recyklační skládce (skládkovné) zeminy a kamení zatříděného do Katalogu odpadů pod kódem 17 05 04</t>
  </si>
  <si>
    <t>617297085</t>
  </si>
  <si>
    <t>https://podminky.urs.cz/item/CS_URS_2024_01/171201231</t>
  </si>
  <si>
    <t>1267,525*1,8</t>
  </si>
  <si>
    <t>27</t>
  </si>
  <si>
    <t>171251201</t>
  </si>
  <si>
    <t>Uložení sypaniny na skládky nebo meziskládky bez hutnění s upravením uložené sypaniny do předepsaného tvaru</t>
  </si>
  <si>
    <t>-1048713987</t>
  </si>
  <si>
    <t>https://podminky.urs.cz/item/CS_URS_2024_01/171251201</t>
  </si>
  <si>
    <t>28</t>
  </si>
  <si>
    <t>174211101</t>
  </si>
  <si>
    <t>Zásyp sypaninou z jakékoliv horniny ručně s uložením výkopku ve vrstvách bez zhutnění jam, šachet, rýh nebo kolem objektů v těchto vykopávkách</t>
  </si>
  <si>
    <t>6362241</t>
  </si>
  <si>
    <t>https://podminky.urs.cz/item/CS_URS_2024_01/174211101</t>
  </si>
  <si>
    <t>zásyp kačírkem za obrubníkem</t>
  </si>
  <si>
    <t>21*0,15</t>
  </si>
  <si>
    <t>29</t>
  </si>
  <si>
    <t>58337403</t>
  </si>
  <si>
    <t>kamenivo dekorační (kačírek) frakce 16/32</t>
  </si>
  <si>
    <t>-412645330</t>
  </si>
  <si>
    <t>3,150*2</t>
  </si>
  <si>
    <t>181152302</t>
  </si>
  <si>
    <t>Úprava pláně na stavbách silnic a dálnic strojně v zářezech mimo skalních se zhutněním</t>
  </si>
  <si>
    <t>1564953417</t>
  </si>
  <si>
    <t>https://podminky.urs.cz/item/CS_URS_2024_01/181152302</t>
  </si>
  <si>
    <t>2341,7</t>
  </si>
  <si>
    <t>31</t>
  </si>
  <si>
    <t>181411131</t>
  </si>
  <si>
    <t>Založení trávníku na půdě předem připravené plochy do 1000 m2 výsevem včetně utažení parkového v rovině nebo na svahu do 1:5</t>
  </si>
  <si>
    <t>-1930093149</t>
  </si>
  <si>
    <t>https://podminky.urs.cz/item/CS_URS_2024_01/181411131</t>
  </si>
  <si>
    <t>474</t>
  </si>
  <si>
    <t>32</t>
  </si>
  <si>
    <t>00572410</t>
  </si>
  <si>
    <t>osivo směs travní parková</t>
  </si>
  <si>
    <t>kg</t>
  </si>
  <si>
    <t>-449667326</t>
  </si>
  <si>
    <t>474*0,02 'Přepočtené koeficientem množství</t>
  </si>
  <si>
    <t>33</t>
  </si>
  <si>
    <t>182151111</t>
  </si>
  <si>
    <t>Svahování trvalých svahů do projektovaných profilů strojně s potřebným přemístěním výkopku při svahování v zářezech v hornině třídy těžitelnosti I, skupiny 1 až 3</t>
  </si>
  <si>
    <t>-1958407868</t>
  </si>
  <si>
    <t>https://podminky.urs.cz/item/CS_URS_2024_01/182151111</t>
  </si>
  <si>
    <t>34</t>
  </si>
  <si>
    <t>182303111</t>
  </si>
  <si>
    <t>Doplnění zeminy nebo substrátu na travnatých plochách tloušťky do 50 mm v rovině nebo na svahu do 1:5</t>
  </si>
  <si>
    <t>-1311006132</t>
  </si>
  <si>
    <t>https://podminky.urs.cz/item/CS_URS_2024_01/182303111</t>
  </si>
  <si>
    <t>ornice tl 50 mm x 3</t>
  </si>
  <si>
    <t>474*3</t>
  </si>
  <si>
    <t>35</t>
  </si>
  <si>
    <t>10364101</t>
  </si>
  <si>
    <t>zemina pro terénní úpravy - ornice</t>
  </si>
  <si>
    <t>1818351913</t>
  </si>
  <si>
    <t>474*0,15*1,6</t>
  </si>
  <si>
    <t>Zakládání</t>
  </si>
  <si>
    <t>36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</si>
  <si>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</si>
  <si>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</si>
  <si>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368313212</t>
  </si>
  <si>
    <t>https://podminky.urs.cz/item/CS_URS_2024_01/212752102</t>
  </si>
  <si>
    <t>Vodorovné konstrukce</t>
  </si>
  <si>
    <t>37</t>
  </si>
  <si>
    <t>452112122</t>
  </si>
  <si>
    <t>Osazení betonových dílců prstenců nebo rámů pod poklopy a mříže, výšky přes 100 do 200 mm</t>
  </si>
  <si>
    <t>1181538796</t>
  </si>
  <si>
    <t>https://podminky.urs.cz/item/CS_URS_2024_01/452112122</t>
  </si>
  <si>
    <t>38</t>
  </si>
  <si>
    <t>59224188</t>
  </si>
  <si>
    <t>prstenec šachtový vyrovnávací betonový 625x120x120mm</t>
  </si>
  <si>
    <t>63546528</t>
  </si>
  <si>
    <t>Komunikace pozemní</t>
  </si>
  <si>
    <t>39</t>
  </si>
  <si>
    <t>564730001</t>
  </si>
  <si>
    <t>Podklad nebo kryt z kameniva hrubého drceného vel. 8-16 mm s rozprostřením a zhutněním plochy jednotlivě do 100 m2, po zhutnění tl. 100 mm</t>
  </si>
  <si>
    <t>-1753872905</t>
  </si>
  <si>
    <t>https://podminky.urs.cz/item/CS_URS_2024_01/564730001</t>
  </si>
  <si>
    <t>nezpevněná vozovka tl. 300mm</t>
  </si>
  <si>
    <t>78</t>
  </si>
  <si>
    <t>40</t>
  </si>
  <si>
    <t>564851111</t>
  </si>
  <si>
    <t>Podklad ze štěrkodrti ŠD s rozprostřením a zhutněním plochy přes 100 m2, po zhutnění tl. 150 mm</t>
  </si>
  <si>
    <t>-209761917</t>
  </si>
  <si>
    <t>https://podminky.urs.cz/item/CS_URS_2024_01/564851111</t>
  </si>
  <si>
    <t xml:space="preserve">dlažba vozovková -  (parkovací stání,vjezdy, kontejnery)</t>
  </si>
  <si>
    <t>1345+7,5</t>
  </si>
  <si>
    <t>vozovka s asfaltovým krytem</t>
  </si>
  <si>
    <t>594*2</t>
  </si>
  <si>
    <t>41</t>
  </si>
  <si>
    <t>564861011</t>
  </si>
  <si>
    <t>Podklad ze štěrkodrti ŠD s rozprostřením a zhutněním plochy jednotlivě do 100 m2, po zhutnění tl. 200 mm</t>
  </si>
  <si>
    <t>2092927562</t>
  </si>
  <si>
    <t>https://podminky.urs.cz/item/CS_URS_2024_01/564861011</t>
  </si>
  <si>
    <t>42</t>
  </si>
  <si>
    <t>564861111</t>
  </si>
  <si>
    <t>Podklad ze štěrkodrti ŠD s rozprostřením a zhutněním plochy přes 100 m2, po zhutnění tl. 200 mm</t>
  </si>
  <si>
    <t>860328045</t>
  </si>
  <si>
    <t>https://podminky.urs.cz/item/CS_URS_2024_01/564861111</t>
  </si>
  <si>
    <t>dlažba chodníková</t>
  </si>
  <si>
    <t>162,5+6,5</t>
  </si>
  <si>
    <t>přesah spodní podkladní vrsty vozovek pod krajními obrubníky</t>
  </si>
  <si>
    <t>248,2</t>
  </si>
  <si>
    <t>43</t>
  </si>
  <si>
    <t>565155101X</t>
  </si>
  <si>
    <t>Asfaltový beton vrstva podkladní ACP 16+ (obalované kamenivo střednězrnné - OKS) s rozprostřením a zhutněním v pruhu šířky do 1,5 m, po zhutnění tl. 70 mm</t>
  </si>
  <si>
    <t>-72148561</t>
  </si>
  <si>
    <t>594</t>
  </si>
  <si>
    <t>44</t>
  </si>
  <si>
    <t>573191111</t>
  </si>
  <si>
    <t>Postřik infiltrační kationaktivní emulzí v množství 1,00 kg/m2</t>
  </si>
  <si>
    <t>819967251</t>
  </si>
  <si>
    <t>https://podminky.urs.cz/item/CS_URS_2024_01/573191111</t>
  </si>
  <si>
    <t>45</t>
  </si>
  <si>
    <t>573231106</t>
  </si>
  <si>
    <t>Postřik spojovací PS bez posypu kamenivem ze silniční emulze, v množství 0,30 kg/m2</t>
  </si>
  <si>
    <t>2063713174</t>
  </si>
  <si>
    <t>https://podminky.urs.cz/item/CS_URS_2024_01/573231106</t>
  </si>
  <si>
    <t>46</t>
  </si>
  <si>
    <t>577134031</t>
  </si>
  <si>
    <t>Asfaltový beton vrstva obrusná ACO 11 (ABS) s rozprostřením a se zhutněním z modifikovaného asfaltu v pruhu šířky do 1,5 m, po zhutnění tl. 40 mm</t>
  </si>
  <si>
    <t>-627012559</t>
  </si>
  <si>
    <t>https://podminky.urs.cz/item/CS_URS_2024_01/577134031</t>
  </si>
  <si>
    <t>47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</si>
  <si>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</si>
  <si>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</si>
  <si>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476443778</t>
  </si>
  <si>
    <t>https://podminky.urs.cz/item/CS_URS_2024_01/596211112</t>
  </si>
  <si>
    <t>48</t>
  </si>
  <si>
    <t>59245018</t>
  </si>
  <si>
    <t>dlažba skladebná betonová 200x100mm tl 60mm přírodní</t>
  </si>
  <si>
    <t>1426440153</t>
  </si>
  <si>
    <t>162,5*1,02 'Přepočtené koeficientem množství</t>
  </si>
  <si>
    <t>49</t>
  </si>
  <si>
    <t>59245006</t>
  </si>
  <si>
    <t>dlažba pro nevidomé betonová 200x100mm tl 60mm barevná</t>
  </si>
  <si>
    <t>432388448</t>
  </si>
  <si>
    <t>6,5*1,02 'Přepočtené koeficientem množství</t>
  </si>
  <si>
    <t>50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</si>
  <si>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</si>
  <si>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</si>
  <si>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1051917305</t>
  </si>
  <si>
    <t>https://podminky.urs.cz/item/CS_URS_2024_01/596212213</t>
  </si>
  <si>
    <t>51</t>
  </si>
  <si>
    <t>59245020</t>
  </si>
  <si>
    <t>dlažba skladebná betonová 200x100mm tl 80mm přírodní</t>
  </si>
  <si>
    <t>818927176</t>
  </si>
  <si>
    <t>1345*1,01 'Přepočtené koeficientem množství</t>
  </si>
  <si>
    <t>52</t>
  </si>
  <si>
    <t>M9246108</t>
  </si>
  <si>
    <t>dlažba betonová 250x500mm tl 80mm barevná</t>
  </si>
  <si>
    <t>-1483077744</t>
  </si>
  <si>
    <t>7,5*1,05 'Přepočtené koeficientem množství</t>
  </si>
  <si>
    <t>Trubní vedení</t>
  </si>
  <si>
    <t>53</t>
  </si>
  <si>
    <t>890411811</t>
  </si>
  <si>
    <t>Bourání šachet a jímek ručně velikosti obestavěného prostoru do 1,5 m3 z prefabrikovaných skruží</t>
  </si>
  <si>
    <t>849934736</t>
  </si>
  <si>
    <t>https://podminky.urs.cz/item/CS_URS_2024_01/890411811</t>
  </si>
  <si>
    <t>1,5*6</t>
  </si>
  <si>
    <t>54</t>
  </si>
  <si>
    <t>895941323</t>
  </si>
  <si>
    <t>Osazení vpusti uliční z betonových dílců DN 450 skruž středová 570 mm</t>
  </si>
  <si>
    <t>1883779544</t>
  </si>
  <si>
    <t>https://podminky.urs.cz/item/CS_URS_2024_01/895941323</t>
  </si>
  <si>
    <t>55</t>
  </si>
  <si>
    <t>59224488</t>
  </si>
  <si>
    <t>skruž betonová středová pro uliční vpusť 450x570x50mm</t>
  </si>
  <si>
    <t>-1437872829</t>
  </si>
  <si>
    <t>56</t>
  </si>
  <si>
    <t>895941341</t>
  </si>
  <si>
    <t>Osazení vpusti uliční z betonových dílců DN 500 dno s výtokem</t>
  </si>
  <si>
    <t>802867872</t>
  </si>
  <si>
    <t>https://podminky.urs.cz/item/CS_URS_2024_01/895941341</t>
  </si>
  <si>
    <t>57</t>
  </si>
  <si>
    <t>59224472</t>
  </si>
  <si>
    <t>vpusť uliční DN 500 kaliště s odtokem 150mm 500/245x65mm</t>
  </si>
  <si>
    <t>-11551857</t>
  </si>
  <si>
    <t>58</t>
  </si>
  <si>
    <t>895941351</t>
  </si>
  <si>
    <t>Osazení vpusti uliční z betonových dílců DN 500 skruž horní pro čtvercovou vtokovou mříž</t>
  </si>
  <si>
    <t>-1673523101</t>
  </si>
  <si>
    <t>https://podminky.urs.cz/item/CS_URS_2024_01/895941351</t>
  </si>
  <si>
    <t>59</t>
  </si>
  <si>
    <t>59224460</t>
  </si>
  <si>
    <t>vpusť uliční DN 500 betonová 500x190x65mm čtvercový poklop</t>
  </si>
  <si>
    <t>-703837681</t>
  </si>
  <si>
    <t>60</t>
  </si>
  <si>
    <t>895941362</t>
  </si>
  <si>
    <t>Osazení vpusti uliční z betonových dílců DN 500 skruž středová 590 mm</t>
  </si>
  <si>
    <t>-1028889310</t>
  </si>
  <si>
    <t>https://podminky.urs.cz/item/CS_URS_2024_01/895941362</t>
  </si>
  <si>
    <t>61</t>
  </si>
  <si>
    <t>59224462</t>
  </si>
  <si>
    <t>vpusť uliční DN 500 skruž průběžná vysoká betonová 500/590x65mm</t>
  </si>
  <si>
    <t>-235594203</t>
  </si>
  <si>
    <t>Ostatní konstrukce a práce, bourání</t>
  </si>
  <si>
    <t>62</t>
  </si>
  <si>
    <t>914111111</t>
  </si>
  <si>
    <t>Montáž svislé dopravní značky základní velikosti do 1 m2 objímkami na sloupky nebo konzoly</t>
  </si>
  <si>
    <t>-654240878</t>
  </si>
  <si>
    <t>https://podminky.urs.cz/item/CS_URS_2024_01/914111111</t>
  </si>
  <si>
    <t>63</t>
  </si>
  <si>
    <t>40445612</t>
  </si>
  <si>
    <t>značky upravující přednost P2, P3, P8 750mm</t>
  </si>
  <si>
    <t>958020319</t>
  </si>
  <si>
    <t>64</t>
  </si>
  <si>
    <t>40445651</t>
  </si>
  <si>
    <t>informativní značky zónové IZ1, IZ2, IZ8 1000x1000mm</t>
  </si>
  <si>
    <t>-528190788</t>
  </si>
  <si>
    <t>65</t>
  </si>
  <si>
    <t>40445623</t>
  </si>
  <si>
    <t>informativní značky provozní IP1-IP3, IP4b-IP7, IP10a, b 750x750mm retroreflexní</t>
  </si>
  <si>
    <t>-1904290211</t>
  </si>
  <si>
    <t>66</t>
  </si>
  <si>
    <t>914511111</t>
  </si>
  <si>
    <t>Montáž sloupku dopravních značek délky do 3,5 m do betonového základu</t>
  </si>
  <si>
    <t>-1438342675</t>
  </si>
  <si>
    <t>https://podminky.urs.cz/item/CS_URS_2024_01/914511111</t>
  </si>
  <si>
    <t>67</t>
  </si>
  <si>
    <t>40445225</t>
  </si>
  <si>
    <t>sloupek pro dopravní značku Zn D 60mm v 3,5m</t>
  </si>
  <si>
    <t>-1894221179</t>
  </si>
  <si>
    <t>68</t>
  </si>
  <si>
    <t>915211112</t>
  </si>
  <si>
    <t>Vodorovné dopravní značení stříkaným plastem dělící čára šířky 125 mm souvislá bílá retroreflexní</t>
  </si>
  <si>
    <t>1292585874</t>
  </si>
  <si>
    <t>https://podminky.urs.cz/item/CS_URS_2024_01/915211112</t>
  </si>
  <si>
    <t>VDZ V10b/c</t>
  </si>
  <si>
    <t>160</t>
  </si>
  <si>
    <t>69</t>
  </si>
  <si>
    <t>915221112</t>
  </si>
  <si>
    <t>Vodorovné dopravní značení stříkaným plastem vodící čára bílá šířky 250 mm souvislá retroreflexní</t>
  </si>
  <si>
    <t>-386223452</t>
  </si>
  <si>
    <t>https://podminky.urs.cz/item/CS_URS_2024_01/915221112</t>
  </si>
  <si>
    <t>VDZ V10d</t>
  </si>
  <si>
    <t>70</t>
  </si>
  <si>
    <t>915221122</t>
  </si>
  <si>
    <t>Vodorovné dopravní značení stříkaným plastem vodící čára bílá šířky 250 mm přerušovaná retroreflexní</t>
  </si>
  <si>
    <t>-1185038417</t>
  </si>
  <si>
    <t>https://podminky.urs.cz/item/CS_URS_2024_01/915221122</t>
  </si>
  <si>
    <t>V2b</t>
  </si>
  <si>
    <t>71</t>
  </si>
  <si>
    <t>915231112</t>
  </si>
  <si>
    <t>Vodorovné dopravní značení stříkaným plastem přechody pro chodce, šipky, symboly nápisy bílé retroreflexní</t>
  </si>
  <si>
    <t>2022136227</t>
  </si>
  <si>
    <t>https://podminky.urs.cz/item/CS_URS_2024_01/915231112</t>
  </si>
  <si>
    <t>VDZ V13</t>
  </si>
  <si>
    <t>72</t>
  </si>
  <si>
    <t>915611111</t>
  </si>
  <si>
    <t>Předznačení pro vodorovné značení stříkané barvou nebo prováděné z nátěrových hmot liniové dělicí čáry, vodicí proužky</t>
  </si>
  <si>
    <t>392917331</t>
  </si>
  <si>
    <t>https://podminky.urs.cz/item/CS_URS_2024_01/915611111</t>
  </si>
  <si>
    <t>25+160</t>
  </si>
  <si>
    <t>73</t>
  </si>
  <si>
    <t>915621111</t>
  </si>
  <si>
    <t>Předznačení pro vodorovné značení stříkané barvou nebo prováděné z nátěrových hmot plošné šipky, symboly, nápisy</t>
  </si>
  <si>
    <t>1268312242</t>
  </si>
  <si>
    <t>https://podminky.urs.cz/item/CS_URS_2024_01/915621111</t>
  </si>
  <si>
    <t>74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</si>
  <si>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</si>
  <si>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</si>
  <si>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-629574050</t>
  </si>
  <si>
    <t>https://podminky.urs.cz/item/CS_URS_2024_01/916131213</t>
  </si>
  <si>
    <t>BO 15/25</t>
  </si>
  <si>
    <t>341</t>
  </si>
  <si>
    <t>BO 15/25 R1</t>
  </si>
  <si>
    <t>BO 15/15</t>
  </si>
  <si>
    <t>108</t>
  </si>
  <si>
    <t>BO 15-25/15</t>
  </si>
  <si>
    <t>10+10</t>
  </si>
  <si>
    <t>BO 10/25</t>
  </si>
  <si>
    <t>91</t>
  </si>
  <si>
    <t>75</t>
  </si>
  <si>
    <t>59217031</t>
  </si>
  <si>
    <t>obrubník silniční betonový 1000x150x250mm</t>
  </si>
  <si>
    <t>1535854722</t>
  </si>
  <si>
    <t>341*1,02 'Přepočtené koeficientem množství</t>
  </si>
  <si>
    <t>76</t>
  </si>
  <si>
    <t>59217078</t>
  </si>
  <si>
    <t>obrubník silniční obloukový betonový R 0,5-2m 150x250mm</t>
  </si>
  <si>
    <t>-650795272</t>
  </si>
  <si>
    <t>25*1,05 'Přepočtené koeficientem množství</t>
  </si>
  <si>
    <t>77</t>
  </si>
  <si>
    <t>59217029</t>
  </si>
  <si>
    <t>obrubník silniční betonový nájezdový 1000x150x150mm</t>
  </si>
  <si>
    <t>-1248096534</t>
  </si>
  <si>
    <t>108*1,02 'Přepočtené koeficientem množství</t>
  </si>
  <si>
    <t>59217030</t>
  </si>
  <si>
    <t>obrubník silniční betonový přechodový 1000x150x150-250mm</t>
  </si>
  <si>
    <t>-1816077743</t>
  </si>
  <si>
    <t>20*1,02 'Přepočtené koeficientem množství</t>
  </si>
  <si>
    <t>79</t>
  </si>
  <si>
    <t>59217072</t>
  </si>
  <si>
    <t>obrubník silniční betonový 1000x100x250mm</t>
  </si>
  <si>
    <t>1214453121</t>
  </si>
  <si>
    <t>91*1,02 'Přepočtené koeficientem množství</t>
  </si>
  <si>
    <t>80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</si>
  <si>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</si>
  <si>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</si>
  <si>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-588431393</t>
  </si>
  <si>
    <t>https://podminky.urs.cz/item/CS_URS_2024_01/916231213</t>
  </si>
  <si>
    <t>81</t>
  </si>
  <si>
    <t>59217016</t>
  </si>
  <si>
    <t>obrubník betonový chodníkový 1000x80x250mm</t>
  </si>
  <si>
    <t>1434851387</t>
  </si>
  <si>
    <t>121*1,02 'Přepočtené koeficientem množství</t>
  </si>
  <si>
    <t>82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</si>
  <si>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</si>
  <si>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</si>
  <si>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-180704938</t>
  </si>
  <si>
    <t>https://podminky.urs.cz/item/CS_URS_2024_01/919122132</t>
  </si>
  <si>
    <t>83</t>
  </si>
  <si>
    <t>919735111</t>
  </si>
  <si>
    <t>Řezání stávajícího živičného krytu nebo podkladu hloubky do 50 mm</t>
  </si>
  <si>
    <t>1463081704</t>
  </si>
  <si>
    <t>https://podminky.urs.cz/item/CS_URS_2024_01/919735111</t>
  </si>
  <si>
    <t>84</t>
  </si>
  <si>
    <t>961044111</t>
  </si>
  <si>
    <t>Bourání základů z betonu prostého</t>
  </si>
  <si>
    <t>1275612863</t>
  </si>
  <si>
    <t>https://podminky.urs.cz/item/CS_URS_2024_01/961044111</t>
  </si>
  <si>
    <t>kiosek</t>
  </si>
  <si>
    <t>2,5*0,5*0,8*4</t>
  </si>
  <si>
    <t>85</t>
  </si>
  <si>
    <t>962032112</t>
  </si>
  <si>
    <t>Bourání zdiva nadzákladového z cihel keramických děrovaných na maltu vápenocementovou, objemu přes 1 m3</t>
  </si>
  <si>
    <t>-567242148</t>
  </si>
  <si>
    <t>https://podminky.urs.cz/item/CS_URS_2024_01/962032112</t>
  </si>
  <si>
    <t>2,5*2,5*0,3*4</t>
  </si>
  <si>
    <t>86</t>
  </si>
  <si>
    <t>966071822</t>
  </si>
  <si>
    <t>Rozebrání oplocení z pletiva drátěného se čtvercovými oky, výšky přes 1,6 do 2,0 m</t>
  </si>
  <si>
    <t>-353866923</t>
  </si>
  <si>
    <t>https://podminky.urs.cz/item/CS_URS_2024_01/966071822</t>
  </si>
  <si>
    <t>87</t>
  </si>
  <si>
    <t>R13841</t>
  </si>
  <si>
    <t>Bourání střechy kiosku, včetně likvidace odpadu</t>
  </si>
  <si>
    <t>kpl</t>
  </si>
  <si>
    <t>-1106396157</t>
  </si>
  <si>
    <t>88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</si>
  <si>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</si>
  <si>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</si>
  <si>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-688757983</t>
  </si>
  <si>
    <t>https://podminky.urs.cz/item/CS_URS_2024_01/966006132</t>
  </si>
  <si>
    <t>89</t>
  </si>
  <si>
    <t>966071711</t>
  </si>
  <si>
    <t>Bourání plotových sloupků a vzpěr ocelových trubkových nebo profilovaných výšky do 2,50 m zabetonovaných</t>
  </si>
  <si>
    <t>-198895337</t>
  </si>
  <si>
    <t>https://podminky.urs.cz/item/CS_URS_2024_01/966071711</t>
  </si>
  <si>
    <t>90</t>
  </si>
  <si>
    <t>R999081</t>
  </si>
  <si>
    <t>M+D Chránička dělená DN110</t>
  </si>
  <si>
    <t>778482551</t>
  </si>
  <si>
    <t>R999100</t>
  </si>
  <si>
    <t>Přeložka stávajícího sdělovacího kabelu ČEZ, včetně zemních prací, koordinace s ČEZ, kompletní provedení</t>
  </si>
  <si>
    <t>-1405999543</t>
  </si>
  <si>
    <t>997</t>
  </si>
  <si>
    <t>Přesun sutě</t>
  </si>
  <si>
    <t>92</t>
  </si>
  <si>
    <t>997221551</t>
  </si>
  <si>
    <t>Vodorovná doprava suti bez naložení, ale se složením a s hrubým urovnáním ze sypkých materiálů, na vzdálenost do 1 km</t>
  </si>
  <si>
    <t>-234520197</t>
  </si>
  <si>
    <t>https://podminky.urs.cz/item/CS_URS_2024_01/997221551</t>
  </si>
  <si>
    <t>93</t>
  </si>
  <si>
    <t>997221559</t>
  </si>
  <si>
    <t>Vodorovná doprava suti bez naložení, ale se složením a s hrubým urovnáním Příplatek k ceně za každý další započatý 1 km přes 1 km</t>
  </si>
  <si>
    <t>1011486927</t>
  </si>
  <si>
    <t>https://podminky.urs.cz/item/CS_URS_2024_01/997221559</t>
  </si>
  <si>
    <t>1131,342*24</t>
  </si>
  <si>
    <t>94</t>
  </si>
  <si>
    <t>997221611</t>
  </si>
  <si>
    <t>Nakládání na dopravní prostředky pro vodorovnou dopravu suti</t>
  </si>
  <si>
    <t>2129132948</t>
  </si>
  <si>
    <t>https://podminky.urs.cz/item/CS_URS_2024_01/997221611</t>
  </si>
  <si>
    <t>95</t>
  </si>
  <si>
    <t>997221861</t>
  </si>
  <si>
    <t>Poplatek za uložení stavebního odpadu na recyklační skládce (skládkovné) z prostého betonu zatříděného do Katalogu odpadů pod kódem 17 01 01</t>
  </si>
  <si>
    <t>1296376945</t>
  </si>
  <si>
    <t>https://podminky.urs.cz/item/CS_URS_2024_01/997221861</t>
  </si>
  <si>
    <t>43,68</t>
  </si>
  <si>
    <t>58,41</t>
  </si>
  <si>
    <t>86,088</t>
  </si>
  <si>
    <t>6,3</t>
  </si>
  <si>
    <t>49,3</t>
  </si>
  <si>
    <t>17,28</t>
  </si>
  <si>
    <t>0,124</t>
  </si>
  <si>
    <t>0,082</t>
  </si>
  <si>
    <t>3,63</t>
  </si>
  <si>
    <t>96</t>
  </si>
  <si>
    <t>997221873</t>
  </si>
  <si>
    <t>-1283159330</t>
  </si>
  <si>
    <t>https://podminky.urs.cz/item/CS_URS_2024_01/997221873</t>
  </si>
  <si>
    <t>106,14</t>
  </si>
  <si>
    <t>538,12</t>
  </si>
  <si>
    <t>97</t>
  </si>
  <si>
    <t>997221875</t>
  </si>
  <si>
    <t>Poplatek za uložení stavebního odpadu na recyklační skládce (skládkovné) asfaltového bez obsahu dehtu zatříděného do Katalogu odpadů pod kódem 17 03 02</t>
  </si>
  <si>
    <t>-2115258996</t>
  </si>
  <si>
    <t>https://podminky.urs.cz/item/CS_URS_2024_01/997221875</t>
  </si>
  <si>
    <t>158,18</t>
  </si>
  <si>
    <t>1,288</t>
  </si>
  <si>
    <t>3,22</t>
  </si>
  <si>
    <t>98</t>
  </si>
  <si>
    <t>997013603</t>
  </si>
  <si>
    <t>Poplatek za uložení stavebního odpadu na skládce (skládkovné) cihelného zatříděného do Katalogu odpadů pod kódem 17 01 02</t>
  </si>
  <si>
    <t>1408149886</t>
  </si>
  <si>
    <t>https://podminky.urs.cz/item/CS_URS_2024_01/997013603</t>
  </si>
  <si>
    <t>7,5</t>
  </si>
  <si>
    <t>998</t>
  </si>
  <si>
    <t>Přesun hmot</t>
  </si>
  <si>
    <t>99</t>
  </si>
  <si>
    <t>998225111</t>
  </si>
  <si>
    <t>Přesun hmot pro komunikace s krytem z kameniva, monolitickým betonovým nebo živičným dopravní vzdálenost do 200 m jakékoliv délky objektu</t>
  </si>
  <si>
    <t>-1332272802</t>
  </si>
  <si>
    <t>https://podminky.urs.cz/item/CS_URS_2024_01/998225111</t>
  </si>
  <si>
    <t>PSV</t>
  </si>
  <si>
    <t>Práce a dodávky PSV</t>
  </si>
  <si>
    <t>711</t>
  </si>
  <si>
    <t>Izolace proti vodě, vlhkosti a plynům</t>
  </si>
  <si>
    <t>711161273</t>
  </si>
  <si>
    <t>Provedení izolace proti zemní vlhkosti nopovou fólií na ploše svislé S z nopové fólie</t>
  </si>
  <si>
    <t>-176106070</t>
  </si>
  <si>
    <t>https://podminky.urs.cz/item/CS_URS_2024_01/711161273</t>
  </si>
  <si>
    <t>250*0,3</t>
  </si>
  <si>
    <t>101</t>
  </si>
  <si>
    <t>28323005</t>
  </si>
  <si>
    <t>fólie profilovaná (nopová) drenážní HDPE s výškou nopů 8mm</t>
  </si>
  <si>
    <t>-569321476</t>
  </si>
  <si>
    <t>75*1,221 'Přepočtené koeficientem množství</t>
  </si>
  <si>
    <t>102</t>
  </si>
  <si>
    <t>998711101</t>
  </si>
  <si>
    <t>Přesun hmot pro izolace proti vodě, vlhkosti a plynům stanovený z hmotnosti přesunovaného materiálu vodorovná dopravní vzdálenost do 50 m základní v objektech výšky do 6 m</t>
  </si>
  <si>
    <t>612750187</t>
  </si>
  <si>
    <t>https://podminky.urs.cz/item/CS_URS_2024_01/998711101</t>
  </si>
  <si>
    <t>721</t>
  </si>
  <si>
    <t>Zdravotechnika - vnitřní kanalizace</t>
  </si>
  <si>
    <t>103</t>
  </si>
  <si>
    <t>721242106</t>
  </si>
  <si>
    <t>Lapače střešních splavenin polypropylenové (PP) se svislým odtokem DN 125</t>
  </si>
  <si>
    <t>-1015439194</t>
  </si>
  <si>
    <t>https://podminky.urs.cz/item/CS_URS_2024_01/721242106</t>
  </si>
  <si>
    <t>104</t>
  </si>
  <si>
    <t>998721101</t>
  </si>
  <si>
    <t>Přesun hmot pro vnitřní kanalizaci stanovený z hmotnosti přesunovaného materiálu vodorovná dopravní vzdálenost do 50 m základní v objektech výšky do 6 m</t>
  </si>
  <si>
    <t>-580770544</t>
  </si>
  <si>
    <t>https://podminky.urs.cz/item/CS_URS_2024_01/998721101</t>
  </si>
  <si>
    <t>HZS</t>
  </si>
  <si>
    <t>Hodinové zúčtovací sazby</t>
  </si>
  <si>
    <t>105</t>
  </si>
  <si>
    <t>HZS1292</t>
  </si>
  <si>
    <t>Hodinové zúčtovací sazby profesí HSV zemní a pomocné práce stavební dělník</t>
  </si>
  <si>
    <t>hod</t>
  </si>
  <si>
    <t>512</t>
  </si>
  <si>
    <t>795136047</t>
  </si>
  <si>
    <t>https://podminky.urs.cz/item/CS_URS_2024_01/HZS1292</t>
  </si>
  <si>
    <t>VRN</t>
  </si>
  <si>
    <t>Vedlejší rozpočtové náklady</t>
  </si>
  <si>
    <t>VRN1</t>
  </si>
  <si>
    <t>Průzkumné, geodetické a projektové práce</t>
  </si>
  <si>
    <t>106</t>
  </si>
  <si>
    <t>012203000</t>
  </si>
  <si>
    <t>Geodetické práce při provádění stavby</t>
  </si>
  <si>
    <t>nh</t>
  </si>
  <si>
    <t>1024</t>
  </si>
  <si>
    <t>959833875</t>
  </si>
  <si>
    <t>HZS Geodet</t>
  </si>
  <si>
    <t>107</t>
  </si>
  <si>
    <t>012303000</t>
  </si>
  <si>
    <t>Geodetické práce po výstavbě - 3x paré DSPS</t>
  </si>
  <si>
    <t>1369693710</t>
  </si>
  <si>
    <t>013254000</t>
  </si>
  <si>
    <t>Dokumentace skutečného provedení stavby - 3x paré</t>
  </si>
  <si>
    <t>-1967872247</t>
  </si>
  <si>
    <t>HZS technik odborný</t>
  </si>
  <si>
    <t>109</t>
  </si>
  <si>
    <t>013294000X</t>
  </si>
  <si>
    <t>Zpracování realizační dokumentace</t>
  </si>
  <si>
    <t>-1292029956</t>
  </si>
  <si>
    <t>VRN3</t>
  </si>
  <si>
    <t>Zařízení staveniště</t>
  </si>
  <si>
    <t>110</t>
  </si>
  <si>
    <t>032903000</t>
  </si>
  <si>
    <t>Náklady na provoz a údržbu vybavení staveniště</t>
  </si>
  <si>
    <t>-1774993409</t>
  </si>
  <si>
    <t>111</t>
  </si>
  <si>
    <t>034103000</t>
  </si>
  <si>
    <t>Oplocení staveniště</t>
  </si>
  <si>
    <t>souhrn</t>
  </si>
  <si>
    <t>862385593</t>
  </si>
  <si>
    <t>112</t>
  </si>
  <si>
    <t>034303000</t>
  </si>
  <si>
    <t>Dopravní značení na staveništi</t>
  </si>
  <si>
    <t>-2025331533</t>
  </si>
  <si>
    <t>ocenit DIO, včetně nákladů na následné rozmístění značek</t>
  </si>
  <si>
    <t>113</t>
  </si>
  <si>
    <t>034503000</t>
  </si>
  <si>
    <t>Informační tabule na staveništi</t>
  </si>
  <si>
    <t>103532575</t>
  </si>
  <si>
    <t>VRN4</t>
  </si>
  <si>
    <t>Inženýrská činnost</t>
  </si>
  <si>
    <t>114</t>
  </si>
  <si>
    <t>043134000</t>
  </si>
  <si>
    <t>Zkoušky zatěžovací</t>
  </si>
  <si>
    <t>830900657</t>
  </si>
  <si>
    <t>SO 301 - Dešťová kanalizace</t>
  </si>
  <si>
    <t>131251102</t>
  </si>
  <si>
    <t>Hloubení nezapažených jam a zářezů strojně s urovnáním dna do předepsaného profilu a spádu v hornině třídy těžitelnosti I skupiny 3 přes 20 do 50 m3</t>
  </si>
  <si>
    <t>-1197465487</t>
  </si>
  <si>
    <t>https://podminky.urs.cz/item/CS_URS_2024_01/131251102</t>
  </si>
  <si>
    <t>šachty</t>
  </si>
  <si>
    <t>1,5*1,5*2*7</t>
  </si>
  <si>
    <t>132254104</t>
  </si>
  <si>
    <t>Hloubení zapažených rýh šířky do 800 mm strojně s urovnáním dna do předepsaného profilu a spádu v hornině třídy těžitelnosti I skupiny 3 přes 100 m3</t>
  </si>
  <si>
    <t>1409649024</t>
  </si>
  <si>
    <t>https://podminky.urs.cz/item/CS_URS_2024_01/132254104</t>
  </si>
  <si>
    <t>kanalizační stoka</t>
  </si>
  <si>
    <t>125*0,8*1,2</t>
  </si>
  <si>
    <t>připojení uličních vpustí, okapových svodů</t>
  </si>
  <si>
    <t>30*0,8*1</t>
  </si>
  <si>
    <t>151811131</t>
  </si>
  <si>
    <t>Zřízení pažicích boxů pro pažení a rozepření stěn rýh podzemního vedení hloubka výkopu do 4 m, šířka do 1,2 m</t>
  </si>
  <si>
    <t>-1650807781</t>
  </si>
  <si>
    <t>https://podminky.urs.cz/item/CS_URS_2024_01/151811131</t>
  </si>
  <si>
    <t>125*1,2*2</t>
  </si>
  <si>
    <t>30*1*2</t>
  </si>
  <si>
    <t>151811231</t>
  </si>
  <si>
    <t>Odstranění pažicích boxů pro pažení a rozepření stěn rýh podzemního vedení hloubka výkopu do 4 m, šířka do 1,2 m</t>
  </si>
  <si>
    <t>815863781</t>
  </si>
  <si>
    <t>https://podminky.urs.cz/item/CS_URS_2024_01/151811231</t>
  </si>
  <si>
    <t>-881482505</t>
  </si>
  <si>
    <t>31,5</t>
  </si>
  <si>
    <t>144</t>
  </si>
  <si>
    <t>-75,8</t>
  </si>
  <si>
    <t>1147989014</t>
  </si>
  <si>
    <t>99,7*15</t>
  </si>
  <si>
    <t>167151101</t>
  </si>
  <si>
    <t>Nakládání, skládání a překládání neulehlého výkopku nebo sypaniny strojně nakládání, množství do 100 m3, z horniny třídy těžitelnosti I, skupiny 1 až 3</t>
  </si>
  <si>
    <t>-1598036627</t>
  </si>
  <si>
    <t>https://podminky.urs.cz/item/CS_URS_2024_01/167151101</t>
  </si>
  <si>
    <t>-1008176448</t>
  </si>
  <si>
    <t>99,7*1,8</t>
  </si>
  <si>
    <t>-1712064200</t>
  </si>
  <si>
    <t>99,7</t>
  </si>
  <si>
    <t>174101101</t>
  </si>
  <si>
    <t>Zásyp sypaninou z jakékoliv horniny strojně s uložením výkopku ve vrstvách se zhutněním jam, šachet, rýh nebo kolem objektů v těchto vykopávkách</t>
  </si>
  <si>
    <t>986656759</t>
  </si>
  <si>
    <t>https://podminky.urs.cz/item/CS_URS_2024_01/174101101</t>
  </si>
  <si>
    <t>zásyp rýh (zemina použita z výkopku)</t>
  </si>
  <si>
    <t>144-49,6-18,6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</si>
  <si>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</si>
  <si>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</si>
  <si>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2038902616</t>
  </si>
  <si>
    <t>https://podminky.urs.cz/item/CS_URS_2024_01/175151101</t>
  </si>
  <si>
    <t>125*0,8*0,4</t>
  </si>
  <si>
    <t>30*0,8*0,4</t>
  </si>
  <si>
    <t>58331200</t>
  </si>
  <si>
    <t>štěrkopísek netříděný</t>
  </si>
  <si>
    <t>-1453773099</t>
  </si>
  <si>
    <t>49,6*2 'Přepočtené koeficientem množství</t>
  </si>
  <si>
    <t>451572111</t>
  </si>
  <si>
    <t>Lože pod potrubí, stoky a drobné objekty v otevřeném výkopu z kameniva drobného těženého 0 až 4 mm</t>
  </si>
  <si>
    <t>-2051085435</t>
  </si>
  <si>
    <t>https://podminky.urs.cz/item/CS_URS_2024_01/451572111</t>
  </si>
  <si>
    <t>125*0,8*0,15</t>
  </si>
  <si>
    <t>30*0,8*0,15</t>
  </si>
  <si>
    <t>871313122</t>
  </si>
  <si>
    <t>Montáž kanalizačního potrubí z tvrdého PVC-U hladkého plnostěnného tuhost SN 10 DN 160</t>
  </si>
  <si>
    <t>-763043627</t>
  </si>
  <si>
    <t>https://podminky.urs.cz/item/CS_URS_2024_01/871313122</t>
  </si>
  <si>
    <t>28611174</t>
  </si>
  <si>
    <t>trubka kanalizační PVC-U plnostěnná jednovrstvá DN 160x3000mm SN10</t>
  </si>
  <si>
    <t>-671315437</t>
  </si>
  <si>
    <t>30*1,03 'Přepočtené koeficientem množství</t>
  </si>
  <si>
    <t>871353122</t>
  </si>
  <si>
    <t>Montáž kanalizačního potrubí z tvrdého PVC-U hladkého plnostěnného tuhost SN 10 DN 200</t>
  </si>
  <si>
    <t>640839718</t>
  </si>
  <si>
    <t>https://podminky.urs.cz/item/CS_URS_2024_01/871353122</t>
  </si>
  <si>
    <t>28611177</t>
  </si>
  <si>
    <t>trubka kanalizační PVC-U plnostěnná jednovrstvá DN 200x3000mm SN10</t>
  </si>
  <si>
    <t>-1863108820</t>
  </si>
  <si>
    <t>125*1,03 'Přepočtené koeficientem množství</t>
  </si>
  <si>
    <t>877310310</t>
  </si>
  <si>
    <t>Montáž tvarovek na kanalizačním plastovém potrubí z PP nebo PVC-U hladkého plnostěnného kolen, víček nebo hrdlových uzávěrů DN 150</t>
  </si>
  <si>
    <t>-46946007</t>
  </si>
  <si>
    <t>https://podminky.urs.cz/item/CS_URS_2024_01/877310310</t>
  </si>
  <si>
    <t>28611361</t>
  </si>
  <si>
    <t>koleno kanalizační PVC KG 160x45°</t>
  </si>
  <si>
    <t>55406304</t>
  </si>
  <si>
    <t>877350310</t>
  </si>
  <si>
    <t>Montáž tvarovek na kanalizačním plastovém potrubí z PP nebo PVC-U hladkého plnostěnného kolen, víček nebo hrdlových uzávěrů DN 200</t>
  </si>
  <si>
    <t>-245032330</t>
  </si>
  <si>
    <t>https://podminky.urs.cz/item/CS_URS_2024_01/877350310</t>
  </si>
  <si>
    <t>28654484</t>
  </si>
  <si>
    <t>koleno kanalizační PP KG SN10 200x45°</t>
  </si>
  <si>
    <t>28012766</t>
  </si>
  <si>
    <t>28654482</t>
  </si>
  <si>
    <t>koleno kanalizační PP KG SN10 200x30°</t>
  </si>
  <si>
    <t>451834415</t>
  </si>
  <si>
    <t>892351111</t>
  </si>
  <si>
    <t>Tlakové zkoušky vodou na potrubí DN 150 nebo 200</t>
  </si>
  <si>
    <t>1276432640</t>
  </si>
  <si>
    <t>https://podminky.urs.cz/item/CS_URS_2024_01/892351111</t>
  </si>
  <si>
    <t>125+30</t>
  </si>
  <si>
    <t>894812326</t>
  </si>
  <si>
    <t>Revizní a čistící šachta z polypropylenu PP pro hladké trouby DN 600 šachtové dno (DN šachty / DN trubního vedení) DN 600/315 průtočné 30°,60°,90°</t>
  </si>
  <si>
    <t>-216781495</t>
  </si>
  <si>
    <t>https://podminky.urs.cz/item/CS_URS_2024_01/894812326</t>
  </si>
  <si>
    <t>894812333</t>
  </si>
  <si>
    <t>Revizní a čistící šachta z polypropylenu PP pro hladké trouby DN 600 roura šachtová korugovaná, světlé hloubky 3 000 mm</t>
  </si>
  <si>
    <t>220004182</t>
  </si>
  <si>
    <t>https://podminky.urs.cz/item/CS_URS_2024_01/894812333</t>
  </si>
  <si>
    <t>894812339</t>
  </si>
  <si>
    <t>Revizní a čistící šachta z polypropylenu PP pro hladké trouby DN 600 Příplatek k cenám 2331 - 2334 za uříznutí šachtové roury</t>
  </si>
  <si>
    <t>-1070972059</t>
  </si>
  <si>
    <t>https://podminky.urs.cz/item/CS_URS_2024_01/894812339</t>
  </si>
  <si>
    <t>894812376</t>
  </si>
  <si>
    <t>Revizní a čistící šachta z polypropylenu PP pro hladké trouby DN 600 poklop (mříž) litinový pro třídu zatížení D400 s betonovým prstencem</t>
  </si>
  <si>
    <t>1606800697</t>
  </si>
  <si>
    <t>https://podminky.urs.cz/item/CS_URS_2024_01/894812376</t>
  </si>
  <si>
    <t>899722112</t>
  </si>
  <si>
    <t>Krytí potrubí z plastů výstražnou fólií z PVC šířky přes 20 do 25 cm</t>
  </si>
  <si>
    <t>1728701151</t>
  </si>
  <si>
    <t>https://podminky.urs.cz/item/CS_URS_2024_01/899722112</t>
  </si>
  <si>
    <t>155</t>
  </si>
  <si>
    <t>2129021068</t>
  </si>
  <si>
    <t>01210300015</t>
  </si>
  <si>
    <t>Vytyčení stávajících inženýrských sítí</t>
  </si>
  <si>
    <t>soubor</t>
  </si>
  <si>
    <t>716574185</t>
  </si>
  <si>
    <t>-1811124293</t>
  </si>
  <si>
    <t>01543441</t>
  </si>
  <si>
    <t>Realizační dokumentace stavby</t>
  </si>
  <si>
    <t>-1989199399</t>
  </si>
  <si>
    <t>561433030</t>
  </si>
  <si>
    <t>SO 401 - Veřejné osvětlení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</si>
  <si>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</si>
  <si>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</si>
  <si>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</si>
  <si>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</si>
  <si>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VRN9 - Ostatní náklady</t>
  </si>
  <si>
    <t>131251100</t>
  </si>
  <si>
    <t>Hloubení nezapažených jam a zářezů strojně s urovnáním dna do předepsaného profilu a spádu v hornině třídy těžitelnosti I skupiny 3 do 20 m3</t>
  </si>
  <si>
    <t>-1556048782</t>
  </si>
  <si>
    <t>https://podminky.urs.cz/item/CS_URS_2024_01/131251100</t>
  </si>
  <si>
    <t>základ pro stožáry</t>
  </si>
  <si>
    <t>0,6*0,6*0,8*6</t>
  </si>
  <si>
    <t>306347416</t>
  </si>
  <si>
    <t>0,4*0,6*115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</si>
  <si>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</si>
  <si>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</si>
  <si>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904503764</t>
  </si>
  <si>
    <t>https://podminky.urs.cz/item/CS_URS_2024_01/162211311</t>
  </si>
  <si>
    <t>1,728+27,6</t>
  </si>
  <si>
    <t>-11,5</t>
  </si>
  <si>
    <t>1176538100</t>
  </si>
  <si>
    <t>-1889841262</t>
  </si>
  <si>
    <t>17,828*15</t>
  </si>
  <si>
    <t>2013960514</t>
  </si>
  <si>
    <t>1166085154</t>
  </si>
  <si>
    <t>17,828*1,8</t>
  </si>
  <si>
    <t>2050191195</t>
  </si>
  <si>
    <t>17,828</t>
  </si>
  <si>
    <t>174111101</t>
  </si>
  <si>
    <t>Zásyp sypaninou z jakékoliv horniny ručně s uložením výkopku ve vrstvách se zhutněním jam, šachet, rýh nebo kolem objektů v těchto vykopávkách</t>
  </si>
  <si>
    <t>776640470</t>
  </si>
  <si>
    <t>https://podminky.urs.cz/item/CS_URS_2024_01/174111101</t>
  </si>
  <si>
    <t>27,6-9,2</t>
  </si>
  <si>
    <t>-46*0,15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</si>
  <si>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</si>
  <si>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</si>
  <si>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-721792626</t>
  </si>
  <si>
    <t>https://podminky.urs.cz/item/CS_URS_2024_01/175111101</t>
  </si>
  <si>
    <t>115*0,2*0,4</t>
  </si>
  <si>
    <t>1418576008</t>
  </si>
  <si>
    <t>9,2*2 'Přepočtené koeficientem množství</t>
  </si>
  <si>
    <t>66979634</t>
  </si>
  <si>
    <t>115*0,4</t>
  </si>
  <si>
    <t>-1086125746</t>
  </si>
  <si>
    <t>46*0,02 'Přepočtené koeficientem množství</t>
  </si>
  <si>
    <t>944283555</t>
  </si>
  <si>
    <t>46*3</t>
  </si>
  <si>
    <t>645490124</t>
  </si>
  <si>
    <t>46*0,15*1,6</t>
  </si>
  <si>
    <t>-504023732</t>
  </si>
  <si>
    <t>741</t>
  </si>
  <si>
    <t>Elektroinstalace - silnoproud</t>
  </si>
  <si>
    <t>741130021</t>
  </si>
  <si>
    <t>Ukončení vodičů izolovaných s označením a zapojením na svorkovnici s otevřením a uzavřením krytu, průřezu žíly do 2,5 mm2</t>
  </si>
  <si>
    <t>714639358</t>
  </si>
  <si>
    <t>https://podminky.urs.cz/item/CS_URS_2024_01/741130021</t>
  </si>
  <si>
    <t>741130025</t>
  </si>
  <si>
    <t>Ukončení vodičů izolovaných s označením a zapojením na svorkovnici s otevřením a uzavřením krytu, průřezu žíly do 16 mm2</t>
  </si>
  <si>
    <t>1708117729</t>
  </si>
  <si>
    <t>https://podminky.urs.cz/item/CS_URS_2024_01/741130025</t>
  </si>
  <si>
    <t>998741101</t>
  </si>
  <si>
    <t>Přesun hmot pro silnoproud stanovený z hmotnosti přesunovaného materiálu vodorovná dopravní vzdálenost do 50 m základní v objektech výšky do 6 m</t>
  </si>
  <si>
    <t>1079812838</t>
  </si>
  <si>
    <t>https://podminky.urs.cz/item/CS_URS_2024_01/998741101</t>
  </si>
  <si>
    <t>Práce a dodávky M</t>
  </si>
  <si>
    <t>21-M</t>
  </si>
  <si>
    <t>Elektromontáže</t>
  </si>
  <si>
    <t>210202013</t>
  </si>
  <si>
    <t>Montáž svítidel výbojkových se zapojením vodičů průmyslových nebo venkovních na výložník</t>
  </si>
  <si>
    <t>-630687766</t>
  </si>
  <si>
    <t>https://podminky.urs.cz/item/CS_URS_2024_01/210202013</t>
  </si>
  <si>
    <t xml:space="preserve">nové </t>
  </si>
  <si>
    <t>Stávající - přesun</t>
  </si>
  <si>
    <t>M.01</t>
  </si>
  <si>
    <t>Svítidlo BELLATRIX 25W</t>
  </si>
  <si>
    <t>256</t>
  </si>
  <si>
    <t>-2031626613</t>
  </si>
  <si>
    <t>210204002</t>
  </si>
  <si>
    <t>Montáž stožárů osvětlení parkových ocelových</t>
  </si>
  <si>
    <t>-1909516957</t>
  </si>
  <si>
    <t>https://podminky.urs.cz/item/CS_URS_2024_01/210204002</t>
  </si>
  <si>
    <t>M.02</t>
  </si>
  <si>
    <t>Stožár K6-133/89/60, výška 7 m, včetně ochranné manžety</t>
  </si>
  <si>
    <t>-1597343125</t>
  </si>
  <si>
    <t>210204204</t>
  </si>
  <si>
    <t>Montáž elektrovýzbroje stožárů osvětlení 4 okruhy</t>
  </si>
  <si>
    <t>-1244021349</t>
  </si>
  <si>
    <t>https://podminky.urs.cz/item/CS_URS_2024_01/210204204</t>
  </si>
  <si>
    <t>M.03</t>
  </si>
  <si>
    <t>Svorkovnice IP54, 3-fázová</t>
  </si>
  <si>
    <t>2019946316</t>
  </si>
  <si>
    <t>210220022</t>
  </si>
  <si>
    <t>Montáž uzemňovacího vedení s upevněním, propojením a připojením pomocí svorek v zemi s izolací spojů vodičů FeZn drátem nebo lanem průměru do 10 mm v městské zástavbě</t>
  </si>
  <si>
    <t>-140995299</t>
  </si>
  <si>
    <t>https://podminky.urs.cz/item/CS_URS_2024_01/210220022</t>
  </si>
  <si>
    <t>35441073</t>
  </si>
  <si>
    <t>drát D 10mm FeZn</t>
  </si>
  <si>
    <t>128</t>
  </si>
  <si>
    <t>-1678980390</t>
  </si>
  <si>
    <t>35431000</t>
  </si>
  <si>
    <t>svorka uzemnění FeZn univerzální</t>
  </si>
  <si>
    <t>-110635285</t>
  </si>
  <si>
    <t>210800411</t>
  </si>
  <si>
    <t>Montáž izolovaných vodičů měděných do 1 kV bez ukončení uložených v trubkách nebo lištách zatažených plných nebo laněných s PVC pláštěm, bezhalogenových, ohniodolných (např. CY, CHAH-V) průřezu žíly 0,5 až 16 mm2</t>
  </si>
  <si>
    <t>1862197070</t>
  </si>
  <si>
    <t>https://podminky.urs.cz/item/CS_URS_2024_01/210800411</t>
  </si>
  <si>
    <t>115</t>
  </si>
  <si>
    <t>6*3</t>
  </si>
  <si>
    <t>M.07</t>
  </si>
  <si>
    <t>Silový kabel pevný CYKY-J 4 X 10</t>
  </si>
  <si>
    <t>992962817</t>
  </si>
  <si>
    <t>115*1,1</t>
  </si>
  <si>
    <t>M.06</t>
  </si>
  <si>
    <t>Silový kabel CYKY-J 3 x 1,5</t>
  </si>
  <si>
    <t>1258945847</t>
  </si>
  <si>
    <t>18*1,1</t>
  </si>
  <si>
    <t>218202016</t>
  </si>
  <si>
    <t>Demontáž svítidel výbojkových s odpojením vodičů průmyslových nebo venkovních ze sloupku parkového</t>
  </si>
  <si>
    <t>-619725910</t>
  </si>
  <si>
    <t>https://podminky.urs.cz/item/CS_URS_2024_01/218202016</t>
  </si>
  <si>
    <t xml:space="preserve">přesun stávajících </t>
  </si>
  <si>
    <t>218204002</t>
  </si>
  <si>
    <t>Demontáž stožárů osvětlení parkových ocelových</t>
  </si>
  <si>
    <t>-512417905</t>
  </si>
  <si>
    <t>https://podminky.urs.cz/item/CS_URS_2024_01/218204002</t>
  </si>
  <si>
    <t>218204122</t>
  </si>
  <si>
    <t>Demontáž patic stožárů osvětlení betonových</t>
  </si>
  <si>
    <t>-136532495</t>
  </si>
  <si>
    <t>https://podminky.urs.cz/item/CS_URS_2024_01/218204122</t>
  </si>
  <si>
    <t>218204204</t>
  </si>
  <si>
    <t>Demontáž elektrovýzbroje stožárů osvětlení 4 okruhy</t>
  </si>
  <si>
    <t>1753812513</t>
  </si>
  <si>
    <t>https://podminky.urs.cz/item/CS_URS_2024_01/218204204</t>
  </si>
  <si>
    <t>R4512</t>
  </si>
  <si>
    <t>M+D Ukončovací hlava smršťovací</t>
  </si>
  <si>
    <t>924727696</t>
  </si>
  <si>
    <t>46-M</t>
  </si>
  <si>
    <t>Zemní práce při extr.mont.pracích</t>
  </si>
  <si>
    <t>460080014</t>
  </si>
  <si>
    <t>Základové konstrukce základ bez bednění do rostlé zeminy z monolitického betonu tř. C 16/20</t>
  </si>
  <si>
    <t>-1283510870</t>
  </si>
  <si>
    <t>https://podminky.urs.cz/item/CS_URS_2024_01/460080014</t>
  </si>
  <si>
    <t>Beton - základy pro sloupy</t>
  </si>
  <si>
    <t>chráničky</t>
  </si>
  <si>
    <t>5*0,2*0,5</t>
  </si>
  <si>
    <t>460510054</t>
  </si>
  <si>
    <t>Osazení kabelových prostupů včetně utěsnění a spárování z trub plastových do rýhy, bez výkopových prací bez obsypu, vnitřního průměru do 10 cm</t>
  </si>
  <si>
    <t>948462228</t>
  </si>
  <si>
    <t>https://podminky.urs.cz/item/CS_URS_2024_01/460510054</t>
  </si>
  <si>
    <t>115+5</t>
  </si>
  <si>
    <t>484513</t>
  </si>
  <si>
    <t>Chránička do země dvouplášťová Kopos KF 090110</t>
  </si>
  <si>
    <t>1448633461</t>
  </si>
  <si>
    <t>5*1,05</t>
  </si>
  <si>
    <t>484563</t>
  </si>
  <si>
    <t>Chránička do země dvouplášťová Kopos KF 090050</t>
  </si>
  <si>
    <t>-1768716549</t>
  </si>
  <si>
    <t>115*1,05</t>
  </si>
  <si>
    <t>460671113</t>
  </si>
  <si>
    <t>Výstražné prvky pro krytí kabelů včetně vyrovnání povrchu rýhy, rozvinutí a uložení fólie, šířky přes 25 do 35 cm</t>
  </si>
  <si>
    <t>1128999724</t>
  </si>
  <si>
    <t>https://podminky.urs.cz/item/CS_URS_2024_01/460671113</t>
  </si>
  <si>
    <t>R46151</t>
  </si>
  <si>
    <t>M+D Potrubí KG 200, k osazení stožáru</t>
  </si>
  <si>
    <t>830621355</t>
  </si>
  <si>
    <t>269196124</t>
  </si>
  <si>
    <t>012103000</t>
  </si>
  <si>
    <t>Geodetické práce před výstavbou</t>
  </si>
  <si>
    <t>-155888608</t>
  </si>
  <si>
    <t>-1795358425</t>
  </si>
  <si>
    <t>572067276</t>
  </si>
  <si>
    <t>-718056157</t>
  </si>
  <si>
    <t>VRN9</t>
  </si>
  <si>
    <t>Ostatní náklady</t>
  </si>
  <si>
    <t>090001000.1</t>
  </si>
  <si>
    <t>Posudky, 8x měření intenzity elektrického osvětlení po dokončení VO a předložení protokolu o měření, 1x výchozí řevize pro VO</t>
  </si>
  <si>
    <t>1872734575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</si>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</sst>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2101103" TargetMode="External" /><Relationship Id="rId2" Type="http://schemas.openxmlformats.org/officeDocument/2006/relationships/hyperlink" Target="https://podminky.urs.cz/item/CS_URS_2024_01/112101121" TargetMode="External" /><Relationship Id="rId3" Type="http://schemas.openxmlformats.org/officeDocument/2006/relationships/hyperlink" Target="https://podminky.urs.cz/item/CS_URS_2024_01/112251101" TargetMode="External" /><Relationship Id="rId4" Type="http://schemas.openxmlformats.org/officeDocument/2006/relationships/hyperlink" Target="https://podminky.urs.cz/item/CS_URS_2024_01/112251103" TargetMode="External" /><Relationship Id="rId5" Type="http://schemas.openxmlformats.org/officeDocument/2006/relationships/hyperlink" Target="https://podminky.urs.cz/item/CS_URS_2024_01/113106123" TargetMode="External" /><Relationship Id="rId6" Type="http://schemas.openxmlformats.org/officeDocument/2006/relationships/hyperlink" Target="https://podminky.urs.cz/item/CS_URS_2024_01/113106171" TargetMode="External" /><Relationship Id="rId7" Type="http://schemas.openxmlformats.org/officeDocument/2006/relationships/hyperlink" Target="https://podminky.urs.cz/item/CS_URS_2024_01/113106241" TargetMode="External" /><Relationship Id="rId8" Type="http://schemas.openxmlformats.org/officeDocument/2006/relationships/hyperlink" Target="https://podminky.urs.cz/item/CS_URS_2024_01/113107162" TargetMode="External" /><Relationship Id="rId9" Type="http://schemas.openxmlformats.org/officeDocument/2006/relationships/hyperlink" Target="https://podminky.urs.cz/item/CS_URS_2024_01/113107163" TargetMode="External" /><Relationship Id="rId10" Type="http://schemas.openxmlformats.org/officeDocument/2006/relationships/hyperlink" Target="https://podminky.urs.cz/item/CS_URS_2024_01/113107223" TargetMode="External" /><Relationship Id="rId11" Type="http://schemas.openxmlformats.org/officeDocument/2006/relationships/hyperlink" Target="https://podminky.urs.cz/item/CS_URS_2024_01/113107242" TargetMode="External" /><Relationship Id="rId12" Type="http://schemas.openxmlformats.org/officeDocument/2006/relationships/hyperlink" Target="https://podminky.urs.cz/item/CS_URS_2024_01/113107337" TargetMode="External" /><Relationship Id="rId13" Type="http://schemas.openxmlformats.org/officeDocument/2006/relationships/hyperlink" Target="https://podminky.urs.cz/item/CS_URS_2024_01/113154112" TargetMode="External" /><Relationship Id="rId14" Type="http://schemas.openxmlformats.org/officeDocument/2006/relationships/hyperlink" Target="https://podminky.urs.cz/item/CS_URS_2024_01/113201112" TargetMode="External" /><Relationship Id="rId15" Type="http://schemas.openxmlformats.org/officeDocument/2006/relationships/hyperlink" Target="https://podminky.urs.cz/item/CS_URS_2024_01/121151123" TargetMode="External" /><Relationship Id="rId16" Type="http://schemas.openxmlformats.org/officeDocument/2006/relationships/hyperlink" Target="https://podminky.urs.cz/item/CS_URS_2024_01/122252206" TargetMode="External" /><Relationship Id="rId17" Type="http://schemas.openxmlformats.org/officeDocument/2006/relationships/hyperlink" Target="https://podminky.urs.cz/item/CS_URS_2024_01/131213701" TargetMode="External" /><Relationship Id="rId18" Type="http://schemas.openxmlformats.org/officeDocument/2006/relationships/hyperlink" Target="https://podminky.urs.cz/item/CS_URS_2024_01/132251102" TargetMode="External" /><Relationship Id="rId19" Type="http://schemas.openxmlformats.org/officeDocument/2006/relationships/hyperlink" Target="https://podminky.urs.cz/item/CS_URS_2024_01/162751117" TargetMode="External" /><Relationship Id="rId20" Type="http://schemas.openxmlformats.org/officeDocument/2006/relationships/hyperlink" Target="https://podminky.urs.cz/item/CS_URS_2024_01/162751119" TargetMode="External" /><Relationship Id="rId21" Type="http://schemas.openxmlformats.org/officeDocument/2006/relationships/hyperlink" Target="https://podminky.urs.cz/item/CS_URS_2024_01/167151111" TargetMode="External" /><Relationship Id="rId22" Type="http://schemas.openxmlformats.org/officeDocument/2006/relationships/hyperlink" Target="https://podminky.urs.cz/item/CS_URS_2024_01/171111105" TargetMode="External" /><Relationship Id="rId23" Type="http://schemas.openxmlformats.org/officeDocument/2006/relationships/hyperlink" Target="https://podminky.urs.cz/item/CS_URS_2024_01/171151112" TargetMode="External" /><Relationship Id="rId24" Type="http://schemas.openxmlformats.org/officeDocument/2006/relationships/hyperlink" Target="https://podminky.urs.cz/item/CS_URS_2024_01/171201231" TargetMode="External" /><Relationship Id="rId25" Type="http://schemas.openxmlformats.org/officeDocument/2006/relationships/hyperlink" Target="https://podminky.urs.cz/item/CS_URS_2024_01/171251201" TargetMode="External" /><Relationship Id="rId26" Type="http://schemas.openxmlformats.org/officeDocument/2006/relationships/hyperlink" Target="https://podminky.urs.cz/item/CS_URS_2024_01/174211101" TargetMode="External" /><Relationship Id="rId27" Type="http://schemas.openxmlformats.org/officeDocument/2006/relationships/hyperlink" Target="https://podminky.urs.cz/item/CS_URS_2024_01/181152302" TargetMode="External" /><Relationship Id="rId28" Type="http://schemas.openxmlformats.org/officeDocument/2006/relationships/hyperlink" Target="https://podminky.urs.cz/item/CS_URS_2024_01/181411131" TargetMode="External" /><Relationship Id="rId29" Type="http://schemas.openxmlformats.org/officeDocument/2006/relationships/hyperlink" Target="https://podminky.urs.cz/item/CS_URS_2024_01/182151111" TargetMode="External" /><Relationship Id="rId30" Type="http://schemas.openxmlformats.org/officeDocument/2006/relationships/hyperlink" Target="https://podminky.urs.cz/item/CS_URS_2024_01/182303111" TargetMode="External" /><Relationship Id="rId31" Type="http://schemas.openxmlformats.org/officeDocument/2006/relationships/hyperlink" Target="https://podminky.urs.cz/item/CS_URS_2024_01/212752102" TargetMode="External" /><Relationship Id="rId32" Type="http://schemas.openxmlformats.org/officeDocument/2006/relationships/hyperlink" Target="https://podminky.urs.cz/item/CS_URS_2024_01/452112122" TargetMode="External" /><Relationship Id="rId33" Type="http://schemas.openxmlformats.org/officeDocument/2006/relationships/hyperlink" Target="https://podminky.urs.cz/item/CS_URS_2024_01/564730001" TargetMode="External" /><Relationship Id="rId34" Type="http://schemas.openxmlformats.org/officeDocument/2006/relationships/hyperlink" Target="https://podminky.urs.cz/item/CS_URS_2024_01/564851111" TargetMode="External" /><Relationship Id="rId35" Type="http://schemas.openxmlformats.org/officeDocument/2006/relationships/hyperlink" Target="https://podminky.urs.cz/item/CS_URS_2024_01/564861011" TargetMode="External" /><Relationship Id="rId36" Type="http://schemas.openxmlformats.org/officeDocument/2006/relationships/hyperlink" Target="https://podminky.urs.cz/item/CS_URS_2024_01/564861111" TargetMode="External" /><Relationship Id="rId37" Type="http://schemas.openxmlformats.org/officeDocument/2006/relationships/hyperlink" Target="https://podminky.urs.cz/item/CS_URS_2024_01/573191111" TargetMode="External" /><Relationship Id="rId38" Type="http://schemas.openxmlformats.org/officeDocument/2006/relationships/hyperlink" Target="https://podminky.urs.cz/item/CS_URS_2024_01/573231106" TargetMode="External" /><Relationship Id="rId39" Type="http://schemas.openxmlformats.org/officeDocument/2006/relationships/hyperlink" Target="https://podminky.urs.cz/item/CS_URS_2024_01/577134031" TargetMode="External" /><Relationship Id="rId40" Type="http://schemas.openxmlformats.org/officeDocument/2006/relationships/hyperlink" Target="https://podminky.urs.cz/item/CS_URS_2024_01/596211112" TargetMode="External" /><Relationship Id="rId41" Type="http://schemas.openxmlformats.org/officeDocument/2006/relationships/hyperlink" Target="https://podminky.urs.cz/item/CS_URS_2024_01/596212213" TargetMode="External" /><Relationship Id="rId42" Type="http://schemas.openxmlformats.org/officeDocument/2006/relationships/hyperlink" Target="https://podminky.urs.cz/item/CS_URS_2024_01/890411811" TargetMode="External" /><Relationship Id="rId43" Type="http://schemas.openxmlformats.org/officeDocument/2006/relationships/hyperlink" Target="https://podminky.urs.cz/item/CS_URS_2024_01/895941323" TargetMode="External" /><Relationship Id="rId44" Type="http://schemas.openxmlformats.org/officeDocument/2006/relationships/hyperlink" Target="https://podminky.urs.cz/item/CS_URS_2024_01/895941341" TargetMode="External" /><Relationship Id="rId45" Type="http://schemas.openxmlformats.org/officeDocument/2006/relationships/hyperlink" Target="https://podminky.urs.cz/item/CS_URS_2024_01/895941351" TargetMode="External" /><Relationship Id="rId46" Type="http://schemas.openxmlformats.org/officeDocument/2006/relationships/hyperlink" Target="https://podminky.urs.cz/item/CS_URS_2024_01/895941362" TargetMode="External" /><Relationship Id="rId47" Type="http://schemas.openxmlformats.org/officeDocument/2006/relationships/hyperlink" Target="https://podminky.urs.cz/item/CS_URS_2024_01/914111111" TargetMode="External" /><Relationship Id="rId48" Type="http://schemas.openxmlformats.org/officeDocument/2006/relationships/hyperlink" Target="https://podminky.urs.cz/item/CS_URS_2024_01/914511111" TargetMode="External" /><Relationship Id="rId49" Type="http://schemas.openxmlformats.org/officeDocument/2006/relationships/hyperlink" Target="https://podminky.urs.cz/item/CS_URS_2024_01/915211112" TargetMode="External" /><Relationship Id="rId50" Type="http://schemas.openxmlformats.org/officeDocument/2006/relationships/hyperlink" Target="https://podminky.urs.cz/item/CS_URS_2024_01/915221112" TargetMode="External" /><Relationship Id="rId51" Type="http://schemas.openxmlformats.org/officeDocument/2006/relationships/hyperlink" Target="https://podminky.urs.cz/item/CS_URS_2024_01/915221122" TargetMode="External" /><Relationship Id="rId52" Type="http://schemas.openxmlformats.org/officeDocument/2006/relationships/hyperlink" Target="https://podminky.urs.cz/item/CS_URS_2024_01/915231112" TargetMode="External" /><Relationship Id="rId53" Type="http://schemas.openxmlformats.org/officeDocument/2006/relationships/hyperlink" Target="https://podminky.urs.cz/item/CS_URS_2024_01/915611111" TargetMode="External" /><Relationship Id="rId54" Type="http://schemas.openxmlformats.org/officeDocument/2006/relationships/hyperlink" Target="https://podminky.urs.cz/item/CS_URS_2024_01/915621111" TargetMode="External" /><Relationship Id="rId55" Type="http://schemas.openxmlformats.org/officeDocument/2006/relationships/hyperlink" Target="https://podminky.urs.cz/item/CS_URS_2024_01/916131213" TargetMode="External" /><Relationship Id="rId56" Type="http://schemas.openxmlformats.org/officeDocument/2006/relationships/hyperlink" Target="https://podminky.urs.cz/item/CS_URS_2024_01/916231213" TargetMode="External" /><Relationship Id="rId57" Type="http://schemas.openxmlformats.org/officeDocument/2006/relationships/hyperlink" Target="https://podminky.urs.cz/item/CS_URS_2024_01/919122132" TargetMode="External" /><Relationship Id="rId58" Type="http://schemas.openxmlformats.org/officeDocument/2006/relationships/hyperlink" Target="https://podminky.urs.cz/item/CS_URS_2024_01/919735111" TargetMode="External" /><Relationship Id="rId59" Type="http://schemas.openxmlformats.org/officeDocument/2006/relationships/hyperlink" Target="https://podminky.urs.cz/item/CS_URS_2024_01/961044111" TargetMode="External" /><Relationship Id="rId60" Type="http://schemas.openxmlformats.org/officeDocument/2006/relationships/hyperlink" Target="https://podminky.urs.cz/item/CS_URS_2024_01/962032112" TargetMode="External" /><Relationship Id="rId61" Type="http://schemas.openxmlformats.org/officeDocument/2006/relationships/hyperlink" Target="https://podminky.urs.cz/item/CS_URS_2024_01/966071822" TargetMode="External" /><Relationship Id="rId62" Type="http://schemas.openxmlformats.org/officeDocument/2006/relationships/hyperlink" Target="https://podminky.urs.cz/item/CS_URS_2024_01/966006132" TargetMode="External" /><Relationship Id="rId63" Type="http://schemas.openxmlformats.org/officeDocument/2006/relationships/hyperlink" Target="https://podminky.urs.cz/item/CS_URS_2024_01/966071711" TargetMode="External" /><Relationship Id="rId64" Type="http://schemas.openxmlformats.org/officeDocument/2006/relationships/hyperlink" Target="https://podminky.urs.cz/item/CS_URS_2024_01/997221551" TargetMode="External" /><Relationship Id="rId65" Type="http://schemas.openxmlformats.org/officeDocument/2006/relationships/hyperlink" Target="https://podminky.urs.cz/item/CS_URS_2024_01/997221559" TargetMode="External" /><Relationship Id="rId66" Type="http://schemas.openxmlformats.org/officeDocument/2006/relationships/hyperlink" Target="https://podminky.urs.cz/item/CS_URS_2024_01/997221611" TargetMode="External" /><Relationship Id="rId67" Type="http://schemas.openxmlformats.org/officeDocument/2006/relationships/hyperlink" Target="https://podminky.urs.cz/item/CS_URS_2024_01/997221861" TargetMode="External" /><Relationship Id="rId68" Type="http://schemas.openxmlformats.org/officeDocument/2006/relationships/hyperlink" Target="https://podminky.urs.cz/item/CS_URS_2024_01/997221873" TargetMode="External" /><Relationship Id="rId69" Type="http://schemas.openxmlformats.org/officeDocument/2006/relationships/hyperlink" Target="https://podminky.urs.cz/item/CS_URS_2024_01/997221875" TargetMode="External" /><Relationship Id="rId70" Type="http://schemas.openxmlformats.org/officeDocument/2006/relationships/hyperlink" Target="https://podminky.urs.cz/item/CS_URS_2024_01/997013603" TargetMode="External" /><Relationship Id="rId71" Type="http://schemas.openxmlformats.org/officeDocument/2006/relationships/hyperlink" Target="https://podminky.urs.cz/item/CS_URS_2024_01/998225111" TargetMode="External" /><Relationship Id="rId72" Type="http://schemas.openxmlformats.org/officeDocument/2006/relationships/hyperlink" Target="https://podminky.urs.cz/item/CS_URS_2024_01/711161273" TargetMode="External" /><Relationship Id="rId73" Type="http://schemas.openxmlformats.org/officeDocument/2006/relationships/hyperlink" Target="https://podminky.urs.cz/item/CS_URS_2024_01/998711101" TargetMode="External" /><Relationship Id="rId74" Type="http://schemas.openxmlformats.org/officeDocument/2006/relationships/hyperlink" Target="https://podminky.urs.cz/item/CS_URS_2024_01/721242106" TargetMode="External" /><Relationship Id="rId75" Type="http://schemas.openxmlformats.org/officeDocument/2006/relationships/hyperlink" Target="https://podminky.urs.cz/item/CS_URS_2024_01/998721101" TargetMode="External" /><Relationship Id="rId76" Type="http://schemas.openxmlformats.org/officeDocument/2006/relationships/hyperlink" Target="https://podminky.urs.cz/item/CS_URS_2024_01/HZS1292" TargetMode="External" /><Relationship Id="rId7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2" TargetMode="External" /><Relationship Id="rId2" Type="http://schemas.openxmlformats.org/officeDocument/2006/relationships/hyperlink" Target="https://podminky.urs.cz/item/CS_URS_2024_01/132254104" TargetMode="External" /><Relationship Id="rId3" Type="http://schemas.openxmlformats.org/officeDocument/2006/relationships/hyperlink" Target="https://podminky.urs.cz/item/CS_URS_2024_01/151811131" TargetMode="External" /><Relationship Id="rId4" Type="http://schemas.openxmlformats.org/officeDocument/2006/relationships/hyperlink" Target="https://podminky.urs.cz/item/CS_URS_2024_01/1518112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67151101" TargetMode="External" /><Relationship Id="rId8" Type="http://schemas.openxmlformats.org/officeDocument/2006/relationships/hyperlink" Target="https://podminky.urs.cz/item/CS_URS_2024_01/17120123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74101101" TargetMode="External" /><Relationship Id="rId11" Type="http://schemas.openxmlformats.org/officeDocument/2006/relationships/hyperlink" Target="https://podminky.urs.cz/item/CS_URS_2024_01/175151101" TargetMode="External" /><Relationship Id="rId12" Type="http://schemas.openxmlformats.org/officeDocument/2006/relationships/hyperlink" Target="https://podminky.urs.cz/item/CS_URS_2024_01/451572111" TargetMode="External" /><Relationship Id="rId13" Type="http://schemas.openxmlformats.org/officeDocument/2006/relationships/hyperlink" Target="https://podminky.urs.cz/item/CS_URS_2024_01/871313122" TargetMode="External" /><Relationship Id="rId14" Type="http://schemas.openxmlformats.org/officeDocument/2006/relationships/hyperlink" Target="https://podminky.urs.cz/item/CS_URS_2024_01/871353122" TargetMode="External" /><Relationship Id="rId15" Type="http://schemas.openxmlformats.org/officeDocument/2006/relationships/hyperlink" Target="https://podminky.urs.cz/item/CS_URS_2024_01/877310310" TargetMode="External" /><Relationship Id="rId16" Type="http://schemas.openxmlformats.org/officeDocument/2006/relationships/hyperlink" Target="https://podminky.urs.cz/item/CS_URS_2024_01/877350310" TargetMode="External" /><Relationship Id="rId17" Type="http://schemas.openxmlformats.org/officeDocument/2006/relationships/hyperlink" Target="https://podminky.urs.cz/item/CS_URS_2024_01/892351111" TargetMode="External" /><Relationship Id="rId18" Type="http://schemas.openxmlformats.org/officeDocument/2006/relationships/hyperlink" Target="https://podminky.urs.cz/item/CS_URS_2024_01/894812326" TargetMode="External" /><Relationship Id="rId19" Type="http://schemas.openxmlformats.org/officeDocument/2006/relationships/hyperlink" Target="https://podminky.urs.cz/item/CS_URS_2024_01/894812333" TargetMode="External" /><Relationship Id="rId20" Type="http://schemas.openxmlformats.org/officeDocument/2006/relationships/hyperlink" Target="https://podminky.urs.cz/item/CS_URS_2024_01/894812339" TargetMode="External" /><Relationship Id="rId21" Type="http://schemas.openxmlformats.org/officeDocument/2006/relationships/hyperlink" Target="https://podminky.urs.cz/item/CS_URS_2024_01/894812376" TargetMode="External" /><Relationship Id="rId22" Type="http://schemas.openxmlformats.org/officeDocument/2006/relationships/hyperlink" Target="https://podminky.urs.cz/item/CS_URS_2024_01/899722112" TargetMode="External" /><Relationship Id="rId23" Type="http://schemas.openxmlformats.org/officeDocument/2006/relationships/hyperlink" Target="https://podminky.urs.cz/item/CS_URS_2024_01/998225111" TargetMode="External" /><Relationship Id="rId24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0" TargetMode="External" /><Relationship Id="rId2" Type="http://schemas.openxmlformats.org/officeDocument/2006/relationships/hyperlink" Target="https://podminky.urs.cz/item/CS_URS_2024_01/132251102" TargetMode="External" /><Relationship Id="rId3" Type="http://schemas.openxmlformats.org/officeDocument/2006/relationships/hyperlink" Target="https://podminky.urs.cz/item/CS_URS_2024_01/162211311" TargetMode="External" /><Relationship Id="rId4" Type="http://schemas.openxmlformats.org/officeDocument/2006/relationships/hyperlink" Target="https://podminky.urs.cz/item/CS_URS_2024_01/162751117" TargetMode="External" /><Relationship Id="rId5" Type="http://schemas.openxmlformats.org/officeDocument/2006/relationships/hyperlink" Target="https://podminky.urs.cz/item/CS_URS_2024_01/162751119" TargetMode="External" /><Relationship Id="rId6" Type="http://schemas.openxmlformats.org/officeDocument/2006/relationships/hyperlink" Target="https://podminky.urs.cz/item/CS_URS_2024_01/167151101" TargetMode="External" /><Relationship Id="rId7" Type="http://schemas.openxmlformats.org/officeDocument/2006/relationships/hyperlink" Target="https://podminky.urs.cz/item/CS_URS_2024_01/171201231" TargetMode="External" /><Relationship Id="rId8" Type="http://schemas.openxmlformats.org/officeDocument/2006/relationships/hyperlink" Target="https://podminky.urs.cz/item/CS_URS_2024_01/171251201" TargetMode="External" /><Relationship Id="rId9" Type="http://schemas.openxmlformats.org/officeDocument/2006/relationships/hyperlink" Target="https://podminky.urs.cz/item/CS_URS_2024_01/174111101" TargetMode="External" /><Relationship Id="rId10" Type="http://schemas.openxmlformats.org/officeDocument/2006/relationships/hyperlink" Target="https://podminky.urs.cz/item/CS_URS_2024_01/175111101" TargetMode="External" /><Relationship Id="rId11" Type="http://schemas.openxmlformats.org/officeDocument/2006/relationships/hyperlink" Target="https://podminky.urs.cz/item/CS_URS_2024_01/181411131" TargetMode="External" /><Relationship Id="rId12" Type="http://schemas.openxmlformats.org/officeDocument/2006/relationships/hyperlink" Target="https://podminky.urs.cz/item/CS_URS_2024_01/182303111" TargetMode="External" /><Relationship Id="rId13" Type="http://schemas.openxmlformats.org/officeDocument/2006/relationships/hyperlink" Target="https://podminky.urs.cz/item/CS_URS_2024_01/998225111" TargetMode="External" /><Relationship Id="rId14" Type="http://schemas.openxmlformats.org/officeDocument/2006/relationships/hyperlink" Target="https://podminky.urs.cz/item/CS_URS_2024_01/741130021" TargetMode="External" /><Relationship Id="rId15" Type="http://schemas.openxmlformats.org/officeDocument/2006/relationships/hyperlink" Target="https://podminky.urs.cz/item/CS_URS_2024_01/741130025" TargetMode="External" /><Relationship Id="rId16" Type="http://schemas.openxmlformats.org/officeDocument/2006/relationships/hyperlink" Target="https://podminky.urs.cz/item/CS_URS_2024_01/998741101" TargetMode="External" /><Relationship Id="rId17" Type="http://schemas.openxmlformats.org/officeDocument/2006/relationships/hyperlink" Target="https://podminky.urs.cz/item/CS_URS_2024_01/210202013" TargetMode="External" /><Relationship Id="rId18" Type="http://schemas.openxmlformats.org/officeDocument/2006/relationships/hyperlink" Target="https://podminky.urs.cz/item/CS_URS_2024_01/210204002" TargetMode="External" /><Relationship Id="rId19" Type="http://schemas.openxmlformats.org/officeDocument/2006/relationships/hyperlink" Target="https://podminky.urs.cz/item/CS_URS_2024_01/210204204" TargetMode="External" /><Relationship Id="rId20" Type="http://schemas.openxmlformats.org/officeDocument/2006/relationships/hyperlink" Target="https://podminky.urs.cz/item/CS_URS_2024_01/210220022" TargetMode="External" /><Relationship Id="rId21" Type="http://schemas.openxmlformats.org/officeDocument/2006/relationships/hyperlink" Target="https://podminky.urs.cz/item/CS_URS_2024_01/210800411" TargetMode="External" /><Relationship Id="rId22" Type="http://schemas.openxmlformats.org/officeDocument/2006/relationships/hyperlink" Target="https://podminky.urs.cz/item/CS_URS_2024_01/218202016" TargetMode="External" /><Relationship Id="rId23" Type="http://schemas.openxmlformats.org/officeDocument/2006/relationships/hyperlink" Target="https://podminky.urs.cz/item/CS_URS_2024_01/218204002" TargetMode="External" /><Relationship Id="rId24" Type="http://schemas.openxmlformats.org/officeDocument/2006/relationships/hyperlink" Target="https://podminky.urs.cz/item/CS_URS_2024_01/218204122" TargetMode="External" /><Relationship Id="rId25" Type="http://schemas.openxmlformats.org/officeDocument/2006/relationships/hyperlink" Target="https://podminky.urs.cz/item/CS_URS_2024_01/218204204" TargetMode="External" /><Relationship Id="rId26" Type="http://schemas.openxmlformats.org/officeDocument/2006/relationships/hyperlink" Target="https://podminky.urs.cz/item/CS_URS_2024_01/460080014" TargetMode="External" /><Relationship Id="rId27" Type="http://schemas.openxmlformats.org/officeDocument/2006/relationships/hyperlink" Target="https://podminky.urs.cz/item/CS_URS_2024_01/460510054" TargetMode="External" /><Relationship Id="rId28" Type="http://schemas.openxmlformats.org/officeDocument/2006/relationships/hyperlink" Target="https://podminky.urs.cz/item/CS_URS_2024_01/460671113" TargetMode="External" /><Relationship Id="rId29" Type="http://schemas.openxmlformats.org/officeDocument/2006/relationships/hyperlink" Target="https://podminky.urs.cz/item/CS_URS_2024_01/HZS1292" TargetMode="External" /><Relationship Id="rId3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PFP_46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Tuchlovice, rekonstrukce MK na pozemku 774/1 a 779/1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Tuchlovice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27. 6. 2024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Tuchlovice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PFProjekt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Jaroslav Kudláček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101 - Komunikace a zpe...'!J30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101 - Komunikace a zpe...'!P96</f>
        <v>0</v>
      </c>
      <c r="AV55" s="122">
        <f>'SO 101 - Komunikace a zpe...'!J33</f>
        <v>0</v>
      </c>
      <c r="AW55" s="122">
        <f>'SO 101 - Komunikace a zpe...'!J34</f>
        <v>0</v>
      </c>
      <c r="AX55" s="122">
        <f>'SO 101 - Komunikace a zpe...'!J35</f>
        <v>0</v>
      </c>
      <c r="AY55" s="122">
        <f>'SO 101 - Komunikace a zpe...'!J36</f>
        <v>0</v>
      </c>
      <c r="AZ55" s="122">
        <f>'SO 101 - Komunikace a zpe...'!F33</f>
        <v>0</v>
      </c>
      <c r="BA55" s="122">
        <f>'SO 101 - Komunikace a zpe...'!F34</f>
        <v>0</v>
      </c>
      <c r="BB55" s="122">
        <f>'SO 101 - Komunikace a zpe...'!F35</f>
        <v>0</v>
      </c>
      <c r="BC55" s="122">
        <f>'SO 101 - Komunikace a zpe...'!F36</f>
        <v>0</v>
      </c>
      <c r="BD55" s="124">
        <f>'SO 101 - Komunikace a zpe...'!F37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301 - Dešťová kanalizace'!J30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'SO 301 - Dešťová kanalizace'!P87</f>
        <v>0</v>
      </c>
      <c r="AV56" s="122">
        <f>'SO 301 - Dešťová kanalizace'!J33</f>
        <v>0</v>
      </c>
      <c r="AW56" s="122">
        <f>'SO 301 - Dešťová kanalizace'!J34</f>
        <v>0</v>
      </c>
      <c r="AX56" s="122">
        <f>'SO 301 - Dešťová kanalizace'!J35</f>
        <v>0</v>
      </c>
      <c r="AY56" s="122">
        <f>'SO 301 - Dešťová kanalizace'!J36</f>
        <v>0</v>
      </c>
      <c r="AZ56" s="122">
        <f>'SO 301 - Dešťová kanalizace'!F33</f>
        <v>0</v>
      </c>
      <c r="BA56" s="122">
        <f>'SO 301 - Dešťová kanalizace'!F34</f>
        <v>0</v>
      </c>
      <c r="BB56" s="122">
        <f>'SO 301 - Dešťová kanalizace'!F35</f>
        <v>0</v>
      </c>
      <c r="BC56" s="122">
        <f>'SO 301 - Dešťová kanalizace'!F36</f>
        <v>0</v>
      </c>
      <c r="BD56" s="124">
        <f>'SO 301 - Dešťová kanalizace'!F37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401 - Veřejné osvětlení'!J30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6">
        <v>0</v>
      </c>
      <c r="AT57" s="127">
        <f>ROUND(SUM(AV57:AW57),2)</f>
        <v>0</v>
      </c>
      <c r="AU57" s="128">
        <f>'SO 401 - Veřejné osvětlení'!P92</f>
        <v>0</v>
      </c>
      <c r="AV57" s="127">
        <f>'SO 401 - Veřejné osvětlení'!J33</f>
        <v>0</v>
      </c>
      <c r="AW57" s="127">
        <f>'SO 401 - Veřejné osvětlení'!J34</f>
        <v>0</v>
      </c>
      <c r="AX57" s="127">
        <f>'SO 401 - Veřejné osvětlení'!J35</f>
        <v>0</v>
      </c>
      <c r="AY57" s="127">
        <f>'SO 401 - Veřejné osvětlení'!J36</f>
        <v>0</v>
      </c>
      <c r="AZ57" s="127">
        <f>'SO 401 - Veřejné osvětlení'!F33</f>
        <v>0</v>
      </c>
      <c r="BA57" s="127">
        <f>'SO 401 - Veřejné osvětlení'!F34</f>
        <v>0</v>
      </c>
      <c r="BB57" s="127">
        <f>'SO 401 - Veřejné osvětlení'!F35</f>
        <v>0</v>
      </c>
      <c r="BC57" s="127">
        <f>'SO 401 - Veřejné osvětlení'!F36</f>
        <v>0</v>
      </c>
      <c r="BD57" s="129">
        <f>'SO 401 - Veřejné osvětlení'!F37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3FrVspUUMQdKYSSsva6rgnkPJaFEDySKdcrrC0dfsggEMbWXf8cRxO1xM4GGWP/GJfAHc/yP5ycuK1e1u6JGEw==" hashValue="CDGLDjPzJXZ1rDVOaKV17l783v1Gu1A9yysXglCP7zL06THW7okfSLrNye/zXW42dS1eiGF4izeQeaFtVGj52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101 - Komunikace a zpe...'!C2" display="/"/>
    <hyperlink ref="A56" location="'SO 301 - Dešťová kanalizace'!C2" display="/"/>
    <hyperlink ref="A57" location="'SO 401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Tuchlovice, rekonstrukce MK na pozemku 774/1 a 779/1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ROUND((SUM(BE96:BE466)),  2)</f>
        <v>0</v>
      </c>
      <c r="G33" s="40"/>
      <c r="H33" s="40"/>
      <c r="I33" s="150">
        <v>0.20999999999999999</v>
      </c>
      <c r="J33" s="149">
        <f>ROUND(((SUM(BE96:BE466))*I33),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ROUND((SUM(BF96:BF466)),  2)</f>
        <v>0</v>
      </c>
      <c r="G34" s="40"/>
      <c r="H34" s="40"/>
      <c r="I34" s="150">
        <v>0.12</v>
      </c>
      <c r="J34" s="149">
        <f>ROUND(((SUM(BF96:BF466))*I34),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ROUND((SUM(BG96:BG466)),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ROUND((SUM(BH96:BH466)),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ROUND((SUM(BI96:BI466)),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Tuchlovice, rekonstrukce MK na pozemku 774/1 a 779/1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101 - Komunikace a zpevněné plochy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Tuchlovice</v>
      </c>
      <c r="G52" s="42"/>
      <c r="H52" s="42"/>
      <c r="I52" s="34" t="s">
        <v>23</v>
      </c>
      <c r="J52" s="74" t="str">
        <f>IF(J12="","",J12)</f>
        <v>27. 6. 2024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Tuchlovice</v>
      </c>
      <c r="G54" s="42"/>
      <c r="H54" s="42"/>
      <c r="I54" s="34" t="s">
        <v>31</v>
      </c>
      <c r="J54" s="38" t="str">
        <f>E21</f>
        <v>PFProjekt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Jaroslav Kudláček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93</v>
      </c>
      <c r="D57" s="164"/>
      <c r="E57" s="164"/>
      <c r="F57" s="164"/>
      <c r="G57" s="164"/>
      <c r="H57" s="164"/>
      <c r="I57" s="164"/>
      <c r="J57" s="165" t="s">
        <v>94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95</v>
      </c>
    </row>
    <row r="60" s="9" customFormat="1" ht="24.96" customHeight="1">
      <c r="A60" s="9"/>
      <c r="B60" s="167"/>
      <c r="C60" s="168"/>
      <c r="D60" s="169" t="s">
        <v>96</v>
      </c>
      <c r="E60" s="170"/>
      <c r="F60" s="170"/>
      <c r="G60" s="170"/>
      <c r="H60" s="170"/>
      <c r="I60" s="170"/>
      <c r="J60" s="171">
        <f>J97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97</v>
      </c>
      <c r="E61" s="176"/>
      <c r="F61" s="176"/>
      <c r="G61" s="176"/>
      <c r="H61" s="176"/>
      <c r="I61" s="176"/>
      <c r="J61" s="177">
        <f>J98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98</v>
      </c>
      <c r="E62" s="176"/>
      <c r="F62" s="176"/>
      <c r="G62" s="176"/>
      <c r="H62" s="176"/>
      <c r="I62" s="176"/>
      <c r="J62" s="177">
        <f>J226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99</v>
      </c>
      <c r="E63" s="176"/>
      <c r="F63" s="176"/>
      <c r="G63" s="176"/>
      <c r="H63" s="176"/>
      <c r="I63" s="176"/>
      <c r="J63" s="177">
        <f>J229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100</v>
      </c>
      <c r="E64" s="176"/>
      <c r="F64" s="176"/>
      <c r="G64" s="176"/>
      <c r="H64" s="176"/>
      <c r="I64" s="176"/>
      <c r="J64" s="177">
        <f>J233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101</v>
      </c>
      <c r="E65" s="176"/>
      <c r="F65" s="176"/>
      <c r="G65" s="176"/>
      <c r="H65" s="176"/>
      <c r="I65" s="176"/>
      <c r="J65" s="177">
        <f>J289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102</v>
      </c>
      <c r="E66" s="176"/>
      <c r="F66" s="176"/>
      <c r="G66" s="176"/>
      <c r="H66" s="176"/>
      <c r="I66" s="176"/>
      <c r="J66" s="177">
        <f>J305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103</v>
      </c>
      <c r="E67" s="176"/>
      <c r="F67" s="176"/>
      <c r="G67" s="176"/>
      <c r="H67" s="176"/>
      <c r="I67" s="176"/>
      <c r="J67" s="177">
        <f>J389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104</v>
      </c>
      <c r="E68" s="176"/>
      <c r="F68" s="176"/>
      <c r="G68" s="176"/>
      <c r="H68" s="176"/>
      <c r="I68" s="176"/>
      <c r="J68" s="177">
        <f>J425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105</v>
      </c>
      <c r="E69" s="170"/>
      <c r="F69" s="170"/>
      <c r="G69" s="170"/>
      <c r="H69" s="170"/>
      <c r="I69" s="170"/>
      <c r="J69" s="171">
        <f>J428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106</v>
      </c>
      <c r="E70" s="176"/>
      <c r="F70" s="176"/>
      <c r="G70" s="176"/>
      <c r="H70" s="176"/>
      <c r="I70" s="176"/>
      <c r="J70" s="177">
        <f>J429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107</v>
      </c>
      <c r="E71" s="176"/>
      <c r="F71" s="176"/>
      <c r="G71" s="176"/>
      <c r="H71" s="176"/>
      <c r="I71" s="176"/>
      <c r="J71" s="177">
        <f>J437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7"/>
      <c r="C72" s="168"/>
      <c r="D72" s="169" t="s">
        <v>108</v>
      </c>
      <c r="E72" s="170"/>
      <c r="F72" s="170"/>
      <c r="G72" s="170"/>
      <c r="H72" s="170"/>
      <c r="I72" s="170"/>
      <c r="J72" s="171">
        <f>J442</f>
        <v>0</v>
      </c>
      <c r="K72" s="168"/>
      <c r="L72" s="17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7"/>
      <c r="C73" s="168"/>
      <c r="D73" s="169" t="s">
        <v>109</v>
      </c>
      <c r="E73" s="170"/>
      <c r="F73" s="170"/>
      <c r="G73" s="170"/>
      <c r="H73" s="170"/>
      <c r="I73" s="170"/>
      <c r="J73" s="171">
        <f>J445</f>
        <v>0</v>
      </c>
      <c r="K73" s="168"/>
      <c r="L73" s="172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73"/>
      <c r="C74" s="174"/>
      <c r="D74" s="175" t="s">
        <v>110</v>
      </c>
      <c r="E74" s="176"/>
      <c r="F74" s="176"/>
      <c r="G74" s="176"/>
      <c r="H74" s="176"/>
      <c r="I74" s="176"/>
      <c r="J74" s="177">
        <f>J446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111</v>
      </c>
      <c r="E75" s="176"/>
      <c r="F75" s="176"/>
      <c r="G75" s="176"/>
      <c r="H75" s="176"/>
      <c r="I75" s="176"/>
      <c r="J75" s="177">
        <f>J457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112</v>
      </c>
      <c r="E76" s="176"/>
      <c r="F76" s="176"/>
      <c r="G76" s="176"/>
      <c r="H76" s="176"/>
      <c r="I76" s="176"/>
      <c r="J76" s="177">
        <f>J465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113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162" t="str">
        <f>E7</f>
        <v>Tuchlovice, rekonstrukce MK na pozemku 774/1 a 779/1</v>
      </c>
      <c r="F86" s="34"/>
      <c r="G86" s="34"/>
      <c r="H86" s="34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90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E9</f>
        <v>SO 101 - Komunikace a zpevněné plochy</v>
      </c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F12</f>
        <v>Tuchlovice</v>
      </c>
      <c r="G90" s="42"/>
      <c r="H90" s="42"/>
      <c r="I90" s="34" t="s">
        <v>23</v>
      </c>
      <c r="J90" s="74" t="str">
        <f>IF(J12="","",J12)</f>
        <v>27. 6. 2024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E15</f>
        <v>Obec Tuchlovice</v>
      </c>
      <c r="G92" s="42"/>
      <c r="H92" s="42"/>
      <c r="I92" s="34" t="s">
        <v>31</v>
      </c>
      <c r="J92" s="38" t="str">
        <f>E21</f>
        <v>PFProjekt s.r.o.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29</v>
      </c>
      <c r="D93" s="42"/>
      <c r="E93" s="42"/>
      <c r="F93" s="29" t="str">
        <f>IF(E18="","",E18)</f>
        <v>Vyplň údaj</v>
      </c>
      <c r="G93" s="42"/>
      <c r="H93" s="42"/>
      <c r="I93" s="34" t="s">
        <v>34</v>
      </c>
      <c r="J93" s="38" t="str">
        <f>E24</f>
        <v>Jaroslav Kudláček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79"/>
      <c r="B95" s="180"/>
      <c r="C95" s="181" t="s">
        <v>114</v>
      </c>
      <c r="D95" s="182" t="s">
        <v>57</v>
      </c>
      <c r="E95" s="182" t="s">
        <v>53</v>
      </c>
      <c r="F95" s="182" t="s">
        <v>54</v>
      </c>
      <c r="G95" s="182" t="s">
        <v>115</v>
      </c>
      <c r="H95" s="182" t="s">
        <v>116</v>
      </c>
      <c r="I95" s="182" t="s">
        <v>117</v>
      </c>
      <c r="J95" s="182" t="s">
        <v>94</v>
      </c>
      <c r="K95" s="183" t="s">
        <v>118</v>
      </c>
      <c r="L95" s="184"/>
      <c r="M95" s="94" t="s">
        <v>19</v>
      </c>
      <c r="N95" s="95" t="s">
        <v>42</v>
      </c>
      <c r="O95" s="95" t="s">
        <v>119</v>
      </c>
      <c r="P95" s="95" t="s">
        <v>120</v>
      </c>
      <c r="Q95" s="95" t="s">
        <v>121</v>
      </c>
      <c r="R95" s="95" t="s">
        <v>122</v>
      </c>
      <c r="S95" s="95" t="s">
        <v>123</v>
      </c>
      <c r="T95" s="96" t="s">
        <v>124</v>
      </c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</row>
    <row r="96" s="2" customFormat="1" ht="22.8" customHeight="1">
      <c r="A96" s="40"/>
      <c r="B96" s="41"/>
      <c r="C96" s="101" t="s">
        <v>125</v>
      </c>
      <c r="D96" s="42"/>
      <c r="E96" s="42"/>
      <c r="F96" s="42"/>
      <c r="G96" s="42"/>
      <c r="H96" s="42"/>
      <c r="I96" s="42"/>
      <c r="J96" s="185">
        <f>BK96</f>
        <v>0</v>
      </c>
      <c r="K96" s="42"/>
      <c r="L96" s="46"/>
      <c r="M96" s="97"/>
      <c r="N96" s="186"/>
      <c r="O96" s="98"/>
      <c r="P96" s="187">
        <f>P97+P428+P442+P445</f>
        <v>0</v>
      </c>
      <c r="Q96" s="98"/>
      <c r="R96" s="187">
        <f>R97+R428+R442+R445</f>
        <v>1791.9670704999999</v>
      </c>
      <c r="S96" s="98"/>
      <c r="T96" s="188">
        <f>T97+T428+T442+T445</f>
        <v>1131.3420000000001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71</v>
      </c>
      <c r="AU96" s="19" t="s">
        <v>95</v>
      </c>
      <c r="BK96" s="189">
        <f>BK97+BK428+BK442+BK445</f>
        <v>0</v>
      </c>
    </row>
    <row r="97" s="12" customFormat="1" ht="25.92" customHeight="1">
      <c r="A97" s="12"/>
      <c r="B97" s="190"/>
      <c r="C97" s="191"/>
      <c r="D97" s="192" t="s">
        <v>71</v>
      </c>
      <c r="E97" s="193" t="s">
        <v>126</v>
      </c>
      <c r="F97" s="193" t="s">
        <v>127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P98+P226+P229+P233+P289+P305+P389+P425</f>
        <v>0</v>
      </c>
      <c r="Q97" s="198"/>
      <c r="R97" s="199">
        <f>R98+R226+R229+R233+R289+R305+R389+R425</f>
        <v>1791.9305979999999</v>
      </c>
      <c r="S97" s="198"/>
      <c r="T97" s="200">
        <f>T98+T226+T229+T233+T289+T305+T389+T425</f>
        <v>1131.3420000000001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80</v>
      </c>
      <c r="AT97" s="202" t="s">
        <v>71</v>
      </c>
      <c r="AU97" s="202" t="s">
        <v>72</v>
      </c>
      <c r="AY97" s="201" t="s">
        <v>128</v>
      </c>
      <c r="BK97" s="203">
        <f>BK98+BK226+BK229+BK233+BK289+BK305+BK389+BK425</f>
        <v>0</v>
      </c>
    </row>
    <row r="98" s="12" customFormat="1" ht="22.8" customHeight="1">
      <c r="A98" s="12"/>
      <c r="B98" s="190"/>
      <c r="C98" s="191"/>
      <c r="D98" s="192" t="s">
        <v>71</v>
      </c>
      <c r="E98" s="204" t="s">
        <v>80</v>
      </c>
      <c r="F98" s="204" t="s">
        <v>129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SUM(P99:P225)</f>
        <v>0</v>
      </c>
      <c r="Q98" s="198"/>
      <c r="R98" s="199">
        <f>SUM(R99:R225)</f>
        <v>1192.5510199999999</v>
      </c>
      <c r="S98" s="198"/>
      <c r="T98" s="200">
        <f>SUM(T99:T225)</f>
        <v>1094.7260000000001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80</v>
      </c>
      <c r="AT98" s="202" t="s">
        <v>71</v>
      </c>
      <c r="AU98" s="202" t="s">
        <v>80</v>
      </c>
      <c r="AY98" s="201" t="s">
        <v>128</v>
      </c>
      <c r="BK98" s="203">
        <f>SUM(BK99:BK225)</f>
        <v>0</v>
      </c>
    </row>
    <row r="99" s="2" customFormat="1" ht="21.75" customHeight="1">
      <c r="A99" s="40"/>
      <c r="B99" s="41"/>
      <c r="C99" s="206" t="s">
        <v>80</v>
      </c>
      <c r="D99" s="206" t="s">
        <v>130</v>
      </c>
      <c r="E99" s="207" t="s">
        <v>131</v>
      </c>
      <c r="F99" s="208" t="s">
        <v>132</v>
      </c>
      <c r="G99" s="209" t="s">
        <v>133</v>
      </c>
      <c r="H99" s="210">
        <v>1</v>
      </c>
      <c r="I99" s="211"/>
      <c r="J99" s="212">
        <f>ROUND(I99*H99,2)</f>
        <v>0</v>
      </c>
      <c r="K99" s="208" t="s">
        <v>134</v>
      </c>
      <c r="L99" s="46"/>
      <c r="M99" s="213" t="s">
        <v>19</v>
      </c>
      <c r="N99" s="214" t="s">
        <v>43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135</v>
      </c>
      <c r="AT99" s="217" t="s">
        <v>130</v>
      </c>
      <c r="AU99" s="217" t="s">
        <v>82</v>
      </c>
      <c r="AY99" s="19" t="s">
        <v>128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135</v>
      </c>
      <c r="BM99" s="217" t="s">
        <v>136</v>
      </c>
    </row>
    <row r="100" s="2" customFormat="1">
      <c r="A100" s="40"/>
      <c r="B100" s="41"/>
      <c r="C100" s="42"/>
      <c r="D100" s="219" t="s">
        <v>137</v>
      </c>
      <c r="E100" s="42"/>
      <c r="F100" s="220" t="s">
        <v>138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137</v>
      </c>
      <c r="AU100" s="19" t="s">
        <v>82</v>
      </c>
    </row>
    <row r="101" s="2" customFormat="1" ht="24.15" customHeight="1">
      <c r="A101" s="40"/>
      <c r="B101" s="41"/>
      <c r="C101" s="206" t="s">
        <v>82</v>
      </c>
      <c r="D101" s="206" t="s">
        <v>130</v>
      </c>
      <c r="E101" s="207" t="s">
        <v>139</v>
      </c>
      <c r="F101" s="208" t="s">
        <v>140</v>
      </c>
      <c r="G101" s="209" t="s">
        <v>133</v>
      </c>
      <c r="H101" s="210">
        <v>5</v>
      </c>
      <c r="I101" s="211"/>
      <c r="J101" s="212">
        <f>ROUND(I101*H101,2)</f>
        <v>0</v>
      </c>
      <c r="K101" s="208" t="s">
        <v>134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135</v>
      </c>
      <c r="AT101" s="217" t="s">
        <v>130</v>
      </c>
      <c r="AU101" s="217" t="s">
        <v>82</v>
      </c>
      <c r="AY101" s="19" t="s">
        <v>128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135</v>
      </c>
      <c r="BM101" s="217" t="s">
        <v>141</v>
      </c>
    </row>
    <row r="102" s="2" customFormat="1">
      <c r="A102" s="40"/>
      <c r="B102" s="41"/>
      <c r="C102" s="42"/>
      <c r="D102" s="219" t="s">
        <v>137</v>
      </c>
      <c r="E102" s="42"/>
      <c r="F102" s="220" t="s">
        <v>142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137</v>
      </c>
      <c r="AU102" s="19" t="s">
        <v>82</v>
      </c>
    </row>
    <row r="103" s="13" customFormat="1">
      <c r="A103" s="13"/>
      <c r="B103" s="224"/>
      <c r="C103" s="225"/>
      <c r="D103" s="226" t="s">
        <v>143</v>
      </c>
      <c r="E103" s="227" t="s">
        <v>19</v>
      </c>
      <c r="F103" s="228" t="s">
        <v>144</v>
      </c>
      <c r="G103" s="225"/>
      <c r="H103" s="227" t="s">
        <v>19</v>
      </c>
      <c r="I103" s="229"/>
      <c r="J103" s="225"/>
      <c r="K103" s="225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143</v>
      </c>
      <c r="AU103" s="234" t="s">
        <v>82</v>
      </c>
      <c r="AV103" s="13" t="s">
        <v>80</v>
      </c>
      <c r="AW103" s="13" t="s">
        <v>33</v>
      </c>
      <c r="AX103" s="13" t="s">
        <v>72</v>
      </c>
      <c r="AY103" s="234" t="s">
        <v>128</v>
      </c>
    </row>
    <row r="104" s="14" customFormat="1">
      <c r="A104" s="14"/>
      <c r="B104" s="235"/>
      <c r="C104" s="236"/>
      <c r="D104" s="226" t="s">
        <v>143</v>
      </c>
      <c r="E104" s="237" t="s">
        <v>19</v>
      </c>
      <c r="F104" s="238" t="s">
        <v>145</v>
      </c>
      <c r="G104" s="236"/>
      <c r="H104" s="239">
        <v>5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143</v>
      </c>
      <c r="AU104" s="245" t="s">
        <v>82</v>
      </c>
      <c r="AV104" s="14" t="s">
        <v>82</v>
      </c>
      <c r="AW104" s="14" t="s">
        <v>33</v>
      </c>
      <c r="AX104" s="14" t="s">
        <v>80</v>
      </c>
      <c r="AY104" s="245" t="s">
        <v>128</v>
      </c>
    </row>
    <row r="105" s="2" customFormat="1" ht="16.5" customHeight="1">
      <c r="A105" s="40"/>
      <c r="B105" s="41"/>
      <c r="C105" s="206" t="s">
        <v>146</v>
      </c>
      <c r="D105" s="206" t="s">
        <v>130</v>
      </c>
      <c r="E105" s="207" t="s">
        <v>147</v>
      </c>
      <c r="F105" s="208" t="s">
        <v>148</v>
      </c>
      <c r="G105" s="209" t="s">
        <v>133</v>
      </c>
      <c r="H105" s="210">
        <v>5</v>
      </c>
      <c r="I105" s="211"/>
      <c r="J105" s="212">
        <f>ROUND(I105*H105,2)</f>
        <v>0</v>
      </c>
      <c r="K105" s="208" t="s">
        <v>134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135</v>
      </c>
      <c r="AT105" s="217" t="s">
        <v>130</v>
      </c>
      <c r="AU105" s="217" t="s">
        <v>82</v>
      </c>
      <c r="AY105" s="19" t="s">
        <v>128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135</v>
      </c>
      <c r="BM105" s="217" t="s">
        <v>149</v>
      </c>
    </row>
    <row r="106" s="2" customFormat="1">
      <c r="A106" s="40"/>
      <c r="B106" s="41"/>
      <c r="C106" s="42"/>
      <c r="D106" s="219" t="s">
        <v>137</v>
      </c>
      <c r="E106" s="42"/>
      <c r="F106" s="220" t="s">
        <v>150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137</v>
      </c>
      <c r="AU106" s="19" t="s">
        <v>82</v>
      </c>
    </row>
    <row r="107" s="2" customFormat="1" ht="16.5" customHeight="1">
      <c r="A107" s="40"/>
      <c r="B107" s="41"/>
      <c r="C107" s="206" t="s">
        <v>135</v>
      </c>
      <c r="D107" s="206" t="s">
        <v>130</v>
      </c>
      <c r="E107" s="207" t="s">
        <v>151</v>
      </c>
      <c r="F107" s="208" t="s">
        <v>152</v>
      </c>
      <c r="G107" s="209" t="s">
        <v>133</v>
      </c>
      <c r="H107" s="210">
        <v>1</v>
      </c>
      <c r="I107" s="211"/>
      <c r="J107" s="212">
        <f>ROUND(I107*H107,2)</f>
        <v>0</v>
      </c>
      <c r="K107" s="208" t="s">
        <v>134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135</v>
      </c>
      <c r="AT107" s="217" t="s">
        <v>130</v>
      </c>
      <c r="AU107" s="217" t="s">
        <v>82</v>
      </c>
      <c r="AY107" s="19" t="s">
        <v>128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135</v>
      </c>
      <c r="BM107" s="217" t="s">
        <v>153</v>
      </c>
    </row>
    <row r="108" s="2" customFormat="1">
      <c r="A108" s="40"/>
      <c r="B108" s="41"/>
      <c r="C108" s="42"/>
      <c r="D108" s="219" t="s">
        <v>137</v>
      </c>
      <c r="E108" s="42"/>
      <c r="F108" s="220" t="s">
        <v>154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137</v>
      </c>
      <c r="AU108" s="19" t="s">
        <v>82</v>
      </c>
    </row>
    <row r="109" s="2" customFormat="1" ht="37.8" customHeight="1">
      <c r="A109" s="40"/>
      <c r="B109" s="41"/>
      <c r="C109" s="206" t="s">
        <v>145</v>
      </c>
      <c r="D109" s="206" t="s">
        <v>130</v>
      </c>
      <c r="E109" s="207" t="s">
        <v>155</v>
      </c>
      <c r="F109" s="208" t="s">
        <v>156</v>
      </c>
      <c r="G109" s="209" t="s">
        <v>157</v>
      </c>
      <c r="H109" s="210">
        <v>168</v>
      </c>
      <c r="I109" s="211"/>
      <c r="J109" s="212">
        <f>ROUND(I109*H109,2)</f>
        <v>0</v>
      </c>
      <c r="K109" s="208" t="s">
        <v>134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0.26000000000000001</v>
      </c>
      <c r="T109" s="216">
        <f>S109*H109</f>
        <v>43.68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135</v>
      </c>
      <c r="AT109" s="217" t="s">
        <v>130</v>
      </c>
      <c r="AU109" s="217" t="s">
        <v>82</v>
      </c>
      <c r="AY109" s="19" t="s">
        <v>128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135</v>
      </c>
      <c r="BM109" s="217" t="s">
        <v>158</v>
      </c>
    </row>
    <row r="110" s="2" customFormat="1">
      <c r="A110" s="40"/>
      <c r="B110" s="41"/>
      <c r="C110" s="42"/>
      <c r="D110" s="219" t="s">
        <v>137</v>
      </c>
      <c r="E110" s="42"/>
      <c r="F110" s="220" t="s">
        <v>159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137</v>
      </c>
      <c r="AU110" s="19" t="s">
        <v>82</v>
      </c>
    </row>
    <row r="111" s="13" customFormat="1">
      <c r="A111" s="13"/>
      <c r="B111" s="224"/>
      <c r="C111" s="225"/>
      <c r="D111" s="226" t="s">
        <v>143</v>
      </c>
      <c r="E111" s="227" t="s">
        <v>19</v>
      </c>
      <c r="F111" s="228" t="s">
        <v>160</v>
      </c>
      <c r="G111" s="225"/>
      <c r="H111" s="227" t="s">
        <v>19</v>
      </c>
      <c r="I111" s="229"/>
      <c r="J111" s="225"/>
      <c r="K111" s="225"/>
      <c r="L111" s="230"/>
      <c r="M111" s="231"/>
      <c r="N111" s="232"/>
      <c r="O111" s="232"/>
      <c r="P111" s="232"/>
      <c r="Q111" s="232"/>
      <c r="R111" s="232"/>
      <c r="S111" s="232"/>
      <c r="T111" s="23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4" t="s">
        <v>143</v>
      </c>
      <c r="AU111" s="234" t="s">
        <v>82</v>
      </c>
      <c r="AV111" s="13" t="s">
        <v>80</v>
      </c>
      <c r="AW111" s="13" t="s">
        <v>33</v>
      </c>
      <c r="AX111" s="13" t="s">
        <v>72</v>
      </c>
      <c r="AY111" s="234" t="s">
        <v>128</v>
      </c>
    </row>
    <row r="112" s="14" customFormat="1">
      <c r="A112" s="14"/>
      <c r="B112" s="235"/>
      <c r="C112" s="236"/>
      <c r="D112" s="226" t="s">
        <v>143</v>
      </c>
      <c r="E112" s="237" t="s">
        <v>19</v>
      </c>
      <c r="F112" s="238" t="s">
        <v>161</v>
      </c>
      <c r="G112" s="236"/>
      <c r="H112" s="239">
        <v>168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5" t="s">
        <v>143</v>
      </c>
      <c r="AU112" s="245" t="s">
        <v>82</v>
      </c>
      <c r="AV112" s="14" t="s">
        <v>82</v>
      </c>
      <c r="AW112" s="14" t="s">
        <v>33</v>
      </c>
      <c r="AX112" s="14" t="s">
        <v>80</v>
      </c>
      <c r="AY112" s="245" t="s">
        <v>128</v>
      </c>
    </row>
    <row r="113" s="2" customFormat="1" ht="33" customHeight="1">
      <c r="A113" s="40"/>
      <c r="B113" s="41"/>
      <c r="C113" s="206" t="s">
        <v>162</v>
      </c>
      <c r="D113" s="206" t="s">
        <v>130</v>
      </c>
      <c r="E113" s="207" t="s">
        <v>163</v>
      </c>
      <c r="F113" s="208" t="s">
        <v>164</v>
      </c>
      <c r="G113" s="209" t="s">
        <v>157</v>
      </c>
      <c r="H113" s="210">
        <v>198</v>
      </c>
      <c r="I113" s="211"/>
      <c r="J113" s="212">
        <f>ROUND(I113*H113,2)</f>
        <v>0</v>
      </c>
      <c r="K113" s="208" t="s">
        <v>134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0.29499999999999998</v>
      </c>
      <c r="T113" s="216">
        <f>S113*H113</f>
        <v>58.409999999999997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135</v>
      </c>
      <c r="AT113" s="217" t="s">
        <v>130</v>
      </c>
      <c r="AU113" s="217" t="s">
        <v>82</v>
      </c>
      <c r="AY113" s="19" t="s">
        <v>128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135</v>
      </c>
      <c r="BM113" s="217" t="s">
        <v>165</v>
      </c>
    </row>
    <row r="114" s="2" customFormat="1">
      <c r="A114" s="40"/>
      <c r="B114" s="41"/>
      <c r="C114" s="42"/>
      <c r="D114" s="219" t="s">
        <v>137</v>
      </c>
      <c r="E114" s="42"/>
      <c r="F114" s="220" t="s">
        <v>166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137</v>
      </c>
      <c r="AU114" s="19" t="s">
        <v>82</v>
      </c>
    </row>
    <row r="115" s="2" customFormat="1" ht="37.8" customHeight="1">
      <c r="A115" s="40"/>
      <c r="B115" s="41"/>
      <c r="C115" s="206" t="s">
        <v>167</v>
      </c>
      <c r="D115" s="206" t="s">
        <v>130</v>
      </c>
      <c r="E115" s="207" t="s">
        <v>168</v>
      </c>
      <c r="F115" s="208" t="s">
        <v>169</v>
      </c>
      <c r="G115" s="209" t="s">
        <v>157</v>
      </c>
      <c r="H115" s="210">
        <v>211</v>
      </c>
      <c r="I115" s="211"/>
      <c r="J115" s="212">
        <f>ROUND(I115*H115,2)</f>
        <v>0</v>
      </c>
      <c r="K115" s="208" t="s">
        <v>134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0.40799999999999997</v>
      </c>
      <c r="T115" s="216">
        <f>S115*H115</f>
        <v>86.087999999999994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135</v>
      </c>
      <c r="AT115" s="217" t="s">
        <v>130</v>
      </c>
      <c r="AU115" s="217" t="s">
        <v>82</v>
      </c>
      <c r="AY115" s="19" t="s">
        <v>128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135</v>
      </c>
      <c r="BM115" s="217" t="s">
        <v>170</v>
      </c>
    </row>
    <row r="116" s="2" customFormat="1">
      <c r="A116" s="40"/>
      <c r="B116" s="41"/>
      <c r="C116" s="42"/>
      <c r="D116" s="219" t="s">
        <v>137</v>
      </c>
      <c r="E116" s="42"/>
      <c r="F116" s="220" t="s">
        <v>171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137</v>
      </c>
      <c r="AU116" s="19" t="s">
        <v>82</v>
      </c>
    </row>
    <row r="117" s="13" customFormat="1">
      <c r="A117" s="13"/>
      <c r="B117" s="224"/>
      <c r="C117" s="225"/>
      <c r="D117" s="226" t="s">
        <v>143</v>
      </c>
      <c r="E117" s="227" t="s">
        <v>19</v>
      </c>
      <c r="F117" s="228" t="s">
        <v>172</v>
      </c>
      <c r="G117" s="225"/>
      <c r="H117" s="227" t="s">
        <v>19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143</v>
      </c>
      <c r="AU117" s="234" t="s">
        <v>82</v>
      </c>
      <c r="AV117" s="13" t="s">
        <v>80</v>
      </c>
      <c r="AW117" s="13" t="s">
        <v>33</v>
      </c>
      <c r="AX117" s="13" t="s">
        <v>72</v>
      </c>
      <c r="AY117" s="234" t="s">
        <v>128</v>
      </c>
    </row>
    <row r="118" s="14" customFormat="1">
      <c r="A118" s="14"/>
      <c r="B118" s="235"/>
      <c r="C118" s="236"/>
      <c r="D118" s="226" t="s">
        <v>143</v>
      </c>
      <c r="E118" s="237" t="s">
        <v>19</v>
      </c>
      <c r="F118" s="238" t="s">
        <v>173</v>
      </c>
      <c r="G118" s="236"/>
      <c r="H118" s="239">
        <v>211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143</v>
      </c>
      <c r="AU118" s="245" t="s">
        <v>82</v>
      </c>
      <c r="AV118" s="14" t="s">
        <v>82</v>
      </c>
      <c r="AW118" s="14" t="s">
        <v>33</v>
      </c>
      <c r="AX118" s="14" t="s">
        <v>80</v>
      </c>
      <c r="AY118" s="245" t="s">
        <v>128</v>
      </c>
    </row>
    <row r="119" s="2" customFormat="1" ht="37.8" customHeight="1">
      <c r="A119" s="40"/>
      <c r="B119" s="41"/>
      <c r="C119" s="206" t="s">
        <v>174</v>
      </c>
      <c r="D119" s="206" t="s">
        <v>130</v>
      </c>
      <c r="E119" s="207" t="s">
        <v>175</v>
      </c>
      <c r="F119" s="208" t="s">
        <v>176</v>
      </c>
      <c r="G119" s="209" t="s">
        <v>157</v>
      </c>
      <c r="H119" s="210">
        <v>366</v>
      </c>
      <c r="I119" s="211"/>
      <c r="J119" s="212">
        <f>ROUND(I119*H119,2)</f>
        <v>0</v>
      </c>
      <c r="K119" s="208" t="s">
        <v>134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0.28999999999999998</v>
      </c>
      <c r="T119" s="216">
        <f>S119*H119</f>
        <v>106.13999999999999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135</v>
      </c>
      <c r="AT119" s="217" t="s">
        <v>130</v>
      </c>
      <c r="AU119" s="217" t="s">
        <v>82</v>
      </c>
      <c r="AY119" s="19" t="s">
        <v>128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135</v>
      </c>
      <c r="BM119" s="217" t="s">
        <v>177</v>
      </c>
    </row>
    <row r="120" s="2" customFormat="1">
      <c r="A120" s="40"/>
      <c r="B120" s="41"/>
      <c r="C120" s="42"/>
      <c r="D120" s="219" t="s">
        <v>137</v>
      </c>
      <c r="E120" s="42"/>
      <c r="F120" s="220" t="s">
        <v>178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137</v>
      </c>
      <c r="AU120" s="19" t="s">
        <v>82</v>
      </c>
    </row>
    <row r="121" s="13" customFormat="1">
      <c r="A121" s="13"/>
      <c r="B121" s="224"/>
      <c r="C121" s="225"/>
      <c r="D121" s="226" t="s">
        <v>143</v>
      </c>
      <c r="E121" s="227" t="s">
        <v>19</v>
      </c>
      <c r="F121" s="228" t="s">
        <v>179</v>
      </c>
      <c r="G121" s="225"/>
      <c r="H121" s="227" t="s">
        <v>19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143</v>
      </c>
      <c r="AU121" s="234" t="s">
        <v>82</v>
      </c>
      <c r="AV121" s="13" t="s">
        <v>80</v>
      </c>
      <c r="AW121" s="13" t="s">
        <v>33</v>
      </c>
      <c r="AX121" s="13" t="s">
        <v>72</v>
      </c>
      <c r="AY121" s="234" t="s">
        <v>128</v>
      </c>
    </row>
    <row r="122" s="14" customFormat="1">
      <c r="A122" s="14"/>
      <c r="B122" s="235"/>
      <c r="C122" s="236"/>
      <c r="D122" s="226" t="s">
        <v>143</v>
      </c>
      <c r="E122" s="237" t="s">
        <v>19</v>
      </c>
      <c r="F122" s="238" t="s">
        <v>180</v>
      </c>
      <c r="G122" s="236"/>
      <c r="H122" s="239">
        <v>198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143</v>
      </c>
      <c r="AU122" s="245" t="s">
        <v>82</v>
      </c>
      <c r="AV122" s="14" t="s">
        <v>82</v>
      </c>
      <c r="AW122" s="14" t="s">
        <v>33</v>
      </c>
      <c r="AX122" s="14" t="s">
        <v>72</v>
      </c>
      <c r="AY122" s="245" t="s">
        <v>128</v>
      </c>
    </row>
    <row r="123" s="13" customFormat="1">
      <c r="A123" s="13"/>
      <c r="B123" s="224"/>
      <c r="C123" s="225"/>
      <c r="D123" s="226" t="s">
        <v>143</v>
      </c>
      <c r="E123" s="227" t="s">
        <v>19</v>
      </c>
      <c r="F123" s="228" t="s">
        <v>160</v>
      </c>
      <c r="G123" s="225"/>
      <c r="H123" s="227" t="s">
        <v>19</v>
      </c>
      <c r="I123" s="229"/>
      <c r="J123" s="225"/>
      <c r="K123" s="225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143</v>
      </c>
      <c r="AU123" s="234" t="s">
        <v>82</v>
      </c>
      <c r="AV123" s="13" t="s">
        <v>80</v>
      </c>
      <c r="AW123" s="13" t="s">
        <v>33</v>
      </c>
      <c r="AX123" s="13" t="s">
        <v>72</v>
      </c>
      <c r="AY123" s="234" t="s">
        <v>128</v>
      </c>
    </row>
    <row r="124" s="14" customFormat="1">
      <c r="A124" s="14"/>
      <c r="B124" s="235"/>
      <c r="C124" s="236"/>
      <c r="D124" s="226" t="s">
        <v>143</v>
      </c>
      <c r="E124" s="237" t="s">
        <v>19</v>
      </c>
      <c r="F124" s="238" t="s">
        <v>161</v>
      </c>
      <c r="G124" s="236"/>
      <c r="H124" s="239">
        <v>168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5" t="s">
        <v>143</v>
      </c>
      <c r="AU124" s="245" t="s">
        <v>82</v>
      </c>
      <c r="AV124" s="14" t="s">
        <v>82</v>
      </c>
      <c r="AW124" s="14" t="s">
        <v>33</v>
      </c>
      <c r="AX124" s="14" t="s">
        <v>72</v>
      </c>
      <c r="AY124" s="245" t="s">
        <v>128</v>
      </c>
    </row>
    <row r="125" s="15" customFormat="1">
      <c r="A125" s="15"/>
      <c r="B125" s="246"/>
      <c r="C125" s="247"/>
      <c r="D125" s="226" t="s">
        <v>143</v>
      </c>
      <c r="E125" s="248" t="s">
        <v>19</v>
      </c>
      <c r="F125" s="249" t="s">
        <v>181</v>
      </c>
      <c r="G125" s="247"/>
      <c r="H125" s="250">
        <v>366</v>
      </c>
      <c r="I125" s="251"/>
      <c r="J125" s="247"/>
      <c r="K125" s="247"/>
      <c r="L125" s="252"/>
      <c r="M125" s="253"/>
      <c r="N125" s="254"/>
      <c r="O125" s="254"/>
      <c r="P125" s="254"/>
      <c r="Q125" s="254"/>
      <c r="R125" s="254"/>
      <c r="S125" s="254"/>
      <c r="T125" s="25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56" t="s">
        <v>143</v>
      </c>
      <c r="AU125" s="256" t="s">
        <v>82</v>
      </c>
      <c r="AV125" s="15" t="s">
        <v>135</v>
      </c>
      <c r="AW125" s="15" t="s">
        <v>33</v>
      </c>
      <c r="AX125" s="15" t="s">
        <v>80</v>
      </c>
      <c r="AY125" s="256" t="s">
        <v>128</v>
      </c>
    </row>
    <row r="126" s="2" customFormat="1" ht="37.8" customHeight="1">
      <c r="A126" s="40"/>
      <c r="B126" s="41"/>
      <c r="C126" s="206" t="s">
        <v>182</v>
      </c>
      <c r="D126" s="206" t="s">
        <v>130</v>
      </c>
      <c r="E126" s="207" t="s">
        <v>183</v>
      </c>
      <c r="F126" s="208" t="s">
        <v>184</v>
      </c>
      <c r="G126" s="209" t="s">
        <v>157</v>
      </c>
      <c r="H126" s="210">
        <v>100</v>
      </c>
      <c r="I126" s="211"/>
      <c r="J126" s="212">
        <f>ROUND(I126*H126,2)</f>
        <v>0</v>
      </c>
      <c r="K126" s="208" t="s">
        <v>134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0.44</v>
      </c>
      <c r="T126" s="216">
        <f>S126*H126</f>
        <v>44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135</v>
      </c>
      <c r="AT126" s="217" t="s">
        <v>130</v>
      </c>
      <c r="AU126" s="217" t="s">
        <v>82</v>
      </c>
      <c r="AY126" s="19" t="s">
        <v>128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135</v>
      </c>
      <c r="BM126" s="217" t="s">
        <v>185</v>
      </c>
    </row>
    <row r="127" s="2" customFormat="1">
      <c r="A127" s="40"/>
      <c r="B127" s="41"/>
      <c r="C127" s="42"/>
      <c r="D127" s="219" t="s">
        <v>137</v>
      </c>
      <c r="E127" s="42"/>
      <c r="F127" s="220" t="s">
        <v>186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137</v>
      </c>
      <c r="AU127" s="19" t="s">
        <v>82</v>
      </c>
    </row>
    <row r="128" s="13" customFormat="1">
      <c r="A128" s="13"/>
      <c r="B128" s="224"/>
      <c r="C128" s="225"/>
      <c r="D128" s="226" t="s">
        <v>143</v>
      </c>
      <c r="E128" s="227" t="s">
        <v>19</v>
      </c>
      <c r="F128" s="228" t="s">
        <v>187</v>
      </c>
      <c r="G128" s="225"/>
      <c r="H128" s="227" t="s">
        <v>19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143</v>
      </c>
      <c r="AU128" s="234" t="s">
        <v>82</v>
      </c>
      <c r="AV128" s="13" t="s">
        <v>80</v>
      </c>
      <c r="AW128" s="13" t="s">
        <v>33</v>
      </c>
      <c r="AX128" s="13" t="s">
        <v>72</v>
      </c>
      <c r="AY128" s="234" t="s">
        <v>128</v>
      </c>
    </row>
    <row r="129" s="14" customFormat="1">
      <c r="A129" s="14"/>
      <c r="B129" s="235"/>
      <c r="C129" s="236"/>
      <c r="D129" s="226" t="s">
        <v>143</v>
      </c>
      <c r="E129" s="237" t="s">
        <v>19</v>
      </c>
      <c r="F129" s="238" t="s">
        <v>188</v>
      </c>
      <c r="G129" s="236"/>
      <c r="H129" s="239">
        <v>100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143</v>
      </c>
      <c r="AU129" s="245" t="s">
        <v>82</v>
      </c>
      <c r="AV129" s="14" t="s">
        <v>82</v>
      </c>
      <c r="AW129" s="14" t="s">
        <v>33</v>
      </c>
      <c r="AX129" s="14" t="s">
        <v>80</v>
      </c>
      <c r="AY129" s="245" t="s">
        <v>128</v>
      </c>
    </row>
    <row r="130" s="2" customFormat="1" ht="37.8" customHeight="1">
      <c r="A130" s="40"/>
      <c r="B130" s="41"/>
      <c r="C130" s="206" t="s">
        <v>189</v>
      </c>
      <c r="D130" s="206" t="s">
        <v>130</v>
      </c>
      <c r="E130" s="207" t="s">
        <v>190</v>
      </c>
      <c r="F130" s="208" t="s">
        <v>191</v>
      </c>
      <c r="G130" s="209" t="s">
        <v>157</v>
      </c>
      <c r="H130" s="210">
        <v>1223</v>
      </c>
      <c r="I130" s="211"/>
      <c r="J130" s="212">
        <f>ROUND(I130*H130,2)</f>
        <v>0</v>
      </c>
      <c r="K130" s="208" t="s">
        <v>134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0.44</v>
      </c>
      <c r="T130" s="216">
        <f>S130*H130</f>
        <v>538.12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135</v>
      </c>
      <c r="AT130" s="217" t="s">
        <v>130</v>
      </c>
      <c r="AU130" s="217" t="s">
        <v>82</v>
      </c>
      <c r="AY130" s="19" t="s">
        <v>128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135</v>
      </c>
      <c r="BM130" s="217" t="s">
        <v>192</v>
      </c>
    </row>
    <row r="131" s="2" customFormat="1">
      <c r="A131" s="40"/>
      <c r="B131" s="41"/>
      <c r="C131" s="42"/>
      <c r="D131" s="219" t="s">
        <v>137</v>
      </c>
      <c r="E131" s="42"/>
      <c r="F131" s="220" t="s">
        <v>193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137</v>
      </c>
      <c r="AU131" s="19" t="s">
        <v>82</v>
      </c>
    </row>
    <row r="132" s="13" customFormat="1">
      <c r="A132" s="13"/>
      <c r="B132" s="224"/>
      <c r="C132" s="225"/>
      <c r="D132" s="226" t="s">
        <v>143</v>
      </c>
      <c r="E132" s="227" t="s">
        <v>19</v>
      </c>
      <c r="F132" s="228" t="s">
        <v>194</v>
      </c>
      <c r="G132" s="225"/>
      <c r="H132" s="227" t="s">
        <v>19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143</v>
      </c>
      <c r="AU132" s="234" t="s">
        <v>82</v>
      </c>
      <c r="AV132" s="13" t="s">
        <v>80</v>
      </c>
      <c r="AW132" s="13" t="s">
        <v>33</v>
      </c>
      <c r="AX132" s="13" t="s">
        <v>72</v>
      </c>
      <c r="AY132" s="234" t="s">
        <v>128</v>
      </c>
    </row>
    <row r="133" s="14" customFormat="1">
      <c r="A133" s="14"/>
      <c r="B133" s="235"/>
      <c r="C133" s="236"/>
      <c r="D133" s="226" t="s">
        <v>143</v>
      </c>
      <c r="E133" s="237" t="s">
        <v>19</v>
      </c>
      <c r="F133" s="238" t="s">
        <v>195</v>
      </c>
      <c r="G133" s="236"/>
      <c r="H133" s="239">
        <v>719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143</v>
      </c>
      <c r="AU133" s="245" t="s">
        <v>82</v>
      </c>
      <c r="AV133" s="14" t="s">
        <v>82</v>
      </c>
      <c r="AW133" s="14" t="s">
        <v>33</v>
      </c>
      <c r="AX133" s="14" t="s">
        <v>72</v>
      </c>
      <c r="AY133" s="245" t="s">
        <v>128</v>
      </c>
    </row>
    <row r="134" s="13" customFormat="1">
      <c r="A134" s="13"/>
      <c r="B134" s="224"/>
      <c r="C134" s="225"/>
      <c r="D134" s="226" t="s">
        <v>143</v>
      </c>
      <c r="E134" s="227" t="s">
        <v>19</v>
      </c>
      <c r="F134" s="228" t="s">
        <v>196</v>
      </c>
      <c r="G134" s="225"/>
      <c r="H134" s="227" t="s">
        <v>19</v>
      </c>
      <c r="I134" s="229"/>
      <c r="J134" s="225"/>
      <c r="K134" s="225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143</v>
      </c>
      <c r="AU134" s="234" t="s">
        <v>82</v>
      </c>
      <c r="AV134" s="13" t="s">
        <v>80</v>
      </c>
      <c r="AW134" s="13" t="s">
        <v>33</v>
      </c>
      <c r="AX134" s="13" t="s">
        <v>72</v>
      </c>
      <c r="AY134" s="234" t="s">
        <v>128</v>
      </c>
    </row>
    <row r="135" s="14" customFormat="1">
      <c r="A135" s="14"/>
      <c r="B135" s="235"/>
      <c r="C135" s="236"/>
      <c r="D135" s="226" t="s">
        <v>143</v>
      </c>
      <c r="E135" s="237" t="s">
        <v>19</v>
      </c>
      <c r="F135" s="238" t="s">
        <v>197</v>
      </c>
      <c r="G135" s="236"/>
      <c r="H135" s="239">
        <v>504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5" t="s">
        <v>143</v>
      </c>
      <c r="AU135" s="245" t="s">
        <v>82</v>
      </c>
      <c r="AV135" s="14" t="s">
        <v>82</v>
      </c>
      <c r="AW135" s="14" t="s">
        <v>33</v>
      </c>
      <c r="AX135" s="14" t="s">
        <v>72</v>
      </c>
      <c r="AY135" s="245" t="s">
        <v>128</v>
      </c>
    </row>
    <row r="136" s="15" customFormat="1">
      <c r="A136" s="15"/>
      <c r="B136" s="246"/>
      <c r="C136" s="247"/>
      <c r="D136" s="226" t="s">
        <v>143</v>
      </c>
      <c r="E136" s="248" t="s">
        <v>19</v>
      </c>
      <c r="F136" s="249" t="s">
        <v>181</v>
      </c>
      <c r="G136" s="247"/>
      <c r="H136" s="250">
        <v>1223</v>
      </c>
      <c r="I136" s="251"/>
      <c r="J136" s="247"/>
      <c r="K136" s="247"/>
      <c r="L136" s="252"/>
      <c r="M136" s="253"/>
      <c r="N136" s="254"/>
      <c r="O136" s="254"/>
      <c r="P136" s="254"/>
      <c r="Q136" s="254"/>
      <c r="R136" s="254"/>
      <c r="S136" s="254"/>
      <c r="T136" s="25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6" t="s">
        <v>143</v>
      </c>
      <c r="AU136" s="256" t="s">
        <v>82</v>
      </c>
      <c r="AV136" s="15" t="s">
        <v>135</v>
      </c>
      <c r="AW136" s="15" t="s">
        <v>33</v>
      </c>
      <c r="AX136" s="15" t="s">
        <v>80</v>
      </c>
      <c r="AY136" s="256" t="s">
        <v>128</v>
      </c>
    </row>
    <row r="137" s="2" customFormat="1" ht="33" customHeight="1">
      <c r="A137" s="40"/>
      <c r="B137" s="41"/>
      <c r="C137" s="206" t="s">
        <v>198</v>
      </c>
      <c r="D137" s="206" t="s">
        <v>130</v>
      </c>
      <c r="E137" s="207" t="s">
        <v>199</v>
      </c>
      <c r="F137" s="208" t="s">
        <v>200</v>
      </c>
      <c r="G137" s="209" t="s">
        <v>157</v>
      </c>
      <c r="H137" s="210">
        <v>719</v>
      </c>
      <c r="I137" s="211"/>
      <c r="J137" s="212">
        <f>ROUND(I137*H137,2)</f>
        <v>0</v>
      </c>
      <c r="K137" s="208" t="s">
        <v>134</v>
      </c>
      <c r="L137" s="46"/>
      <c r="M137" s="213" t="s">
        <v>19</v>
      </c>
      <c r="N137" s="214" t="s">
        <v>43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0.22</v>
      </c>
      <c r="T137" s="216">
        <f>S137*H137</f>
        <v>158.18000000000001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135</v>
      </c>
      <c r="AT137" s="217" t="s">
        <v>130</v>
      </c>
      <c r="AU137" s="217" t="s">
        <v>82</v>
      </c>
      <c r="AY137" s="19" t="s">
        <v>128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80</v>
      </c>
      <c r="BK137" s="218">
        <f>ROUND(I137*H137,2)</f>
        <v>0</v>
      </c>
      <c r="BL137" s="19" t="s">
        <v>135</v>
      </c>
      <c r="BM137" s="217" t="s">
        <v>201</v>
      </c>
    </row>
    <row r="138" s="2" customFormat="1">
      <c r="A138" s="40"/>
      <c r="B138" s="41"/>
      <c r="C138" s="42"/>
      <c r="D138" s="219" t="s">
        <v>137</v>
      </c>
      <c r="E138" s="42"/>
      <c r="F138" s="220" t="s">
        <v>202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137</v>
      </c>
      <c r="AU138" s="19" t="s">
        <v>82</v>
      </c>
    </row>
    <row r="139" s="13" customFormat="1">
      <c r="A139" s="13"/>
      <c r="B139" s="224"/>
      <c r="C139" s="225"/>
      <c r="D139" s="226" t="s">
        <v>143</v>
      </c>
      <c r="E139" s="227" t="s">
        <v>19</v>
      </c>
      <c r="F139" s="228" t="s">
        <v>194</v>
      </c>
      <c r="G139" s="225"/>
      <c r="H139" s="227" t="s">
        <v>19</v>
      </c>
      <c r="I139" s="229"/>
      <c r="J139" s="225"/>
      <c r="K139" s="225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143</v>
      </c>
      <c r="AU139" s="234" t="s">
        <v>82</v>
      </c>
      <c r="AV139" s="13" t="s">
        <v>80</v>
      </c>
      <c r="AW139" s="13" t="s">
        <v>33</v>
      </c>
      <c r="AX139" s="13" t="s">
        <v>72</v>
      </c>
      <c r="AY139" s="234" t="s">
        <v>128</v>
      </c>
    </row>
    <row r="140" s="14" customFormat="1">
      <c r="A140" s="14"/>
      <c r="B140" s="235"/>
      <c r="C140" s="236"/>
      <c r="D140" s="226" t="s">
        <v>143</v>
      </c>
      <c r="E140" s="237" t="s">
        <v>19</v>
      </c>
      <c r="F140" s="238" t="s">
        <v>195</v>
      </c>
      <c r="G140" s="236"/>
      <c r="H140" s="239">
        <v>719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5" t="s">
        <v>143</v>
      </c>
      <c r="AU140" s="245" t="s">
        <v>82</v>
      </c>
      <c r="AV140" s="14" t="s">
        <v>82</v>
      </c>
      <c r="AW140" s="14" t="s">
        <v>33</v>
      </c>
      <c r="AX140" s="14" t="s">
        <v>80</v>
      </c>
      <c r="AY140" s="245" t="s">
        <v>128</v>
      </c>
    </row>
    <row r="141" s="2" customFormat="1" ht="37.8" customHeight="1">
      <c r="A141" s="40"/>
      <c r="B141" s="41"/>
      <c r="C141" s="206" t="s">
        <v>8</v>
      </c>
      <c r="D141" s="206" t="s">
        <v>130</v>
      </c>
      <c r="E141" s="207" t="s">
        <v>203</v>
      </c>
      <c r="F141" s="208" t="s">
        <v>204</v>
      </c>
      <c r="G141" s="209" t="s">
        <v>157</v>
      </c>
      <c r="H141" s="210">
        <v>10</v>
      </c>
      <c r="I141" s="211"/>
      <c r="J141" s="212">
        <f>ROUND(I141*H141,2)</f>
        <v>0</v>
      </c>
      <c r="K141" s="208" t="s">
        <v>134</v>
      </c>
      <c r="L141" s="46"/>
      <c r="M141" s="213" t="s">
        <v>19</v>
      </c>
      <c r="N141" s="214" t="s">
        <v>43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0.63</v>
      </c>
      <c r="T141" s="216">
        <f>S141*H141</f>
        <v>6.2999999999999998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135</v>
      </c>
      <c r="AT141" s="217" t="s">
        <v>130</v>
      </c>
      <c r="AU141" s="217" t="s">
        <v>82</v>
      </c>
      <c r="AY141" s="19" t="s">
        <v>128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80</v>
      </c>
      <c r="BK141" s="218">
        <f>ROUND(I141*H141,2)</f>
        <v>0</v>
      </c>
      <c r="BL141" s="19" t="s">
        <v>135</v>
      </c>
      <c r="BM141" s="217" t="s">
        <v>205</v>
      </c>
    </row>
    <row r="142" s="2" customFormat="1">
      <c r="A142" s="40"/>
      <c r="B142" s="41"/>
      <c r="C142" s="42"/>
      <c r="D142" s="219" t="s">
        <v>137</v>
      </c>
      <c r="E142" s="42"/>
      <c r="F142" s="220" t="s">
        <v>206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137</v>
      </c>
      <c r="AU142" s="19" t="s">
        <v>82</v>
      </c>
    </row>
    <row r="143" s="13" customFormat="1">
      <c r="A143" s="13"/>
      <c r="B143" s="224"/>
      <c r="C143" s="225"/>
      <c r="D143" s="226" t="s">
        <v>143</v>
      </c>
      <c r="E143" s="227" t="s">
        <v>19</v>
      </c>
      <c r="F143" s="228" t="s">
        <v>207</v>
      </c>
      <c r="G143" s="225"/>
      <c r="H143" s="227" t="s">
        <v>19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143</v>
      </c>
      <c r="AU143" s="234" t="s">
        <v>82</v>
      </c>
      <c r="AV143" s="13" t="s">
        <v>80</v>
      </c>
      <c r="AW143" s="13" t="s">
        <v>33</v>
      </c>
      <c r="AX143" s="13" t="s">
        <v>72</v>
      </c>
      <c r="AY143" s="234" t="s">
        <v>128</v>
      </c>
    </row>
    <row r="144" s="14" customFormat="1">
      <c r="A144" s="14"/>
      <c r="B144" s="235"/>
      <c r="C144" s="236"/>
      <c r="D144" s="226" t="s">
        <v>143</v>
      </c>
      <c r="E144" s="237" t="s">
        <v>19</v>
      </c>
      <c r="F144" s="238" t="s">
        <v>189</v>
      </c>
      <c r="G144" s="236"/>
      <c r="H144" s="239">
        <v>10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143</v>
      </c>
      <c r="AU144" s="245" t="s">
        <v>82</v>
      </c>
      <c r="AV144" s="14" t="s">
        <v>82</v>
      </c>
      <c r="AW144" s="14" t="s">
        <v>33</v>
      </c>
      <c r="AX144" s="14" t="s">
        <v>80</v>
      </c>
      <c r="AY144" s="245" t="s">
        <v>128</v>
      </c>
    </row>
    <row r="145" s="2" customFormat="1" ht="24.15" customHeight="1">
      <c r="A145" s="40"/>
      <c r="B145" s="41"/>
      <c r="C145" s="206" t="s">
        <v>208</v>
      </c>
      <c r="D145" s="206" t="s">
        <v>130</v>
      </c>
      <c r="E145" s="207" t="s">
        <v>209</v>
      </c>
      <c r="F145" s="208" t="s">
        <v>210</v>
      </c>
      <c r="G145" s="209" t="s">
        <v>157</v>
      </c>
      <c r="H145" s="210">
        <v>14</v>
      </c>
      <c r="I145" s="211"/>
      <c r="J145" s="212">
        <f>ROUND(I145*H145,2)</f>
        <v>0</v>
      </c>
      <c r="K145" s="208" t="s">
        <v>134</v>
      </c>
      <c r="L145" s="46"/>
      <c r="M145" s="213" t="s">
        <v>19</v>
      </c>
      <c r="N145" s="214" t="s">
        <v>43</v>
      </c>
      <c r="O145" s="86"/>
      <c r="P145" s="215">
        <f>O145*H145</f>
        <v>0</v>
      </c>
      <c r="Q145" s="215">
        <v>3.0000000000000001E-05</v>
      </c>
      <c r="R145" s="215">
        <f>Q145*H145</f>
        <v>0.00042000000000000002</v>
      </c>
      <c r="S145" s="215">
        <v>0.091999999999999998</v>
      </c>
      <c r="T145" s="216">
        <f>S145*H145</f>
        <v>1.288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135</v>
      </c>
      <c r="AT145" s="217" t="s">
        <v>130</v>
      </c>
      <c r="AU145" s="217" t="s">
        <v>82</v>
      </c>
      <c r="AY145" s="19" t="s">
        <v>128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80</v>
      </c>
      <c r="BK145" s="218">
        <f>ROUND(I145*H145,2)</f>
        <v>0</v>
      </c>
      <c r="BL145" s="19" t="s">
        <v>135</v>
      </c>
      <c r="BM145" s="217" t="s">
        <v>211</v>
      </c>
    </row>
    <row r="146" s="2" customFormat="1">
      <c r="A146" s="40"/>
      <c r="B146" s="41"/>
      <c r="C146" s="42"/>
      <c r="D146" s="219" t="s">
        <v>137</v>
      </c>
      <c r="E146" s="42"/>
      <c r="F146" s="220" t="s">
        <v>212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137</v>
      </c>
      <c r="AU146" s="19" t="s">
        <v>82</v>
      </c>
    </row>
    <row r="147" s="13" customFormat="1">
      <c r="A147" s="13"/>
      <c r="B147" s="224"/>
      <c r="C147" s="225"/>
      <c r="D147" s="226" t="s">
        <v>143</v>
      </c>
      <c r="E147" s="227" t="s">
        <v>19</v>
      </c>
      <c r="F147" s="228" t="s">
        <v>213</v>
      </c>
      <c r="G147" s="225"/>
      <c r="H147" s="227" t="s">
        <v>19</v>
      </c>
      <c r="I147" s="229"/>
      <c r="J147" s="225"/>
      <c r="K147" s="225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143</v>
      </c>
      <c r="AU147" s="234" t="s">
        <v>82</v>
      </c>
      <c r="AV147" s="13" t="s">
        <v>80</v>
      </c>
      <c r="AW147" s="13" t="s">
        <v>33</v>
      </c>
      <c r="AX147" s="13" t="s">
        <v>72</v>
      </c>
      <c r="AY147" s="234" t="s">
        <v>128</v>
      </c>
    </row>
    <row r="148" s="13" customFormat="1">
      <c r="A148" s="13"/>
      <c r="B148" s="224"/>
      <c r="C148" s="225"/>
      <c r="D148" s="226" t="s">
        <v>143</v>
      </c>
      <c r="E148" s="227" t="s">
        <v>19</v>
      </c>
      <c r="F148" s="228" t="s">
        <v>214</v>
      </c>
      <c r="G148" s="225"/>
      <c r="H148" s="227" t="s">
        <v>19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143</v>
      </c>
      <c r="AU148" s="234" t="s">
        <v>82</v>
      </c>
      <c r="AV148" s="13" t="s">
        <v>80</v>
      </c>
      <c r="AW148" s="13" t="s">
        <v>33</v>
      </c>
      <c r="AX148" s="13" t="s">
        <v>72</v>
      </c>
      <c r="AY148" s="234" t="s">
        <v>128</v>
      </c>
    </row>
    <row r="149" s="14" customFormat="1">
      <c r="A149" s="14"/>
      <c r="B149" s="235"/>
      <c r="C149" s="236"/>
      <c r="D149" s="226" t="s">
        <v>143</v>
      </c>
      <c r="E149" s="237" t="s">
        <v>19</v>
      </c>
      <c r="F149" s="238" t="s">
        <v>215</v>
      </c>
      <c r="G149" s="236"/>
      <c r="H149" s="239">
        <v>14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143</v>
      </c>
      <c r="AU149" s="245" t="s">
        <v>82</v>
      </c>
      <c r="AV149" s="14" t="s">
        <v>82</v>
      </c>
      <c r="AW149" s="14" t="s">
        <v>33</v>
      </c>
      <c r="AX149" s="14" t="s">
        <v>80</v>
      </c>
      <c r="AY149" s="245" t="s">
        <v>128</v>
      </c>
    </row>
    <row r="150" s="2" customFormat="1" ht="24.15" customHeight="1">
      <c r="A150" s="40"/>
      <c r="B150" s="41"/>
      <c r="C150" s="206" t="s">
        <v>215</v>
      </c>
      <c r="D150" s="206" t="s">
        <v>130</v>
      </c>
      <c r="E150" s="207" t="s">
        <v>216</v>
      </c>
      <c r="F150" s="208" t="s">
        <v>217</v>
      </c>
      <c r="G150" s="209" t="s">
        <v>157</v>
      </c>
      <c r="H150" s="210">
        <v>14</v>
      </c>
      <c r="I150" s="211"/>
      <c r="J150" s="212">
        <f>ROUND(I150*H150,2)</f>
        <v>0</v>
      </c>
      <c r="K150" s="208" t="s">
        <v>19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8.0000000000000007E-05</v>
      </c>
      <c r="R150" s="215">
        <f>Q150*H150</f>
        <v>0.0011200000000000001</v>
      </c>
      <c r="S150" s="215">
        <v>0.23000000000000001</v>
      </c>
      <c r="T150" s="216">
        <f>S150*H150</f>
        <v>3.2200000000000002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135</v>
      </c>
      <c r="AT150" s="217" t="s">
        <v>130</v>
      </c>
      <c r="AU150" s="217" t="s">
        <v>82</v>
      </c>
      <c r="AY150" s="19" t="s">
        <v>128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135</v>
      </c>
      <c r="BM150" s="217" t="s">
        <v>218</v>
      </c>
    </row>
    <row r="151" s="13" customFormat="1">
      <c r="A151" s="13"/>
      <c r="B151" s="224"/>
      <c r="C151" s="225"/>
      <c r="D151" s="226" t="s">
        <v>143</v>
      </c>
      <c r="E151" s="227" t="s">
        <v>19</v>
      </c>
      <c r="F151" s="228" t="s">
        <v>213</v>
      </c>
      <c r="G151" s="225"/>
      <c r="H151" s="227" t="s">
        <v>19</v>
      </c>
      <c r="I151" s="229"/>
      <c r="J151" s="225"/>
      <c r="K151" s="225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143</v>
      </c>
      <c r="AU151" s="234" t="s">
        <v>82</v>
      </c>
      <c r="AV151" s="13" t="s">
        <v>80</v>
      </c>
      <c r="AW151" s="13" t="s">
        <v>33</v>
      </c>
      <c r="AX151" s="13" t="s">
        <v>72</v>
      </c>
      <c r="AY151" s="234" t="s">
        <v>128</v>
      </c>
    </row>
    <row r="152" s="13" customFormat="1">
      <c r="A152" s="13"/>
      <c r="B152" s="224"/>
      <c r="C152" s="225"/>
      <c r="D152" s="226" t="s">
        <v>143</v>
      </c>
      <c r="E152" s="227" t="s">
        <v>19</v>
      </c>
      <c r="F152" s="228" t="s">
        <v>214</v>
      </c>
      <c r="G152" s="225"/>
      <c r="H152" s="227" t="s">
        <v>19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143</v>
      </c>
      <c r="AU152" s="234" t="s">
        <v>82</v>
      </c>
      <c r="AV152" s="13" t="s">
        <v>80</v>
      </c>
      <c r="AW152" s="13" t="s">
        <v>33</v>
      </c>
      <c r="AX152" s="13" t="s">
        <v>72</v>
      </c>
      <c r="AY152" s="234" t="s">
        <v>128</v>
      </c>
    </row>
    <row r="153" s="14" customFormat="1">
      <c r="A153" s="14"/>
      <c r="B153" s="235"/>
      <c r="C153" s="236"/>
      <c r="D153" s="226" t="s">
        <v>143</v>
      </c>
      <c r="E153" s="237" t="s">
        <v>19</v>
      </c>
      <c r="F153" s="238" t="s">
        <v>215</v>
      </c>
      <c r="G153" s="236"/>
      <c r="H153" s="239">
        <v>14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143</v>
      </c>
      <c r="AU153" s="245" t="s">
        <v>82</v>
      </c>
      <c r="AV153" s="14" t="s">
        <v>82</v>
      </c>
      <c r="AW153" s="14" t="s">
        <v>33</v>
      </c>
      <c r="AX153" s="14" t="s">
        <v>80</v>
      </c>
      <c r="AY153" s="245" t="s">
        <v>128</v>
      </c>
    </row>
    <row r="154" s="2" customFormat="1" ht="24.15" customHeight="1">
      <c r="A154" s="40"/>
      <c r="B154" s="41"/>
      <c r="C154" s="206" t="s">
        <v>219</v>
      </c>
      <c r="D154" s="206" t="s">
        <v>130</v>
      </c>
      <c r="E154" s="207" t="s">
        <v>220</v>
      </c>
      <c r="F154" s="208" t="s">
        <v>221</v>
      </c>
      <c r="G154" s="209" t="s">
        <v>222</v>
      </c>
      <c r="H154" s="210">
        <v>170</v>
      </c>
      <c r="I154" s="211"/>
      <c r="J154" s="212">
        <f>ROUND(I154*H154,2)</f>
        <v>0</v>
      </c>
      <c r="K154" s="208" t="s">
        <v>134</v>
      </c>
      <c r="L154" s="46"/>
      <c r="M154" s="213" t="s">
        <v>19</v>
      </c>
      <c r="N154" s="214" t="s">
        <v>43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0.28999999999999998</v>
      </c>
      <c r="T154" s="216">
        <f>S154*H154</f>
        <v>49.299999999999997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135</v>
      </c>
      <c r="AT154" s="217" t="s">
        <v>130</v>
      </c>
      <c r="AU154" s="217" t="s">
        <v>82</v>
      </c>
      <c r="AY154" s="19" t="s">
        <v>128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80</v>
      </c>
      <c r="BK154" s="218">
        <f>ROUND(I154*H154,2)</f>
        <v>0</v>
      </c>
      <c r="BL154" s="19" t="s">
        <v>135</v>
      </c>
      <c r="BM154" s="217" t="s">
        <v>223</v>
      </c>
    </row>
    <row r="155" s="2" customFormat="1">
      <c r="A155" s="40"/>
      <c r="B155" s="41"/>
      <c r="C155" s="42"/>
      <c r="D155" s="219" t="s">
        <v>137</v>
      </c>
      <c r="E155" s="42"/>
      <c r="F155" s="220" t="s">
        <v>224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137</v>
      </c>
      <c r="AU155" s="19" t="s">
        <v>82</v>
      </c>
    </row>
    <row r="156" s="2" customFormat="1" ht="16.5" customHeight="1">
      <c r="A156" s="40"/>
      <c r="B156" s="41"/>
      <c r="C156" s="206" t="s">
        <v>225</v>
      </c>
      <c r="D156" s="206" t="s">
        <v>130</v>
      </c>
      <c r="E156" s="207" t="s">
        <v>226</v>
      </c>
      <c r="F156" s="208" t="s">
        <v>227</v>
      </c>
      <c r="G156" s="209" t="s">
        <v>157</v>
      </c>
      <c r="H156" s="210">
        <v>992</v>
      </c>
      <c r="I156" s="211"/>
      <c r="J156" s="212">
        <f>ROUND(I156*H156,2)</f>
        <v>0</v>
      </c>
      <c r="K156" s="208" t="s">
        <v>134</v>
      </c>
      <c r="L156" s="46"/>
      <c r="M156" s="213" t="s">
        <v>19</v>
      </c>
      <c r="N156" s="214" t="s">
        <v>43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135</v>
      </c>
      <c r="AT156" s="217" t="s">
        <v>130</v>
      </c>
      <c r="AU156" s="217" t="s">
        <v>82</v>
      </c>
      <c r="AY156" s="19" t="s">
        <v>128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135</v>
      </c>
      <c r="BM156" s="217" t="s">
        <v>228</v>
      </c>
    </row>
    <row r="157" s="2" customFormat="1">
      <c r="A157" s="40"/>
      <c r="B157" s="41"/>
      <c r="C157" s="42"/>
      <c r="D157" s="219" t="s">
        <v>137</v>
      </c>
      <c r="E157" s="42"/>
      <c r="F157" s="220" t="s">
        <v>229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137</v>
      </c>
      <c r="AU157" s="19" t="s">
        <v>82</v>
      </c>
    </row>
    <row r="158" s="2" customFormat="1" ht="24.15" customHeight="1">
      <c r="A158" s="40"/>
      <c r="B158" s="41"/>
      <c r="C158" s="206" t="s">
        <v>230</v>
      </c>
      <c r="D158" s="206" t="s">
        <v>130</v>
      </c>
      <c r="E158" s="207" t="s">
        <v>231</v>
      </c>
      <c r="F158" s="208" t="s">
        <v>232</v>
      </c>
      <c r="G158" s="209" t="s">
        <v>233</v>
      </c>
      <c r="H158" s="210">
        <v>1121.4500000000001</v>
      </c>
      <c r="I158" s="211"/>
      <c r="J158" s="212">
        <f>ROUND(I158*H158,2)</f>
        <v>0</v>
      </c>
      <c r="K158" s="208" t="s">
        <v>134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135</v>
      </c>
      <c r="AT158" s="217" t="s">
        <v>130</v>
      </c>
      <c r="AU158" s="217" t="s">
        <v>82</v>
      </c>
      <c r="AY158" s="19" t="s">
        <v>128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135</v>
      </c>
      <c r="BM158" s="217" t="s">
        <v>234</v>
      </c>
    </row>
    <row r="159" s="2" customFormat="1">
      <c r="A159" s="40"/>
      <c r="B159" s="41"/>
      <c r="C159" s="42"/>
      <c r="D159" s="219" t="s">
        <v>137</v>
      </c>
      <c r="E159" s="42"/>
      <c r="F159" s="220" t="s">
        <v>235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137</v>
      </c>
      <c r="AU159" s="19" t="s">
        <v>82</v>
      </c>
    </row>
    <row r="160" s="13" customFormat="1">
      <c r="A160" s="13"/>
      <c r="B160" s="224"/>
      <c r="C160" s="225"/>
      <c r="D160" s="226" t="s">
        <v>143</v>
      </c>
      <c r="E160" s="227" t="s">
        <v>19</v>
      </c>
      <c r="F160" s="228" t="s">
        <v>236</v>
      </c>
      <c r="G160" s="225"/>
      <c r="H160" s="227" t="s">
        <v>19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143</v>
      </c>
      <c r="AU160" s="234" t="s">
        <v>82</v>
      </c>
      <c r="AV160" s="13" t="s">
        <v>80</v>
      </c>
      <c r="AW160" s="13" t="s">
        <v>33</v>
      </c>
      <c r="AX160" s="13" t="s">
        <v>72</v>
      </c>
      <c r="AY160" s="234" t="s">
        <v>128</v>
      </c>
    </row>
    <row r="161" s="14" customFormat="1">
      <c r="A161" s="14"/>
      <c r="B161" s="235"/>
      <c r="C161" s="236"/>
      <c r="D161" s="226" t="s">
        <v>143</v>
      </c>
      <c r="E161" s="237" t="s">
        <v>19</v>
      </c>
      <c r="F161" s="238" t="s">
        <v>237</v>
      </c>
      <c r="G161" s="236"/>
      <c r="H161" s="239">
        <v>74.099999999999994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5" t="s">
        <v>143</v>
      </c>
      <c r="AU161" s="245" t="s">
        <v>82</v>
      </c>
      <c r="AV161" s="14" t="s">
        <v>82</v>
      </c>
      <c r="AW161" s="14" t="s">
        <v>33</v>
      </c>
      <c r="AX161" s="14" t="s">
        <v>72</v>
      </c>
      <c r="AY161" s="245" t="s">
        <v>128</v>
      </c>
    </row>
    <row r="162" s="13" customFormat="1">
      <c r="A162" s="13"/>
      <c r="B162" s="224"/>
      <c r="C162" s="225"/>
      <c r="D162" s="226" t="s">
        <v>143</v>
      </c>
      <c r="E162" s="227" t="s">
        <v>19</v>
      </c>
      <c r="F162" s="228" t="s">
        <v>238</v>
      </c>
      <c r="G162" s="225"/>
      <c r="H162" s="227" t="s">
        <v>19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143</v>
      </c>
      <c r="AU162" s="234" t="s">
        <v>82</v>
      </c>
      <c r="AV162" s="13" t="s">
        <v>80</v>
      </c>
      <c r="AW162" s="13" t="s">
        <v>33</v>
      </c>
      <c r="AX162" s="13" t="s">
        <v>72</v>
      </c>
      <c r="AY162" s="234" t="s">
        <v>128</v>
      </c>
    </row>
    <row r="163" s="14" customFormat="1">
      <c r="A163" s="14"/>
      <c r="B163" s="235"/>
      <c r="C163" s="236"/>
      <c r="D163" s="226" t="s">
        <v>143</v>
      </c>
      <c r="E163" s="237" t="s">
        <v>19</v>
      </c>
      <c r="F163" s="238" t="s">
        <v>239</v>
      </c>
      <c r="G163" s="236"/>
      <c r="H163" s="239">
        <v>1047.3499999999999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143</v>
      </c>
      <c r="AU163" s="245" t="s">
        <v>82</v>
      </c>
      <c r="AV163" s="14" t="s">
        <v>82</v>
      </c>
      <c r="AW163" s="14" t="s">
        <v>33</v>
      </c>
      <c r="AX163" s="14" t="s">
        <v>72</v>
      </c>
      <c r="AY163" s="245" t="s">
        <v>128</v>
      </c>
    </row>
    <row r="164" s="15" customFormat="1">
      <c r="A164" s="15"/>
      <c r="B164" s="246"/>
      <c r="C164" s="247"/>
      <c r="D164" s="226" t="s">
        <v>143</v>
      </c>
      <c r="E164" s="248" t="s">
        <v>19</v>
      </c>
      <c r="F164" s="249" t="s">
        <v>181</v>
      </c>
      <c r="G164" s="247"/>
      <c r="H164" s="250">
        <v>1121.4500000000001</v>
      </c>
      <c r="I164" s="251"/>
      <c r="J164" s="247"/>
      <c r="K164" s="247"/>
      <c r="L164" s="252"/>
      <c r="M164" s="253"/>
      <c r="N164" s="254"/>
      <c r="O164" s="254"/>
      <c r="P164" s="254"/>
      <c r="Q164" s="254"/>
      <c r="R164" s="254"/>
      <c r="S164" s="254"/>
      <c r="T164" s="25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6" t="s">
        <v>143</v>
      </c>
      <c r="AU164" s="256" t="s">
        <v>82</v>
      </c>
      <c r="AV164" s="15" t="s">
        <v>135</v>
      </c>
      <c r="AW164" s="15" t="s">
        <v>33</v>
      </c>
      <c r="AX164" s="15" t="s">
        <v>80</v>
      </c>
      <c r="AY164" s="256" t="s">
        <v>128</v>
      </c>
    </row>
    <row r="165" s="2" customFormat="1" ht="24.15" customHeight="1">
      <c r="A165" s="40"/>
      <c r="B165" s="41"/>
      <c r="C165" s="206" t="s">
        <v>240</v>
      </c>
      <c r="D165" s="206" t="s">
        <v>130</v>
      </c>
      <c r="E165" s="207" t="s">
        <v>241</v>
      </c>
      <c r="F165" s="208" t="s">
        <v>242</v>
      </c>
      <c r="G165" s="209" t="s">
        <v>233</v>
      </c>
      <c r="H165" s="210">
        <v>0.875</v>
      </c>
      <c r="I165" s="211"/>
      <c r="J165" s="212">
        <f>ROUND(I165*H165,2)</f>
        <v>0</v>
      </c>
      <c r="K165" s="208" t="s">
        <v>134</v>
      </c>
      <c r="L165" s="46"/>
      <c r="M165" s="213" t="s">
        <v>19</v>
      </c>
      <c r="N165" s="214" t="s">
        <v>43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135</v>
      </c>
      <c r="AT165" s="217" t="s">
        <v>130</v>
      </c>
      <c r="AU165" s="217" t="s">
        <v>82</v>
      </c>
      <c r="AY165" s="19" t="s">
        <v>128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135</v>
      </c>
      <c r="BM165" s="217" t="s">
        <v>243</v>
      </c>
    </row>
    <row r="166" s="2" customFormat="1">
      <c r="A166" s="40"/>
      <c r="B166" s="41"/>
      <c r="C166" s="42"/>
      <c r="D166" s="219" t="s">
        <v>137</v>
      </c>
      <c r="E166" s="42"/>
      <c r="F166" s="220" t="s">
        <v>244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137</v>
      </c>
      <c r="AU166" s="19" t="s">
        <v>82</v>
      </c>
    </row>
    <row r="167" s="13" customFormat="1">
      <c r="A167" s="13"/>
      <c r="B167" s="224"/>
      <c r="C167" s="225"/>
      <c r="D167" s="226" t="s">
        <v>143</v>
      </c>
      <c r="E167" s="227" t="s">
        <v>19</v>
      </c>
      <c r="F167" s="228" t="s">
        <v>245</v>
      </c>
      <c r="G167" s="225"/>
      <c r="H167" s="227" t="s">
        <v>19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143</v>
      </c>
      <c r="AU167" s="234" t="s">
        <v>82</v>
      </c>
      <c r="AV167" s="13" t="s">
        <v>80</v>
      </c>
      <c r="AW167" s="13" t="s">
        <v>33</v>
      </c>
      <c r="AX167" s="13" t="s">
        <v>72</v>
      </c>
      <c r="AY167" s="234" t="s">
        <v>128</v>
      </c>
    </row>
    <row r="168" s="14" customFormat="1">
      <c r="A168" s="14"/>
      <c r="B168" s="235"/>
      <c r="C168" s="236"/>
      <c r="D168" s="226" t="s">
        <v>143</v>
      </c>
      <c r="E168" s="237" t="s">
        <v>19</v>
      </c>
      <c r="F168" s="238" t="s">
        <v>246</v>
      </c>
      <c r="G168" s="236"/>
      <c r="H168" s="239">
        <v>0.875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143</v>
      </c>
      <c r="AU168" s="245" t="s">
        <v>82</v>
      </c>
      <c r="AV168" s="14" t="s">
        <v>82</v>
      </c>
      <c r="AW168" s="14" t="s">
        <v>33</v>
      </c>
      <c r="AX168" s="14" t="s">
        <v>80</v>
      </c>
      <c r="AY168" s="245" t="s">
        <v>128</v>
      </c>
    </row>
    <row r="169" s="2" customFormat="1" ht="24.15" customHeight="1">
      <c r="A169" s="40"/>
      <c r="B169" s="41"/>
      <c r="C169" s="206" t="s">
        <v>247</v>
      </c>
      <c r="D169" s="206" t="s">
        <v>130</v>
      </c>
      <c r="E169" s="207" t="s">
        <v>248</v>
      </c>
      <c r="F169" s="208" t="s">
        <v>249</v>
      </c>
      <c r="G169" s="209" t="s">
        <v>233</v>
      </c>
      <c r="H169" s="210">
        <v>36.399999999999999</v>
      </c>
      <c r="I169" s="211"/>
      <c r="J169" s="212">
        <f>ROUND(I169*H169,2)</f>
        <v>0</v>
      </c>
      <c r="K169" s="208" t="s">
        <v>134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135</v>
      </c>
      <c r="AT169" s="217" t="s">
        <v>130</v>
      </c>
      <c r="AU169" s="217" t="s">
        <v>82</v>
      </c>
      <c r="AY169" s="19" t="s">
        <v>128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135</v>
      </c>
      <c r="BM169" s="217" t="s">
        <v>250</v>
      </c>
    </row>
    <row r="170" s="2" customFormat="1">
      <c r="A170" s="40"/>
      <c r="B170" s="41"/>
      <c r="C170" s="42"/>
      <c r="D170" s="219" t="s">
        <v>137</v>
      </c>
      <c r="E170" s="42"/>
      <c r="F170" s="220" t="s">
        <v>251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137</v>
      </c>
      <c r="AU170" s="19" t="s">
        <v>82</v>
      </c>
    </row>
    <row r="171" s="13" customFormat="1">
      <c r="A171" s="13"/>
      <c r="B171" s="224"/>
      <c r="C171" s="225"/>
      <c r="D171" s="226" t="s">
        <v>143</v>
      </c>
      <c r="E171" s="227" t="s">
        <v>19</v>
      </c>
      <c r="F171" s="228" t="s">
        <v>252</v>
      </c>
      <c r="G171" s="225"/>
      <c r="H171" s="227" t="s">
        <v>19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143</v>
      </c>
      <c r="AU171" s="234" t="s">
        <v>82</v>
      </c>
      <c r="AV171" s="13" t="s">
        <v>80</v>
      </c>
      <c r="AW171" s="13" t="s">
        <v>33</v>
      </c>
      <c r="AX171" s="13" t="s">
        <v>72</v>
      </c>
      <c r="AY171" s="234" t="s">
        <v>128</v>
      </c>
    </row>
    <row r="172" s="14" customFormat="1">
      <c r="A172" s="14"/>
      <c r="B172" s="235"/>
      <c r="C172" s="236"/>
      <c r="D172" s="226" t="s">
        <v>143</v>
      </c>
      <c r="E172" s="237" t="s">
        <v>19</v>
      </c>
      <c r="F172" s="238" t="s">
        <v>253</v>
      </c>
      <c r="G172" s="236"/>
      <c r="H172" s="239">
        <v>36.399999999999999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143</v>
      </c>
      <c r="AU172" s="245" t="s">
        <v>82</v>
      </c>
      <c r="AV172" s="14" t="s">
        <v>82</v>
      </c>
      <c r="AW172" s="14" t="s">
        <v>33</v>
      </c>
      <c r="AX172" s="14" t="s">
        <v>80</v>
      </c>
      <c r="AY172" s="245" t="s">
        <v>128</v>
      </c>
    </row>
    <row r="173" s="2" customFormat="1" ht="37.8" customHeight="1">
      <c r="A173" s="40"/>
      <c r="B173" s="41"/>
      <c r="C173" s="206" t="s">
        <v>254</v>
      </c>
      <c r="D173" s="206" t="s">
        <v>130</v>
      </c>
      <c r="E173" s="207" t="s">
        <v>255</v>
      </c>
      <c r="F173" s="208" t="s">
        <v>256</v>
      </c>
      <c r="G173" s="209" t="s">
        <v>233</v>
      </c>
      <c r="H173" s="210">
        <v>1267.5250000000001</v>
      </c>
      <c r="I173" s="211"/>
      <c r="J173" s="212">
        <f>ROUND(I173*H173,2)</f>
        <v>0</v>
      </c>
      <c r="K173" s="208" t="s">
        <v>134</v>
      </c>
      <c r="L173" s="46"/>
      <c r="M173" s="213" t="s">
        <v>19</v>
      </c>
      <c r="N173" s="214" t="s">
        <v>43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135</v>
      </c>
      <c r="AT173" s="217" t="s">
        <v>130</v>
      </c>
      <c r="AU173" s="217" t="s">
        <v>82</v>
      </c>
      <c r="AY173" s="19" t="s">
        <v>128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80</v>
      </c>
      <c r="BK173" s="218">
        <f>ROUND(I173*H173,2)</f>
        <v>0</v>
      </c>
      <c r="BL173" s="19" t="s">
        <v>135</v>
      </c>
      <c r="BM173" s="217" t="s">
        <v>257</v>
      </c>
    </row>
    <row r="174" s="2" customFormat="1">
      <c r="A174" s="40"/>
      <c r="B174" s="41"/>
      <c r="C174" s="42"/>
      <c r="D174" s="219" t="s">
        <v>137</v>
      </c>
      <c r="E174" s="42"/>
      <c r="F174" s="220" t="s">
        <v>258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137</v>
      </c>
      <c r="AU174" s="19" t="s">
        <v>82</v>
      </c>
    </row>
    <row r="175" s="14" customFormat="1">
      <c r="A175" s="14"/>
      <c r="B175" s="235"/>
      <c r="C175" s="236"/>
      <c r="D175" s="226" t="s">
        <v>143</v>
      </c>
      <c r="E175" s="237" t="s">
        <v>19</v>
      </c>
      <c r="F175" s="238" t="s">
        <v>259</v>
      </c>
      <c r="G175" s="236"/>
      <c r="H175" s="239">
        <v>148.80000000000001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143</v>
      </c>
      <c r="AU175" s="245" t="s">
        <v>82</v>
      </c>
      <c r="AV175" s="14" t="s">
        <v>82</v>
      </c>
      <c r="AW175" s="14" t="s">
        <v>33</v>
      </c>
      <c r="AX175" s="14" t="s">
        <v>72</v>
      </c>
      <c r="AY175" s="245" t="s">
        <v>128</v>
      </c>
    </row>
    <row r="176" s="14" customFormat="1">
      <c r="A176" s="14"/>
      <c r="B176" s="235"/>
      <c r="C176" s="236"/>
      <c r="D176" s="226" t="s">
        <v>143</v>
      </c>
      <c r="E176" s="237" t="s">
        <v>19</v>
      </c>
      <c r="F176" s="238" t="s">
        <v>260</v>
      </c>
      <c r="G176" s="236"/>
      <c r="H176" s="239">
        <v>1121.4500000000001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5" t="s">
        <v>143</v>
      </c>
      <c r="AU176" s="245" t="s">
        <v>82</v>
      </c>
      <c r="AV176" s="14" t="s">
        <v>82</v>
      </c>
      <c r="AW176" s="14" t="s">
        <v>33</v>
      </c>
      <c r="AX176" s="14" t="s">
        <v>72</v>
      </c>
      <c r="AY176" s="245" t="s">
        <v>128</v>
      </c>
    </row>
    <row r="177" s="14" customFormat="1">
      <c r="A177" s="14"/>
      <c r="B177" s="235"/>
      <c r="C177" s="236"/>
      <c r="D177" s="226" t="s">
        <v>143</v>
      </c>
      <c r="E177" s="237" t="s">
        <v>19</v>
      </c>
      <c r="F177" s="238" t="s">
        <v>261</v>
      </c>
      <c r="G177" s="236"/>
      <c r="H177" s="239">
        <v>0.875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5" t="s">
        <v>143</v>
      </c>
      <c r="AU177" s="245" t="s">
        <v>82</v>
      </c>
      <c r="AV177" s="14" t="s">
        <v>82</v>
      </c>
      <c r="AW177" s="14" t="s">
        <v>33</v>
      </c>
      <c r="AX177" s="14" t="s">
        <v>72</v>
      </c>
      <c r="AY177" s="245" t="s">
        <v>128</v>
      </c>
    </row>
    <row r="178" s="14" customFormat="1">
      <c r="A178" s="14"/>
      <c r="B178" s="235"/>
      <c r="C178" s="236"/>
      <c r="D178" s="226" t="s">
        <v>143</v>
      </c>
      <c r="E178" s="237" t="s">
        <v>19</v>
      </c>
      <c r="F178" s="238" t="s">
        <v>262</v>
      </c>
      <c r="G178" s="236"/>
      <c r="H178" s="239">
        <v>36.399999999999999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5" t="s">
        <v>143</v>
      </c>
      <c r="AU178" s="245" t="s">
        <v>82</v>
      </c>
      <c r="AV178" s="14" t="s">
        <v>82</v>
      </c>
      <c r="AW178" s="14" t="s">
        <v>33</v>
      </c>
      <c r="AX178" s="14" t="s">
        <v>72</v>
      </c>
      <c r="AY178" s="245" t="s">
        <v>128</v>
      </c>
    </row>
    <row r="179" s="14" customFormat="1">
      <c r="A179" s="14"/>
      <c r="B179" s="235"/>
      <c r="C179" s="236"/>
      <c r="D179" s="226" t="s">
        <v>143</v>
      </c>
      <c r="E179" s="237" t="s">
        <v>19</v>
      </c>
      <c r="F179" s="238" t="s">
        <v>263</v>
      </c>
      <c r="G179" s="236"/>
      <c r="H179" s="239">
        <v>-40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143</v>
      </c>
      <c r="AU179" s="245" t="s">
        <v>82</v>
      </c>
      <c r="AV179" s="14" t="s">
        <v>82</v>
      </c>
      <c r="AW179" s="14" t="s">
        <v>33</v>
      </c>
      <c r="AX179" s="14" t="s">
        <v>72</v>
      </c>
      <c r="AY179" s="245" t="s">
        <v>128</v>
      </c>
    </row>
    <row r="180" s="15" customFormat="1">
      <c r="A180" s="15"/>
      <c r="B180" s="246"/>
      <c r="C180" s="247"/>
      <c r="D180" s="226" t="s">
        <v>143</v>
      </c>
      <c r="E180" s="248" t="s">
        <v>19</v>
      </c>
      <c r="F180" s="249" t="s">
        <v>181</v>
      </c>
      <c r="G180" s="247"/>
      <c r="H180" s="250">
        <v>1267.5250000000001</v>
      </c>
      <c r="I180" s="251"/>
      <c r="J180" s="247"/>
      <c r="K180" s="247"/>
      <c r="L180" s="252"/>
      <c r="M180" s="253"/>
      <c r="N180" s="254"/>
      <c r="O180" s="254"/>
      <c r="P180" s="254"/>
      <c r="Q180" s="254"/>
      <c r="R180" s="254"/>
      <c r="S180" s="254"/>
      <c r="T180" s="25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56" t="s">
        <v>143</v>
      </c>
      <c r="AU180" s="256" t="s">
        <v>82</v>
      </c>
      <c r="AV180" s="15" t="s">
        <v>135</v>
      </c>
      <c r="AW180" s="15" t="s">
        <v>33</v>
      </c>
      <c r="AX180" s="15" t="s">
        <v>80</v>
      </c>
      <c r="AY180" s="256" t="s">
        <v>128</v>
      </c>
    </row>
    <row r="181" s="2" customFormat="1" ht="37.8" customHeight="1">
      <c r="A181" s="40"/>
      <c r="B181" s="41"/>
      <c r="C181" s="206" t="s">
        <v>7</v>
      </c>
      <c r="D181" s="206" t="s">
        <v>130</v>
      </c>
      <c r="E181" s="207" t="s">
        <v>264</v>
      </c>
      <c r="F181" s="208" t="s">
        <v>265</v>
      </c>
      <c r="G181" s="209" t="s">
        <v>233</v>
      </c>
      <c r="H181" s="210">
        <v>19012.875</v>
      </c>
      <c r="I181" s="211"/>
      <c r="J181" s="212">
        <f>ROUND(I181*H181,2)</f>
        <v>0</v>
      </c>
      <c r="K181" s="208" t="s">
        <v>134</v>
      </c>
      <c r="L181" s="46"/>
      <c r="M181" s="213" t="s">
        <v>19</v>
      </c>
      <c r="N181" s="214" t="s">
        <v>43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135</v>
      </c>
      <c r="AT181" s="217" t="s">
        <v>130</v>
      </c>
      <c r="AU181" s="217" t="s">
        <v>82</v>
      </c>
      <c r="AY181" s="19" t="s">
        <v>128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135</v>
      </c>
      <c r="BM181" s="217" t="s">
        <v>266</v>
      </c>
    </row>
    <row r="182" s="2" customFormat="1">
      <c r="A182" s="40"/>
      <c r="B182" s="41"/>
      <c r="C182" s="42"/>
      <c r="D182" s="219" t="s">
        <v>137</v>
      </c>
      <c r="E182" s="42"/>
      <c r="F182" s="220" t="s">
        <v>267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137</v>
      </c>
      <c r="AU182" s="19" t="s">
        <v>82</v>
      </c>
    </row>
    <row r="183" s="14" customFormat="1">
      <c r="A183" s="14"/>
      <c r="B183" s="235"/>
      <c r="C183" s="236"/>
      <c r="D183" s="226" t="s">
        <v>143</v>
      </c>
      <c r="E183" s="237" t="s">
        <v>19</v>
      </c>
      <c r="F183" s="238" t="s">
        <v>268</v>
      </c>
      <c r="G183" s="236"/>
      <c r="H183" s="239">
        <v>19012.875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143</v>
      </c>
      <c r="AU183" s="245" t="s">
        <v>82</v>
      </c>
      <c r="AV183" s="14" t="s">
        <v>82</v>
      </c>
      <c r="AW183" s="14" t="s">
        <v>33</v>
      </c>
      <c r="AX183" s="14" t="s">
        <v>80</v>
      </c>
      <c r="AY183" s="245" t="s">
        <v>128</v>
      </c>
    </row>
    <row r="184" s="2" customFormat="1" ht="24.15" customHeight="1">
      <c r="A184" s="40"/>
      <c r="B184" s="41"/>
      <c r="C184" s="206" t="s">
        <v>269</v>
      </c>
      <c r="D184" s="206" t="s">
        <v>130</v>
      </c>
      <c r="E184" s="207" t="s">
        <v>270</v>
      </c>
      <c r="F184" s="208" t="s">
        <v>271</v>
      </c>
      <c r="G184" s="209" t="s">
        <v>233</v>
      </c>
      <c r="H184" s="210">
        <v>1267.5250000000001</v>
      </c>
      <c r="I184" s="211"/>
      <c r="J184" s="212">
        <f>ROUND(I184*H184,2)</f>
        <v>0</v>
      </c>
      <c r="K184" s="208" t="s">
        <v>134</v>
      </c>
      <c r="L184" s="46"/>
      <c r="M184" s="213" t="s">
        <v>19</v>
      </c>
      <c r="N184" s="214" t="s">
        <v>43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135</v>
      </c>
      <c r="AT184" s="217" t="s">
        <v>130</v>
      </c>
      <c r="AU184" s="217" t="s">
        <v>82</v>
      </c>
      <c r="AY184" s="19" t="s">
        <v>128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80</v>
      </c>
      <c r="BK184" s="218">
        <f>ROUND(I184*H184,2)</f>
        <v>0</v>
      </c>
      <c r="BL184" s="19" t="s">
        <v>135</v>
      </c>
      <c r="BM184" s="217" t="s">
        <v>272</v>
      </c>
    </row>
    <row r="185" s="2" customFormat="1">
      <c r="A185" s="40"/>
      <c r="B185" s="41"/>
      <c r="C185" s="42"/>
      <c r="D185" s="219" t="s">
        <v>137</v>
      </c>
      <c r="E185" s="42"/>
      <c r="F185" s="220" t="s">
        <v>273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137</v>
      </c>
      <c r="AU185" s="19" t="s">
        <v>82</v>
      </c>
    </row>
    <row r="186" s="2" customFormat="1" ht="24.15" customHeight="1">
      <c r="A186" s="40"/>
      <c r="B186" s="41"/>
      <c r="C186" s="206" t="s">
        <v>274</v>
      </c>
      <c r="D186" s="206" t="s">
        <v>130</v>
      </c>
      <c r="E186" s="207" t="s">
        <v>275</v>
      </c>
      <c r="F186" s="208" t="s">
        <v>276</v>
      </c>
      <c r="G186" s="209" t="s">
        <v>233</v>
      </c>
      <c r="H186" s="210">
        <v>40</v>
      </c>
      <c r="I186" s="211"/>
      <c r="J186" s="212">
        <f>ROUND(I186*H186,2)</f>
        <v>0</v>
      </c>
      <c r="K186" s="208" t="s">
        <v>134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135</v>
      </c>
      <c r="AT186" s="217" t="s">
        <v>130</v>
      </c>
      <c r="AU186" s="217" t="s">
        <v>82</v>
      </c>
      <c r="AY186" s="19" t="s">
        <v>128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135</v>
      </c>
      <c r="BM186" s="217" t="s">
        <v>277</v>
      </c>
    </row>
    <row r="187" s="2" customFormat="1">
      <c r="A187" s="40"/>
      <c r="B187" s="41"/>
      <c r="C187" s="42"/>
      <c r="D187" s="219" t="s">
        <v>137</v>
      </c>
      <c r="E187" s="42"/>
      <c r="F187" s="220" t="s">
        <v>278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137</v>
      </c>
      <c r="AU187" s="19" t="s">
        <v>82</v>
      </c>
    </row>
    <row r="188" s="13" customFormat="1">
      <c r="A188" s="13"/>
      <c r="B188" s="224"/>
      <c r="C188" s="225"/>
      <c r="D188" s="226" t="s">
        <v>143</v>
      </c>
      <c r="E188" s="227" t="s">
        <v>19</v>
      </c>
      <c r="F188" s="228" t="s">
        <v>279</v>
      </c>
      <c r="G188" s="225"/>
      <c r="H188" s="227" t="s">
        <v>19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143</v>
      </c>
      <c r="AU188" s="234" t="s">
        <v>82</v>
      </c>
      <c r="AV188" s="13" t="s">
        <v>80</v>
      </c>
      <c r="AW188" s="13" t="s">
        <v>33</v>
      </c>
      <c r="AX188" s="13" t="s">
        <v>72</v>
      </c>
      <c r="AY188" s="234" t="s">
        <v>128</v>
      </c>
    </row>
    <row r="189" s="14" customFormat="1">
      <c r="A189" s="14"/>
      <c r="B189" s="235"/>
      <c r="C189" s="236"/>
      <c r="D189" s="226" t="s">
        <v>143</v>
      </c>
      <c r="E189" s="237" t="s">
        <v>19</v>
      </c>
      <c r="F189" s="238" t="s">
        <v>189</v>
      </c>
      <c r="G189" s="236"/>
      <c r="H189" s="239">
        <v>10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143</v>
      </c>
      <c r="AU189" s="245" t="s">
        <v>82</v>
      </c>
      <c r="AV189" s="14" t="s">
        <v>82</v>
      </c>
      <c r="AW189" s="14" t="s">
        <v>33</v>
      </c>
      <c r="AX189" s="14" t="s">
        <v>72</v>
      </c>
      <c r="AY189" s="245" t="s">
        <v>128</v>
      </c>
    </row>
    <row r="190" s="13" customFormat="1">
      <c r="A190" s="13"/>
      <c r="B190" s="224"/>
      <c r="C190" s="225"/>
      <c r="D190" s="226" t="s">
        <v>143</v>
      </c>
      <c r="E190" s="227" t="s">
        <v>19</v>
      </c>
      <c r="F190" s="228" t="s">
        <v>280</v>
      </c>
      <c r="G190" s="225"/>
      <c r="H190" s="227" t="s">
        <v>19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143</v>
      </c>
      <c r="AU190" s="234" t="s">
        <v>82</v>
      </c>
      <c r="AV190" s="13" t="s">
        <v>80</v>
      </c>
      <c r="AW190" s="13" t="s">
        <v>33</v>
      </c>
      <c r="AX190" s="13" t="s">
        <v>72</v>
      </c>
      <c r="AY190" s="234" t="s">
        <v>128</v>
      </c>
    </row>
    <row r="191" s="14" customFormat="1">
      <c r="A191" s="14"/>
      <c r="B191" s="235"/>
      <c r="C191" s="236"/>
      <c r="D191" s="226" t="s">
        <v>143</v>
      </c>
      <c r="E191" s="237" t="s">
        <v>19</v>
      </c>
      <c r="F191" s="238" t="s">
        <v>281</v>
      </c>
      <c r="G191" s="236"/>
      <c r="H191" s="239">
        <v>30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143</v>
      </c>
      <c r="AU191" s="245" t="s">
        <v>82</v>
      </c>
      <c r="AV191" s="14" t="s">
        <v>82</v>
      </c>
      <c r="AW191" s="14" t="s">
        <v>33</v>
      </c>
      <c r="AX191" s="14" t="s">
        <v>72</v>
      </c>
      <c r="AY191" s="245" t="s">
        <v>128</v>
      </c>
    </row>
    <row r="192" s="15" customFormat="1">
      <c r="A192" s="15"/>
      <c r="B192" s="246"/>
      <c r="C192" s="247"/>
      <c r="D192" s="226" t="s">
        <v>143</v>
      </c>
      <c r="E192" s="248" t="s">
        <v>19</v>
      </c>
      <c r="F192" s="249" t="s">
        <v>181</v>
      </c>
      <c r="G192" s="247"/>
      <c r="H192" s="250">
        <v>40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6" t="s">
        <v>143</v>
      </c>
      <c r="AU192" s="256" t="s">
        <v>82</v>
      </c>
      <c r="AV192" s="15" t="s">
        <v>135</v>
      </c>
      <c r="AW192" s="15" t="s">
        <v>33</v>
      </c>
      <c r="AX192" s="15" t="s">
        <v>80</v>
      </c>
      <c r="AY192" s="256" t="s">
        <v>128</v>
      </c>
    </row>
    <row r="193" s="2" customFormat="1" ht="24.15" customHeight="1">
      <c r="A193" s="40"/>
      <c r="B193" s="41"/>
      <c r="C193" s="206" t="s">
        <v>282</v>
      </c>
      <c r="D193" s="206" t="s">
        <v>130</v>
      </c>
      <c r="E193" s="207" t="s">
        <v>283</v>
      </c>
      <c r="F193" s="208" t="s">
        <v>284</v>
      </c>
      <c r="G193" s="209" t="s">
        <v>233</v>
      </c>
      <c r="H193" s="210">
        <v>536.24000000000001</v>
      </c>
      <c r="I193" s="211"/>
      <c r="J193" s="212">
        <f>ROUND(I193*H193,2)</f>
        <v>0</v>
      </c>
      <c r="K193" s="208" t="s">
        <v>134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135</v>
      </c>
      <c r="AT193" s="217" t="s">
        <v>130</v>
      </c>
      <c r="AU193" s="217" t="s">
        <v>82</v>
      </c>
      <c r="AY193" s="19" t="s">
        <v>128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135</v>
      </c>
      <c r="BM193" s="217" t="s">
        <v>285</v>
      </c>
    </row>
    <row r="194" s="2" customFormat="1">
      <c r="A194" s="40"/>
      <c r="B194" s="41"/>
      <c r="C194" s="42"/>
      <c r="D194" s="219" t="s">
        <v>137</v>
      </c>
      <c r="E194" s="42"/>
      <c r="F194" s="220" t="s">
        <v>286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137</v>
      </c>
      <c r="AU194" s="19" t="s">
        <v>82</v>
      </c>
    </row>
    <row r="195" s="13" customFormat="1">
      <c r="A195" s="13"/>
      <c r="B195" s="224"/>
      <c r="C195" s="225"/>
      <c r="D195" s="226" t="s">
        <v>143</v>
      </c>
      <c r="E195" s="227" t="s">
        <v>19</v>
      </c>
      <c r="F195" s="228" t="s">
        <v>287</v>
      </c>
      <c r="G195" s="225"/>
      <c r="H195" s="227" t="s">
        <v>19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143</v>
      </c>
      <c r="AU195" s="234" t="s">
        <v>82</v>
      </c>
      <c r="AV195" s="13" t="s">
        <v>80</v>
      </c>
      <c r="AW195" s="13" t="s">
        <v>33</v>
      </c>
      <c r="AX195" s="13" t="s">
        <v>72</v>
      </c>
      <c r="AY195" s="234" t="s">
        <v>128</v>
      </c>
    </row>
    <row r="196" s="14" customFormat="1">
      <c r="A196" s="14"/>
      <c r="B196" s="235"/>
      <c r="C196" s="236"/>
      <c r="D196" s="226" t="s">
        <v>143</v>
      </c>
      <c r="E196" s="237" t="s">
        <v>19</v>
      </c>
      <c r="F196" s="238" t="s">
        <v>288</v>
      </c>
      <c r="G196" s="236"/>
      <c r="H196" s="239">
        <v>536.24000000000001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5" t="s">
        <v>143</v>
      </c>
      <c r="AU196" s="245" t="s">
        <v>82</v>
      </c>
      <c r="AV196" s="14" t="s">
        <v>82</v>
      </c>
      <c r="AW196" s="14" t="s">
        <v>33</v>
      </c>
      <c r="AX196" s="14" t="s">
        <v>80</v>
      </c>
      <c r="AY196" s="245" t="s">
        <v>128</v>
      </c>
    </row>
    <row r="197" s="2" customFormat="1" ht="16.5" customHeight="1">
      <c r="A197" s="40"/>
      <c r="B197" s="41"/>
      <c r="C197" s="257" t="s">
        <v>289</v>
      </c>
      <c r="D197" s="257" t="s">
        <v>290</v>
      </c>
      <c r="E197" s="258" t="s">
        <v>291</v>
      </c>
      <c r="F197" s="259" t="s">
        <v>292</v>
      </c>
      <c r="G197" s="260" t="s">
        <v>293</v>
      </c>
      <c r="H197" s="261">
        <v>1072.48</v>
      </c>
      <c r="I197" s="262"/>
      <c r="J197" s="263">
        <f>ROUND(I197*H197,2)</f>
        <v>0</v>
      </c>
      <c r="K197" s="259" t="s">
        <v>294</v>
      </c>
      <c r="L197" s="264"/>
      <c r="M197" s="265" t="s">
        <v>19</v>
      </c>
      <c r="N197" s="266" t="s">
        <v>43</v>
      </c>
      <c r="O197" s="86"/>
      <c r="P197" s="215">
        <f>O197*H197</f>
        <v>0</v>
      </c>
      <c r="Q197" s="215">
        <v>1</v>
      </c>
      <c r="R197" s="215">
        <f>Q197*H197</f>
        <v>1072.48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174</v>
      </c>
      <c r="AT197" s="217" t="s">
        <v>290</v>
      </c>
      <c r="AU197" s="217" t="s">
        <v>82</v>
      </c>
      <c r="AY197" s="19" t="s">
        <v>128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80</v>
      </c>
      <c r="BK197" s="218">
        <f>ROUND(I197*H197,2)</f>
        <v>0</v>
      </c>
      <c r="BL197" s="19" t="s">
        <v>135</v>
      </c>
      <c r="BM197" s="217" t="s">
        <v>295</v>
      </c>
    </row>
    <row r="198" s="14" customFormat="1">
      <c r="A198" s="14"/>
      <c r="B198" s="235"/>
      <c r="C198" s="236"/>
      <c r="D198" s="226" t="s">
        <v>143</v>
      </c>
      <c r="E198" s="237" t="s">
        <v>19</v>
      </c>
      <c r="F198" s="238" t="s">
        <v>296</v>
      </c>
      <c r="G198" s="236"/>
      <c r="H198" s="239">
        <v>1072.48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143</v>
      </c>
      <c r="AU198" s="245" t="s">
        <v>82</v>
      </c>
      <c r="AV198" s="14" t="s">
        <v>82</v>
      </c>
      <c r="AW198" s="14" t="s">
        <v>33</v>
      </c>
      <c r="AX198" s="14" t="s">
        <v>80</v>
      </c>
      <c r="AY198" s="245" t="s">
        <v>128</v>
      </c>
    </row>
    <row r="199" s="2" customFormat="1" ht="24.15" customHeight="1">
      <c r="A199" s="40"/>
      <c r="B199" s="41"/>
      <c r="C199" s="206" t="s">
        <v>297</v>
      </c>
      <c r="D199" s="206" t="s">
        <v>130</v>
      </c>
      <c r="E199" s="207" t="s">
        <v>298</v>
      </c>
      <c r="F199" s="208" t="s">
        <v>299</v>
      </c>
      <c r="G199" s="209" t="s">
        <v>293</v>
      </c>
      <c r="H199" s="210">
        <v>2281.5450000000001</v>
      </c>
      <c r="I199" s="211"/>
      <c r="J199" s="212">
        <f>ROUND(I199*H199,2)</f>
        <v>0</v>
      </c>
      <c r="K199" s="208" t="s">
        <v>134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135</v>
      </c>
      <c r="AT199" s="217" t="s">
        <v>130</v>
      </c>
      <c r="AU199" s="217" t="s">
        <v>82</v>
      </c>
      <c r="AY199" s="19" t="s">
        <v>128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135</v>
      </c>
      <c r="BM199" s="217" t="s">
        <v>300</v>
      </c>
    </row>
    <row r="200" s="2" customFormat="1">
      <c r="A200" s="40"/>
      <c r="B200" s="41"/>
      <c r="C200" s="42"/>
      <c r="D200" s="219" t="s">
        <v>137</v>
      </c>
      <c r="E200" s="42"/>
      <c r="F200" s="220" t="s">
        <v>301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137</v>
      </c>
      <c r="AU200" s="19" t="s">
        <v>82</v>
      </c>
    </row>
    <row r="201" s="14" customFormat="1">
      <c r="A201" s="14"/>
      <c r="B201" s="235"/>
      <c r="C201" s="236"/>
      <c r="D201" s="226" t="s">
        <v>143</v>
      </c>
      <c r="E201" s="237" t="s">
        <v>19</v>
      </c>
      <c r="F201" s="238" t="s">
        <v>302</v>
      </c>
      <c r="G201" s="236"/>
      <c r="H201" s="239">
        <v>2281.5450000000001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143</v>
      </c>
      <c r="AU201" s="245" t="s">
        <v>82</v>
      </c>
      <c r="AV201" s="14" t="s">
        <v>82</v>
      </c>
      <c r="AW201" s="14" t="s">
        <v>33</v>
      </c>
      <c r="AX201" s="14" t="s">
        <v>80</v>
      </c>
      <c r="AY201" s="245" t="s">
        <v>128</v>
      </c>
    </row>
    <row r="202" s="2" customFormat="1" ht="24.15" customHeight="1">
      <c r="A202" s="40"/>
      <c r="B202" s="41"/>
      <c r="C202" s="206" t="s">
        <v>303</v>
      </c>
      <c r="D202" s="206" t="s">
        <v>130</v>
      </c>
      <c r="E202" s="207" t="s">
        <v>304</v>
      </c>
      <c r="F202" s="208" t="s">
        <v>305</v>
      </c>
      <c r="G202" s="209" t="s">
        <v>233</v>
      </c>
      <c r="H202" s="210">
        <v>1267.5250000000001</v>
      </c>
      <c r="I202" s="211"/>
      <c r="J202" s="212">
        <f>ROUND(I202*H202,2)</f>
        <v>0</v>
      </c>
      <c r="K202" s="208" t="s">
        <v>134</v>
      </c>
      <c r="L202" s="46"/>
      <c r="M202" s="213" t="s">
        <v>19</v>
      </c>
      <c r="N202" s="214" t="s">
        <v>43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135</v>
      </c>
      <c r="AT202" s="217" t="s">
        <v>130</v>
      </c>
      <c r="AU202" s="217" t="s">
        <v>82</v>
      </c>
      <c r="AY202" s="19" t="s">
        <v>128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80</v>
      </c>
      <c r="BK202" s="218">
        <f>ROUND(I202*H202,2)</f>
        <v>0</v>
      </c>
      <c r="BL202" s="19" t="s">
        <v>135</v>
      </c>
      <c r="BM202" s="217" t="s">
        <v>306</v>
      </c>
    </row>
    <row r="203" s="2" customFormat="1">
      <c r="A203" s="40"/>
      <c r="B203" s="41"/>
      <c r="C203" s="42"/>
      <c r="D203" s="219" t="s">
        <v>137</v>
      </c>
      <c r="E203" s="42"/>
      <c r="F203" s="220" t="s">
        <v>307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137</v>
      </c>
      <c r="AU203" s="19" t="s">
        <v>82</v>
      </c>
    </row>
    <row r="204" s="2" customFormat="1" ht="24.15" customHeight="1">
      <c r="A204" s="40"/>
      <c r="B204" s="41"/>
      <c r="C204" s="206" t="s">
        <v>308</v>
      </c>
      <c r="D204" s="206" t="s">
        <v>130</v>
      </c>
      <c r="E204" s="207" t="s">
        <v>309</v>
      </c>
      <c r="F204" s="208" t="s">
        <v>310</v>
      </c>
      <c r="G204" s="209" t="s">
        <v>233</v>
      </c>
      <c r="H204" s="210">
        <v>3.1499999999999999</v>
      </c>
      <c r="I204" s="211"/>
      <c r="J204" s="212">
        <f>ROUND(I204*H204,2)</f>
        <v>0</v>
      </c>
      <c r="K204" s="208" t="s">
        <v>134</v>
      </c>
      <c r="L204" s="46"/>
      <c r="M204" s="213" t="s">
        <v>19</v>
      </c>
      <c r="N204" s="214" t="s">
        <v>43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135</v>
      </c>
      <c r="AT204" s="217" t="s">
        <v>130</v>
      </c>
      <c r="AU204" s="217" t="s">
        <v>82</v>
      </c>
      <c r="AY204" s="19" t="s">
        <v>128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80</v>
      </c>
      <c r="BK204" s="218">
        <f>ROUND(I204*H204,2)</f>
        <v>0</v>
      </c>
      <c r="BL204" s="19" t="s">
        <v>135</v>
      </c>
      <c r="BM204" s="217" t="s">
        <v>311</v>
      </c>
    </row>
    <row r="205" s="2" customFormat="1">
      <c r="A205" s="40"/>
      <c r="B205" s="41"/>
      <c r="C205" s="42"/>
      <c r="D205" s="219" t="s">
        <v>137</v>
      </c>
      <c r="E205" s="42"/>
      <c r="F205" s="220" t="s">
        <v>312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137</v>
      </c>
      <c r="AU205" s="19" t="s">
        <v>82</v>
      </c>
    </row>
    <row r="206" s="13" customFormat="1">
      <c r="A206" s="13"/>
      <c r="B206" s="224"/>
      <c r="C206" s="225"/>
      <c r="D206" s="226" t="s">
        <v>143</v>
      </c>
      <c r="E206" s="227" t="s">
        <v>19</v>
      </c>
      <c r="F206" s="228" t="s">
        <v>313</v>
      </c>
      <c r="G206" s="225"/>
      <c r="H206" s="227" t="s">
        <v>19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143</v>
      </c>
      <c r="AU206" s="234" t="s">
        <v>82</v>
      </c>
      <c r="AV206" s="13" t="s">
        <v>80</v>
      </c>
      <c r="AW206" s="13" t="s">
        <v>33</v>
      </c>
      <c r="AX206" s="13" t="s">
        <v>72</v>
      </c>
      <c r="AY206" s="234" t="s">
        <v>128</v>
      </c>
    </row>
    <row r="207" s="14" customFormat="1">
      <c r="A207" s="14"/>
      <c r="B207" s="235"/>
      <c r="C207" s="236"/>
      <c r="D207" s="226" t="s">
        <v>143</v>
      </c>
      <c r="E207" s="237" t="s">
        <v>19</v>
      </c>
      <c r="F207" s="238" t="s">
        <v>314</v>
      </c>
      <c r="G207" s="236"/>
      <c r="H207" s="239">
        <v>3.1499999999999999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5" t="s">
        <v>143</v>
      </c>
      <c r="AU207" s="245" t="s">
        <v>82</v>
      </c>
      <c r="AV207" s="14" t="s">
        <v>82</v>
      </c>
      <c r="AW207" s="14" t="s">
        <v>33</v>
      </c>
      <c r="AX207" s="14" t="s">
        <v>80</v>
      </c>
      <c r="AY207" s="245" t="s">
        <v>128</v>
      </c>
    </row>
    <row r="208" s="2" customFormat="1" ht="16.5" customHeight="1">
      <c r="A208" s="40"/>
      <c r="B208" s="41"/>
      <c r="C208" s="257" t="s">
        <v>315</v>
      </c>
      <c r="D208" s="257" t="s">
        <v>290</v>
      </c>
      <c r="E208" s="258" t="s">
        <v>316</v>
      </c>
      <c r="F208" s="259" t="s">
        <v>317</v>
      </c>
      <c r="G208" s="260" t="s">
        <v>293</v>
      </c>
      <c r="H208" s="261">
        <v>6.2999999999999998</v>
      </c>
      <c r="I208" s="262"/>
      <c r="J208" s="263">
        <f>ROUND(I208*H208,2)</f>
        <v>0</v>
      </c>
      <c r="K208" s="259" t="s">
        <v>134</v>
      </c>
      <c r="L208" s="264"/>
      <c r="M208" s="265" t="s">
        <v>19</v>
      </c>
      <c r="N208" s="266" t="s">
        <v>43</v>
      </c>
      <c r="O208" s="86"/>
      <c r="P208" s="215">
        <f>O208*H208</f>
        <v>0</v>
      </c>
      <c r="Q208" s="215">
        <v>1</v>
      </c>
      <c r="R208" s="215">
        <f>Q208*H208</f>
        <v>6.2999999999999998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174</v>
      </c>
      <c r="AT208" s="217" t="s">
        <v>290</v>
      </c>
      <c r="AU208" s="217" t="s">
        <v>82</v>
      </c>
      <c r="AY208" s="19" t="s">
        <v>128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135</v>
      </c>
      <c r="BM208" s="217" t="s">
        <v>318</v>
      </c>
    </row>
    <row r="209" s="14" customFormat="1">
      <c r="A209" s="14"/>
      <c r="B209" s="235"/>
      <c r="C209" s="236"/>
      <c r="D209" s="226" t="s">
        <v>143</v>
      </c>
      <c r="E209" s="237" t="s">
        <v>19</v>
      </c>
      <c r="F209" s="238" t="s">
        <v>319</v>
      </c>
      <c r="G209" s="236"/>
      <c r="H209" s="239">
        <v>6.2999999999999998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143</v>
      </c>
      <c r="AU209" s="245" t="s">
        <v>82</v>
      </c>
      <c r="AV209" s="14" t="s">
        <v>82</v>
      </c>
      <c r="AW209" s="14" t="s">
        <v>33</v>
      </c>
      <c r="AX209" s="14" t="s">
        <v>80</v>
      </c>
      <c r="AY209" s="245" t="s">
        <v>128</v>
      </c>
    </row>
    <row r="210" s="2" customFormat="1" ht="16.5" customHeight="1">
      <c r="A210" s="40"/>
      <c r="B210" s="41"/>
      <c r="C210" s="206" t="s">
        <v>281</v>
      </c>
      <c r="D210" s="206" t="s">
        <v>130</v>
      </c>
      <c r="E210" s="207" t="s">
        <v>320</v>
      </c>
      <c r="F210" s="208" t="s">
        <v>321</v>
      </c>
      <c r="G210" s="209" t="s">
        <v>157</v>
      </c>
      <c r="H210" s="210">
        <v>2341.6999999999998</v>
      </c>
      <c r="I210" s="211"/>
      <c r="J210" s="212">
        <f>ROUND(I210*H210,2)</f>
        <v>0</v>
      </c>
      <c r="K210" s="208" t="s">
        <v>134</v>
      </c>
      <c r="L210" s="46"/>
      <c r="M210" s="213" t="s">
        <v>19</v>
      </c>
      <c r="N210" s="214" t="s">
        <v>43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135</v>
      </c>
      <c r="AT210" s="217" t="s">
        <v>130</v>
      </c>
      <c r="AU210" s="217" t="s">
        <v>82</v>
      </c>
      <c r="AY210" s="19" t="s">
        <v>128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80</v>
      </c>
      <c r="BK210" s="218">
        <f>ROUND(I210*H210,2)</f>
        <v>0</v>
      </c>
      <c r="BL210" s="19" t="s">
        <v>135</v>
      </c>
      <c r="BM210" s="217" t="s">
        <v>322</v>
      </c>
    </row>
    <row r="211" s="2" customFormat="1">
      <c r="A211" s="40"/>
      <c r="B211" s="41"/>
      <c r="C211" s="42"/>
      <c r="D211" s="219" t="s">
        <v>137</v>
      </c>
      <c r="E211" s="42"/>
      <c r="F211" s="220" t="s">
        <v>323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137</v>
      </c>
      <c r="AU211" s="19" t="s">
        <v>82</v>
      </c>
    </row>
    <row r="212" s="14" customFormat="1">
      <c r="A212" s="14"/>
      <c r="B212" s="235"/>
      <c r="C212" s="236"/>
      <c r="D212" s="226" t="s">
        <v>143</v>
      </c>
      <c r="E212" s="237" t="s">
        <v>19</v>
      </c>
      <c r="F212" s="238" t="s">
        <v>324</v>
      </c>
      <c r="G212" s="236"/>
      <c r="H212" s="239">
        <v>2341.6999999999998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143</v>
      </c>
      <c r="AU212" s="245" t="s">
        <v>82</v>
      </c>
      <c r="AV212" s="14" t="s">
        <v>82</v>
      </c>
      <c r="AW212" s="14" t="s">
        <v>33</v>
      </c>
      <c r="AX212" s="14" t="s">
        <v>80</v>
      </c>
      <c r="AY212" s="245" t="s">
        <v>128</v>
      </c>
    </row>
    <row r="213" s="2" customFormat="1" ht="24.15" customHeight="1">
      <c r="A213" s="40"/>
      <c r="B213" s="41"/>
      <c r="C213" s="206" t="s">
        <v>325</v>
      </c>
      <c r="D213" s="206" t="s">
        <v>130</v>
      </c>
      <c r="E213" s="207" t="s">
        <v>326</v>
      </c>
      <c r="F213" s="208" t="s">
        <v>327</v>
      </c>
      <c r="G213" s="209" t="s">
        <v>157</v>
      </c>
      <c r="H213" s="210">
        <v>474</v>
      </c>
      <c r="I213" s="211"/>
      <c r="J213" s="212">
        <f>ROUND(I213*H213,2)</f>
        <v>0</v>
      </c>
      <c r="K213" s="208" t="s">
        <v>134</v>
      </c>
      <c r="L213" s="46"/>
      <c r="M213" s="213" t="s">
        <v>19</v>
      </c>
      <c r="N213" s="214" t="s">
        <v>43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135</v>
      </c>
      <c r="AT213" s="217" t="s">
        <v>130</v>
      </c>
      <c r="AU213" s="217" t="s">
        <v>82</v>
      </c>
      <c r="AY213" s="19" t="s">
        <v>128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80</v>
      </c>
      <c r="BK213" s="218">
        <f>ROUND(I213*H213,2)</f>
        <v>0</v>
      </c>
      <c r="BL213" s="19" t="s">
        <v>135</v>
      </c>
      <c r="BM213" s="217" t="s">
        <v>328</v>
      </c>
    </row>
    <row r="214" s="2" customFormat="1">
      <c r="A214" s="40"/>
      <c r="B214" s="41"/>
      <c r="C214" s="42"/>
      <c r="D214" s="219" t="s">
        <v>137</v>
      </c>
      <c r="E214" s="42"/>
      <c r="F214" s="220" t="s">
        <v>329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137</v>
      </c>
      <c r="AU214" s="19" t="s">
        <v>82</v>
      </c>
    </row>
    <row r="215" s="14" customFormat="1">
      <c r="A215" s="14"/>
      <c r="B215" s="235"/>
      <c r="C215" s="236"/>
      <c r="D215" s="226" t="s">
        <v>143</v>
      </c>
      <c r="E215" s="237" t="s">
        <v>19</v>
      </c>
      <c r="F215" s="238" t="s">
        <v>330</v>
      </c>
      <c r="G215" s="236"/>
      <c r="H215" s="239">
        <v>474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143</v>
      </c>
      <c r="AU215" s="245" t="s">
        <v>82</v>
      </c>
      <c r="AV215" s="14" t="s">
        <v>82</v>
      </c>
      <c r="AW215" s="14" t="s">
        <v>33</v>
      </c>
      <c r="AX215" s="14" t="s">
        <v>80</v>
      </c>
      <c r="AY215" s="245" t="s">
        <v>128</v>
      </c>
    </row>
    <row r="216" s="2" customFormat="1" ht="16.5" customHeight="1">
      <c r="A216" s="40"/>
      <c r="B216" s="41"/>
      <c r="C216" s="257" t="s">
        <v>331</v>
      </c>
      <c r="D216" s="257" t="s">
        <v>290</v>
      </c>
      <c r="E216" s="258" t="s">
        <v>332</v>
      </c>
      <c r="F216" s="259" t="s">
        <v>333</v>
      </c>
      <c r="G216" s="260" t="s">
        <v>334</v>
      </c>
      <c r="H216" s="261">
        <v>9.4800000000000004</v>
      </c>
      <c r="I216" s="262"/>
      <c r="J216" s="263">
        <f>ROUND(I216*H216,2)</f>
        <v>0</v>
      </c>
      <c r="K216" s="259" t="s">
        <v>134</v>
      </c>
      <c r="L216" s="264"/>
      <c r="M216" s="265" t="s">
        <v>19</v>
      </c>
      <c r="N216" s="266" t="s">
        <v>43</v>
      </c>
      <c r="O216" s="86"/>
      <c r="P216" s="215">
        <f>O216*H216</f>
        <v>0</v>
      </c>
      <c r="Q216" s="215">
        <v>0.001</v>
      </c>
      <c r="R216" s="215">
        <f>Q216*H216</f>
        <v>0.0094800000000000006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174</v>
      </c>
      <c r="AT216" s="217" t="s">
        <v>290</v>
      </c>
      <c r="AU216" s="217" t="s">
        <v>82</v>
      </c>
      <c r="AY216" s="19" t="s">
        <v>128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80</v>
      </c>
      <c r="BK216" s="218">
        <f>ROUND(I216*H216,2)</f>
        <v>0</v>
      </c>
      <c r="BL216" s="19" t="s">
        <v>135</v>
      </c>
      <c r="BM216" s="217" t="s">
        <v>335</v>
      </c>
    </row>
    <row r="217" s="14" customFormat="1">
      <c r="A217" s="14"/>
      <c r="B217" s="235"/>
      <c r="C217" s="236"/>
      <c r="D217" s="226" t="s">
        <v>143</v>
      </c>
      <c r="E217" s="236"/>
      <c r="F217" s="238" t="s">
        <v>336</v>
      </c>
      <c r="G217" s="236"/>
      <c r="H217" s="239">
        <v>9.4800000000000004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143</v>
      </c>
      <c r="AU217" s="245" t="s">
        <v>82</v>
      </c>
      <c r="AV217" s="14" t="s">
        <v>82</v>
      </c>
      <c r="AW217" s="14" t="s">
        <v>4</v>
      </c>
      <c r="AX217" s="14" t="s">
        <v>80</v>
      </c>
      <c r="AY217" s="245" t="s">
        <v>128</v>
      </c>
    </row>
    <row r="218" s="2" customFormat="1" ht="24.15" customHeight="1">
      <c r="A218" s="40"/>
      <c r="B218" s="41"/>
      <c r="C218" s="206" t="s">
        <v>337</v>
      </c>
      <c r="D218" s="206" t="s">
        <v>130</v>
      </c>
      <c r="E218" s="207" t="s">
        <v>338</v>
      </c>
      <c r="F218" s="208" t="s">
        <v>339</v>
      </c>
      <c r="G218" s="209" t="s">
        <v>157</v>
      </c>
      <c r="H218" s="210">
        <v>90</v>
      </c>
      <c r="I218" s="211"/>
      <c r="J218" s="212">
        <f>ROUND(I218*H218,2)</f>
        <v>0</v>
      </c>
      <c r="K218" s="208" t="s">
        <v>134</v>
      </c>
      <c r="L218" s="46"/>
      <c r="M218" s="213" t="s">
        <v>19</v>
      </c>
      <c r="N218" s="214" t="s">
        <v>43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135</v>
      </c>
      <c r="AT218" s="217" t="s">
        <v>130</v>
      </c>
      <c r="AU218" s="217" t="s">
        <v>82</v>
      </c>
      <c r="AY218" s="19" t="s">
        <v>128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80</v>
      </c>
      <c r="BK218" s="218">
        <f>ROUND(I218*H218,2)</f>
        <v>0</v>
      </c>
      <c r="BL218" s="19" t="s">
        <v>135</v>
      </c>
      <c r="BM218" s="217" t="s">
        <v>340</v>
      </c>
    </row>
    <row r="219" s="2" customFormat="1">
      <c r="A219" s="40"/>
      <c r="B219" s="41"/>
      <c r="C219" s="42"/>
      <c r="D219" s="219" t="s">
        <v>137</v>
      </c>
      <c r="E219" s="42"/>
      <c r="F219" s="220" t="s">
        <v>341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137</v>
      </c>
      <c r="AU219" s="19" t="s">
        <v>82</v>
      </c>
    </row>
    <row r="220" s="2" customFormat="1" ht="21.75" customHeight="1">
      <c r="A220" s="40"/>
      <c r="B220" s="41"/>
      <c r="C220" s="206" t="s">
        <v>342</v>
      </c>
      <c r="D220" s="206" t="s">
        <v>130</v>
      </c>
      <c r="E220" s="207" t="s">
        <v>343</v>
      </c>
      <c r="F220" s="208" t="s">
        <v>344</v>
      </c>
      <c r="G220" s="209" t="s">
        <v>157</v>
      </c>
      <c r="H220" s="210">
        <v>1422</v>
      </c>
      <c r="I220" s="211"/>
      <c r="J220" s="212">
        <f>ROUND(I220*H220,2)</f>
        <v>0</v>
      </c>
      <c r="K220" s="208" t="s">
        <v>134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135</v>
      </c>
      <c r="AT220" s="217" t="s">
        <v>130</v>
      </c>
      <c r="AU220" s="217" t="s">
        <v>82</v>
      </c>
      <c r="AY220" s="19" t="s">
        <v>128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135</v>
      </c>
      <c r="BM220" s="217" t="s">
        <v>345</v>
      </c>
    </row>
    <row r="221" s="2" customFormat="1">
      <c r="A221" s="40"/>
      <c r="B221" s="41"/>
      <c r="C221" s="42"/>
      <c r="D221" s="219" t="s">
        <v>137</v>
      </c>
      <c r="E221" s="42"/>
      <c r="F221" s="220" t="s">
        <v>346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137</v>
      </c>
      <c r="AU221" s="19" t="s">
        <v>82</v>
      </c>
    </row>
    <row r="222" s="13" customFormat="1">
      <c r="A222" s="13"/>
      <c r="B222" s="224"/>
      <c r="C222" s="225"/>
      <c r="D222" s="226" t="s">
        <v>143</v>
      </c>
      <c r="E222" s="227" t="s">
        <v>19</v>
      </c>
      <c r="F222" s="228" t="s">
        <v>347</v>
      </c>
      <c r="G222" s="225"/>
      <c r="H222" s="227" t="s">
        <v>19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143</v>
      </c>
      <c r="AU222" s="234" t="s">
        <v>82</v>
      </c>
      <c r="AV222" s="13" t="s">
        <v>80</v>
      </c>
      <c r="AW222" s="13" t="s">
        <v>33</v>
      </c>
      <c r="AX222" s="13" t="s">
        <v>72</v>
      </c>
      <c r="AY222" s="234" t="s">
        <v>128</v>
      </c>
    </row>
    <row r="223" s="14" customFormat="1">
      <c r="A223" s="14"/>
      <c r="B223" s="235"/>
      <c r="C223" s="236"/>
      <c r="D223" s="226" t="s">
        <v>143</v>
      </c>
      <c r="E223" s="237" t="s">
        <v>19</v>
      </c>
      <c r="F223" s="238" t="s">
        <v>348</v>
      </c>
      <c r="G223" s="236"/>
      <c r="H223" s="239">
        <v>1422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5" t="s">
        <v>143</v>
      </c>
      <c r="AU223" s="245" t="s">
        <v>82</v>
      </c>
      <c r="AV223" s="14" t="s">
        <v>82</v>
      </c>
      <c r="AW223" s="14" t="s">
        <v>33</v>
      </c>
      <c r="AX223" s="14" t="s">
        <v>80</v>
      </c>
      <c r="AY223" s="245" t="s">
        <v>128</v>
      </c>
    </row>
    <row r="224" s="2" customFormat="1" ht="16.5" customHeight="1">
      <c r="A224" s="40"/>
      <c r="B224" s="41"/>
      <c r="C224" s="257" t="s">
        <v>349</v>
      </c>
      <c r="D224" s="257" t="s">
        <v>290</v>
      </c>
      <c r="E224" s="258" t="s">
        <v>350</v>
      </c>
      <c r="F224" s="259" t="s">
        <v>351</v>
      </c>
      <c r="G224" s="260" t="s">
        <v>293</v>
      </c>
      <c r="H224" s="261">
        <v>113.76000000000001</v>
      </c>
      <c r="I224" s="262"/>
      <c r="J224" s="263">
        <f>ROUND(I224*H224,2)</f>
        <v>0</v>
      </c>
      <c r="K224" s="259" t="s">
        <v>134</v>
      </c>
      <c r="L224" s="264"/>
      <c r="M224" s="265" t="s">
        <v>19</v>
      </c>
      <c r="N224" s="266" t="s">
        <v>43</v>
      </c>
      <c r="O224" s="86"/>
      <c r="P224" s="215">
        <f>O224*H224</f>
        <v>0</v>
      </c>
      <c r="Q224" s="215">
        <v>1</v>
      </c>
      <c r="R224" s="215">
        <f>Q224*H224</f>
        <v>113.76000000000001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174</v>
      </c>
      <c r="AT224" s="217" t="s">
        <v>290</v>
      </c>
      <c r="AU224" s="217" t="s">
        <v>82</v>
      </c>
      <c r="AY224" s="19" t="s">
        <v>128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80</v>
      </c>
      <c r="BK224" s="218">
        <f>ROUND(I224*H224,2)</f>
        <v>0</v>
      </c>
      <c r="BL224" s="19" t="s">
        <v>135</v>
      </c>
      <c r="BM224" s="217" t="s">
        <v>352</v>
      </c>
    </row>
    <row r="225" s="14" customFormat="1">
      <c r="A225" s="14"/>
      <c r="B225" s="235"/>
      <c r="C225" s="236"/>
      <c r="D225" s="226" t="s">
        <v>143</v>
      </c>
      <c r="E225" s="237" t="s">
        <v>19</v>
      </c>
      <c r="F225" s="238" t="s">
        <v>353</v>
      </c>
      <c r="G225" s="236"/>
      <c r="H225" s="239">
        <v>113.76000000000001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5" t="s">
        <v>143</v>
      </c>
      <c r="AU225" s="245" t="s">
        <v>82</v>
      </c>
      <c r="AV225" s="14" t="s">
        <v>82</v>
      </c>
      <c r="AW225" s="14" t="s">
        <v>33</v>
      </c>
      <c r="AX225" s="14" t="s">
        <v>80</v>
      </c>
      <c r="AY225" s="245" t="s">
        <v>128</v>
      </c>
    </row>
    <row r="226" s="12" customFormat="1" ht="22.8" customHeight="1">
      <c r="A226" s="12"/>
      <c r="B226" s="190"/>
      <c r="C226" s="191"/>
      <c r="D226" s="192" t="s">
        <v>71</v>
      </c>
      <c r="E226" s="204" t="s">
        <v>82</v>
      </c>
      <c r="F226" s="204" t="s">
        <v>354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SUM(P227:P228)</f>
        <v>0</v>
      </c>
      <c r="Q226" s="198"/>
      <c r="R226" s="199">
        <f>SUM(R227:R228)</f>
        <v>9.9655920000000009</v>
      </c>
      <c r="S226" s="198"/>
      <c r="T226" s="200">
        <f>SUM(T227:T228)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80</v>
      </c>
      <c r="AT226" s="202" t="s">
        <v>71</v>
      </c>
      <c r="AU226" s="202" t="s">
        <v>80</v>
      </c>
      <c r="AY226" s="201" t="s">
        <v>128</v>
      </c>
      <c r="BK226" s="203">
        <f>SUM(BK227:BK228)</f>
        <v>0</v>
      </c>
    </row>
    <row r="227" s="2" customFormat="1" ht="33" customHeight="1">
      <c r="A227" s="40"/>
      <c r="B227" s="41"/>
      <c r="C227" s="206" t="s">
        <v>355</v>
      </c>
      <c r="D227" s="206" t="s">
        <v>130</v>
      </c>
      <c r="E227" s="207" t="s">
        <v>356</v>
      </c>
      <c r="F227" s="208" t="s">
        <v>357</v>
      </c>
      <c r="G227" s="209" t="s">
        <v>222</v>
      </c>
      <c r="H227" s="210">
        <v>36.399999999999999</v>
      </c>
      <c r="I227" s="211"/>
      <c r="J227" s="212">
        <f>ROUND(I227*H227,2)</f>
        <v>0</v>
      </c>
      <c r="K227" s="208" t="s">
        <v>134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0.27378000000000002</v>
      </c>
      <c r="R227" s="215">
        <f>Q227*H227</f>
        <v>9.9655920000000009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135</v>
      </c>
      <c r="AT227" s="217" t="s">
        <v>130</v>
      </c>
      <c r="AU227" s="217" t="s">
        <v>82</v>
      </c>
      <c r="AY227" s="19" t="s">
        <v>128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135</v>
      </c>
      <c r="BM227" s="217" t="s">
        <v>358</v>
      </c>
    </row>
    <row r="228" s="2" customFormat="1">
      <c r="A228" s="40"/>
      <c r="B228" s="41"/>
      <c r="C228" s="42"/>
      <c r="D228" s="219" t="s">
        <v>137</v>
      </c>
      <c r="E228" s="42"/>
      <c r="F228" s="220" t="s">
        <v>359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137</v>
      </c>
      <c r="AU228" s="19" t="s">
        <v>82</v>
      </c>
    </row>
    <row r="229" s="12" customFormat="1" ht="22.8" customHeight="1">
      <c r="A229" s="12"/>
      <c r="B229" s="190"/>
      <c r="C229" s="191"/>
      <c r="D229" s="192" t="s">
        <v>71</v>
      </c>
      <c r="E229" s="204" t="s">
        <v>135</v>
      </c>
      <c r="F229" s="204" t="s">
        <v>360</v>
      </c>
      <c r="G229" s="191"/>
      <c r="H229" s="191"/>
      <c r="I229" s="194"/>
      <c r="J229" s="205">
        <f>BK229</f>
        <v>0</v>
      </c>
      <c r="K229" s="191"/>
      <c r="L229" s="196"/>
      <c r="M229" s="197"/>
      <c r="N229" s="198"/>
      <c r="O229" s="198"/>
      <c r="P229" s="199">
        <f>SUM(P230:P232)</f>
        <v>0</v>
      </c>
      <c r="Q229" s="198"/>
      <c r="R229" s="199">
        <f>SUM(R230:R232)</f>
        <v>1.0105200000000001</v>
      </c>
      <c r="S229" s="198"/>
      <c r="T229" s="200">
        <f>SUM(T230:T232)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01" t="s">
        <v>80</v>
      </c>
      <c r="AT229" s="202" t="s">
        <v>71</v>
      </c>
      <c r="AU229" s="202" t="s">
        <v>80</v>
      </c>
      <c r="AY229" s="201" t="s">
        <v>128</v>
      </c>
      <c r="BK229" s="203">
        <f>SUM(BK230:BK232)</f>
        <v>0</v>
      </c>
    </row>
    <row r="230" s="2" customFormat="1" ht="21.75" customHeight="1">
      <c r="A230" s="40"/>
      <c r="B230" s="41"/>
      <c r="C230" s="206" t="s">
        <v>361</v>
      </c>
      <c r="D230" s="206" t="s">
        <v>130</v>
      </c>
      <c r="E230" s="207" t="s">
        <v>362</v>
      </c>
      <c r="F230" s="208" t="s">
        <v>363</v>
      </c>
      <c r="G230" s="209" t="s">
        <v>133</v>
      </c>
      <c r="H230" s="210">
        <v>6</v>
      </c>
      <c r="I230" s="211"/>
      <c r="J230" s="212">
        <f>ROUND(I230*H230,2)</f>
        <v>0</v>
      </c>
      <c r="K230" s="208" t="s">
        <v>134</v>
      </c>
      <c r="L230" s="46"/>
      <c r="M230" s="213" t="s">
        <v>19</v>
      </c>
      <c r="N230" s="214" t="s">
        <v>43</v>
      </c>
      <c r="O230" s="86"/>
      <c r="P230" s="215">
        <f>O230*H230</f>
        <v>0</v>
      </c>
      <c r="Q230" s="215">
        <v>0.087419999999999998</v>
      </c>
      <c r="R230" s="215">
        <f>Q230*H230</f>
        <v>0.52451999999999999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135</v>
      </c>
      <c r="AT230" s="217" t="s">
        <v>130</v>
      </c>
      <c r="AU230" s="217" t="s">
        <v>82</v>
      </c>
      <c r="AY230" s="19" t="s">
        <v>128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80</v>
      </c>
      <c r="BK230" s="218">
        <f>ROUND(I230*H230,2)</f>
        <v>0</v>
      </c>
      <c r="BL230" s="19" t="s">
        <v>135</v>
      </c>
      <c r="BM230" s="217" t="s">
        <v>364</v>
      </c>
    </row>
    <row r="231" s="2" customFormat="1">
      <c r="A231" s="40"/>
      <c r="B231" s="41"/>
      <c r="C231" s="42"/>
      <c r="D231" s="219" t="s">
        <v>137</v>
      </c>
      <c r="E231" s="42"/>
      <c r="F231" s="220" t="s">
        <v>365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137</v>
      </c>
      <c r="AU231" s="19" t="s">
        <v>82</v>
      </c>
    </row>
    <row r="232" s="2" customFormat="1" ht="16.5" customHeight="1">
      <c r="A232" s="40"/>
      <c r="B232" s="41"/>
      <c r="C232" s="257" t="s">
        <v>366</v>
      </c>
      <c r="D232" s="257" t="s">
        <v>290</v>
      </c>
      <c r="E232" s="258" t="s">
        <v>367</v>
      </c>
      <c r="F232" s="259" t="s">
        <v>368</v>
      </c>
      <c r="G232" s="260" t="s">
        <v>133</v>
      </c>
      <c r="H232" s="261">
        <v>6</v>
      </c>
      <c r="I232" s="262"/>
      <c r="J232" s="263">
        <f>ROUND(I232*H232,2)</f>
        <v>0</v>
      </c>
      <c r="K232" s="259" t="s">
        <v>134</v>
      </c>
      <c r="L232" s="264"/>
      <c r="M232" s="265" t="s">
        <v>19</v>
      </c>
      <c r="N232" s="266" t="s">
        <v>43</v>
      </c>
      <c r="O232" s="86"/>
      <c r="P232" s="215">
        <f>O232*H232</f>
        <v>0</v>
      </c>
      <c r="Q232" s="215">
        <v>0.081000000000000003</v>
      </c>
      <c r="R232" s="215">
        <f>Q232*H232</f>
        <v>0.48599999999999999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174</v>
      </c>
      <c r="AT232" s="217" t="s">
        <v>290</v>
      </c>
      <c r="AU232" s="217" t="s">
        <v>82</v>
      </c>
      <c r="AY232" s="19" t="s">
        <v>128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80</v>
      </c>
      <c r="BK232" s="218">
        <f>ROUND(I232*H232,2)</f>
        <v>0</v>
      </c>
      <c r="BL232" s="19" t="s">
        <v>135</v>
      </c>
      <c r="BM232" s="217" t="s">
        <v>369</v>
      </c>
    </row>
    <row r="233" s="12" customFormat="1" ht="22.8" customHeight="1">
      <c r="A233" s="12"/>
      <c r="B233" s="190"/>
      <c r="C233" s="191"/>
      <c r="D233" s="192" t="s">
        <v>71</v>
      </c>
      <c r="E233" s="204" t="s">
        <v>145</v>
      </c>
      <c r="F233" s="204" t="s">
        <v>370</v>
      </c>
      <c r="G233" s="191"/>
      <c r="H233" s="191"/>
      <c r="I233" s="194"/>
      <c r="J233" s="205">
        <f>BK233</f>
        <v>0</v>
      </c>
      <c r="K233" s="191"/>
      <c r="L233" s="196"/>
      <c r="M233" s="197"/>
      <c r="N233" s="198"/>
      <c r="O233" s="198"/>
      <c r="P233" s="199">
        <f>SUM(P234:P288)</f>
        <v>0</v>
      </c>
      <c r="Q233" s="198"/>
      <c r="R233" s="199">
        <f>SUM(R234:R288)</f>
        <v>428.59521000000001</v>
      </c>
      <c r="S233" s="198"/>
      <c r="T233" s="200">
        <f>SUM(T234:T288)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1" t="s">
        <v>80</v>
      </c>
      <c r="AT233" s="202" t="s">
        <v>71</v>
      </c>
      <c r="AU233" s="202" t="s">
        <v>80</v>
      </c>
      <c r="AY233" s="201" t="s">
        <v>128</v>
      </c>
      <c r="BK233" s="203">
        <f>SUM(BK234:BK288)</f>
        <v>0</v>
      </c>
    </row>
    <row r="234" s="2" customFormat="1" ht="24.15" customHeight="1">
      <c r="A234" s="40"/>
      <c r="B234" s="41"/>
      <c r="C234" s="206" t="s">
        <v>371</v>
      </c>
      <c r="D234" s="206" t="s">
        <v>130</v>
      </c>
      <c r="E234" s="207" t="s">
        <v>372</v>
      </c>
      <c r="F234" s="208" t="s">
        <v>373</v>
      </c>
      <c r="G234" s="209" t="s">
        <v>157</v>
      </c>
      <c r="H234" s="210">
        <v>78</v>
      </c>
      <c r="I234" s="211"/>
      <c r="J234" s="212">
        <f>ROUND(I234*H234,2)</f>
        <v>0</v>
      </c>
      <c r="K234" s="208" t="s">
        <v>134</v>
      </c>
      <c r="L234" s="46"/>
      <c r="M234" s="213" t="s">
        <v>19</v>
      </c>
      <c r="N234" s="214" t="s">
        <v>43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135</v>
      </c>
      <c r="AT234" s="217" t="s">
        <v>130</v>
      </c>
      <c r="AU234" s="217" t="s">
        <v>82</v>
      </c>
      <c r="AY234" s="19" t="s">
        <v>128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80</v>
      </c>
      <c r="BK234" s="218">
        <f>ROUND(I234*H234,2)</f>
        <v>0</v>
      </c>
      <c r="BL234" s="19" t="s">
        <v>135</v>
      </c>
      <c r="BM234" s="217" t="s">
        <v>374</v>
      </c>
    </row>
    <row r="235" s="2" customFormat="1">
      <c r="A235" s="40"/>
      <c r="B235" s="41"/>
      <c r="C235" s="42"/>
      <c r="D235" s="219" t="s">
        <v>137</v>
      </c>
      <c r="E235" s="42"/>
      <c r="F235" s="220" t="s">
        <v>375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137</v>
      </c>
      <c r="AU235" s="19" t="s">
        <v>82</v>
      </c>
    </row>
    <row r="236" s="13" customFormat="1">
      <c r="A236" s="13"/>
      <c r="B236" s="224"/>
      <c r="C236" s="225"/>
      <c r="D236" s="226" t="s">
        <v>143</v>
      </c>
      <c r="E236" s="227" t="s">
        <v>19</v>
      </c>
      <c r="F236" s="228" t="s">
        <v>376</v>
      </c>
      <c r="G236" s="225"/>
      <c r="H236" s="227" t="s">
        <v>19</v>
      </c>
      <c r="I236" s="229"/>
      <c r="J236" s="225"/>
      <c r="K236" s="225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143</v>
      </c>
      <c r="AU236" s="234" t="s">
        <v>82</v>
      </c>
      <c r="AV236" s="13" t="s">
        <v>80</v>
      </c>
      <c r="AW236" s="13" t="s">
        <v>33</v>
      </c>
      <c r="AX236" s="13" t="s">
        <v>72</v>
      </c>
      <c r="AY236" s="234" t="s">
        <v>128</v>
      </c>
    </row>
    <row r="237" s="14" customFormat="1">
      <c r="A237" s="14"/>
      <c r="B237" s="235"/>
      <c r="C237" s="236"/>
      <c r="D237" s="226" t="s">
        <v>143</v>
      </c>
      <c r="E237" s="237" t="s">
        <v>19</v>
      </c>
      <c r="F237" s="238" t="s">
        <v>377</v>
      </c>
      <c r="G237" s="236"/>
      <c r="H237" s="239">
        <v>78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143</v>
      </c>
      <c r="AU237" s="245" t="s">
        <v>82</v>
      </c>
      <c r="AV237" s="14" t="s">
        <v>82</v>
      </c>
      <c r="AW237" s="14" t="s">
        <v>33</v>
      </c>
      <c r="AX237" s="14" t="s">
        <v>80</v>
      </c>
      <c r="AY237" s="245" t="s">
        <v>128</v>
      </c>
    </row>
    <row r="238" s="2" customFormat="1" ht="21.75" customHeight="1">
      <c r="A238" s="40"/>
      <c r="B238" s="41"/>
      <c r="C238" s="206" t="s">
        <v>378</v>
      </c>
      <c r="D238" s="206" t="s">
        <v>130</v>
      </c>
      <c r="E238" s="207" t="s">
        <v>379</v>
      </c>
      <c r="F238" s="208" t="s">
        <v>380</v>
      </c>
      <c r="G238" s="209" t="s">
        <v>157</v>
      </c>
      <c r="H238" s="210">
        <v>2540.5</v>
      </c>
      <c r="I238" s="211"/>
      <c r="J238" s="212">
        <f>ROUND(I238*H238,2)</f>
        <v>0</v>
      </c>
      <c r="K238" s="208" t="s">
        <v>134</v>
      </c>
      <c r="L238" s="46"/>
      <c r="M238" s="213" t="s">
        <v>19</v>
      </c>
      <c r="N238" s="214" t="s">
        <v>43</v>
      </c>
      <c r="O238" s="86"/>
      <c r="P238" s="215">
        <f>O238*H238</f>
        <v>0</v>
      </c>
      <c r="Q238" s="215">
        <v>0</v>
      </c>
      <c r="R238" s="215">
        <f>Q238*H238</f>
        <v>0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135</v>
      </c>
      <c r="AT238" s="217" t="s">
        <v>130</v>
      </c>
      <c r="AU238" s="217" t="s">
        <v>82</v>
      </c>
      <c r="AY238" s="19" t="s">
        <v>128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80</v>
      </c>
      <c r="BK238" s="218">
        <f>ROUND(I238*H238,2)</f>
        <v>0</v>
      </c>
      <c r="BL238" s="19" t="s">
        <v>135</v>
      </c>
      <c r="BM238" s="217" t="s">
        <v>381</v>
      </c>
    </row>
    <row r="239" s="2" customFormat="1">
      <c r="A239" s="40"/>
      <c r="B239" s="41"/>
      <c r="C239" s="42"/>
      <c r="D239" s="219" t="s">
        <v>137</v>
      </c>
      <c r="E239" s="42"/>
      <c r="F239" s="220" t="s">
        <v>382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137</v>
      </c>
      <c r="AU239" s="19" t="s">
        <v>82</v>
      </c>
    </row>
    <row r="240" s="13" customFormat="1">
      <c r="A240" s="13"/>
      <c r="B240" s="224"/>
      <c r="C240" s="225"/>
      <c r="D240" s="226" t="s">
        <v>143</v>
      </c>
      <c r="E240" s="227" t="s">
        <v>19</v>
      </c>
      <c r="F240" s="228" t="s">
        <v>383</v>
      </c>
      <c r="G240" s="225"/>
      <c r="H240" s="227" t="s">
        <v>19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143</v>
      </c>
      <c r="AU240" s="234" t="s">
        <v>82</v>
      </c>
      <c r="AV240" s="13" t="s">
        <v>80</v>
      </c>
      <c r="AW240" s="13" t="s">
        <v>33</v>
      </c>
      <c r="AX240" s="13" t="s">
        <v>72</v>
      </c>
      <c r="AY240" s="234" t="s">
        <v>128</v>
      </c>
    </row>
    <row r="241" s="14" customFormat="1">
      <c r="A241" s="14"/>
      <c r="B241" s="235"/>
      <c r="C241" s="236"/>
      <c r="D241" s="226" t="s">
        <v>143</v>
      </c>
      <c r="E241" s="237" t="s">
        <v>19</v>
      </c>
      <c r="F241" s="238" t="s">
        <v>384</v>
      </c>
      <c r="G241" s="236"/>
      <c r="H241" s="239">
        <v>1352.5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5" t="s">
        <v>143</v>
      </c>
      <c r="AU241" s="245" t="s">
        <v>82</v>
      </c>
      <c r="AV241" s="14" t="s">
        <v>82</v>
      </c>
      <c r="AW241" s="14" t="s">
        <v>33</v>
      </c>
      <c r="AX241" s="14" t="s">
        <v>72</v>
      </c>
      <c r="AY241" s="245" t="s">
        <v>128</v>
      </c>
    </row>
    <row r="242" s="13" customFormat="1">
      <c r="A242" s="13"/>
      <c r="B242" s="224"/>
      <c r="C242" s="225"/>
      <c r="D242" s="226" t="s">
        <v>143</v>
      </c>
      <c r="E242" s="227" t="s">
        <v>19</v>
      </c>
      <c r="F242" s="228" t="s">
        <v>385</v>
      </c>
      <c r="G242" s="225"/>
      <c r="H242" s="227" t="s">
        <v>19</v>
      </c>
      <c r="I242" s="229"/>
      <c r="J242" s="225"/>
      <c r="K242" s="225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143</v>
      </c>
      <c r="AU242" s="234" t="s">
        <v>82</v>
      </c>
      <c r="AV242" s="13" t="s">
        <v>80</v>
      </c>
      <c r="AW242" s="13" t="s">
        <v>33</v>
      </c>
      <c r="AX242" s="13" t="s">
        <v>72</v>
      </c>
      <c r="AY242" s="234" t="s">
        <v>128</v>
      </c>
    </row>
    <row r="243" s="14" customFormat="1">
      <c r="A243" s="14"/>
      <c r="B243" s="235"/>
      <c r="C243" s="236"/>
      <c r="D243" s="226" t="s">
        <v>143</v>
      </c>
      <c r="E243" s="237" t="s">
        <v>19</v>
      </c>
      <c r="F243" s="238" t="s">
        <v>386</v>
      </c>
      <c r="G243" s="236"/>
      <c r="H243" s="239">
        <v>1188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143</v>
      </c>
      <c r="AU243" s="245" t="s">
        <v>82</v>
      </c>
      <c r="AV243" s="14" t="s">
        <v>82</v>
      </c>
      <c r="AW243" s="14" t="s">
        <v>33</v>
      </c>
      <c r="AX243" s="14" t="s">
        <v>72</v>
      </c>
      <c r="AY243" s="245" t="s">
        <v>128</v>
      </c>
    </row>
    <row r="244" s="15" customFormat="1">
      <c r="A244" s="15"/>
      <c r="B244" s="246"/>
      <c r="C244" s="247"/>
      <c r="D244" s="226" t="s">
        <v>143</v>
      </c>
      <c r="E244" s="248" t="s">
        <v>19</v>
      </c>
      <c r="F244" s="249" t="s">
        <v>181</v>
      </c>
      <c r="G244" s="247"/>
      <c r="H244" s="250">
        <v>2540.5</v>
      </c>
      <c r="I244" s="251"/>
      <c r="J244" s="247"/>
      <c r="K244" s="247"/>
      <c r="L244" s="252"/>
      <c r="M244" s="253"/>
      <c r="N244" s="254"/>
      <c r="O244" s="254"/>
      <c r="P244" s="254"/>
      <c r="Q244" s="254"/>
      <c r="R244" s="254"/>
      <c r="S244" s="254"/>
      <c r="T244" s="25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6" t="s">
        <v>143</v>
      </c>
      <c r="AU244" s="256" t="s">
        <v>82</v>
      </c>
      <c r="AV244" s="15" t="s">
        <v>135</v>
      </c>
      <c r="AW244" s="15" t="s">
        <v>33</v>
      </c>
      <c r="AX244" s="15" t="s">
        <v>80</v>
      </c>
      <c r="AY244" s="256" t="s">
        <v>128</v>
      </c>
    </row>
    <row r="245" s="2" customFormat="1" ht="21.75" customHeight="1">
      <c r="A245" s="40"/>
      <c r="B245" s="41"/>
      <c r="C245" s="206" t="s">
        <v>387</v>
      </c>
      <c r="D245" s="206" t="s">
        <v>130</v>
      </c>
      <c r="E245" s="207" t="s">
        <v>388</v>
      </c>
      <c r="F245" s="208" t="s">
        <v>389</v>
      </c>
      <c r="G245" s="209" t="s">
        <v>157</v>
      </c>
      <c r="H245" s="210">
        <v>78</v>
      </c>
      <c r="I245" s="211"/>
      <c r="J245" s="212">
        <f>ROUND(I245*H245,2)</f>
        <v>0</v>
      </c>
      <c r="K245" s="208" t="s">
        <v>134</v>
      </c>
      <c r="L245" s="46"/>
      <c r="M245" s="213" t="s">
        <v>19</v>
      </c>
      <c r="N245" s="214" t="s">
        <v>43</v>
      </c>
      <c r="O245" s="86"/>
      <c r="P245" s="215">
        <f>O245*H245</f>
        <v>0</v>
      </c>
      <c r="Q245" s="215">
        <v>0</v>
      </c>
      <c r="R245" s="215">
        <f>Q245*H245</f>
        <v>0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135</v>
      </c>
      <c r="AT245" s="217" t="s">
        <v>130</v>
      </c>
      <c r="AU245" s="217" t="s">
        <v>82</v>
      </c>
      <c r="AY245" s="19" t="s">
        <v>128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80</v>
      </c>
      <c r="BK245" s="218">
        <f>ROUND(I245*H245,2)</f>
        <v>0</v>
      </c>
      <c r="BL245" s="19" t="s">
        <v>135</v>
      </c>
      <c r="BM245" s="217" t="s">
        <v>390</v>
      </c>
    </row>
    <row r="246" s="2" customFormat="1">
      <c r="A246" s="40"/>
      <c r="B246" s="41"/>
      <c r="C246" s="42"/>
      <c r="D246" s="219" t="s">
        <v>137</v>
      </c>
      <c r="E246" s="42"/>
      <c r="F246" s="220" t="s">
        <v>391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137</v>
      </c>
      <c r="AU246" s="19" t="s">
        <v>82</v>
      </c>
    </row>
    <row r="247" s="13" customFormat="1">
      <c r="A247" s="13"/>
      <c r="B247" s="224"/>
      <c r="C247" s="225"/>
      <c r="D247" s="226" t="s">
        <v>143</v>
      </c>
      <c r="E247" s="227" t="s">
        <v>19</v>
      </c>
      <c r="F247" s="228" t="s">
        <v>376</v>
      </c>
      <c r="G247" s="225"/>
      <c r="H247" s="227" t="s">
        <v>19</v>
      </c>
      <c r="I247" s="229"/>
      <c r="J247" s="225"/>
      <c r="K247" s="225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143</v>
      </c>
      <c r="AU247" s="234" t="s">
        <v>82</v>
      </c>
      <c r="AV247" s="13" t="s">
        <v>80</v>
      </c>
      <c r="AW247" s="13" t="s">
        <v>33</v>
      </c>
      <c r="AX247" s="13" t="s">
        <v>72</v>
      </c>
      <c r="AY247" s="234" t="s">
        <v>128</v>
      </c>
    </row>
    <row r="248" s="14" customFormat="1">
      <c r="A248" s="14"/>
      <c r="B248" s="235"/>
      <c r="C248" s="236"/>
      <c r="D248" s="226" t="s">
        <v>143</v>
      </c>
      <c r="E248" s="237" t="s">
        <v>19</v>
      </c>
      <c r="F248" s="238" t="s">
        <v>377</v>
      </c>
      <c r="G248" s="236"/>
      <c r="H248" s="239">
        <v>78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143</v>
      </c>
      <c r="AU248" s="245" t="s">
        <v>82</v>
      </c>
      <c r="AV248" s="14" t="s">
        <v>82</v>
      </c>
      <c r="AW248" s="14" t="s">
        <v>33</v>
      </c>
      <c r="AX248" s="14" t="s">
        <v>80</v>
      </c>
      <c r="AY248" s="245" t="s">
        <v>128</v>
      </c>
    </row>
    <row r="249" s="2" customFormat="1" ht="21.75" customHeight="1">
      <c r="A249" s="40"/>
      <c r="B249" s="41"/>
      <c r="C249" s="206" t="s">
        <v>392</v>
      </c>
      <c r="D249" s="206" t="s">
        <v>130</v>
      </c>
      <c r="E249" s="207" t="s">
        <v>393</v>
      </c>
      <c r="F249" s="208" t="s">
        <v>394</v>
      </c>
      <c r="G249" s="209" t="s">
        <v>157</v>
      </c>
      <c r="H249" s="210">
        <v>1769.7000000000001</v>
      </c>
      <c r="I249" s="211"/>
      <c r="J249" s="212">
        <f>ROUND(I249*H249,2)</f>
        <v>0</v>
      </c>
      <c r="K249" s="208" t="s">
        <v>134</v>
      </c>
      <c r="L249" s="46"/>
      <c r="M249" s="213" t="s">
        <v>19</v>
      </c>
      <c r="N249" s="214" t="s">
        <v>43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135</v>
      </c>
      <c r="AT249" s="217" t="s">
        <v>130</v>
      </c>
      <c r="AU249" s="217" t="s">
        <v>82</v>
      </c>
      <c r="AY249" s="19" t="s">
        <v>128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80</v>
      </c>
      <c r="BK249" s="218">
        <f>ROUND(I249*H249,2)</f>
        <v>0</v>
      </c>
      <c r="BL249" s="19" t="s">
        <v>135</v>
      </c>
      <c r="BM249" s="217" t="s">
        <v>395</v>
      </c>
    </row>
    <row r="250" s="2" customFormat="1">
      <c r="A250" s="40"/>
      <c r="B250" s="41"/>
      <c r="C250" s="42"/>
      <c r="D250" s="219" t="s">
        <v>137</v>
      </c>
      <c r="E250" s="42"/>
      <c r="F250" s="220" t="s">
        <v>396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137</v>
      </c>
      <c r="AU250" s="19" t="s">
        <v>82</v>
      </c>
    </row>
    <row r="251" s="13" customFormat="1">
      <c r="A251" s="13"/>
      <c r="B251" s="224"/>
      <c r="C251" s="225"/>
      <c r="D251" s="226" t="s">
        <v>143</v>
      </c>
      <c r="E251" s="227" t="s">
        <v>19</v>
      </c>
      <c r="F251" s="228" t="s">
        <v>383</v>
      </c>
      <c r="G251" s="225"/>
      <c r="H251" s="227" t="s">
        <v>19</v>
      </c>
      <c r="I251" s="229"/>
      <c r="J251" s="225"/>
      <c r="K251" s="225"/>
      <c r="L251" s="230"/>
      <c r="M251" s="231"/>
      <c r="N251" s="232"/>
      <c r="O251" s="232"/>
      <c r="P251" s="232"/>
      <c r="Q251" s="232"/>
      <c r="R251" s="232"/>
      <c r="S251" s="232"/>
      <c r="T251" s="23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4" t="s">
        <v>143</v>
      </c>
      <c r="AU251" s="234" t="s">
        <v>82</v>
      </c>
      <c r="AV251" s="13" t="s">
        <v>80</v>
      </c>
      <c r="AW251" s="13" t="s">
        <v>33</v>
      </c>
      <c r="AX251" s="13" t="s">
        <v>72</v>
      </c>
      <c r="AY251" s="234" t="s">
        <v>128</v>
      </c>
    </row>
    <row r="252" s="14" customFormat="1">
      <c r="A252" s="14"/>
      <c r="B252" s="235"/>
      <c r="C252" s="236"/>
      <c r="D252" s="226" t="s">
        <v>143</v>
      </c>
      <c r="E252" s="237" t="s">
        <v>19</v>
      </c>
      <c r="F252" s="238" t="s">
        <v>384</v>
      </c>
      <c r="G252" s="236"/>
      <c r="H252" s="239">
        <v>1352.5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5" t="s">
        <v>143</v>
      </c>
      <c r="AU252" s="245" t="s">
        <v>82</v>
      </c>
      <c r="AV252" s="14" t="s">
        <v>82</v>
      </c>
      <c r="AW252" s="14" t="s">
        <v>33</v>
      </c>
      <c r="AX252" s="14" t="s">
        <v>72</v>
      </c>
      <c r="AY252" s="245" t="s">
        <v>128</v>
      </c>
    </row>
    <row r="253" s="13" customFormat="1">
      <c r="A253" s="13"/>
      <c r="B253" s="224"/>
      <c r="C253" s="225"/>
      <c r="D253" s="226" t="s">
        <v>143</v>
      </c>
      <c r="E253" s="227" t="s">
        <v>19</v>
      </c>
      <c r="F253" s="228" t="s">
        <v>397</v>
      </c>
      <c r="G253" s="225"/>
      <c r="H253" s="227" t="s">
        <v>19</v>
      </c>
      <c r="I253" s="229"/>
      <c r="J253" s="225"/>
      <c r="K253" s="225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143</v>
      </c>
      <c r="AU253" s="234" t="s">
        <v>82</v>
      </c>
      <c r="AV253" s="13" t="s">
        <v>80</v>
      </c>
      <c r="AW253" s="13" t="s">
        <v>33</v>
      </c>
      <c r="AX253" s="13" t="s">
        <v>72</v>
      </c>
      <c r="AY253" s="234" t="s">
        <v>128</v>
      </c>
    </row>
    <row r="254" s="14" customFormat="1">
      <c r="A254" s="14"/>
      <c r="B254" s="235"/>
      <c r="C254" s="236"/>
      <c r="D254" s="226" t="s">
        <v>143</v>
      </c>
      <c r="E254" s="237" t="s">
        <v>19</v>
      </c>
      <c r="F254" s="238" t="s">
        <v>398</v>
      </c>
      <c r="G254" s="236"/>
      <c r="H254" s="239">
        <v>169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5" t="s">
        <v>143</v>
      </c>
      <c r="AU254" s="245" t="s">
        <v>82</v>
      </c>
      <c r="AV254" s="14" t="s">
        <v>82</v>
      </c>
      <c r="AW254" s="14" t="s">
        <v>33</v>
      </c>
      <c r="AX254" s="14" t="s">
        <v>72</v>
      </c>
      <c r="AY254" s="245" t="s">
        <v>128</v>
      </c>
    </row>
    <row r="255" s="13" customFormat="1">
      <c r="A255" s="13"/>
      <c r="B255" s="224"/>
      <c r="C255" s="225"/>
      <c r="D255" s="226" t="s">
        <v>143</v>
      </c>
      <c r="E255" s="227" t="s">
        <v>19</v>
      </c>
      <c r="F255" s="228" t="s">
        <v>399</v>
      </c>
      <c r="G255" s="225"/>
      <c r="H255" s="227" t="s">
        <v>19</v>
      </c>
      <c r="I255" s="229"/>
      <c r="J255" s="225"/>
      <c r="K255" s="225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143</v>
      </c>
      <c r="AU255" s="234" t="s">
        <v>82</v>
      </c>
      <c r="AV255" s="13" t="s">
        <v>80</v>
      </c>
      <c r="AW255" s="13" t="s">
        <v>33</v>
      </c>
      <c r="AX255" s="13" t="s">
        <v>72</v>
      </c>
      <c r="AY255" s="234" t="s">
        <v>128</v>
      </c>
    </row>
    <row r="256" s="14" customFormat="1">
      <c r="A256" s="14"/>
      <c r="B256" s="235"/>
      <c r="C256" s="236"/>
      <c r="D256" s="226" t="s">
        <v>143</v>
      </c>
      <c r="E256" s="237" t="s">
        <v>19</v>
      </c>
      <c r="F256" s="238" t="s">
        <v>400</v>
      </c>
      <c r="G256" s="236"/>
      <c r="H256" s="239">
        <v>248.19999999999999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5" t="s">
        <v>143</v>
      </c>
      <c r="AU256" s="245" t="s">
        <v>82</v>
      </c>
      <c r="AV256" s="14" t="s">
        <v>82</v>
      </c>
      <c r="AW256" s="14" t="s">
        <v>33</v>
      </c>
      <c r="AX256" s="14" t="s">
        <v>72</v>
      </c>
      <c r="AY256" s="245" t="s">
        <v>128</v>
      </c>
    </row>
    <row r="257" s="15" customFormat="1">
      <c r="A257" s="15"/>
      <c r="B257" s="246"/>
      <c r="C257" s="247"/>
      <c r="D257" s="226" t="s">
        <v>143</v>
      </c>
      <c r="E257" s="248" t="s">
        <v>19</v>
      </c>
      <c r="F257" s="249" t="s">
        <v>181</v>
      </c>
      <c r="G257" s="247"/>
      <c r="H257" s="250">
        <v>1769.7000000000001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6" t="s">
        <v>143</v>
      </c>
      <c r="AU257" s="256" t="s">
        <v>82</v>
      </c>
      <c r="AV257" s="15" t="s">
        <v>135</v>
      </c>
      <c r="AW257" s="15" t="s">
        <v>33</v>
      </c>
      <c r="AX257" s="15" t="s">
        <v>80</v>
      </c>
      <c r="AY257" s="256" t="s">
        <v>128</v>
      </c>
    </row>
    <row r="258" s="2" customFormat="1" ht="24.15" customHeight="1">
      <c r="A258" s="40"/>
      <c r="B258" s="41"/>
      <c r="C258" s="206" t="s">
        <v>401</v>
      </c>
      <c r="D258" s="206" t="s">
        <v>130</v>
      </c>
      <c r="E258" s="207" t="s">
        <v>402</v>
      </c>
      <c r="F258" s="208" t="s">
        <v>403</v>
      </c>
      <c r="G258" s="209" t="s">
        <v>157</v>
      </c>
      <c r="H258" s="210">
        <v>594</v>
      </c>
      <c r="I258" s="211"/>
      <c r="J258" s="212">
        <f>ROUND(I258*H258,2)</f>
        <v>0</v>
      </c>
      <c r="K258" s="208" t="s">
        <v>19</v>
      </c>
      <c r="L258" s="46"/>
      <c r="M258" s="213" t="s">
        <v>19</v>
      </c>
      <c r="N258" s="214" t="s">
        <v>43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135</v>
      </c>
      <c r="AT258" s="217" t="s">
        <v>130</v>
      </c>
      <c r="AU258" s="217" t="s">
        <v>82</v>
      </c>
      <c r="AY258" s="19" t="s">
        <v>128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80</v>
      </c>
      <c r="BK258" s="218">
        <f>ROUND(I258*H258,2)</f>
        <v>0</v>
      </c>
      <c r="BL258" s="19" t="s">
        <v>135</v>
      </c>
      <c r="BM258" s="217" t="s">
        <v>404</v>
      </c>
    </row>
    <row r="259" s="13" customFormat="1">
      <c r="A259" s="13"/>
      <c r="B259" s="224"/>
      <c r="C259" s="225"/>
      <c r="D259" s="226" t="s">
        <v>143</v>
      </c>
      <c r="E259" s="227" t="s">
        <v>19</v>
      </c>
      <c r="F259" s="228" t="s">
        <v>385</v>
      </c>
      <c r="G259" s="225"/>
      <c r="H259" s="227" t="s">
        <v>19</v>
      </c>
      <c r="I259" s="229"/>
      <c r="J259" s="225"/>
      <c r="K259" s="225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143</v>
      </c>
      <c r="AU259" s="234" t="s">
        <v>82</v>
      </c>
      <c r="AV259" s="13" t="s">
        <v>80</v>
      </c>
      <c r="AW259" s="13" t="s">
        <v>33</v>
      </c>
      <c r="AX259" s="13" t="s">
        <v>72</v>
      </c>
      <c r="AY259" s="234" t="s">
        <v>128</v>
      </c>
    </row>
    <row r="260" s="14" customFormat="1">
      <c r="A260" s="14"/>
      <c r="B260" s="235"/>
      <c r="C260" s="236"/>
      <c r="D260" s="226" t="s">
        <v>143</v>
      </c>
      <c r="E260" s="237" t="s">
        <v>19</v>
      </c>
      <c r="F260" s="238" t="s">
        <v>405</v>
      </c>
      <c r="G260" s="236"/>
      <c r="H260" s="239">
        <v>594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143</v>
      </c>
      <c r="AU260" s="245" t="s">
        <v>82</v>
      </c>
      <c r="AV260" s="14" t="s">
        <v>82</v>
      </c>
      <c r="AW260" s="14" t="s">
        <v>33</v>
      </c>
      <c r="AX260" s="14" t="s">
        <v>80</v>
      </c>
      <c r="AY260" s="245" t="s">
        <v>128</v>
      </c>
    </row>
    <row r="261" s="2" customFormat="1" ht="16.5" customHeight="1">
      <c r="A261" s="40"/>
      <c r="B261" s="41"/>
      <c r="C261" s="206" t="s">
        <v>406</v>
      </c>
      <c r="D261" s="206" t="s">
        <v>130</v>
      </c>
      <c r="E261" s="207" t="s">
        <v>407</v>
      </c>
      <c r="F261" s="208" t="s">
        <v>408</v>
      </c>
      <c r="G261" s="209" t="s">
        <v>157</v>
      </c>
      <c r="H261" s="210">
        <v>594</v>
      </c>
      <c r="I261" s="211"/>
      <c r="J261" s="212">
        <f>ROUND(I261*H261,2)</f>
        <v>0</v>
      </c>
      <c r="K261" s="208" t="s">
        <v>134</v>
      </c>
      <c r="L261" s="46"/>
      <c r="M261" s="213" t="s">
        <v>19</v>
      </c>
      <c r="N261" s="214" t="s">
        <v>43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135</v>
      </c>
      <c r="AT261" s="217" t="s">
        <v>130</v>
      </c>
      <c r="AU261" s="217" t="s">
        <v>82</v>
      </c>
      <c r="AY261" s="19" t="s">
        <v>128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80</v>
      </c>
      <c r="BK261" s="218">
        <f>ROUND(I261*H261,2)</f>
        <v>0</v>
      </c>
      <c r="BL261" s="19" t="s">
        <v>135</v>
      </c>
      <c r="BM261" s="217" t="s">
        <v>409</v>
      </c>
    </row>
    <row r="262" s="2" customFormat="1">
      <c r="A262" s="40"/>
      <c r="B262" s="41"/>
      <c r="C262" s="42"/>
      <c r="D262" s="219" t="s">
        <v>137</v>
      </c>
      <c r="E262" s="42"/>
      <c r="F262" s="220" t="s">
        <v>410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137</v>
      </c>
      <c r="AU262" s="19" t="s">
        <v>82</v>
      </c>
    </row>
    <row r="263" s="13" customFormat="1">
      <c r="A263" s="13"/>
      <c r="B263" s="224"/>
      <c r="C263" s="225"/>
      <c r="D263" s="226" t="s">
        <v>143</v>
      </c>
      <c r="E263" s="227" t="s">
        <v>19</v>
      </c>
      <c r="F263" s="228" t="s">
        <v>385</v>
      </c>
      <c r="G263" s="225"/>
      <c r="H263" s="227" t="s">
        <v>19</v>
      </c>
      <c r="I263" s="229"/>
      <c r="J263" s="225"/>
      <c r="K263" s="225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143</v>
      </c>
      <c r="AU263" s="234" t="s">
        <v>82</v>
      </c>
      <c r="AV263" s="13" t="s">
        <v>80</v>
      </c>
      <c r="AW263" s="13" t="s">
        <v>33</v>
      </c>
      <c r="AX263" s="13" t="s">
        <v>72</v>
      </c>
      <c r="AY263" s="234" t="s">
        <v>128</v>
      </c>
    </row>
    <row r="264" s="14" customFormat="1">
      <c r="A264" s="14"/>
      <c r="B264" s="235"/>
      <c r="C264" s="236"/>
      <c r="D264" s="226" t="s">
        <v>143</v>
      </c>
      <c r="E264" s="237" t="s">
        <v>19</v>
      </c>
      <c r="F264" s="238" t="s">
        <v>405</v>
      </c>
      <c r="G264" s="236"/>
      <c r="H264" s="239">
        <v>594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143</v>
      </c>
      <c r="AU264" s="245" t="s">
        <v>82</v>
      </c>
      <c r="AV264" s="14" t="s">
        <v>82</v>
      </c>
      <c r="AW264" s="14" t="s">
        <v>33</v>
      </c>
      <c r="AX264" s="14" t="s">
        <v>80</v>
      </c>
      <c r="AY264" s="245" t="s">
        <v>128</v>
      </c>
    </row>
    <row r="265" s="2" customFormat="1" ht="16.5" customHeight="1">
      <c r="A265" s="40"/>
      <c r="B265" s="41"/>
      <c r="C265" s="206" t="s">
        <v>411</v>
      </c>
      <c r="D265" s="206" t="s">
        <v>130</v>
      </c>
      <c r="E265" s="207" t="s">
        <v>412</v>
      </c>
      <c r="F265" s="208" t="s">
        <v>413</v>
      </c>
      <c r="G265" s="209" t="s">
        <v>157</v>
      </c>
      <c r="H265" s="210">
        <v>594</v>
      </c>
      <c r="I265" s="211"/>
      <c r="J265" s="212">
        <f>ROUND(I265*H265,2)</f>
        <v>0</v>
      </c>
      <c r="K265" s="208" t="s">
        <v>134</v>
      </c>
      <c r="L265" s="46"/>
      <c r="M265" s="213" t="s">
        <v>19</v>
      </c>
      <c r="N265" s="214" t="s">
        <v>43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135</v>
      </c>
      <c r="AT265" s="217" t="s">
        <v>130</v>
      </c>
      <c r="AU265" s="217" t="s">
        <v>82</v>
      </c>
      <c r="AY265" s="19" t="s">
        <v>128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80</v>
      </c>
      <c r="BK265" s="218">
        <f>ROUND(I265*H265,2)</f>
        <v>0</v>
      </c>
      <c r="BL265" s="19" t="s">
        <v>135</v>
      </c>
      <c r="BM265" s="217" t="s">
        <v>414</v>
      </c>
    </row>
    <row r="266" s="2" customFormat="1">
      <c r="A266" s="40"/>
      <c r="B266" s="41"/>
      <c r="C266" s="42"/>
      <c r="D266" s="219" t="s">
        <v>137</v>
      </c>
      <c r="E266" s="42"/>
      <c r="F266" s="220" t="s">
        <v>415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137</v>
      </c>
      <c r="AU266" s="19" t="s">
        <v>82</v>
      </c>
    </row>
    <row r="267" s="13" customFormat="1">
      <c r="A267" s="13"/>
      <c r="B267" s="224"/>
      <c r="C267" s="225"/>
      <c r="D267" s="226" t="s">
        <v>143</v>
      </c>
      <c r="E267" s="227" t="s">
        <v>19</v>
      </c>
      <c r="F267" s="228" t="s">
        <v>385</v>
      </c>
      <c r="G267" s="225"/>
      <c r="H267" s="227" t="s">
        <v>19</v>
      </c>
      <c r="I267" s="229"/>
      <c r="J267" s="225"/>
      <c r="K267" s="225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143</v>
      </c>
      <c r="AU267" s="234" t="s">
        <v>82</v>
      </c>
      <c r="AV267" s="13" t="s">
        <v>80</v>
      </c>
      <c r="AW267" s="13" t="s">
        <v>33</v>
      </c>
      <c r="AX267" s="13" t="s">
        <v>72</v>
      </c>
      <c r="AY267" s="234" t="s">
        <v>128</v>
      </c>
    </row>
    <row r="268" s="14" customFormat="1">
      <c r="A268" s="14"/>
      <c r="B268" s="235"/>
      <c r="C268" s="236"/>
      <c r="D268" s="226" t="s">
        <v>143</v>
      </c>
      <c r="E268" s="237" t="s">
        <v>19</v>
      </c>
      <c r="F268" s="238" t="s">
        <v>405</v>
      </c>
      <c r="G268" s="236"/>
      <c r="H268" s="239">
        <v>594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5" t="s">
        <v>143</v>
      </c>
      <c r="AU268" s="245" t="s">
        <v>82</v>
      </c>
      <c r="AV268" s="14" t="s">
        <v>82</v>
      </c>
      <c r="AW268" s="14" t="s">
        <v>33</v>
      </c>
      <c r="AX268" s="14" t="s">
        <v>80</v>
      </c>
      <c r="AY268" s="245" t="s">
        <v>128</v>
      </c>
    </row>
    <row r="269" s="2" customFormat="1" ht="24.15" customHeight="1">
      <c r="A269" s="40"/>
      <c r="B269" s="41"/>
      <c r="C269" s="206" t="s">
        <v>416</v>
      </c>
      <c r="D269" s="206" t="s">
        <v>130</v>
      </c>
      <c r="E269" s="207" t="s">
        <v>417</v>
      </c>
      <c r="F269" s="208" t="s">
        <v>418</v>
      </c>
      <c r="G269" s="209" t="s">
        <v>157</v>
      </c>
      <c r="H269" s="210">
        <v>594</v>
      </c>
      <c r="I269" s="211"/>
      <c r="J269" s="212">
        <f>ROUND(I269*H269,2)</f>
        <v>0</v>
      </c>
      <c r="K269" s="208" t="s">
        <v>134</v>
      </c>
      <c r="L269" s="46"/>
      <c r="M269" s="213" t="s">
        <v>19</v>
      </c>
      <c r="N269" s="214" t="s">
        <v>43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135</v>
      </c>
      <c r="AT269" s="217" t="s">
        <v>130</v>
      </c>
      <c r="AU269" s="217" t="s">
        <v>82</v>
      </c>
      <c r="AY269" s="19" t="s">
        <v>128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135</v>
      </c>
      <c r="BM269" s="217" t="s">
        <v>419</v>
      </c>
    </row>
    <row r="270" s="2" customFormat="1">
      <c r="A270" s="40"/>
      <c r="B270" s="41"/>
      <c r="C270" s="42"/>
      <c r="D270" s="219" t="s">
        <v>137</v>
      </c>
      <c r="E270" s="42"/>
      <c r="F270" s="220" t="s">
        <v>420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137</v>
      </c>
      <c r="AU270" s="19" t="s">
        <v>82</v>
      </c>
    </row>
    <row r="271" s="13" customFormat="1">
      <c r="A271" s="13"/>
      <c r="B271" s="224"/>
      <c r="C271" s="225"/>
      <c r="D271" s="226" t="s">
        <v>143</v>
      </c>
      <c r="E271" s="227" t="s">
        <v>19</v>
      </c>
      <c r="F271" s="228" t="s">
        <v>385</v>
      </c>
      <c r="G271" s="225"/>
      <c r="H271" s="227" t="s">
        <v>19</v>
      </c>
      <c r="I271" s="229"/>
      <c r="J271" s="225"/>
      <c r="K271" s="225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143</v>
      </c>
      <c r="AU271" s="234" t="s">
        <v>82</v>
      </c>
      <c r="AV271" s="13" t="s">
        <v>80</v>
      </c>
      <c r="AW271" s="13" t="s">
        <v>33</v>
      </c>
      <c r="AX271" s="13" t="s">
        <v>72</v>
      </c>
      <c r="AY271" s="234" t="s">
        <v>128</v>
      </c>
    </row>
    <row r="272" s="14" customFormat="1">
      <c r="A272" s="14"/>
      <c r="B272" s="235"/>
      <c r="C272" s="236"/>
      <c r="D272" s="226" t="s">
        <v>143</v>
      </c>
      <c r="E272" s="237" t="s">
        <v>19</v>
      </c>
      <c r="F272" s="238" t="s">
        <v>405</v>
      </c>
      <c r="G272" s="236"/>
      <c r="H272" s="239">
        <v>594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143</v>
      </c>
      <c r="AU272" s="245" t="s">
        <v>82</v>
      </c>
      <c r="AV272" s="14" t="s">
        <v>82</v>
      </c>
      <c r="AW272" s="14" t="s">
        <v>33</v>
      </c>
      <c r="AX272" s="14" t="s">
        <v>80</v>
      </c>
      <c r="AY272" s="245" t="s">
        <v>128</v>
      </c>
    </row>
    <row r="273" s="2" customFormat="1" ht="44.25" customHeight="1">
      <c r="A273" s="40"/>
      <c r="B273" s="41"/>
      <c r="C273" s="206" t="s">
        <v>421</v>
      </c>
      <c r="D273" s="206" t="s">
        <v>130</v>
      </c>
      <c r="E273" s="207" t="s">
        <v>422</v>
      </c>
      <c r="F273" s="208" t="s">
        <v>423</v>
      </c>
      <c r="G273" s="209" t="s">
        <v>157</v>
      </c>
      <c r="H273" s="210">
        <v>169</v>
      </c>
      <c r="I273" s="211"/>
      <c r="J273" s="212">
        <f>ROUND(I273*H273,2)</f>
        <v>0</v>
      </c>
      <c r="K273" s="208" t="s">
        <v>134</v>
      </c>
      <c r="L273" s="46"/>
      <c r="M273" s="213" t="s">
        <v>19</v>
      </c>
      <c r="N273" s="214" t="s">
        <v>43</v>
      </c>
      <c r="O273" s="86"/>
      <c r="P273" s="215">
        <f>O273*H273</f>
        <v>0</v>
      </c>
      <c r="Q273" s="215">
        <v>0.089219999999999994</v>
      </c>
      <c r="R273" s="215">
        <f>Q273*H273</f>
        <v>15.07818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135</v>
      </c>
      <c r="AT273" s="217" t="s">
        <v>130</v>
      </c>
      <c r="AU273" s="217" t="s">
        <v>82</v>
      </c>
      <c r="AY273" s="19" t="s">
        <v>128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80</v>
      </c>
      <c r="BK273" s="218">
        <f>ROUND(I273*H273,2)</f>
        <v>0</v>
      </c>
      <c r="BL273" s="19" t="s">
        <v>135</v>
      </c>
      <c r="BM273" s="217" t="s">
        <v>424</v>
      </c>
    </row>
    <row r="274" s="2" customFormat="1">
      <c r="A274" s="40"/>
      <c r="B274" s="41"/>
      <c r="C274" s="42"/>
      <c r="D274" s="219" t="s">
        <v>137</v>
      </c>
      <c r="E274" s="42"/>
      <c r="F274" s="220" t="s">
        <v>425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137</v>
      </c>
      <c r="AU274" s="19" t="s">
        <v>82</v>
      </c>
    </row>
    <row r="275" s="13" customFormat="1">
      <c r="A275" s="13"/>
      <c r="B275" s="224"/>
      <c r="C275" s="225"/>
      <c r="D275" s="226" t="s">
        <v>143</v>
      </c>
      <c r="E275" s="227" t="s">
        <v>19</v>
      </c>
      <c r="F275" s="228" t="s">
        <v>397</v>
      </c>
      <c r="G275" s="225"/>
      <c r="H275" s="227" t="s">
        <v>19</v>
      </c>
      <c r="I275" s="229"/>
      <c r="J275" s="225"/>
      <c r="K275" s="225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143</v>
      </c>
      <c r="AU275" s="234" t="s">
        <v>82</v>
      </c>
      <c r="AV275" s="13" t="s">
        <v>80</v>
      </c>
      <c r="AW275" s="13" t="s">
        <v>33</v>
      </c>
      <c r="AX275" s="13" t="s">
        <v>72</v>
      </c>
      <c r="AY275" s="234" t="s">
        <v>128</v>
      </c>
    </row>
    <row r="276" s="14" customFormat="1">
      <c r="A276" s="14"/>
      <c r="B276" s="235"/>
      <c r="C276" s="236"/>
      <c r="D276" s="226" t="s">
        <v>143</v>
      </c>
      <c r="E276" s="237" t="s">
        <v>19</v>
      </c>
      <c r="F276" s="238" t="s">
        <v>398</v>
      </c>
      <c r="G276" s="236"/>
      <c r="H276" s="239">
        <v>169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5" t="s">
        <v>143</v>
      </c>
      <c r="AU276" s="245" t="s">
        <v>82</v>
      </c>
      <c r="AV276" s="14" t="s">
        <v>82</v>
      </c>
      <c r="AW276" s="14" t="s">
        <v>33</v>
      </c>
      <c r="AX276" s="14" t="s">
        <v>80</v>
      </c>
      <c r="AY276" s="245" t="s">
        <v>128</v>
      </c>
    </row>
    <row r="277" s="2" customFormat="1" ht="16.5" customHeight="1">
      <c r="A277" s="40"/>
      <c r="B277" s="41"/>
      <c r="C277" s="257" t="s">
        <v>426</v>
      </c>
      <c r="D277" s="257" t="s">
        <v>290</v>
      </c>
      <c r="E277" s="258" t="s">
        <v>427</v>
      </c>
      <c r="F277" s="259" t="s">
        <v>428</v>
      </c>
      <c r="G277" s="260" t="s">
        <v>157</v>
      </c>
      <c r="H277" s="261">
        <v>165.75</v>
      </c>
      <c r="I277" s="262"/>
      <c r="J277" s="263">
        <f>ROUND(I277*H277,2)</f>
        <v>0</v>
      </c>
      <c r="K277" s="259" t="s">
        <v>134</v>
      </c>
      <c r="L277" s="264"/>
      <c r="M277" s="265" t="s">
        <v>19</v>
      </c>
      <c r="N277" s="266" t="s">
        <v>43</v>
      </c>
      <c r="O277" s="86"/>
      <c r="P277" s="215">
        <f>O277*H277</f>
        <v>0</v>
      </c>
      <c r="Q277" s="215">
        <v>0.13100000000000001</v>
      </c>
      <c r="R277" s="215">
        <f>Q277*H277</f>
        <v>21.713250000000002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174</v>
      </c>
      <c r="AT277" s="217" t="s">
        <v>290</v>
      </c>
      <c r="AU277" s="217" t="s">
        <v>82</v>
      </c>
      <c r="AY277" s="19" t="s">
        <v>128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80</v>
      </c>
      <c r="BK277" s="218">
        <f>ROUND(I277*H277,2)</f>
        <v>0</v>
      </c>
      <c r="BL277" s="19" t="s">
        <v>135</v>
      </c>
      <c r="BM277" s="217" t="s">
        <v>429</v>
      </c>
    </row>
    <row r="278" s="14" customFormat="1">
      <c r="A278" s="14"/>
      <c r="B278" s="235"/>
      <c r="C278" s="236"/>
      <c r="D278" s="226" t="s">
        <v>143</v>
      </c>
      <c r="E278" s="236"/>
      <c r="F278" s="238" t="s">
        <v>430</v>
      </c>
      <c r="G278" s="236"/>
      <c r="H278" s="239">
        <v>165.75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143</v>
      </c>
      <c r="AU278" s="245" t="s">
        <v>82</v>
      </c>
      <c r="AV278" s="14" t="s">
        <v>82</v>
      </c>
      <c r="AW278" s="14" t="s">
        <v>4</v>
      </c>
      <c r="AX278" s="14" t="s">
        <v>80</v>
      </c>
      <c r="AY278" s="245" t="s">
        <v>128</v>
      </c>
    </row>
    <row r="279" s="2" customFormat="1" ht="16.5" customHeight="1">
      <c r="A279" s="40"/>
      <c r="B279" s="41"/>
      <c r="C279" s="257" t="s">
        <v>431</v>
      </c>
      <c r="D279" s="257" t="s">
        <v>290</v>
      </c>
      <c r="E279" s="258" t="s">
        <v>432</v>
      </c>
      <c r="F279" s="259" t="s">
        <v>433</v>
      </c>
      <c r="G279" s="260" t="s">
        <v>157</v>
      </c>
      <c r="H279" s="261">
        <v>6.6299999999999999</v>
      </c>
      <c r="I279" s="262"/>
      <c r="J279" s="263">
        <f>ROUND(I279*H279,2)</f>
        <v>0</v>
      </c>
      <c r="K279" s="259" t="s">
        <v>134</v>
      </c>
      <c r="L279" s="264"/>
      <c r="M279" s="265" t="s">
        <v>19</v>
      </c>
      <c r="N279" s="266" t="s">
        <v>43</v>
      </c>
      <c r="O279" s="86"/>
      <c r="P279" s="215">
        <f>O279*H279</f>
        <v>0</v>
      </c>
      <c r="Q279" s="215">
        <v>0.13100000000000001</v>
      </c>
      <c r="R279" s="215">
        <f>Q279*H279</f>
        <v>0.86853000000000002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174</v>
      </c>
      <c r="AT279" s="217" t="s">
        <v>290</v>
      </c>
      <c r="AU279" s="217" t="s">
        <v>82</v>
      </c>
      <c r="AY279" s="19" t="s">
        <v>128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80</v>
      </c>
      <c r="BK279" s="218">
        <f>ROUND(I279*H279,2)</f>
        <v>0</v>
      </c>
      <c r="BL279" s="19" t="s">
        <v>135</v>
      </c>
      <c r="BM279" s="217" t="s">
        <v>434</v>
      </c>
    </row>
    <row r="280" s="14" customFormat="1">
      <c r="A280" s="14"/>
      <c r="B280" s="235"/>
      <c r="C280" s="236"/>
      <c r="D280" s="226" t="s">
        <v>143</v>
      </c>
      <c r="E280" s="236"/>
      <c r="F280" s="238" t="s">
        <v>435</v>
      </c>
      <c r="G280" s="236"/>
      <c r="H280" s="239">
        <v>6.6299999999999999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143</v>
      </c>
      <c r="AU280" s="245" t="s">
        <v>82</v>
      </c>
      <c r="AV280" s="14" t="s">
        <v>82</v>
      </c>
      <c r="AW280" s="14" t="s">
        <v>4</v>
      </c>
      <c r="AX280" s="14" t="s">
        <v>80</v>
      </c>
      <c r="AY280" s="245" t="s">
        <v>128</v>
      </c>
    </row>
    <row r="281" s="2" customFormat="1" ht="37.8" customHeight="1">
      <c r="A281" s="40"/>
      <c r="B281" s="41"/>
      <c r="C281" s="206" t="s">
        <v>436</v>
      </c>
      <c r="D281" s="206" t="s">
        <v>130</v>
      </c>
      <c r="E281" s="207" t="s">
        <v>437</v>
      </c>
      <c r="F281" s="208" t="s">
        <v>438</v>
      </c>
      <c r="G281" s="209" t="s">
        <v>157</v>
      </c>
      <c r="H281" s="210">
        <v>1352.5</v>
      </c>
      <c r="I281" s="211"/>
      <c r="J281" s="212">
        <f>ROUND(I281*H281,2)</f>
        <v>0</v>
      </c>
      <c r="K281" s="208" t="s">
        <v>134</v>
      </c>
      <c r="L281" s="46"/>
      <c r="M281" s="213" t="s">
        <v>19</v>
      </c>
      <c r="N281" s="214" t="s">
        <v>43</v>
      </c>
      <c r="O281" s="86"/>
      <c r="P281" s="215">
        <f>O281*H281</f>
        <v>0</v>
      </c>
      <c r="Q281" s="215">
        <v>0.11162</v>
      </c>
      <c r="R281" s="215">
        <f>Q281*H281</f>
        <v>150.96605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135</v>
      </c>
      <c r="AT281" s="217" t="s">
        <v>130</v>
      </c>
      <c r="AU281" s="217" t="s">
        <v>82</v>
      </c>
      <c r="AY281" s="19" t="s">
        <v>128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80</v>
      </c>
      <c r="BK281" s="218">
        <f>ROUND(I281*H281,2)</f>
        <v>0</v>
      </c>
      <c r="BL281" s="19" t="s">
        <v>135</v>
      </c>
      <c r="BM281" s="217" t="s">
        <v>439</v>
      </c>
    </row>
    <row r="282" s="2" customFormat="1">
      <c r="A282" s="40"/>
      <c r="B282" s="41"/>
      <c r="C282" s="42"/>
      <c r="D282" s="219" t="s">
        <v>137</v>
      </c>
      <c r="E282" s="42"/>
      <c r="F282" s="220" t="s">
        <v>440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137</v>
      </c>
      <c r="AU282" s="19" t="s">
        <v>82</v>
      </c>
    </row>
    <row r="283" s="13" customFormat="1">
      <c r="A283" s="13"/>
      <c r="B283" s="224"/>
      <c r="C283" s="225"/>
      <c r="D283" s="226" t="s">
        <v>143</v>
      </c>
      <c r="E283" s="227" t="s">
        <v>19</v>
      </c>
      <c r="F283" s="228" t="s">
        <v>383</v>
      </c>
      <c r="G283" s="225"/>
      <c r="H283" s="227" t="s">
        <v>19</v>
      </c>
      <c r="I283" s="229"/>
      <c r="J283" s="225"/>
      <c r="K283" s="225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143</v>
      </c>
      <c r="AU283" s="234" t="s">
        <v>82</v>
      </c>
      <c r="AV283" s="13" t="s">
        <v>80</v>
      </c>
      <c r="AW283" s="13" t="s">
        <v>33</v>
      </c>
      <c r="AX283" s="13" t="s">
        <v>72</v>
      </c>
      <c r="AY283" s="234" t="s">
        <v>128</v>
      </c>
    </row>
    <row r="284" s="14" customFormat="1">
      <c r="A284" s="14"/>
      <c r="B284" s="235"/>
      <c r="C284" s="236"/>
      <c r="D284" s="226" t="s">
        <v>143</v>
      </c>
      <c r="E284" s="237" t="s">
        <v>19</v>
      </c>
      <c r="F284" s="238" t="s">
        <v>384</v>
      </c>
      <c r="G284" s="236"/>
      <c r="H284" s="239">
        <v>1352.5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143</v>
      </c>
      <c r="AU284" s="245" t="s">
        <v>82</v>
      </c>
      <c r="AV284" s="14" t="s">
        <v>82</v>
      </c>
      <c r="AW284" s="14" t="s">
        <v>33</v>
      </c>
      <c r="AX284" s="14" t="s">
        <v>80</v>
      </c>
      <c r="AY284" s="245" t="s">
        <v>128</v>
      </c>
    </row>
    <row r="285" s="2" customFormat="1" ht="16.5" customHeight="1">
      <c r="A285" s="40"/>
      <c r="B285" s="41"/>
      <c r="C285" s="257" t="s">
        <v>441</v>
      </c>
      <c r="D285" s="257" t="s">
        <v>290</v>
      </c>
      <c r="E285" s="258" t="s">
        <v>442</v>
      </c>
      <c r="F285" s="259" t="s">
        <v>443</v>
      </c>
      <c r="G285" s="260" t="s">
        <v>157</v>
      </c>
      <c r="H285" s="261">
        <v>1358.4500000000001</v>
      </c>
      <c r="I285" s="262"/>
      <c r="J285" s="263">
        <f>ROUND(I285*H285,2)</f>
        <v>0</v>
      </c>
      <c r="K285" s="259" t="s">
        <v>134</v>
      </c>
      <c r="L285" s="264"/>
      <c r="M285" s="265" t="s">
        <v>19</v>
      </c>
      <c r="N285" s="266" t="s">
        <v>43</v>
      </c>
      <c r="O285" s="86"/>
      <c r="P285" s="215">
        <f>O285*H285</f>
        <v>0</v>
      </c>
      <c r="Q285" s="215">
        <v>0.17599999999999999</v>
      </c>
      <c r="R285" s="215">
        <f>Q285*H285</f>
        <v>239.0872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174</v>
      </c>
      <c r="AT285" s="217" t="s">
        <v>290</v>
      </c>
      <c r="AU285" s="217" t="s">
        <v>82</v>
      </c>
      <c r="AY285" s="19" t="s">
        <v>128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80</v>
      </c>
      <c r="BK285" s="218">
        <f>ROUND(I285*H285,2)</f>
        <v>0</v>
      </c>
      <c r="BL285" s="19" t="s">
        <v>135</v>
      </c>
      <c r="BM285" s="217" t="s">
        <v>444</v>
      </c>
    </row>
    <row r="286" s="14" customFormat="1">
      <c r="A286" s="14"/>
      <c r="B286" s="235"/>
      <c r="C286" s="236"/>
      <c r="D286" s="226" t="s">
        <v>143</v>
      </c>
      <c r="E286" s="236"/>
      <c r="F286" s="238" t="s">
        <v>445</v>
      </c>
      <c r="G286" s="236"/>
      <c r="H286" s="239">
        <v>1358.4500000000001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5" t="s">
        <v>143</v>
      </c>
      <c r="AU286" s="245" t="s">
        <v>82</v>
      </c>
      <c r="AV286" s="14" t="s">
        <v>82</v>
      </c>
      <c r="AW286" s="14" t="s">
        <v>4</v>
      </c>
      <c r="AX286" s="14" t="s">
        <v>80</v>
      </c>
      <c r="AY286" s="245" t="s">
        <v>128</v>
      </c>
    </row>
    <row r="287" s="2" customFormat="1" ht="16.5" customHeight="1">
      <c r="A287" s="40"/>
      <c r="B287" s="41"/>
      <c r="C287" s="257" t="s">
        <v>446</v>
      </c>
      <c r="D287" s="257" t="s">
        <v>290</v>
      </c>
      <c r="E287" s="258" t="s">
        <v>447</v>
      </c>
      <c r="F287" s="259" t="s">
        <v>448</v>
      </c>
      <c r="G287" s="260" t="s">
        <v>157</v>
      </c>
      <c r="H287" s="261">
        <v>7.875</v>
      </c>
      <c r="I287" s="262"/>
      <c r="J287" s="263">
        <f>ROUND(I287*H287,2)</f>
        <v>0</v>
      </c>
      <c r="K287" s="259" t="s">
        <v>134</v>
      </c>
      <c r="L287" s="264"/>
      <c r="M287" s="265" t="s">
        <v>19</v>
      </c>
      <c r="N287" s="266" t="s">
        <v>43</v>
      </c>
      <c r="O287" s="86"/>
      <c r="P287" s="215">
        <f>O287*H287</f>
        <v>0</v>
      </c>
      <c r="Q287" s="215">
        <v>0.112</v>
      </c>
      <c r="R287" s="215">
        <f>Q287*H287</f>
        <v>0.88200000000000001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174</v>
      </c>
      <c r="AT287" s="217" t="s">
        <v>290</v>
      </c>
      <c r="AU287" s="217" t="s">
        <v>82</v>
      </c>
      <c r="AY287" s="19" t="s">
        <v>128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80</v>
      </c>
      <c r="BK287" s="218">
        <f>ROUND(I287*H287,2)</f>
        <v>0</v>
      </c>
      <c r="BL287" s="19" t="s">
        <v>135</v>
      </c>
      <c r="BM287" s="217" t="s">
        <v>449</v>
      </c>
    </row>
    <row r="288" s="14" customFormat="1">
      <c r="A288" s="14"/>
      <c r="B288" s="235"/>
      <c r="C288" s="236"/>
      <c r="D288" s="226" t="s">
        <v>143</v>
      </c>
      <c r="E288" s="236"/>
      <c r="F288" s="238" t="s">
        <v>450</v>
      </c>
      <c r="G288" s="236"/>
      <c r="H288" s="239">
        <v>7.875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143</v>
      </c>
      <c r="AU288" s="245" t="s">
        <v>82</v>
      </c>
      <c r="AV288" s="14" t="s">
        <v>82</v>
      </c>
      <c r="AW288" s="14" t="s">
        <v>4</v>
      </c>
      <c r="AX288" s="14" t="s">
        <v>80</v>
      </c>
      <c r="AY288" s="245" t="s">
        <v>128</v>
      </c>
    </row>
    <row r="289" s="12" customFormat="1" ht="22.8" customHeight="1">
      <c r="A289" s="12"/>
      <c r="B289" s="190"/>
      <c r="C289" s="191"/>
      <c r="D289" s="192" t="s">
        <v>71</v>
      </c>
      <c r="E289" s="204" t="s">
        <v>174</v>
      </c>
      <c r="F289" s="204" t="s">
        <v>451</v>
      </c>
      <c r="G289" s="191"/>
      <c r="H289" s="191"/>
      <c r="I289" s="194"/>
      <c r="J289" s="205">
        <f>BK289</f>
        <v>0</v>
      </c>
      <c r="K289" s="191"/>
      <c r="L289" s="196"/>
      <c r="M289" s="197"/>
      <c r="N289" s="198"/>
      <c r="O289" s="198"/>
      <c r="P289" s="199">
        <f>SUM(P290:P304)</f>
        <v>0</v>
      </c>
      <c r="Q289" s="198"/>
      <c r="R289" s="199">
        <f>SUM(R290:R304)</f>
        <v>4.1189999999999998</v>
      </c>
      <c r="S289" s="198"/>
      <c r="T289" s="200">
        <f>SUM(T290:T304)</f>
        <v>17.280000000000001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1" t="s">
        <v>80</v>
      </c>
      <c r="AT289" s="202" t="s">
        <v>71</v>
      </c>
      <c r="AU289" s="202" t="s">
        <v>80</v>
      </c>
      <c r="AY289" s="201" t="s">
        <v>128</v>
      </c>
      <c r="BK289" s="203">
        <f>SUM(BK290:BK304)</f>
        <v>0</v>
      </c>
    </row>
    <row r="290" s="2" customFormat="1" ht="21.75" customHeight="1">
      <c r="A290" s="40"/>
      <c r="B290" s="41"/>
      <c r="C290" s="206" t="s">
        <v>452</v>
      </c>
      <c r="D290" s="206" t="s">
        <v>130</v>
      </c>
      <c r="E290" s="207" t="s">
        <v>453</v>
      </c>
      <c r="F290" s="208" t="s">
        <v>454</v>
      </c>
      <c r="G290" s="209" t="s">
        <v>233</v>
      </c>
      <c r="H290" s="210">
        <v>9</v>
      </c>
      <c r="I290" s="211"/>
      <c r="J290" s="212">
        <f>ROUND(I290*H290,2)</f>
        <v>0</v>
      </c>
      <c r="K290" s="208" t="s">
        <v>134</v>
      </c>
      <c r="L290" s="46"/>
      <c r="M290" s="213" t="s">
        <v>19</v>
      </c>
      <c r="N290" s="214" t="s">
        <v>43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1.9199999999999999</v>
      </c>
      <c r="T290" s="216">
        <f>S290*H290</f>
        <v>17.280000000000001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135</v>
      </c>
      <c r="AT290" s="217" t="s">
        <v>130</v>
      </c>
      <c r="AU290" s="217" t="s">
        <v>82</v>
      </c>
      <c r="AY290" s="19" t="s">
        <v>128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80</v>
      </c>
      <c r="BK290" s="218">
        <f>ROUND(I290*H290,2)</f>
        <v>0</v>
      </c>
      <c r="BL290" s="19" t="s">
        <v>135</v>
      </c>
      <c r="BM290" s="217" t="s">
        <v>455</v>
      </c>
    </row>
    <row r="291" s="2" customFormat="1">
      <c r="A291" s="40"/>
      <c r="B291" s="41"/>
      <c r="C291" s="42"/>
      <c r="D291" s="219" t="s">
        <v>137</v>
      </c>
      <c r="E291" s="42"/>
      <c r="F291" s="220" t="s">
        <v>456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137</v>
      </c>
      <c r="AU291" s="19" t="s">
        <v>82</v>
      </c>
    </row>
    <row r="292" s="14" customFormat="1">
      <c r="A292" s="14"/>
      <c r="B292" s="235"/>
      <c r="C292" s="236"/>
      <c r="D292" s="226" t="s">
        <v>143</v>
      </c>
      <c r="E292" s="237" t="s">
        <v>19</v>
      </c>
      <c r="F292" s="238" t="s">
        <v>457</v>
      </c>
      <c r="G292" s="236"/>
      <c r="H292" s="239">
        <v>9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143</v>
      </c>
      <c r="AU292" s="245" t="s">
        <v>82</v>
      </c>
      <c r="AV292" s="14" t="s">
        <v>82</v>
      </c>
      <c r="AW292" s="14" t="s">
        <v>33</v>
      </c>
      <c r="AX292" s="14" t="s">
        <v>80</v>
      </c>
      <c r="AY292" s="245" t="s">
        <v>128</v>
      </c>
    </row>
    <row r="293" s="2" customFormat="1" ht="16.5" customHeight="1">
      <c r="A293" s="40"/>
      <c r="B293" s="41"/>
      <c r="C293" s="206" t="s">
        <v>458</v>
      </c>
      <c r="D293" s="206" t="s">
        <v>130</v>
      </c>
      <c r="E293" s="207" t="s">
        <v>459</v>
      </c>
      <c r="F293" s="208" t="s">
        <v>460</v>
      </c>
      <c r="G293" s="209" t="s">
        <v>133</v>
      </c>
      <c r="H293" s="210">
        <v>6</v>
      </c>
      <c r="I293" s="211"/>
      <c r="J293" s="212">
        <f>ROUND(I293*H293,2)</f>
        <v>0</v>
      </c>
      <c r="K293" s="208" t="s">
        <v>134</v>
      </c>
      <c r="L293" s="46"/>
      <c r="M293" s="213" t="s">
        <v>19</v>
      </c>
      <c r="N293" s="214" t="s">
        <v>43</v>
      </c>
      <c r="O293" s="86"/>
      <c r="P293" s="215">
        <f>O293*H293</f>
        <v>0</v>
      </c>
      <c r="Q293" s="215">
        <v>0.02972</v>
      </c>
      <c r="R293" s="215">
        <f>Q293*H293</f>
        <v>0.17832000000000001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135</v>
      </c>
      <c r="AT293" s="217" t="s">
        <v>130</v>
      </c>
      <c r="AU293" s="217" t="s">
        <v>82</v>
      </c>
      <c r="AY293" s="19" t="s">
        <v>128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80</v>
      </c>
      <c r="BK293" s="218">
        <f>ROUND(I293*H293,2)</f>
        <v>0</v>
      </c>
      <c r="BL293" s="19" t="s">
        <v>135</v>
      </c>
      <c r="BM293" s="217" t="s">
        <v>461</v>
      </c>
    </row>
    <row r="294" s="2" customFormat="1">
      <c r="A294" s="40"/>
      <c r="B294" s="41"/>
      <c r="C294" s="42"/>
      <c r="D294" s="219" t="s">
        <v>137</v>
      </c>
      <c r="E294" s="42"/>
      <c r="F294" s="220" t="s">
        <v>462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137</v>
      </c>
      <c r="AU294" s="19" t="s">
        <v>82</v>
      </c>
    </row>
    <row r="295" s="2" customFormat="1" ht="16.5" customHeight="1">
      <c r="A295" s="40"/>
      <c r="B295" s="41"/>
      <c r="C295" s="257" t="s">
        <v>463</v>
      </c>
      <c r="D295" s="257" t="s">
        <v>290</v>
      </c>
      <c r="E295" s="258" t="s">
        <v>464</v>
      </c>
      <c r="F295" s="259" t="s">
        <v>465</v>
      </c>
      <c r="G295" s="260" t="s">
        <v>133</v>
      </c>
      <c r="H295" s="261">
        <v>6</v>
      </c>
      <c r="I295" s="262"/>
      <c r="J295" s="263">
        <f>ROUND(I295*H295,2)</f>
        <v>0</v>
      </c>
      <c r="K295" s="259" t="s">
        <v>134</v>
      </c>
      <c r="L295" s="264"/>
      <c r="M295" s="265" t="s">
        <v>19</v>
      </c>
      <c r="N295" s="266" t="s">
        <v>43</v>
      </c>
      <c r="O295" s="86"/>
      <c r="P295" s="215">
        <f>O295*H295</f>
        <v>0</v>
      </c>
      <c r="Q295" s="215">
        <v>0.11</v>
      </c>
      <c r="R295" s="215">
        <f>Q295*H295</f>
        <v>0.66000000000000003</v>
      </c>
      <c r="S295" s="215">
        <v>0</v>
      </c>
      <c r="T295" s="21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7" t="s">
        <v>174</v>
      </c>
      <c r="AT295" s="217" t="s">
        <v>290</v>
      </c>
      <c r="AU295" s="217" t="s">
        <v>82</v>
      </c>
      <c r="AY295" s="19" t="s">
        <v>128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9" t="s">
        <v>80</v>
      </c>
      <c r="BK295" s="218">
        <f>ROUND(I295*H295,2)</f>
        <v>0</v>
      </c>
      <c r="BL295" s="19" t="s">
        <v>135</v>
      </c>
      <c r="BM295" s="217" t="s">
        <v>466</v>
      </c>
    </row>
    <row r="296" s="2" customFormat="1" ht="16.5" customHeight="1">
      <c r="A296" s="40"/>
      <c r="B296" s="41"/>
      <c r="C296" s="206" t="s">
        <v>467</v>
      </c>
      <c r="D296" s="206" t="s">
        <v>130</v>
      </c>
      <c r="E296" s="207" t="s">
        <v>468</v>
      </c>
      <c r="F296" s="208" t="s">
        <v>469</v>
      </c>
      <c r="G296" s="209" t="s">
        <v>133</v>
      </c>
      <c r="H296" s="210">
        <v>6</v>
      </c>
      <c r="I296" s="211"/>
      <c r="J296" s="212">
        <f>ROUND(I296*H296,2)</f>
        <v>0</v>
      </c>
      <c r="K296" s="208" t="s">
        <v>134</v>
      </c>
      <c r="L296" s="46"/>
      <c r="M296" s="213" t="s">
        <v>19</v>
      </c>
      <c r="N296" s="214" t="s">
        <v>43</v>
      </c>
      <c r="O296" s="86"/>
      <c r="P296" s="215">
        <f>O296*H296</f>
        <v>0</v>
      </c>
      <c r="Q296" s="215">
        <v>0.12526000000000001</v>
      </c>
      <c r="R296" s="215">
        <f>Q296*H296</f>
        <v>0.75156000000000001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135</v>
      </c>
      <c r="AT296" s="217" t="s">
        <v>130</v>
      </c>
      <c r="AU296" s="217" t="s">
        <v>82</v>
      </c>
      <c r="AY296" s="19" t="s">
        <v>128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80</v>
      </c>
      <c r="BK296" s="218">
        <f>ROUND(I296*H296,2)</f>
        <v>0</v>
      </c>
      <c r="BL296" s="19" t="s">
        <v>135</v>
      </c>
      <c r="BM296" s="217" t="s">
        <v>470</v>
      </c>
    </row>
    <row r="297" s="2" customFormat="1">
      <c r="A297" s="40"/>
      <c r="B297" s="41"/>
      <c r="C297" s="42"/>
      <c r="D297" s="219" t="s">
        <v>137</v>
      </c>
      <c r="E297" s="42"/>
      <c r="F297" s="220" t="s">
        <v>471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137</v>
      </c>
      <c r="AU297" s="19" t="s">
        <v>82</v>
      </c>
    </row>
    <row r="298" s="2" customFormat="1" ht="16.5" customHeight="1">
      <c r="A298" s="40"/>
      <c r="B298" s="41"/>
      <c r="C298" s="257" t="s">
        <v>472</v>
      </c>
      <c r="D298" s="257" t="s">
        <v>290</v>
      </c>
      <c r="E298" s="258" t="s">
        <v>473</v>
      </c>
      <c r="F298" s="259" t="s">
        <v>474</v>
      </c>
      <c r="G298" s="260" t="s">
        <v>133</v>
      </c>
      <c r="H298" s="261">
        <v>6</v>
      </c>
      <c r="I298" s="262"/>
      <c r="J298" s="263">
        <f>ROUND(I298*H298,2)</f>
        <v>0</v>
      </c>
      <c r="K298" s="259" t="s">
        <v>134</v>
      </c>
      <c r="L298" s="264"/>
      <c r="M298" s="265" t="s">
        <v>19</v>
      </c>
      <c r="N298" s="266" t="s">
        <v>43</v>
      </c>
      <c r="O298" s="86"/>
      <c r="P298" s="215">
        <f>O298*H298</f>
        <v>0</v>
      </c>
      <c r="Q298" s="215">
        <v>0.13500000000000001</v>
      </c>
      <c r="R298" s="215">
        <f>Q298*H298</f>
        <v>0.81000000000000005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174</v>
      </c>
      <c r="AT298" s="217" t="s">
        <v>290</v>
      </c>
      <c r="AU298" s="217" t="s">
        <v>82</v>
      </c>
      <c r="AY298" s="19" t="s">
        <v>128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80</v>
      </c>
      <c r="BK298" s="218">
        <f>ROUND(I298*H298,2)</f>
        <v>0</v>
      </c>
      <c r="BL298" s="19" t="s">
        <v>135</v>
      </c>
      <c r="BM298" s="217" t="s">
        <v>475</v>
      </c>
    </row>
    <row r="299" s="2" customFormat="1" ht="16.5" customHeight="1">
      <c r="A299" s="40"/>
      <c r="B299" s="41"/>
      <c r="C299" s="206" t="s">
        <v>476</v>
      </c>
      <c r="D299" s="206" t="s">
        <v>130</v>
      </c>
      <c r="E299" s="207" t="s">
        <v>477</v>
      </c>
      <c r="F299" s="208" t="s">
        <v>478</v>
      </c>
      <c r="G299" s="209" t="s">
        <v>133</v>
      </c>
      <c r="H299" s="210">
        <v>6</v>
      </c>
      <c r="I299" s="211"/>
      <c r="J299" s="212">
        <f>ROUND(I299*H299,2)</f>
        <v>0</v>
      </c>
      <c r="K299" s="208" t="s">
        <v>134</v>
      </c>
      <c r="L299" s="46"/>
      <c r="M299" s="213" t="s">
        <v>19</v>
      </c>
      <c r="N299" s="214" t="s">
        <v>43</v>
      </c>
      <c r="O299" s="86"/>
      <c r="P299" s="215">
        <f>O299*H299</f>
        <v>0</v>
      </c>
      <c r="Q299" s="215">
        <v>0.030759999999999999</v>
      </c>
      <c r="R299" s="215">
        <f>Q299*H299</f>
        <v>0.18456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135</v>
      </c>
      <c r="AT299" s="217" t="s">
        <v>130</v>
      </c>
      <c r="AU299" s="217" t="s">
        <v>82</v>
      </c>
      <c r="AY299" s="19" t="s">
        <v>128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80</v>
      </c>
      <c r="BK299" s="218">
        <f>ROUND(I299*H299,2)</f>
        <v>0</v>
      </c>
      <c r="BL299" s="19" t="s">
        <v>135</v>
      </c>
      <c r="BM299" s="217" t="s">
        <v>479</v>
      </c>
    </row>
    <row r="300" s="2" customFormat="1">
      <c r="A300" s="40"/>
      <c r="B300" s="41"/>
      <c r="C300" s="42"/>
      <c r="D300" s="219" t="s">
        <v>137</v>
      </c>
      <c r="E300" s="42"/>
      <c r="F300" s="220" t="s">
        <v>480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137</v>
      </c>
      <c r="AU300" s="19" t="s">
        <v>82</v>
      </c>
    </row>
    <row r="301" s="2" customFormat="1" ht="16.5" customHeight="1">
      <c r="A301" s="40"/>
      <c r="B301" s="41"/>
      <c r="C301" s="257" t="s">
        <v>481</v>
      </c>
      <c r="D301" s="257" t="s">
        <v>290</v>
      </c>
      <c r="E301" s="258" t="s">
        <v>482</v>
      </c>
      <c r="F301" s="259" t="s">
        <v>483</v>
      </c>
      <c r="G301" s="260" t="s">
        <v>133</v>
      </c>
      <c r="H301" s="261">
        <v>6</v>
      </c>
      <c r="I301" s="262"/>
      <c r="J301" s="263">
        <f>ROUND(I301*H301,2)</f>
        <v>0</v>
      </c>
      <c r="K301" s="259" t="s">
        <v>134</v>
      </c>
      <c r="L301" s="264"/>
      <c r="M301" s="265" t="s">
        <v>19</v>
      </c>
      <c r="N301" s="266" t="s">
        <v>43</v>
      </c>
      <c r="O301" s="86"/>
      <c r="P301" s="215">
        <f>O301*H301</f>
        <v>0</v>
      </c>
      <c r="Q301" s="215">
        <v>0.070000000000000007</v>
      </c>
      <c r="R301" s="215">
        <f>Q301*H301</f>
        <v>0.42000000000000004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174</v>
      </c>
      <c r="AT301" s="217" t="s">
        <v>290</v>
      </c>
      <c r="AU301" s="217" t="s">
        <v>82</v>
      </c>
      <c r="AY301" s="19" t="s">
        <v>128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80</v>
      </c>
      <c r="BK301" s="218">
        <f>ROUND(I301*H301,2)</f>
        <v>0</v>
      </c>
      <c r="BL301" s="19" t="s">
        <v>135</v>
      </c>
      <c r="BM301" s="217" t="s">
        <v>484</v>
      </c>
    </row>
    <row r="302" s="2" customFormat="1" ht="16.5" customHeight="1">
      <c r="A302" s="40"/>
      <c r="B302" s="41"/>
      <c r="C302" s="206" t="s">
        <v>485</v>
      </c>
      <c r="D302" s="206" t="s">
        <v>130</v>
      </c>
      <c r="E302" s="207" t="s">
        <v>486</v>
      </c>
      <c r="F302" s="208" t="s">
        <v>487</v>
      </c>
      <c r="G302" s="209" t="s">
        <v>133</v>
      </c>
      <c r="H302" s="210">
        <v>6</v>
      </c>
      <c r="I302" s="211"/>
      <c r="J302" s="212">
        <f>ROUND(I302*H302,2)</f>
        <v>0</v>
      </c>
      <c r="K302" s="208" t="s">
        <v>134</v>
      </c>
      <c r="L302" s="46"/>
      <c r="M302" s="213" t="s">
        <v>19</v>
      </c>
      <c r="N302" s="214" t="s">
        <v>43</v>
      </c>
      <c r="O302" s="86"/>
      <c r="P302" s="215">
        <f>O302*H302</f>
        <v>0</v>
      </c>
      <c r="Q302" s="215">
        <v>0.030759999999999999</v>
      </c>
      <c r="R302" s="215">
        <f>Q302*H302</f>
        <v>0.18456</v>
      </c>
      <c r="S302" s="215">
        <v>0</v>
      </c>
      <c r="T302" s="216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7" t="s">
        <v>135</v>
      </c>
      <c r="AT302" s="217" t="s">
        <v>130</v>
      </c>
      <c r="AU302" s="217" t="s">
        <v>82</v>
      </c>
      <c r="AY302" s="19" t="s">
        <v>128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9" t="s">
        <v>80</v>
      </c>
      <c r="BK302" s="218">
        <f>ROUND(I302*H302,2)</f>
        <v>0</v>
      </c>
      <c r="BL302" s="19" t="s">
        <v>135</v>
      </c>
      <c r="BM302" s="217" t="s">
        <v>488</v>
      </c>
    </row>
    <row r="303" s="2" customFormat="1">
      <c r="A303" s="40"/>
      <c r="B303" s="41"/>
      <c r="C303" s="42"/>
      <c r="D303" s="219" t="s">
        <v>137</v>
      </c>
      <c r="E303" s="42"/>
      <c r="F303" s="220" t="s">
        <v>489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137</v>
      </c>
      <c r="AU303" s="19" t="s">
        <v>82</v>
      </c>
    </row>
    <row r="304" s="2" customFormat="1" ht="16.5" customHeight="1">
      <c r="A304" s="40"/>
      <c r="B304" s="41"/>
      <c r="C304" s="257" t="s">
        <v>490</v>
      </c>
      <c r="D304" s="257" t="s">
        <v>290</v>
      </c>
      <c r="E304" s="258" t="s">
        <v>491</v>
      </c>
      <c r="F304" s="259" t="s">
        <v>492</v>
      </c>
      <c r="G304" s="260" t="s">
        <v>133</v>
      </c>
      <c r="H304" s="261">
        <v>6</v>
      </c>
      <c r="I304" s="262"/>
      <c r="J304" s="263">
        <f>ROUND(I304*H304,2)</f>
        <v>0</v>
      </c>
      <c r="K304" s="259" t="s">
        <v>134</v>
      </c>
      <c r="L304" s="264"/>
      <c r="M304" s="265" t="s">
        <v>19</v>
      </c>
      <c r="N304" s="266" t="s">
        <v>43</v>
      </c>
      <c r="O304" s="86"/>
      <c r="P304" s="215">
        <f>O304*H304</f>
        <v>0</v>
      </c>
      <c r="Q304" s="215">
        <v>0.155</v>
      </c>
      <c r="R304" s="215">
        <f>Q304*H304</f>
        <v>0.92999999999999994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174</v>
      </c>
      <c r="AT304" s="217" t="s">
        <v>290</v>
      </c>
      <c r="AU304" s="217" t="s">
        <v>82</v>
      </c>
      <c r="AY304" s="19" t="s">
        <v>128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80</v>
      </c>
      <c r="BK304" s="218">
        <f>ROUND(I304*H304,2)</f>
        <v>0</v>
      </c>
      <c r="BL304" s="19" t="s">
        <v>135</v>
      </c>
      <c r="BM304" s="217" t="s">
        <v>493</v>
      </c>
    </row>
    <row r="305" s="12" customFormat="1" ht="22.8" customHeight="1">
      <c r="A305" s="12"/>
      <c r="B305" s="190"/>
      <c r="C305" s="191"/>
      <c r="D305" s="192" t="s">
        <v>71</v>
      </c>
      <c r="E305" s="204" t="s">
        <v>182</v>
      </c>
      <c r="F305" s="204" t="s">
        <v>494</v>
      </c>
      <c r="G305" s="191"/>
      <c r="H305" s="191"/>
      <c r="I305" s="194"/>
      <c r="J305" s="205">
        <f>BK305</f>
        <v>0</v>
      </c>
      <c r="K305" s="191"/>
      <c r="L305" s="196"/>
      <c r="M305" s="197"/>
      <c r="N305" s="198"/>
      <c r="O305" s="198"/>
      <c r="P305" s="199">
        <f>SUM(P306:P388)</f>
        <v>0</v>
      </c>
      <c r="Q305" s="198"/>
      <c r="R305" s="199">
        <f>SUM(R306:R388)</f>
        <v>155.68925600000003</v>
      </c>
      <c r="S305" s="198"/>
      <c r="T305" s="200">
        <f>SUM(T306:T388)</f>
        <v>19.335999999999999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1" t="s">
        <v>80</v>
      </c>
      <c r="AT305" s="202" t="s">
        <v>71</v>
      </c>
      <c r="AU305" s="202" t="s">
        <v>80</v>
      </c>
      <c r="AY305" s="201" t="s">
        <v>128</v>
      </c>
      <c r="BK305" s="203">
        <f>SUM(BK306:BK388)</f>
        <v>0</v>
      </c>
    </row>
    <row r="306" s="2" customFormat="1" ht="16.5" customHeight="1">
      <c r="A306" s="40"/>
      <c r="B306" s="41"/>
      <c r="C306" s="206" t="s">
        <v>495</v>
      </c>
      <c r="D306" s="206" t="s">
        <v>130</v>
      </c>
      <c r="E306" s="207" t="s">
        <v>496</v>
      </c>
      <c r="F306" s="208" t="s">
        <v>497</v>
      </c>
      <c r="G306" s="209" t="s">
        <v>133</v>
      </c>
      <c r="H306" s="210">
        <v>5</v>
      </c>
      <c r="I306" s="211"/>
      <c r="J306" s="212">
        <f>ROUND(I306*H306,2)</f>
        <v>0</v>
      </c>
      <c r="K306" s="208" t="s">
        <v>134</v>
      </c>
      <c r="L306" s="46"/>
      <c r="M306" s="213" t="s">
        <v>19</v>
      </c>
      <c r="N306" s="214" t="s">
        <v>43</v>
      </c>
      <c r="O306" s="86"/>
      <c r="P306" s="215">
        <f>O306*H306</f>
        <v>0</v>
      </c>
      <c r="Q306" s="215">
        <v>0.00069999999999999999</v>
      </c>
      <c r="R306" s="215">
        <f>Q306*H306</f>
        <v>0.0035000000000000001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135</v>
      </c>
      <c r="AT306" s="217" t="s">
        <v>130</v>
      </c>
      <c r="AU306" s="217" t="s">
        <v>82</v>
      </c>
      <c r="AY306" s="19" t="s">
        <v>128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80</v>
      </c>
      <c r="BK306" s="218">
        <f>ROUND(I306*H306,2)</f>
        <v>0</v>
      </c>
      <c r="BL306" s="19" t="s">
        <v>135</v>
      </c>
      <c r="BM306" s="217" t="s">
        <v>498</v>
      </c>
    </row>
    <row r="307" s="2" customFormat="1">
      <c r="A307" s="40"/>
      <c r="B307" s="41"/>
      <c r="C307" s="42"/>
      <c r="D307" s="219" t="s">
        <v>137</v>
      </c>
      <c r="E307" s="42"/>
      <c r="F307" s="220" t="s">
        <v>499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137</v>
      </c>
      <c r="AU307" s="19" t="s">
        <v>82</v>
      </c>
    </row>
    <row r="308" s="14" customFormat="1">
      <c r="A308" s="14"/>
      <c r="B308" s="235"/>
      <c r="C308" s="236"/>
      <c r="D308" s="226" t="s">
        <v>143</v>
      </c>
      <c r="E308" s="237" t="s">
        <v>19</v>
      </c>
      <c r="F308" s="238" t="s">
        <v>145</v>
      </c>
      <c r="G308" s="236"/>
      <c r="H308" s="239">
        <v>5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5" t="s">
        <v>143</v>
      </c>
      <c r="AU308" s="245" t="s">
        <v>82</v>
      </c>
      <c r="AV308" s="14" t="s">
        <v>82</v>
      </c>
      <c r="AW308" s="14" t="s">
        <v>33</v>
      </c>
      <c r="AX308" s="14" t="s">
        <v>80</v>
      </c>
      <c r="AY308" s="245" t="s">
        <v>128</v>
      </c>
    </row>
    <row r="309" s="2" customFormat="1" ht="16.5" customHeight="1">
      <c r="A309" s="40"/>
      <c r="B309" s="41"/>
      <c r="C309" s="257" t="s">
        <v>500</v>
      </c>
      <c r="D309" s="257" t="s">
        <v>290</v>
      </c>
      <c r="E309" s="258" t="s">
        <v>501</v>
      </c>
      <c r="F309" s="259" t="s">
        <v>502</v>
      </c>
      <c r="G309" s="260" t="s">
        <v>133</v>
      </c>
      <c r="H309" s="261">
        <v>1</v>
      </c>
      <c r="I309" s="262"/>
      <c r="J309" s="263">
        <f>ROUND(I309*H309,2)</f>
        <v>0</v>
      </c>
      <c r="K309" s="259" t="s">
        <v>134</v>
      </c>
      <c r="L309" s="264"/>
      <c r="M309" s="265" t="s">
        <v>19</v>
      </c>
      <c r="N309" s="266" t="s">
        <v>43</v>
      </c>
      <c r="O309" s="86"/>
      <c r="P309" s="215">
        <f>O309*H309</f>
        <v>0</v>
      </c>
      <c r="Q309" s="215">
        <v>0.0040000000000000001</v>
      </c>
      <c r="R309" s="215">
        <f>Q309*H309</f>
        <v>0.0040000000000000001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174</v>
      </c>
      <c r="AT309" s="217" t="s">
        <v>290</v>
      </c>
      <c r="AU309" s="217" t="s">
        <v>82</v>
      </c>
      <c r="AY309" s="19" t="s">
        <v>128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9" t="s">
        <v>80</v>
      </c>
      <c r="BK309" s="218">
        <f>ROUND(I309*H309,2)</f>
        <v>0</v>
      </c>
      <c r="BL309" s="19" t="s">
        <v>135</v>
      </c>
      <c r="BM309" s="217" t="s">
        <v>503</v>
      </c>
    </row>
    <row r="310" s="2" customFormat="1" ht="16.5" customHeight="1">
      <c r="A310" s="40"/>
      <c r="B310" s="41"/>
      <c r="C310" s="257" t="s">
        <v>504</v>
      </c>
      <c r="D310" s="257" t="s">
        <v>290</v>
      </c>
      <c r="E310" s="258" t="s">
        <v>505</v>
      </c>
      <c r="F310" s="259" t="s">
        <v>506</v>
      </c>
      <c r="G310" s="260" t="s">
        <v>133</v>
      </c>
      <c r="H310" s="261">
        <v>2</v>
      </c>
      <c r="I310" s="262"/>
      <c r="J310" s="263">
        <f>ROUND(I310*H310,2)</f>
        <v>0</v>
      </c>
      <c r="K310" s="259" t="s">
        <v>134</v>
      </c>
      <c r="L310" s="264"/>
      <c r="M310" s="265" t="s">
        <v>19</v>
      </c>
      <c r="N310" s="266" t="s">
        <v>43</v>
      </c>
      <c r="O310" s="86"/>
      <c r="P310" s="215">
        <f>O310*H310</f>
        <v>0</v>
      </c>
      <c r="Q310" s="215">
        <v>0.010999999999999999</v>
      </c>
      <c r="R310" s="215">
        <f>Q310*H310</f>
        <v>0.021999999999999999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174</v>
      </c>
      <c r="AT310" s="217" t="s">
        <v>290</v>
      </c>
      <c r="AU310" s="217" t="s">
        <v>82</v>
      </c>
      <c r="AY310" s="19" t="s">
        <v>128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80</v>
      </c>
      <c r="BK310" s="218">
        <f>ROUND(I310*H310,2)</f>
        <v>0</v>
      </c>
      <c r="BL310" s="19" t="s">
        <v>135</v>
      </c>
      <c r="BM310" s="217" t="s">
        <v>507</v>
      </c>
    </row>
    <row r="311" s="2" customFormat="1" ht="16.5" customHeight="1">
      <c r="A311" s="40"/>
      <c r="B311" s="41"/>
      <c r="C311" s="257" t="s">
        <v>508</v>
      </c>
      <c r="D311" s="257" t="s">
        <v>290</v>
      </c>
      <c r="E311" s="258" t="s">
        <v>509</v>
      </c>
      <c r="F311" s="259" t="s">
        <v>510</v>
      </c>
      <c r="G311" s="260" t="s">
        <v>133</v>
      </c>
      <c r="H311" s="261">
        <v>2</v>
      </c>
      <c r="I311" s="262"/>
      <c r="J311" s="263">
        <f>ROUND(I311*H311,2)</f>
        <v>0</v>
      </c>
      <c r="K311" s="259" t="s">
        <v>134</v>
      </c>
      <c r="L311" s="264"/>
      <c r="M311" s="265" t="s">
        <v>19</v>
      </c>
      <c r="N311" s="266" t="s">
        <v>43</v>
      </c>
      <c r="O311" s="86"/>
      <c r="P311" s="215">
        <f>O311*H311</f>
        <v>0</v>
      </c>
      <c r="Q311" s="215">
        <v>0.0040000000000000001</v>
      </c>
      <c r="R311" s="215">
        <f>Q311*H311</f>
        <v>0.0080000000000000002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174</v>
      </c>
      <c r="AT311" s="217" t="s">
        <v>290</v>
      </c>
      <c r="AU311" s="217" t="s">
        <v>82</v>
      </c>
      <c r="AY311" s="19" t="s">
        <v>128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80</v>
      </c>
      <c r="BK311" s="218">
        <f>ROUND(I311*H311,2)</f>
        <v>0</v>
      </c>
      <c r="BL311" s="19" t="s">
        <v>135</v>
      </c>
      <c r="BM311" s="217" t="s">
        <v>511</v>
      </c>
    </row>
    <row r="312" s="2" customFormat="1" ht="16.5" customHeight="1">
      <c r="A312" s="40"/>
      <c r="B312" s="41"/>
      <c r="C312" s="206" t="s">
        <v>512</v>
      </c>
      <c r="D312" s="206" t="s">
        <v>130</v>
      </c>
      <c r="E312" s="207" t="s">
        <v>513</v>
      </c>
      <c r="F312" s="208" t="s">
        <v>514</v>
      </c>
      <c r="G312" s="209" t="s">
        <v>133</v>
      </c>
      <c r="H312" s="210">
        <v>5</v>
      </c>
      <c r="I312" s="211"/>
      <c r="J312" s="212">
        <f>ROUND(I312*H312,2)</f>
        <v>0</v>
      </c>
      <c r="K312" s="208" t="s">
        <v>134</v>
      </c>
      <c r="L312" s="46"/>
      <c r="M312" s="213" t="s">
        <v>19</v>
      </c>
      <c r="N312" s="214" t="s">
        <v>43</v>
      </c>
      <c r="O312" s="86"/>
      <c r="P312" s="215">
        <f>O312*H312</f>
        <v>0</v>
      </c>
      <c r="Q312" s="215">
        <v>0.10940999999999999</v>
      </c>
      <c r="R312" s="215">
        <f>Q312*H312</f>
        <v>0.54704999999999993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135</v>
      </c>
      <c r="AT312" s="217" t="s">
        <v>130</v>
      </c>
      <c r="AU312" s="217" t="s">
        <v>82</v>
      </c>
      <c r="AY312" s="19" t="s">
        <v>128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9" t="s">
        <v>80</v>
      </c>
      <c r="BK312" s="218">
        <f>ROUND(I312*H312,2)</f>
        <v>0</v>
      </c>
      <c r="BL312" s="19" t="s">
        <v>135</v>
      </c>
      <c r="BM312" s="217" t="s">
        <v>515</v>
      </c>
    </row>
    <row r="313" s="2" customFormat="1">
      <c r="A313" s="40"/>
      <c r="B313" s="41"/>
      <c r="C313" s="42"/>
      <c r="D313" s="219" t="s">
        <v>137</v>
      </c>
      <c r="E313" s="42"/>
      <c r="F313" s="220" t="s">
        <v>516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137</v>
      </c>
      <c r="AU313" s="19" t="s">
        <v>82</v>
      </c>
    </row>
    <row r="314" s="14" customFormat="1">
      <c r="A314" s="14"/>
      <c r="B314" s="235"/>
      <c r="C314" s="236"/>
      <c r="D314" s="226" t="s">
        <v>143</v>
      </c>
      <c r="E314" s="237" t="s">
        <v>19</v>
      </c>
      <c r="F314" s="238" t="s">
        <v>145</v>
      </c>
      <c r="G314" s="236"/>
      <c r="H314" s="239">
        <v>5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143</v>
      </c>
      <c r="AU314" s="245" t="s">
        <v>82</v>
      </c>
      <c r="AV314" s="14" t="s">
        <v>82</v>
      </c>
      <c r="AW314" s="14" t="s">
        <v>33</v>
      </c>
      <c r="AX314" s="14" t="s">
        <v>80</v>
      </c>
      <c r="AY314" s="245" t="s">
        <v>128</v>
      </c>
    </row>
    <row r="315" s="2" customFormat="1" ht="16.5" customHeight="1">
      <c r="A315" s="40"/>
      <c r="B315" s="41"/>
      <c r="C315" s="257" t="s">
        <v>517</v>
      </c>
      <c r="D315" s="257" t="s">
        <v>290</v>
      </c>
      <c r="E315" s="258" t="s">
        <v>518</v>
      </c>
      <c r="F315" s="259" t="s">
        <v>519</v>
      </c>
      <c r="G315" s="260" t="s">
        <v>133</v>
      </c>
      <c r="H315" s="261">
        <v>5</v>
      </c>
      <c r="I315" s="262"/>
      <c r="J315" s="263">
        <f>ROUND(I315*H315,2)</f>
        <v>0</v>
      </c>
      <c r="K315" s="259" t="s">
        <v>134</v>
      </c>
      <c r="L315" s="264"/>
      <c r="M315" s="265" t="s">
        <v>19</v>
      </c>
      <c r="N315" s="266" t="s">
        <v>43</v>
      </c>
      <c r="O315" s="86"/>
      <c r="P315" s="215">
        <f>O315*H315</f>
        <v>0</v>
      </c>
      <c r="Q315" s="215">
        <v>0.0061000000000000004</v>
      </c>
      <c r="R315" s="215">
        <f>Q315*H315</f>
        <v>0.030500000000000003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174</v>
      </c>
      <c r="AT315" s="217" t="s">
        <v>290</v>
      </c>
      <c r="AU315" s="217" t="s">
        <v>82</v>
      </c>
      <c r="AY315" s="19" t="s">
        <v>128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80</v>
      </c>
      <c r="BK315" s="218">
        <f>ROUND(I315*H315,2)</f>
        <v>0</v>
      </c>
      <c r="BL315" s="19" t="s">
        <v>135</v>
      </c>
      <c r="BM315" s="217" t="s">
        <v>520</v>
      </c>
    </row>
    <row r="316" s="2" customFormat="1" ht="21.75" customHeight="1">
      <c r="A316" s="40"/>
      <c r="B316" s="41"/>
      <c r="C316" s="206" t="s">
        <v>521</v>
      </c>
      <c r="D316" s="206" t="s">
        <v>130</v>
      </c>
      <c r="E316" s="207" t="s">
        <v>522</v>
      </c>
      <c r="F316" s="208" t="s">
        <v>523</v>
      </c>
      <c r="G316" s="209" t="s">
        <v>222</v>
      </c>
      <c r="H316" s="210">
        <v>160</v>
      </c>
      <c r="I316" s="211"/>
      <c r="J316" s="212">
        <f>ROUND(I316*H316,2)</f>
        <v>0</v>
      </c>
      <c r="K316" s="208" t="s">
        <v>134</v>
      </c>
      <c r="L316" s="46"/>
      <c r="M316" s="213" t="s">
        <v>19</v>
      </c>
      <c r="N316" s="214" t="s">
        <v>43</v>
      </c>
      <c r="O316" s="86"/>
      <c r="P316" s="215">
        <f>O316*H316</f>
        <v>0</v>
      </c>
      <c r="Q316" s="215">
        <v>0.00033</v>
      </c>
      <c r="R316" s="215">
        <f>Q316*H316</f>
        <v>0.0528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135</v>
      </c>
      <c r="AT316" s="217" t="s">
        <v>130</v>
      </c>
      <c r="AU316" s="217" t="s">
        <v>82</v>
      </c>
      <c r="AY316" s="19" t="s">
        <v>128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80</v>
      </c>
      <c r="BK316" s="218">
        <f>ROUND(I316*H316,2)</f>
        <v>0</v>
      </c>
      <c r="BL316" s="19" t="s">
        <v>135</v>
      </c>
      <c r="BM316" s="217" t="s">
        <v>524</v>
      </c>
    </row>
    <row r="317" s="2" customFormat="1">
      <c r="A317" s="40"/>
      <c r="B317" s="41"/>
      <c r="C317" s="42"/>
      <c r="D317" s="219" t="s">
        <v>137</v>
      </c>
      <c r="E317" s="42"/>
      <c r="F317" s="220" t="s">
        <v>525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137</v>
      </c>
      <c r="AU317" s="19" t="s">
        <v>82</v>
      </c>
    </row>
    <row r="318" s="13" customFormat="1">
      <c r="A318" s="13"/>
      <c r="B318" s="224"/>
      <c r="C318" s="225"/>
      <c r="D318" s="226" t="s">
        <v>143</v>
      </c>
      <c r="E318" s="227" t="s">
        <v>19</v>
      </c>
      <c r="F318" s="228" t="s">
        <v>526</v>
      </c>
      <c r="G318" s="225"/>
      <c r="H318" s="227" t="s">
        <v>19</v>
      </c>
      <c r="I318" s="229"/>
      <c r="J318" s="225"/>
      <c r="K318" s="225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143</v>
      </c>
      <c r="AU318" s="234" t="s">
        <v>82</v>
      </c>
      <c r="AV318" s="13" t="s">
        <v>80</v>
      </c>
      <c r="AW318" s="13" t="s">
        <v>33</v>
      </c>
      <c r="AX318" s="13" t="s">
        <v>72</v>
      </c>
      <c r="AY318" s="234" t="s">
        <v>128</v>
      </c>
    </row>
    <row r="319" s="14" customFormat="1">
      <c r="A319" s="14"/>
      <c r="B319" s="235"/>
      <c r="C319" s="236"/>
      <c r="D319" s="226" t="s">
        <v>143</v>
      </c>
      <c r="E319" s="237" t="s">
        <v>19</v>
      </c>
      <c r="F319" s="238" t="s">
        <v>527</v>
      </c>
      <c r="G319" s="236"/>
      <c r="H319" s="239">
        <v>160</v>
      </c>
      <c r="I319" s="240"/>
      <c r="J319" s="236"/>
      <c r="K319" s="236"/>
      <c r="L319" s="241"/>
      <c r="M319" s="242"/>
      <c r="N319" s="243"/>
      <c r="O319" s="243"/>
      <c r="P319" s="243"/>
      <c r="Q319" s="243"/>
      <c r="R319" s="243"/>
      <c r="S319" s="243"/>
      <c r="T319" s="24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5" t="s">
        <v>143</v>
      </c>
      <c r="AU319" s="245" t="s">
        <v>82</v>
      </c>
      <c r="AV319" s="14" t="s">
        <v>82</v>
      </c>
      <c r="AW319" s="14" t="s">
        <v>33</v>
      </c>
      <c r="AX319" s="14" t="s">
        <v>80</v>
      </c>
      <c r="AY319" s="245" t="s">
        <v>128</v>
      </c>
    </row>
    <row r="320" s="2" customFormat="1" ht="21.75" customHeight="1">
      <c r="A320" s="40"/>
      <c r="B320" s="41"/>
      <c r="C320" s="206" t="s">
        <v>528</v>
      </c>
      <c r="D320" s="206" t="s">
        <v>130</v>
      </c>
      <c r="E320" s="207" t="s">
        <v>529</v>
      </c>
      <c r="F320" s="208" t="s">
        <v>530</v>
      </c>
      <c r="G320" s="209" t="s">
        <v>222</v>
      </c>
      <c r="H320" s="210">
        <v>25</v>
      </c>
      <c r="I320" s="211"/>
      <c r="J320" s="212">
        <f>ROUND(I320*H320,2)</f>
        <v>0</v>
      </c>
      <c r="K320" s="208" t="s">
        <v>134</v>
      </c>
      <c r="L320" s="46"/>
      <c r="M320" s="213" t="s">
        <v>19</v>
      </c>
      <c r="N320" s="214" t="s">
        <v>43</v>
      </c>
      <c r="O320" s="86"/>
      <c r="P320" s="215">
        <f>O320*H320</f>
        <v>0</v>
      </c>
      <c r="Q320" s="215">
        <v>0.00064999999999999997</v>
      </c>
      <c r="R320" s="215">
        <f>Q320*H320</f>
        <v>0.016250000000000001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135</v>
      </c>
      <c r="AT320" s="217" t="s">
        <v>130</v>
      </c>
      <c r="AU320" s="217" t="s">
        <v>82</v>
      </c>
      <c r="AY320" s="19" t="s">
        <v>128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9" t="s">
        <v>80</v>
      </c>
      <c r="BK320" s="218">
        <f>ROUND(I320*H320,2)</f>
        <v>0</v>
      </c>
      <c r="BL320" s="19" t="s">
        <v>135</v>
      </c>
      <c r="BM320" s="217" t="s">
        <v>531</v>
      </c>
    </row>
    <row r="321" s="2" customFormat="1">
      <c r="A321" s="40"/>
      <c r="B321" s="41"/>
      <c r="C321" s="42"/>
      <c r="D321" s="219" t="s">
        <v>137</v>
      </c>
      <c r="E321" s="42"/>
      <c r="F321" s="220" t="s">
        <v>532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137</v>
      </c>
      <c r="AU321" s="19" t="s">
        <v>82</v>
      </c>
    </row>
    <row r="322" s="13" customFormat="1">
      <c r="A322" s="13"/>
      <c r="B322" s="224"/>
      <c r="C322" s="225"/>
      <c r="D322" s="226" t="s">
        <v>143</v>
      </c>
      <c r="E322" s="227" t="s">
        <v>19</v>
      </c>
      <c r="F322" s="228" t="s">
        <v>533</v>
      </c>
      <c r="G322" s="225"/>
      <c r="H322" s="227" t="s">
        <v>19</v>
      </c>
      <c r="I322" s="229"/>
      <c r="J322" s="225"/>
      <c r="K322" s="225"/>
      <c r="L322" s="230"/>
      <c r="M322" s="231"/>
      <c r="N322" s="232"/>
      <c r="O322" s="232"/>
      <c r="P322" s="232"/>
      <c r="Q322" s="232"/>
      <c r="R322" s="232"/>
      <c r="S322" s="232"/>
      <c r="T322" s="23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4" t="s">
        <v>143</v>
      </c>
      <c r="AU322" s="234" t="s">
        <v>82</v>
      </c>
      <c r="AV322" s="13" t="s">
        <v>80</v>
      </c>
      <c r="AW322" s="13" t="s">
        <v>33</v>
      </c>
      <c r="AX322" s="13" t="s">
        <v>72</v>
      </c>
      <c r="AY322" s="234" t="s">
        <v>128</v>
      </c>
    </row>
    <row r="323" s="14" customFormat="1">
      <c r="A323" s="14"/>
      <c r="B323" s="235"/>
      <c r="C323" s="236"/>
      <c r="D323" s="226" t="s">
        <v>143</v>
      </c>
      <c r="E323" s="237" t="s">
        <v>19</v>
      </c>
      <c r="F323" s="238" t="s">
        <v>289</v>
      </c>
      <c r="G323" s="236"/>
      <c r="H323" s="239">
        <v>25</v>
      </c>
      <c r="I323" s="240"/>
      <c r="J323" s="236"/>
      <c r="K323" s="236"/>
      <c r="L323" s="241"/>
      <c r="M323" s="242"/>
      <c r="N323" s="243"/>
      <c r="O323" s="243"/>
      <c r="P323" s="243"/>
      <c r="Q323" s="243"/>
      <c r="R323" s="243"/>
      <c r="S323" s="243"/>
      <c r="T323" s="24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5" t="s">
        <v>143</v>
      </c>
      <c r="AU323" s="245" t="s">
        <v>82</v>
      </c>
      <c r="AV323" s="14" t="s">
        <v>82</v>
      </c>
      <c r="AW323" s="14" t="s">
        <v>33</v>
      </c>
      <c r="AX323" s="14" t="s">
        <v>80</v>
      </c>
      <c r="AY323" s="245" t="s">
        <v>128</v>
      </c>
    </row>
    <row r="324" s="2" customFormat="1" ht="21.75" customHeight="1">
      <c r="A324" s="40"/>
      <c r="B324" s="41"/>
      <c r="C324" s="206" t="s">
        <v>534</v>
      </c>
      <c r="D324" s="206" t="s">
        <v>130</v>
      </c>
      <c r="E324" s="207" t="s">
        <v>535</v>
      </c>
      <c r="F324" s="208" t="s">
        <v>536</v>
      </c>
      <c r="G324" s="209" t="s">
        <v>222</v>
      </c>
      <c r="H324" s="210">
        <v>21</v>
      </c>
      <c r="I324" s="211"/>
      <c r="J324" s="212">
        <f>ROUND(I324*H324,2)</f>
        <v>0</v>
      </c>
      <c r="K324" s="208" t="s">
        <v>134</v>
      </c>
      <c r="L324" s="46"/>
      <c r="M324" s="213" t="s">
        <v>19</v>
      </c>
      <c r="N324" s="214" t="s">
        <v>43</v>
      </c>
      <c r="O324" s="86"/>
      <c r="P324" s="215">
        <f>O324*H324</f>
        <v>0</v>
      </c>
      <c r="Q324" s="215">
        <v>0.00038000000000000002</v>
      </c>
      <c r="R324" s="215">
        <f>Q324*H324</f>
        <v>0.007980000000000001</v>
      </c>
      <c r="S324" s="215">
        <v>0</v>
      </c>
      <c r="T324" s="216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7" t="s">
        <v>135</v>
      </c>
      <c r="AT324" s="217" t="s">
        <v>130</v>
      </c>
      <c r="AU324" s="217" t="s">
        <v>82</v>
      </c>
      <c r="AY324" s="19" t="s">
        <v>128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9" t="s">
        <v>80</v>
      </c>
      <c r="BK324" s="218">
        <f>ROUND(I324*H324,2)</f>
        <v>0</v>
      </c>
      <c r="BL324" s="19" t="s">
        <v>135</v>
      </c>
      <c r="BM324" s="217" t="s">
        <v>537</v>
      </c>
    </row>
    <row r="325" s="2" customFormat="1">
      <c r="A325" s="40"/>
      <c r="B325" s="41"/>
      <c r="C325" s="42"/>
      <c r="D325" s="219" t="s">
        <v>137</v>
      </c>
      <c r="E325" s="42"/>
      <c r="F325" s="220" t="s">
        <v>538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137</v>
      </c>
      <c r="AU325" s="19" t="s">
        <v>82</v>
      </c>
    </row>
    <row r="326" s="13" customFormat="1">
      <c r="A326" s="13"/>
      <c r="B326" s="224"/>
      <c r="C326" s="225"/>
      <c r="D326" s="226" t="s">
        <v>143</v>
      </c>
      <c r="E326" s="227" t="s">
        <v>19</v>
      </c>
      <c r="F326" s="228" t="s">
        <v>539</v>
      </c>
      <c r="G326" s="225"/>
      <c r="H326" s="227" t="s">
        <v>19</v>
      </c>
      <c r="I326" s="229"/>
      <c r="J326" s="225"/>
      <c r="K326" s="225"/>
      <c r="L326" s="230"/>
      <c r="M326" s="231"/>
      <c r="N326" s="232"/>
      <c r="O326" s="232"/>
      <c r="P326" s="232"/>
      <c r="Q326" s="232"/>
      <c r="R326" s="232"/>
      <c r="S326" s="232"/>
      <c r="T326" s="23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4" t="s">
        <v>143</v>
      </c>
      <c r="AU326" s="234" t="s">
        <v>82</v>
      </c>
      <c r="AV326" s="13" t="s">
        <v>80</v>
      </c>
      <c r="AW326" s="13" t="s">
        <v>33</v>
      </c>
      <c r="AX326" s="13" t="s">
        <v>72</v>
      </c>
      <c r="AY326" s="234" t="s">
        <v>128</v>
      </c>
    </row>
    <row r="327" s="14" customFormat="1">
      <c r="A327" s="14"/>
      <c r="B327" s="235"/>
      <c r="C327" s="236"/>
      <c r="D327" s="226" t="s">
        <v>143</v>
      </c>
      <c r="E327" s="237" t="s">
        <v>19</v>
      </c>
      <c r="F327" s="238" t="s">
        <v>7</v>
      </c>
      <c r="G327" s="236"/>
      <c r="H327" s="239">
        <v>21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5" t="s">
        <v>143</v>
      </c>
      <c r="AU327" s="245" t="s">
        <v>82</v>
      </c>
      <c r="AV327" s="14" t="s">
        <v>82</v>
      </c>
      <c r="AW327" s="14" t="s">
        <v>33</v>
      </c>
      <c r="AX327" s="14" t="s">
        <v>80</v>
      </c>
      <c r="AY327" s="245" t="s">
        <v>128</v>
      </c>
    </row>
    <row r="328" s="2" customFormat="1" ht="21.75" customHeight="1">
      <c r="A328" s="40"/>
      <c r="B328" s="41"/>
      <c r="C328" s="206" t="s">
        <v>540</v>
      </c>
      <c r="D328" s="206" t="s">
        <v>130</v>
      </c>
      <c r="E328" s="207" t="s">
        <v>541</v>
      </c>
      <c r="F328" s="208" t="s">
        <v>542</v>
      </c>
      <c r="G328" s="209" t="s">
        <v>157</v>
      </c>
      <c r="H328" s="210">
        <v>10</v>
      </c>
      <c r="I328" s="211"/>
      <c r="J328" s="212">
        <f>ROUND(I328*H328,2)</f>
        <v>0</v>
      </c>
      <c r="K328" s="208" t="s">
        <v>134</v>
      </c>
      <c r="L328" s="46"/>
      <c r="M328" s="213" t="s">
        <v>19</v>
      </c>
      <c r="N328" s="214" t="s">
        <v>43</v>
      </c>
      <c r="O328" s="86"/>
      <c r="P328" s="215">
        <f>O328*H328</f>
        <v>0</v>
      </c>
      <c r="Q328" s="215">
        <v>0.0025999999999999999</v>
      </c>
      <c r="R328" s="215">
        <f>Q328*H328</f>
        <v>0.025999999999999999</v>
      </c>
      <c r="S328" s="215">
        <v>0</v>
      </c>
      <c r="T328" s="216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7" t="s">
        <v>135</v>
      </c>
      <c r="AT328" s="217" t="s">
        <v>130</v>
      </c>
      <c r="AU328" s="217" t="s">
        <v>82</v>
      </c>
      <c r="AY328" s="19" t="s">
        <v>128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9" t="s">
        <v>80</v>
      </c>
      <c r="BK328" s="218">
        <f>ROUND(I328*H328,2)</f>
        <v>0</v>
      </c>
      <c r="BL328" s="19" t="s">
        <v>135</v>
      </c>
      <c r="BM328" s="217" t="s">
        <v>543</v>
      </c>
    </row>
    <row r="329" s="2" customFormat="1">
      <c r="A329" s="40"/>
      <c r="B329" s="41"/>
      <c r="C329" s="42"/>
      <c r="D329" s="219" t="s">
        <v>137</v>
      </c>
      <c r="E329" s="42"/>
      <c r="F329" s="220" t="s">
        <v>544</v>
      </c>
      <c r="G329" s="42"/>
      <c r="H329" s="42"/>
      <c r="I329" s="221"/>
      <c r="J329" s="42"/>
      <c r="K329" s="42"/>
      <c r="L329" s="46"/>
      <c r="M329" s="222"/>
      <c r="N329" s="223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137</v>
      </c>
      <c r="AU329" s="19" t="s">
        <v>82</v>
      </c>
    </row>
    <row r="330" s="13" customFormat="1">
      <c r="A330" s="13"/>
      <c r="B330" s="224"/>
      <c r="C330" s="225"/>
      <c r="D330" s="226" t="s">
        <v>143</v>
      </c>
      <c r="E330" s="227" t="s">
        <v>19</v>
      </c>
      <c r="F330" s="228" t="s">
        <v>545</v>
      </c>
      <c r="G330" s="225"/>
      <c r="H330" s="227" t="s">
        <v>19</v>
      </c>
      <c r="I330" s="229"/>
      <c r="J330" s="225"/>
      <c r="K330" s="225"/>
      <c r="L330" s="230"/>
      <c r="M330" s="231"/>
      <c r="N330" s="232"/>
      <c r="O330" s="232"/>
      <c r="P330" s="232"/>
      <c r="Q330" s="232"/>
      <c r="R330" s="232"/>
      <c r="S330" s="232"/>
      <c r="T330" s="23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4" t="s">
        <v>143</v>
      </c>
      <c r="AU330" s="234" t="s">
        <v>82</v>
      </c>
      <c r="AV330" s="13" t="s">
        <v>80</v>
      </c>
      <c r="AW330" s="13" t="s">
        <v>33</v>
      </c>
      <c r="AX330" s="13" t="s">
        <v>72</v>
      </c>
      <c r="AY330" s="234" t="s">
        <v>128</v>
      </c>
    </row>
    <row r="331" s="14" customFormat="1">
      <c r="A331" s="14"/>
      <c r="B331" s="235"/>
      <c r="C331" s="236"/>
      <c r="D331" s="226" t="s">
        <v>143</v>
      </c>
      <c r="E331" s="237" t="s">
        <v>19</v>
      </c>
      <c r="F331" s="238" t="s">
        <v>189</v>
      </c>
      <c r="G331" s="236"/>
      <c r="H331" s="239">
        <v>10</v>
      </c>
      <c r="I331" s="240"/>
      <c r="J331" s="236"/>
      <c r="K331" s="236"/>
      <c r="L331" s="241"/>
      <c r="M331" s="242"/>
      <c r="N331" s="243"/>
      <c r="O331" s="243"/>
      <c r="P331" s="243"/>
      <c r="Q331" s="243"/>
      <c r="R331" s="243"/>
      <c r="S331" s="243"/>
      <c r="T331" s="24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5" t="s">
        <v>143</v>
      </c>
      <c r="AU331" s="245" t="s">
        <v>82</v>
      </c>
      <c r="AV331" s="14" t="s">
        <v>82</v>
      </c>
      <c r="AW331" s="14" t="s">
        <v>33</v>
      </c>
      <c r="AX331" s="14" t="s">
        <v>80</v>
      </c>
      <c r="AY331" s="245" t="s">
        <v>128</v>
      </c>
    </row>
    <row r="332" s="2" customFormat="1" ht="24.15" customHeight="1">
      <c r="A332" s="40"/>
      <c r="B332" s="41"/>
      <c r="C332" s="206" t="s">
        <v>546</v>
      </c>
      <c r="D332" s="206" t="s">
        <v>130</v>
      </c>
      <c r="E332" s="207" t="s">
        <v>547</v>
      </c>
      <c r="F332" s="208" t="s">
        <v>548</v>
      </c>
      <c r="G332" s="209" t="s">
        <v>222</v>
      </c>
      <c r="H332" s="210">
        <v>185</v>
      </c>
      <c r="I332" s="211"/>
      <c r="J332" s="212">
        <f>ROUND(I332*H332,2)</f>
        <v>0</v>
      </c>
      <c r="K332" s="208" t="s">
        <v>134</v>
      </c>
      <c r="L332" s="46"/>
      <c r="M332" s="213" t="s">
        <v>19</v>
      </c>
      <c r="N332" s="214" t="s">
        <v>43</v>
      </c>
      <c r="O332" s="86"/>
      <c r="P332" s="215">
        <f>O332*H332</f>
        <v>0</v>
      </c>
      <c r="Q332" s="215">
        <v>0</v>
      </c>
      <c r="R332" s="215">
        <f>Q332*H332</f>
        <v>0</v>
      </c>
      <c r="S332" s="215">
        <v>0</v>
      </c>
      <c r="T332" s="216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7" t="s">
        <v>135</v>
      </c>
      <c r="AT332" s="217" t="s">
        <v>130</v>
      </c>
      <c r="AU332" s="217" t="s">
        <v>82</v>
      </c>
      <c r="AY332" s="19" t="s">
        <v>128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9" t="s">
        <v>80</v>
      </c>
      <c r="BK332" s="218">
        <f>ROUND(I332*H332,2)</f>
        <v>0</v>
      </c>
      <c r="BL332" s="19" t="s">
        <v>135</v>
      </c>
      <c r="BM332" s="217" t="s">
        <v>549</v>
      </c>
    </row>
    <row r="333" s="2" customFormat="1">
      <c r="A333" s="40"/>
      <c r="B333" s="41"/>
      <c r="C333" s="42"/>
      <c r="D333" s="219" t="s">
        <v>137</v>
      </c>
      <c r="E333" s="42"/>
      <c r="F333" s="220" t="s">
        <v>550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137</v>
      </c>
      <c r="AU333" s="19" t="s">
        <v>82</v>
      </c>
    </row>
    <row r="334" s="14" customFormat="1">
      <c r="A334" s="14"/>
      <c r="B334" s="235"/>
      <c r="C334" s="236"/>
      <c r="D334" s="226" t="s">
        <v>143</v>
      </c>
      <c r="E334" s="237" t="s">
        <v>19</v>
      </c>
      <c r="F334" s="238" t="s">
        <v>551</v>
      </c>
      <c r="G334" s="236"/>
      <c r="H334" s="239">
        <v>185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5" t="s">
        <v>143</v>
      </c>
      <c r="AU334" s="245" t="s">
        <v>82</v>
      </c>
      <c r="AV334" s="14" t="s">
        <v>82</v>
      </c>
      <c r="AW334" s="14" t="s">
        <v>33</v>
      </c>
      <c r="AX334" s="14" t="s">
        <v>80</v>
      </c>
      <c r="AY334" s="245" t="s">
        <v>128</v>
      </c>
    </row>
    <row r="335" s="2" customFormat="1" ht="24.15" customHeight="1">
      <c r="A335" s="40"/>
      <c r="B335" s="41"/>
      <c r="C335" s="206" t="s">
        <v>552</v>
      </c>
      <c r="D335" s="206" t="s">
        <v>130</v>
      </c>
      <c r="E335" s="207" t="s">
        <v>553</v>
      </c>
      <c r="F335" s="208" t="s">
        <v>554</v>
      </c>
      <c r="G335" s="209" t="s">
        <v>157</v>
      </c>
      <c r="H335" s="210">
        <v>10</v>
      </c>
      <c r="I335" s="211"/>
      <c r="J335" s="212">
        <f>ROUND(I335*H335,2)</f>
        <v>0</v>
      </c>
      <c r="K335" s="208" t="s">
        <v>134</v>
      </c>
      <c r="L335" s="46"/>
      <c r="M335" s="213" t="s">
        <v>19</v>
      </c>
      <c r="N335" s="214" t="s">
        <v>43</v>
      </c>
      <c r="O335" s="86"/>
      <c r="P335" s="215">
        <f>O335*H335</f>
        <v>0</v>
      </c>
      <c r="Q335" s="215">
        <v>1.0000000000000001E-05</v>
      </c>
      <c r="R335" s="215">
        <f>Q335*H335</f>
        <v>0.00010000000000000001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135</v>
      </c>
      <c r="AT335" s="217" t="s">
        <v>130</v>
      </c>
      <c r="AU335" s="217" t="s">
        <v>82</v>
      </c>
      <c r="AY335" s="19" t="s">
        <v>128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80</v>
      </c>
      <c r="BK335" s="218">
        <f>ROUND(I335*H335,2)</f>
        <v>0</v>
      </c>
      <c r="BL335" s="19" t="s">
        <v>135</v>
      </c>
      <c r="BM335" s="217" t="s">
        <v>555</v>
      </c>
    </row>
    <row r="336" s="2" customFormat="1">
      <c r="A336" s="40"/>
      <c r="B336" s="41"/>
      <c r="C336" s="42"/>
      <c r="D336" s="219" t="s">
        <v>137</v>
      </c>
      <c r="E336" s="42"/>
      <c r="F336" s="220" t="s">
        <v>556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137</v>
      </c>
      <c r="AU336" s="19" t="s">
        <v>82</v>
      </c>
    </row>
    <row r="337" s="2" customFormat="1" ht="24.15" customHeight="1">
      <c r="A337" s="40"/>
      <c r="B337" s="41"/>
      <c r="C337" s="206" t="s">
        <v>557</v>
      </c>
      <c r="D337" s="206" t="s">
        <v>130</v>
      </c>
      <c r="E337" s="207" t="s">
        <v>558</v>
      </c>
      <c r="F337" s="208" t="s">
        <v>559</v>
      </c>
      <c r="G337" s="209" t="s">
        <v>222</v>
      </c>
      <c r="H337" s="210">
        <v>585</v>
      </c>
      <c r="I337" s="211"/>
      <c r="J337" s="212">
        <f>ROUND(I337*H337,2)</f>
        <v>0</v>
      </c>
      <c r="K337" s="208" t="s">
        <v>134</v>
      </c>
      <c r="L337" s="46"/>
      <c r="M337" s="213" t="s">
        <v>19</v>
      </c>
      <c r="N337" s="214" t="s">
        <v>43</v>
      </c>
      <c r="O337" s="86"/>
      <c r="P337" s="215">
        <f>O337*H337</f>
        <v>0</v>
      </c>
      <c r="Q337" s="215">
        <v>0.15540000000000001</v>
      </c>
      <c r="R337" s="215">
        <f>Q337*H337</f>
        <v>90.909000000000006</v>
      </c>
      <c r="S337" s="215">
        <v>0</v>
      </c>
      <c r="T337" s="216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7" t="s">
        <v>135</v>
      </c>
      <c r="AT337" s="217" t="s">
        <v>130</v>
      </c>
      <c r="AU337" s="217" t="s">
        <v>82</v>
      </c>
      <c r="AY337" s="19" t="s">
        <v>128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9" t="s">
        <v>80</v>
      </c>
      <c r="BK337" s="218">
        <f>ROUND(I337*H337,2)</f>
        <v>0</v>
      </c>
      <c r="BL337" s="19" t="s">
        <v>135</v>
      </c>
      <c r="BM337" s="217" t="s">
        <v>560</v>
      </c>
    </row>
    <row r="338" s="2" customFormat="1">
      <c r="A338" s="40"/>
      <c r="B338" s="41"/>
      <c r="C338" s="42"/>
      <c r="D338" s="219" t="s">
        <v>137</v>
      </c>
      <c r="E338" s="42"/>
      <c r="F338" s="220" t="s">
        <v>561</v>
      </c>
      <c r="G338" s="42"/>
      <c r="H338" s="42"/>
      <c r="I338" s="221"/>
      <c r="J338" s="42"/>
      <c r="K338" s="42"/>
      <c r="L338" s="46"/>
      <c r="M338" s="222"/>
      <c r="N338" s="223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137</v>
      </c>
      <c r="AU338" s="19" t="s">
        <v>82</v>
      </c>
    </row>
    <row r="339" s="13" customFormat="1">
      <c r="A339" s="13"/>
      <c r="B339" s="224"/>
      <c r="C339" s="225"/>
      <c r="D339" s="226" t="s">
        <v>143</v>
      </c>
      <c r="E339" s="227" t="s">
        <v>19</v>
      </c>
      <c r="F339" s="228" t="s">
        <v>562</v>
      </c>
      <c r="G339" s="225"/>
      <c r="H339" s="227" t="s">
        <v>19</v>
      </c>
      <c r="I339" s="229"/>
      <c r="J339" s="225"/>
      <c r="K339" s="225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143</v>
      </c>
      <c r="AU339" s="234" t="s">
        <v>82</v>
      </c>
      <c r="AV339" s="13" t="s">
        <v>80</v>
      </c>
      <c r="AW339" s="13" t="s">
        <v>33</v>
      </c>
      <c r="AX339" s="13" t="s">
        <v>72</v>
      </c>
      <c r="AY339" s="234" t="s">
        <v>128</v>
      </c>
    </row>
    <row r="340" s="14" customFormat="1">
      <c r="A340" s="14"/>
      <c r="B340" s="235"/>
      <c r="C340" s="236"/>
      <c r="D340" s="226" t="s">
        <v>143</v>
      </c>
      <c r="E340" s="237" t="s">
        <v>19</v>
      </c>
      <c r="F340" s="238" t="s">
        <v>563</v>
      </c>
      <c r="G340" s="236"/>
      <c r="H340" s="239">
        <v>341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5" t="s">
        <v>143</v>
      </c>
      <c r="AU340" s="245" t="s">
        <v>82</v>
      </c>
      <c r="AV340" s="14" t="s">
        <v>82</v>
      </c>
      <c r="AW340" s="14" t="s">
        <v>33</v>
      </c>
      <c r="AX340" s="14" t="s">
        <v>72</v>
      </c>
      <c r="AY340" s="245" t="s">
        <v>128</v>
      </c>
    </row>
    <row r="341" s="13" customFormat="1">
      <c r="A341" s="13"/>
      <c r="B341" s="224"/>
      <c r="C341" s="225"/>
      <c r="D341" s="226" t="s">
        <v>143</v>
      </c>
      <c r="E341" s="227" t="s">
        <v>19</v>
      </c>
      <c r="F341" s="228" t="s">
        <v>564</v>
      </c>
      <c r="G341" s="225"/>
      <c r="H341" s="227" t="s">
        <v>19</v>
      </c>
      <c r="I341" s="229"/>
      <c r="J341" s="225"/>
      <c r="K341" s="225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143</v>
      </c>
      <c r="AU341" s="234" t="s">
        <v>82</v>
      </c>
      <c r="AV341" s="13" t="s">
        <v>80</v>
      </c>
      <c r="AW341" s="13" t="s">
        <v>33</v>
      </c>
      <c r="AX341" s="13" t="s">
        <v>72</v>
      </c>
      <c r="AY341" s="234" t="s">
        <v>128</v>
      </c>
    </row>
    <row r="342" s="14" customFormat="1">
      <c r="A342" s="14"/>
      <c r="B342" s="235"/>
      <c r="C342" s="236"/>
      <c r="D342" s="226" t="s">
        <v>143</v>
      </c>
      <c r="E342" s="237" t="s">
        <v>19</v>
      </c>
      <c r="F342" s="238" t="s">
        <v>289</v>
      </c>
      <c r="G342" s="236"/>
      <c r="H342" s="239">
        <v>25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5" t="s">
        <v>143</v>
      </c>
      <c r="AU342" s="245" t="s">
        <v>82</v>
      </c>
      <c r="AV342" s="14" t="s">
        <v>82</v>
      </c>
      <c r="AW342" s="14" t="s">
        <v>33</v>
      </c>
      <c r="AX342" s="14" t="s">
        <v>72</v>
      </c>
      <c r="AY342" s="245" t="s">
        <v>128</v>
      </c>
    </row>
    <row r="343" s="13" customFormat="1">
      <c r="A343" s="13"/>
      <c r="B343" s="224"/>
      <c r="C343" s="225"/>
      <c r="D343" s="226" t="s">
        <v>143</v>
      </c>
      <c r="E343" s="227" t="s">
        <v>19</v>
      </c>
      <c r="F343" s="228" t="s">
        <v>565</v>
      </c>
      <c r="G343" s="225"/>
      <c r="H343" s="227" t="s">
        <v>19</v>
      </c>
      <c r="I343" s="229"/>
      <c r="J343" s="225"/>
      <c r="K343" s="225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143</v>
      </c>
      <c r="AU343" s="234" t="s">
        <v>82</v>
      </c>
      <c r="AV343" s="13" t="s">
        <v>80</v>
      </c>
      <c r="AW343" s="13" t="s">
        <v>33</v>
      </c>
      <c r="AX343" s="13" t="s">
        <v>72</v>
      </c>
      <c r="AY343" s="234" t="s">
        <v>128</v>
      </c>
    </row>
    <row r="344" s="14" customFormat="1">
      <c r="A344" s="14"/>
      <c r="B344" s="235"/>
      <c r="C344" s="236"/>
      <c r="D344" s="226" t="s">
        <v>143</v>
      </c>
      <c r="E344" s="237" t="s">
        <v>19</v>
      </c>
      <c r="F344" s="238" t="s">
        <v>566</v>
      </c>
      <c r="G344" s="236"/>
      <c r="H344" s="239">
        <v>108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5" t="s">
        <v>143</v>
      </c>
      <c r="AU344" s="245" t="s">
        <v>82</v>
      </c>
      <c r="AV344" s="14" t="s">
        <v>82</v>
      </c>
      <c r="AW344" s="14" t="s">
        <v>33</v>
      </c>
      <c r="AX344" s="14" t="s">
        <v>72</v>
      </c>
      <c r="AY344" s="245" t="s">
        <v>128</v>
      </c>
    </row>
    <row r="345" s="13" customFormat="1">
      <c r="A345" s="13"/>
      <c r="B345" s="224"/>
      <c r="C345" s="225"/>
      <c r="D345" s="226" t="s">
        <v>143</v>
      </c>
      <c r="E345" s="227" t="s">
        <v>19</v>
      </c>
      <c r="F345" s="228" t="s">
        <v>567</v>
      </c>
      <c r="G345" s="225"/>
      <c r="H345" s="227" t="s">
        <v>19</v>
      </c>
      <c r="I345" s="229"/>
      <c r="J345" s="225"/>
      <c r="K345" s="225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143</v>
      </c>
      <c r="AU345" s="234" t="s">
        <v>82</v>
      </c>
      <c r="AV345" s="13" t="s">
        <v>80</v>
      </c>
      <c r="AW345" s="13" t="s">
        <v>33</v>
      </c>
      <c r="AX345" s="13" t="s">
        <v>72</v>
      </c>
      <c r="AY345" s="234" t="s">
        <v>128</v>
      </c>
    </row>
    <row r="346" s="14" customFormat="1">
      <c r="A346" s="14"/>
      <c r="B346" s="235"/>
      <c r="C346" s="236"/>
      <c r="D346" s="226" t="s">
        <v>143</v>
      </c>
      <c r="E346" s="237" t="s">
        <v>19</v>
      </c>
      <c r="F346" s="238" t="s">
        <v>568</v>
      </c>
      <c r="G346" s="236"/>
      <c r="H346" s="239">
        <v>20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5" t="s">
        <v>143</v>
      </c>
      <c r="AU346" s="245" t="s">
        <v>82</v>
      </c>
      <c r="AV346" s="14" t="s">
        <v>82</v>
      </c>
      <c r="AW346" s="14" t="s">
        <v>33</v>
      </c>
      <c r="AX346" s="14" t="s">
        <v>72</v>
      </c>
      <c r="AY346" s="245" t="s">
        <v>128</v>
      </c>
    </row>
    <row r="347" s="13" customFormat="1">
      <c r="A347" s="13"/>
      <c r="B347" s="224"/>
      <c r="C347" s="225"/>
      <c r="D347" s="226" t="s">
        <v>143</v>
      </c>
      <c r="E347" s="227" t="s">
        <v>19</v>
      </c>
      <c r="F347" s="228" t="s">
        <v>569</v>
      </c>
      <c r="G347" s="225"/>
      <c r="H347" s="227" t="s">
        <v>19</v>
      </c>
      <c r="I347" s="229"/>
      <c r="J347" s="225"/>
      <c r="K347" s="225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143</v>
      </c>
      <c r="AU347" s="234" t="s">
        <v>82</v>
      </c>
      <c r="AV347" s="13" t="s">
        <v>80</v>
      </c>
      <c r="AW347" s="13" t="s">
        <v>33</v>
      </c>
      <c r="AX347" s="13" t="s">
        <v>72</v>
      </c>
      <c r="AY347" s="234" t="s">
        <v>128</v>
      </c>
    </row>
    <row r="348" s="14" customFormat="1">
      <c r="A348" s="14"/>
      <c r="B348" s="235"/>
      <c r="C348" s="236"/>
      <c r="D348" s="226" t="s">
        <v>143</v>
      </c>
      <c r="E348" s="237" t="s">
        <v>19</v>
      </c>
      <c r="F348" s="238" t="s">
        <v>570</v>
      </c>
      <c r="G348" s="236"/>
      <c r="H348" s="239">
        <v>91</v>
      </c>
      <c r="I348" s="240"/>
      <c r="J348" s="236"/>
      <c r="K348" s="236"/>
      <c r="L348" s="241"/>
      <c r="M348" s="242"/>
      <c r="N348" s="243"/>
      <c r="O348" s="243"/>
      <c r="P348" s="243"/>
      <c r="Q348" s="243"/>
      <c r="R348" s="243"/>
      <c r="S348" s="243"/>
      <c r="T348" s="24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5" t="s">
        <v>143</v>
      </c>
      <c r="AU348" s="245" t="s">
        <v>82</v>
      </c>
      <c r="AV348" s="14" t="s">
        <v>82</v>
      </c>
      <c r="AW348" s="14" t="s">
        <v>33</v>
      </c>
      <c r="AX348" s="14" t="s">
        <v>72</v>
      </c>
      <c r="AY348" s="245" t="s">
        <v>128</v>
      </c>
    </row>
    <row r="349" s="15" customFormat="1">
      <c r="A349" s="15"/>
      <c r="B349" s="246"/>
      <c r="C349" s="247"/>
      <c r="D349" s="226" t="s">
        <v>143</v>
      </c>
      <c r="E349" s="248" t="s">
        <v>19</v>
      </c>
      <c r="F349" s="249" t="s">
        <v>181</v>
      </c>
      <c r="G349" s="247"/>
      <c r="H349" s="250">
        <v>585</v>
      </c>
      <c r="I349" s="251"/>
      <c r="J349" s="247"/>
      <c r="K349" s="247"/>
      <c r="L349" s="252"/>
      <c r="M349" s="253"/>
      <c r="N349" s="254"/>
      <c r="O349" s="254"/>
      <c r="P349" s="254"/>
      <c r="Q349" s="254"/>
      <c r="R349" s="254"/>
      <c r="S349" s="254"/>
      <c r="T349" s="25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6" t="s">
        <v>143</v>
      </c>
      <c r="AU349" s="256" t="s">
        <v>82</v>
      </c>
      <c r="AV349" s="15" t="s">
        <v>135</v>
      </c>
      <c r="AW349" s="15" t="s">
        <v>33</v>
      </c>
      <c r="AX349" s="15" t="s">
        <v>80</v>
      </c>
      <c r="AY349" s="256" t="s">
        <v>128</v>
      </c>
    </row>
    <row r="350" s="2" customFormat="1" ht="16.5" customHeight="1">
      <c r="A350" s="40"/>
      <c r="B350" s="41"/>
      <c r="C350" s="257" t="s">
        <v>571</v>
      </c>
      <c r="D350" s="257" t="s">
        <v>290</v>
      </c>
      <c r="E350" s="258" t="s">
        <v>572</v>
      </c>
      <c r="F350" s="259" t="s">
        <v>573</v>
      </c>
      <c r="G350" s="260" t="s">
        <v>222</v>
      </c>
      <c r="H350" s="261">
        <v>347.81999999999999</v>
      </c>
      <c r="I350" s="262"/>
      <c r="J350" s="263">
        <f>ROUND(I350*H350,2)</f>
        <v>0</v>
      </c>
      <c r="K350" s="259" t="s">
        <v>134</v>
      </c>
      <c r="L350" s="264"/>
      <c r="M350" s="265" t="s">
        <v>19</v>
      </c>
      <c r="N350" s="266" t="s">
        <v>43</v>
      </c>
      <c r="O350" s="86"/>
      <c r="P350" s="215">
        <f>O350*H350</f>
        <v>0</v>
      </c>
      <c r="Q350" s="215">
        <v>0.080000000000000002</v>
      </c>
      <c r="R350" s="215">
        <f>Q350*H350</f>
        <v>27.825600000000001</v>
      </c>
      <c r="S350" s="215">
        <v>0</v>
      </c>
      <c r="T350" s="21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7" t="s">
        <v>174</v>
      </c>
      <c r="AT350" s="217" t="s">
        <v>290</v>
      </c>
      <c r="AU350" s="217" t="s">
        <v>82</v>
      </c>
      <c r="AY350" s="19" t="s">
        <v>128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9" t="s">
        <v>80</v>
      </c>
      <c r="BK350" s="218">
        <f>ROUND(I350*H350,2)</f>
        <v>0</v>
      </c>
      <c r="BL350" s="19" t="s">
        <v>135</v>
      </c>
      <c r="BM350" s="217" t="s">
        <v>574</v>
      </c>
    </row>
    <row r="351" s="14" customFormat="1">
      <c r="A351" s="14"/>
      <c r="B351" s="235"/>
      <c r="C351" s="236"/>
      <c r="D351" s="226" t="s">
        <v>143</v>
      </c>
      <c r="E351" s="237" t="s">
        <v>19</v>
      </c>
      <c r="F351" s="238" t="s">
        <v>563</v>
      </c>
      <c r="G351" s="236"/>
      <c r="H351" s="239">
        <v>341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5" t="s">
        <v>143</v>
      </c>
      <c r="AU351" s="245" t="s">
        <v>82</v>
      </c>
      <c r="AV351" s="14" t="s">
        <v>82</v>
      </c>
      <c r="AW351" s="14" t="s">
        <v>33</v>
      </c>
      <c r="AX351" s="14" t="s">
        <v>80</v>
      </c>
      <c r="AY351" s="245" t="s">
        <v>128</v>
      </c>
    </row>
    <row r="352" s="14" customFormat="1">
      <c r="A352" s="14"/>
      <c r="B352" s="235"/>
      <c r="C352" s="236"/>
      <c r="D352" s="226" t="s">
        <v>143</v>
      </c>
      <c r="E352" s="236"/>
      <c r="F352" s="238" t="s">
        <v>575</v>
      </c>
      <c r="G352" s="236"/>
      <c r="H352" s="239">
        <v>347.81999999999999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5" t="s">
        <v>143</v>
      </c>
      <c r="AU352" s="245" t="s">
        <v>82</v>
      </c>
      <c r="AV352" s="14" t="s">
        <v>82</v>
      </c>
      <c r="AW352" s="14" t="s">
        <v>4</v>
      </c>
      <c r="AX352" s="14" t="s">
        <v>80</v>
      </c>
      <c r="AY352" s="245" t="s">
        <v>128</v>
      </c>
    </row>
    <row r="353" s="2" customFormat="1" ht="16.5" customHeight="1">
      <c r="A353" s="40"/>
      <c r="B353" s="41"/>
      <c r="C353" s="257" t="s">
        <v>576</v>
      </c>
      <c r="D353" s="257" t="s">
        <v>290</v>
      </c>
      <c r="E353" s="258" t="s">
        <v>577</v>
      </c>
      <c r="F353" s="259" t="s">
        <v>578</v>
      </c>
      <c r="G353" s="260" t="s">
        <v>222</v>
      </c>
      <c r="H353" s="261">
        <v>26.25</v>
      </c>
      <c r="I353" s="262"/>
      <c r="J353" s="263">
        <f>ROUND(I353*H353,2)</f>
        <v>0</v>
      </c>
      <c r="K353" s="259" t="s">
        <v>134</v>
      </c>
      <c r="L353" s="264"/>
      <c r="M353" s="265" t="s">
        <v>19</v>
      </c>
      <c r="N353" s="266" t="s">
        <v>43</v>
      </c>
      <c r="O353" s="86"/>
      <c r="P353" s="215">
        <f>O353*H353</f>
        <v>0</v>
      </c>
      <c r="Q353" s="215">
        <v>0.12</v>
      </c>
      <c r="R353" s="215">
        <f>Q353*H353</f>
        <v>3.1499999999999999</v>
      </c>
      <c r="S353" s="215">
        <v>0</v>
      </c>
      <c r="T353" s="216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7" t="s">
        <v>174</v>
      </c>
      <c r="AT353" s="217" t="s">
        <v>290</v>
      </c>
      <c r="AU353" s="217" t="s">
        <v>82</v>
      </c>
      <c r="AY353" s="19" t="s">
        <v>128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9" t="s">
        <v>80</v>
      </c>
      <c r="BK353" s="218">
        <f>ROUND(I353*H353,2)</f>
        <v>0</v>
      </c>
      <c r="BL353" s="19" t="s">
        <v>135</v>
      </c>
      <c r="BM353" s="217" t="s">
        <v>579</v>
      </c>
    </row>
    <row r="354" s="14" customFormat="1">
      <c r="A354" s="14"/>
      <c r="B354" s="235"/>
      <c r="C354" s="236"/>
      <c r="D354" s="226" t="s">
        <v>143</v>
      </c>
      <c r="E354" s="236"/>
      <c r="F354" s="238" t="s">
        <v>580</v>
      </c>
      <c r="G354" s="236"/>
      <c r="H354" s="239">
        <v>26.25</v>
      </c>
      <c r="I354" s="240"/>
      <c r="J354" s="236"/>
      <c r="K354" s="236"/>
      <c r="L354" s="241"/>
      <c r="M354" s="242"/>
      <c r="N354" s="243"/>
      <c r="O354" s="243"/>
      <c r="P354" s="243"/>
      <c r="Q354" s="243"/>
      <c r="R354" s="243"/>
      <c r="S354" s="243"/>
      <c r="T354" s="24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5" t="s">
        <v>143</v>
      </c>
      <c r="AU354" s="245" t="s">
        <v>82</v>
      </c>
      <c r="AV354" s="14" t="s">
        <v>82</v>
      </c>
      <c r="AW354" s="14" t="s">
        <v>4</v>
      </c>
      <c r="AX354" s="14" t="s">
        <v>80</v>
      </c>
      <c r="AY354" s="245" t="s">
        <v>128</v>
      </c>
    </row>
    <row r="355" s="2" customFormat="1" ht="16.5" customHeight="1">
      <c r="A355" s="40"/>
      <c r="B355" s="41"/>
      <c r="C355" s="257" t="s">
        <v>581</v>
      </c>
      <c r="D355" s="257" t="s">
        <v>290</v>
      </c>
      <c r="E355" s="258" t="s">
        <v>582</v>
      </c>
      <c r="F355" s="259" t="s">
        <v>583</v>
      </c>
      <c r="G355" s="260" t="s">
        <v>222</v>
      </c>
      <c r="H355" s="261">
        <v>110.16</v>
      </c>
      <c r="I355" s="262"/>
      <c r="J355" s="263">
        <f>ROUND(I355*H355,2)</f>
        <v>0</v>
      </c>
      <c r="K355" s="259" t="s">
        <v>134</v>
      </c>
      <c r="L355" s="264"/>
      <c r="M355" s="265" t="s">
        <v>19</v>
      </c>
      <c r="N355" s="266" t="s">
        <v>43</v>
      </c>
      <c r="O355" s="86"/>
      <c r="P355" s="215">
        <f>O355*H355</f>
        <v>0</v>
      </c>
      <c r="Q355" s="215">
        <v>0.048300000000000003</v>
      </c>
      <c r="R355" s="215">
        <f>Q355*H355</f>
        <v>5.3207279999999999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174</v>
      </c>
      <c r="AT355" s="217" t="s">
        <v>290</v>
      </c>
      <c r="AU355" s="217" t="s">
        <v>82</v>
      </c>
      <c r="AY355" s="19" t="s">
        <v>128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9" t="s">
        <v>80</v>
      </c>
      <c r="BK355" s="218">
        <f>ROUND(I355*H355,2)</f>
        <v>0</v>
      </c>
      <c r="BL355" s="19" t="s">
        <v>135</v>
      </c>
      <c r="BM355" s="217" t="s">
        <v>584</v>
      </c>
    </row>
    <row r="356" s="14" customFormat="1">
      <c r="A356" s="14"/>
      <c r="B356" s="235"/>
      <c r="C356" s="236"/>
      <c r="D356" s="226" t="s">
        <v>143</v>
      </c>
      <c r="E356" s="237" t="s">
        <v>19</v>
      </c>
      <c r="F356" s="238" t="s">
        <v>566</v>
      </c>
      <c r="G356" s="236"/>
      <c r="H356" s="239">
        <v>108</v>
      </c>
      <c r="I356" s="240"/>
      <c r="J356" s="236"/>
      <c r="K356" s="236"/>
      <c r="L356" s="241"/>
      <c r="M356" s="242"/>
      <c r="N356" s="243"/>
      <c r="O356" s="243"/>
      <c r="P356" s="243"/>
      <c r="Q356" s="243"/>
      <c r="R356" s="243"/>
      <c r="S356" s="243"/>
      <c r="T356" s="24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5" t="s">
        <v>143</v>
      </c>
      <c r="AU356" s="245" t="s">
        <v>82</v>
      </c>
      <c r="AV356" s="14" t="s">
        <v>82</v>
      </c>
      <c r="AW356" s="14" t="s">
        <v>33</v>
      </c>
      <c r="AX356" s="14" t="s">
        <v>80</v>
      </c>
      <c r="AY356" s="245" t="s">
        <v>128</v>
      </c>
    </row>
    <row r="357" s="14" customFormat="1">
      <c r="A357" s="14"/>
      <c r="B357" s="235"/>
      <c r="C357" s="236"/>
      <c r="D357" s="226" t="s">
        <v>143</v>
      </c>
      <c r="E357" s="236"/>
      <c r="F357" s="238" t="s">
        <v>585</v>
      </c>
      <c r="G357" s="236"/>
      <c r="H357" s="239">
        <v>110.16</v>
      </c>
      <c r="I357" s="240"/>
      <c r="J357" s="236"/>
      <c r="K357" s="236"/>
      <c r="L357" s="241"/>
      <c r="M357" s="242"/>
      <c r="N357" s="243"/>
      <c r="O357" s="243"/>
      <c r="P357" s="243"/>
      <c r="Q357" s="243"/>
      <c r="R357" s="243"/>
      <c r="S357" s="243"/>
      <c r="T357" s="24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5" t="s">
        <v>143</v>
      </c>
      <c r="AU357" s="245" t="s">
        <v>82</v>
      </c>
      <c r="AV357" s="14" t="s">
        <v>82</v>
      </c>
      <c r="AW357" s="14" t="s">
        <v>4</v>
      </c>
      <c r="AX357" s="14" t="s">
        <v>80</v>
      </c>
      <c r="AY357" s="245" t="s">
        <v>128</v>
      </c>
    </row>
    <row r="358" s="2" customFormat="1" ht="16.5" customHeight="1">
      <c r="A358" s="40"/>
      <c r="B358" s="41"/>
      <c r="C358" s="257" t="s">
        <v>377</v>
      </c>
      <c r="D358" s="257" t="s">
        <v>290</v>
      </c>
      <c r="E358" s="258" t="s">
        <v>586</v>
      </c>
      <c r="F358" s="259" t="s">
        <v>587</v>
      </c>
      <c r="G358" s="260" t="s">
        <v>222</v>
      </c>
      <c r="H358" s="261">
        <v>20.399999999999999</v>
      </c>
      <c r="I358" s="262"/>
      <c r="J358" s="263">
        <f>ROUND(I358*H358,2)</f>
        <v>0</v>
      </c>
      <c r="K358" s="259" t="s">
        <v>134</v>
      </c>
      <c r="L358" s="264"/>
      <c r="M358" s="265" t="s">
        <v>19</v>
      </c>
      <c r="N358" s="266" t="s">
        <v>43</v>
      </c>
      <c r="O358" s="86"/>
      <c r="P358" s="215">
        <f>O358*H358</f>
        <v>0</v>
      </c>
      <c r="Q358" s="215">
        <v>0.065670000000000006</v>
      </c>
      <c r="R358" s="215">
        <f>Q358*H358</f>
        <v>1.3396680000000001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174</v>
      </c>
      <c r="AT358" s="217" t="s">
        <v>290</v>
      </c>
      <c r="AU358" s="217" t="s">
        <v>82</v>
      </c>
      <c r="AY358" s="19" t="s">
        <v>128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80</v>
      </c>
      <c r="BK358" s="218">
        <f>ROUND(I358*H358,2)</f>
        <v>0</v>
      </c>
      <c r="BL358" s="19" t="s">
        <v>135</v>
      </c>
      <c r="BM358" s="217" t="s">
        <v>588</v>
      </c>
    </row>
    <row r="359" s="14" customFormat="1">
      <c r="A359" s="14"/>
      <c r="B359" s="235"/>
      <c r="C359" s="236"/>
      <c r="D359" s="226" t="s">
        <v>143</v>
      </c>
      <c r="E359" s="237" t="s">
        <v>19</v>
      </c>
      <c r="F359" s="238" t="s">
        <v>568</v>
      </c>
      <c r="G359" s="236"/>
      <c r="H359" s="239">
        <v>20</v>
      </c>
      <c r="I359" s="240"/>
      <c r="J359" s="236"/>
      <c r="K359" s="236"/>
      <c r="L359" s="241"/>
      <c r="M359" s="242"/>
      <c r="N359" s="243"/>
      <c r="O359" s="243"/>
      <c r="P359" s="243"/>
      <c r="Q359" s="243"/>
      <c r="R359" s="243"/>
      <c r="S359" s="243"/>
      <c r="T359" s="24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5" t="s">
        <v>143</v>
      </c>
      <c r="AU359" s="245" t="s">
        <v>82</v>
      </c>
      <c r="AV359" s="14" t="s">
        <v>82</v>
      </c>
      <c r="AW359" s="14" t="s">
        <v>33</v>
      </c>
      <c r="AX359" s="14" t="s">
        <v>80</v>
      </c>
      <c r="AY359" s="245" t="s">
        <v>128</v>
      </c>
    </row>
    <row r="360" s="14" customFormat="1">
      <c r="A360" s="14"/>
      <c r="B360" s="235"/>
      <c r="C360" s="236"/>
      <c r="D360" s="226" t="s">
        <v>143</v>
      </c>
      <c r="E360" s="236"/>
      <c r="F360" s="238" t="s">
        <v>589</v>
      </c>
      <c r="G360" s="236"/>
      <c r="H360" s="239">
        <v>20.399999999999999</v>
      </c>
      <c r="I360" s="240"/>
      <c r="J360" s="236"/>
      <c r="K360" s="236"/>
      <c r="L360" s="241"/>
      <c r="M360" s="242"/>
      <c r="N360" s="243"/>
      <c r="O360" s="243"/>
      <c r="P360" s="243"/>
      <c r="Q360" s="243"/>
      <c r="R360" s="243"/>
      <c r="S360" s="243"/>
      <c r="T360" s="24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5" t="s">
        <v>143</v>
      </c>
      <c r="AU360" s="245" t="s">
        <v>82</v>
      </c>
      <c r="AV360" s="14" t="s">
        <v>82</v>
      </c>
      <c r="AW360" s="14" t="s">
        <v>4</v>
      </c>
      <c r="AX360" s="14" t="s">
        <v>80</v>
      </c>
      <c r="AY360" s="245" t="s">
        <v>128</v>
      </c>
    </row>
    <row r="361" s="2" customFormat="1" ht="16.5" customHeight="1">
      <c r="A361" s="40"/>
      <c r="B361" s="41"/>
      <c r="C361" s="257" t="s">
        <v>590</v>
      </c>
      <c r="D361" s="257" t="s">
        <v>290</v>
      </c>
      <c r="E361" s="258" t="s">
        <v>591</v>
      </c>
      <c r="F361" s="259" t="s">
        <v>592</v>
      </c>
      <c r="G361" s="260" t="s">
        <v>222</v>
      </c>
      <c r="H361" s="261">
        <v>92.819999999999993</v>
      </c>
      <c r="I361" s="262"/>
      <c r="J361" s="263">
        <f>ROUND(I361*H361,2)</f>
        <v>0</v>
      </c>
      <c r="K361" s="259" t="s">
        <v>134</v>
      </c>
      <c r="L361" s="264"/>
      <c r="M361" s="265" t="s">
        <v>19</v>
      </c>
      <c r="N361" s="266" t="s">
        <v>43</v>
      </c>
      <c r="O361" s="86"/>
      <c r="P361" s="215">
        <f>O361*H361</f>
        <v>0</v>
      </c>
      <c r="Q361" s="215">
        <v>0.056000000000000001</v>
      </c>
      <c r="R361" s="215">
        <f>Q361*H361</f>
        <v>5.1979199999999999</v>
      </c>
      <c r="S361" s="215">
        <v>0</v>
      </c>
      <c r="T361" s="216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7" t="s">
        <v>174</v>
      </c>
      <c r="AT361" s="217" t="s">
        <v>290</v>
      </c>
      <c r="AU361" s="217" t="s">
        <v>82</v>
      </c>
      <c r="AY361" s="19" t="s">
        <v>128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9" t="s">
        <v>80</v>
      </c>
      <c r="BK361" s="218">
        <f>ROUND(I361*H361,2)</f>
        <v>0</v>
      </c>
      <c r="BL361" s="19" t="s">
        <v>135</v>
      </c>
      <c r="BM361" s="217" t="s">
        <v>593</v>
      </c>
    </row>
    <row r="362" s="14" customFormat="1">
      <c r="A362" s="14"/>
      <c r="B362" s="235"/>
      <c r="C362" s="236"/>
      <c r="D362" s="226" t="s">
        <v>143</v>
      </c>
      <c r="E362" s="237" t="s">
        <v>19</v>
      </c>
      <c r="F362" s="238" t="s">
        <v>570</v>
      </c>
      <c r="G362" s="236"/>
      <c r="H362" s="239">
        <v>91</v>
      </c>
      <c r="I362" s="240"/>
      <c r="J362" s="236"/>
      <c r="K362" s="236"/>
      <c r="L362" s="241"/>
      <c r="M362" s="242"/>
      <c r="N362" s="243"/>
      <c r="O362" s="243"/>
      <c r="P362" s="243"/>
      <c r="Q362" s="243"/>
      <c r="R362" s="243"/>
      <c r="S362" s="243"/>
      <c r="T362" s="24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5" t="s">
        <v>143</v>
      </c>
      <c r="AU362" s="245" t="s">
        <v>82</v>
      </c>
      <c r="AV362" s="14" t="s">
        <v>82</v>
      </c>
      <c r="AW362" s="14" t="s">
        <v>33</v>
      </c>
      <c r="AX362" s="14" t="s">
        <v>80</v>
      </c>
      <c r="AY362" s="245" t="s">
        <v>128</v>
      </c>
    </row>
    <row r="363" s="14" customFormat="1">
      <c r="A363" s="14"/>
      <c r="B363" s="235"/>
      <c r="C363" s="236"/>
      <c r="D363" s="226" t="s">
        <v>143</v>
      </c>
      <c r="E363" s="236"/>
      <c r="F363" s="238" t="s">
        <v>594</v>
      </c>
      <c r="G363" s="236"/>
      <c r="H363" s="239">
        <v>92.819999999999993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5" t="s">
        <v>143</v>
      </c>
      <c r="AU363" s="245" t="s">
        <v>82</v>
      </c>
      <c r="AV363" s="14" t="s">
        <v>82</v>
      </c>
      <c r="AW363" s="14" t="s">
        <v>4</v>
      </c>
      <c r="AX363" s="14" t="s">
        <v>80</v>
      </c>
      <c r="AY363" s="245" t="s">
        <v>128</v>
      </c>
    </row>
    <row r="364" s="2" customFormat="1" ht="24.15" customHeight="1">
      <c r="A364" s="40"/>
      <c r="B364" s="41"/>
      <c r="C364" s="206" t="s">
        <v>595</v>
      </c>
      <c r="D364" s="206" t="s">
        <v>130</v>
      </c>
      <c r="E364" s="207" t="s">
        <v>596</v>
      </c>
      <c r="F364" s="208" t="s">
        <v>597</v>
      </c>
      <c r="G364" s="209" t="s">
        <v>222</v>
      </c>
      <c r="H364" s="210">
        <v>121</v>
      </c>
      <c r="I364" s="211"/>
      <c r="J364" s="212">
        <f>ROUND(I364*H364,2)</f>
        <v>0</v>
      </c>
      <c r="K364" s="208" t="s">
        <v>134</v>
      </c>
      <c r="L364" s="46"/>
      <c r="M364" s="213" t="s">
        <v>19</v>
      </c>
      <c r="N364" s="214" t="s">
        <v>43</v>
      </c>
      <c r="O364" s="86"/>
      <c r="P364" s="215">
        <f>O364*H364</f>
        <v>0</v>
      </c>
      <c r="Q364" s="215">
        <v>0.1295</v>
      </c>
      <c r="R364" s="215">
        <f>Q364*H364</f>
        <v>15.669500000000001</v>
      </c>
      <c r="S364" s="215">
        <v>0</v>
      </c>
      <c r="T364" s="216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7" t="s">
        <v>135</v>
      </c>
      <c r="AT364" s="217" t="s">
        <v>130</v>
      </c>
      <c r="AU364" s="217" t="s">
        <v>82</v>
      </c>
      <c r="AY364" s="19" t="s">
        <v>128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9" t="s">
        <v>80</v>
      </c>
      <c r="BK364" s="218">
        <f>ROUND(I364*H364,2)</f>
        <v>0</v>
      </c>
      <c r="BL364" s="19" t="s">
        <v>135</v>
      </c>
      <c r="BM364" s="217" t="s">
        <v>598</v>
      </c>
    </row>
    <row r="365" s="2" customFormat="1">
      <c r="A365" s="40"/>
      <c r="B365" s="41"/>
      <c r="C365" s="42"/>
      <c r="D365" s="219" t="s">
        <v>137</v>
      </c>
      <c r="E365" s="42"/>
      <c r="F365" s="220" t="s">
        <v>599</v>
      </c>
      <c r="G365" s="42"/>
      <c r="H365" s="42"/>
      <c r="I365" s="221"/>
      <c r="J365" s="42"/>
      <c r="K365" s="42"/>
      <c r="L365" s="46"/>
      <c r="M365" s="222"/>
      <c r="N365" s="223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137</v>
      </c>
      <c r="AU365" s="19" t="s">
        <v>82</v>
      </c>
    </row>
    <row r="366" s="2" customFormat="1" ht="16.5" customHeight="1">
      <c r="A366" s="40"/>
      <c r="B366" s="41"/>
      <c r="C366" s="257" t="s">
        <v>600</v>
      </c>
      <c r="D366" s="257" t="s">
        <v>290</v>
      </c>
      <c r="E366" s="258" t="s">
        <v>601</v>
      </c>
      <c r="F366" s="259" t="s">
        <v>602</v>
      </c>
      <c r="G366" s="260" t="s">
        <v>222</v>
      </c>
      <c r="H366" s="261">
        <v>123.42</v>
      </c>
      <c r="I366" s="262"/>
      <c r="J366" s="263">
        <f>ROUND(I366*H366,2)</f>
        <v>0</v>
      </c>
      <c r="K366" s="259" t="s">
        <v>134</v>
      </c>
      <c r="L366" s="264"/>
      <c r="M366" s="265" t="s">
        <v>19</v>
      </c>
      <c r="N366" s="266" t="s">
        <v>43</v>
      </c>
      <c r="O366" s="86"/>
      <c r="P366" s="215">
        <f>O366*H366</f>
        <v>0</v>
      </c>
      <c r="Q366" s="215">
        <v>0.044999999999999998</v>
      </c>
      <c r="R366" s="215">
        <f>Q366*H366</f>
        <v>5.5538999999999996</v>
      </c>
      <c r="S366" s="215">
        <v>0</v>
      </c>
      <c r="T366" s="216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7" t="s">
        <v>174</v>
      </c>
      <c r="AT366" s="217" t="s">
        <v>290</v>
      </c>
      <c r="AU366" s="217" t="s">
        <v>82</v>
      </c>
      <c r="AY366" s="19" t="s">
        <v>128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9" t="s">
        <v>80</v>
      </c>
      <c r="BK366" s="218">
        <f>ROUND(I366*H366,2)</f>
        <v>0</v>
      </c>
      <c r="BL366" s="19" t="s">
        <v>135</v>
      </c>
      <c r="BM366" s="217" t="s">
        <v>603</v>
      </c>
    </row>
    <row r="367" s="14" customFormat="1">
      <c r="A367" s="14"/>
      <c r="B367" s="235"/>
      <c r="C367" s="236"/>
      <c r="D367" s="226" t="s">
        <v>143</v>
      </c>
      <c r="E367" s="236"/>
      <c r="F367" s="238" t="s">
        <v>604</v>
      </c>
      <c r="G367" s="236"/>
      <c r="H367" s="239">
        <v>123.42</v>
      </c>
      <c r="I367" s="240"/>
      <c r="J367" s="236"/>
      <c r="K367" s="236"/>
      <c r="L367" s="241"/>
      <c r="M367" s="242"/>
      <c r="N367" s="243"/>
      <c r="O367" s="243"/>
      <c r="P367" s="243"/>
      <c r="Q367" s="243"/>
      <c r="R367" s="243"/>
      <c r="S367" s="243"/>
      <c r="T367" s="24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5" t="s">
        <v>143</v>
      </c>
      <c r="AU367" s="245" t="s">
        <v>82</v>
      </c>
      <c r="AV367" s="14" t="s">
        <v>82</v>
      </c>
      <c r="AW367" s="14" t="s">
        <v>4</v>
      </c>
      <c r="AX367" s="14" t="s">
        <v>80</v>
      </c>
      <c r="AY367" s="245" t="s">
        <v>128</v>
      </c>
    </row>
    <row r="368" s="2" customFormat="1" ht="24.15" customHeight="1">
      <c r="A368" s="40"/>
      <c r="B368" s="41"/>
      <c r="C368" s="206" t="s">
        <v>605</v>
      </c>
      <c r="D368" s="206" t="s">
        <v>130</v>
      </c>
      <c r="E368" s="207" t="s">
        <v>606</v>
      </c>
      <c r="F368" s="208" t="s">
        <v>607</v>
      </c>
      <c r="G368" s="209" t="s">
        <v>222</v>
      </c>
      <c r="H368" s="210">
        <v>14</v>
      </c>
      <c r="I368" s="211"/>
      <c r="J368" s="212">
        <f>ROUND(I368*H368,2)</f>
        <v>0</v>
      </c>
      <c r="K368" s="208" t="s">
        <v>134</v>
      </c>
      <c r="L368" s="46"/>
      <c r="M368" s="213" t="s">
        <v>19</v>
      </c>
      <c r="N368" s="214" t="s">
        <v>43</v>
      </c>
      <c r="O368" s="86"/>
      <c r="P368" s="215">
        <f>O368*H368</f>
        <v>0</v>
      </c>
      <c r="Q368" s="215">
        <v>0.00034000000000000002</v>
      </c>
      <c r="R368" s="215">
        <f>Q368*H368</f>
        <v>0.0047600000000000003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135</v>
      </c>
      <c r="AT368" s="217" t="s">
        <v>130</v>
      </c>
      <c r="AU368" s="217" t="s">
        <v>82</v>
      </c>
      <c r="AY368" s="19" t="s">
        <v>128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9" t="s">
        <v>80</v>
      </c>
      <c r="BK368" s="218">
        <f>ROUND(I368*H368,2)</f>
        <v>0</v>
      </c>
      <c r="BL368" s="19" t="s">
        <v>135</v>
      </c>
      <c r="BM368" s="217" t="s">
        <v>608</v>
      </c>
    </row>
    <row r="369" s="2" customFormat="1">
      <c r="A369" s="40"/>
      <c r="B369" s="41"/>
      <c r="C369" s="42"/>
      <c r="D369" s="219" t="s">
        <v>137</v>
      </c>
      <c r="E369" s="42"/>
      <c r="F369" s="220" t="s">
        <v>609</v>
      </c>
      <c r="G369" s="42"/>
      <c r="H369" s="42"/>
      <c r="I369" s="221"/>
      <c r="J369" s="42"/>
      <c r="K369" s="42"/>
      <c r="L369" s="46"/>
      <c r="M369" s="222"/>
      <c r="N369" s="223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137</v>
      </c>
      <c r="AU369" s="19" t="s">
        <v>82</v>
      </c>
    </row>
    <row r="370" s="2" customFormat="1" ht="16.5" customHeight="1">
      <c r="A370" s="40"/>
      <c r="B370" s="41"/>
      <c r="C370" s="206" t="s">
        <v>610</v>
      </c>
      <c r="D370" s="206" t="s">
        <v>130</v>
      </c>
      <c r="E370" s="207" t="s">
        <v>611</v>
      </c>
      <c r="F370" s="208" t="s">
        <v>612</v>
      </c>
      <c r="G370" s="209" t="s">
        <v>222</v>
      </c>
      <c r="H370" s="210">
        <v>14</v>
      </c>
      <c r="I370" s="211"/>
      <c r="J370" s="212">
        <f>ROUND(I370*H370,2)</f>
        <v>0</v>
      </c>
      <c r="K370" s="208" t="s">
        <v>134</v>
      </c>
      <c r="L370" s="46"/>
      <c r="M370" s="213" t="s">
        <v>19</v>
      </c>
      <c r="N370" s="214" t="s">
        <v>43</v>
      </c>
      <c r="O370" s="86"/>
      <c r="P370" s="215">
        <f>O370*H370</f>
        <v>0</v>
      </c>
      <c r="Q370" s="215">
        <v>0</v>
      </c>
      <c r="R370" s="215">
        <f>Q370*H370</f>
        <v>0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135</v>
      </c>
      <c r="AT370" s="217" t="s">
        <v>130</v>
      </c>
      <c r="AU370" s="217" t="s">
        <v>82</v>
      </c>
      <c r="AY370" s="19" t="s">
        <v>128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80</v>
      </c>
      <c r="BK370" s="218">
        <f>ROUND(I370*H370,2)</f>
        <v>0</v>
      </c>
      <c r="BL370" s="19" t="s">
        <v>135</v>
      </c>
      <c r="BM370" s="217" t="s">
        <v>613</v>
      </c>
    </row>
    <row r="371" s="2" customFormat="1">
      <c r="A371" s="40"/>
      <c r="B371" s="41"/>
      <c r="C371" s="42"/>
      <c r="D371" s="219" t="s">
        <v>137</v>
      </c>
      <c r="E371" s="42"/>
      <c r="F371" s="220" t="s">
        <v>614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137</v>
      </c>
      <c r="AU371" s="19" t="s">
        <v>82</v>
      </c>
    </row>
    <row r="372" s="2" customFormat="1" ht="16.5" customHeight="1">
      <c r="A372" s="40"/>
      <c r="B372" s="41"/>
      <c r="C372" s="206" t="s">
        <v>615</v>
      </c>
      <c r="D372" s="206" t="s">
        <v>130</v>
      </c>
      <c r="E372" s="207" t="s">
        <v>616</v>
      </c>
      <c r="F372" s="208" t="s">
        <v>617</v>
      </c>
      <c r="G372" s="209" t="s">
        <v>233</v>
      </c>
      <c r="H372" s="210">
        <v>4</v>
      </c>
      <c r="I372" s="211"/>
      <c r="J372" s="212">
        <f>ROUND(I372*H372,2)</f>
        <v>0</v>
      </c>
      <c r="K372" s="208" t="s">
        <v>134</v>
      </c>
      <c r="L372" s="46"/>
      <c r="M372" s="213" t="s">
        <v>19</v>
      </c>
      <c r="N372" s="214" t="s">
        <v>43</v>
      </c>
      <c r="O372" s="86"/>
      <c r="P372" s="215">
        <f>O372*H372</f>
        <v>0</v>
      </c>
      <c r="Q372" s="215">
        <v>0</v>
      </c>
      <c r="R372" s="215">
        <f>Q372*H372</f>
        <v>0</v>
      </c>
      <c r="S372" s="215">
        <v>2</v>
      </c>
      <c r="T372" s="216">
        <f>S372*H372</f>
        <v>8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7" t="s">
        <v>135</v>
      </c>
      <c r="AT372" s="217" t="s">
        <v>130</v>
      </c>
      <c r="AU372" s="217" t="s">
        <v>82</v>
      </c>
      <c r="AY372" s="19" t="s">
        <v>128</v>
      </c>
      <c r="BE372" s="218">
        <f>IF(N372="základní",J372,0)</f>
        <v>0</v>
      </c>
      <c r="BF372" s="218">
        <f>IF(N372="snížená",J372,0)</f>
        <v>0</v>
      </c>
      <c r="BG372" s="218">
        <f>IF(N372="zákl. přenesená",J372,0)</f>
        <v>0</v>
      </c>
      <c r="BH372" s="218">
        <f>IF(N372="sníž. přenesená",J372,0)</f>
        <v>0</v>
      </c>
      <c r="BI372" s="218">
        <f>IF(N372="nulová",J372,0)</f>
        <v>0</v>
      </c>
      <c r="BJ372" s="19" t="s">
        <v>80</v>
      </c>
      <c r="BK372" s="218">
        <f>ROUND(I372*H372,2)</f>
        <v>0</v>
      </c>
      <c r="BL372" s="19" t="s">
        <v>135</v>
      </c>
      <c r="BM372" s="217" t="s">
        <v>618</v>
      </c>
    </row>
    <row r="373" s="2" customFormat="1">
      <c r="A373" s="40"/>
      <c r="B373" s="41"/>
      <c r="C373" s="42"/>
      <c r="D373" s="219" t="s">
        <v>137</v>
      </c>
      <c r="E373" s="42"/>
      <c r="F373" s="220" t="s">
        <v>619</v>
      </c>
      <c r="G373" s="42"/>
      <c r="H373" s="42"/>
      <c r="I373" s="221"/>
      <c r="J373" s="42"/>
      <c r="K373" s="42"/>
      <c r="L373" s="46"/>
      <c r="M373" s="222"/>
      <c r="N373" s="223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137</v>
      </c>
      <c r="AU373" s="19" t="s">
        <v>82</v>
      </c>
    </row>
    <row r="374" s="13" customFormat="1">
      <c r="A374" s="13"/>
      <c r="B374" s="224"/>
      <c r="C374" s="225"/>
      <c r="D374" s="226" t="s">
        <v>143</v>
      </c>
      <c r="E374" s="227" t="s">
        <v>19</v>
      </c>
      <c r="F374" s="228" t="s">
        <v>620</v>
      </c>
      <c r="G374" s="225"/>
      <c r="H374" s="227" t="s">
        <v>19</v>
      </c>
      <c r="I374" s="229"/>
      <c r="J374" s="225"/>
      <c r="K374" s="225"/>
      <c r="L374" s="230"/>
      <c r="M374" s="231"/>
      <c r="N374" s="232"/>
      <c r="O374" s="232"/>
      <c r="P374" s="232"/>
      <c r="Q374" s="232"/>
      <c r="R374" s="232"/>
      <c r="S374" s="232"/>
      <c r="T374" s="23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4" t="s">
        <v>143</v>
      </c>
      <c r="AU374" s="234" t="s">
        <v>82</v>
      </c>
      <c r="AV374" s="13" t="s">
        <v>80</v>
      </c>
      <c r="AW374" s="13" t="s">
        <v>33</v>
      </c>
      <c r="AX374" s="13" t="s">
        <v>72</v>
      </c>
      <c r="AY374" s="234" t="s">
        <v>128</v>
      </c>
    </row>
    <row r="375" s="14" customFormat="1">
      <c r="A375" s="14"/>
      <c r="B375" s="235"/>
      <c r="C375" s="236"/>
      <c r="D375" s="226" t="s">
        <v>143</v>
      </c>
      <c r="E375" s="237" t="s">
        <v>19</v>
      </c>
      <c r="F375" s="238" t="s">
        <v>621</v>
      </c>
      <c r="G375" s="236"/>
      <c r="H375" s="239">
        <v>4</v>
      </c>
      <c r="I375" s="240"/>
      <c r="J375" s="236"/>
      <c r="K375" s="236"/>
      <c r="L375" s="241"/>
      <c r="M375" s="242"/>
      <c r="N375" s="243"/>
      <c r="O375" s="243"/>
      <c r="P375" s="243"/>
      <c r="Q375" s="243"/>
      <c r="R375" s="243"/>
      <c r="S375" s="243"/>
      <c r="T375" s="24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5" t="s">
        <v>143</v>
      </c>
      <c r="AU375" s="245" t="s">
        <v>82</v>
      </c>
      <c r="AV375" s="14" t="s">
        <v>82</v>
      </c>
      <c r="AW375" s="14" t="s">
        <v>33</v>
      </c>
      <c r="AX375" s="14" t="s">
        <v>80</v>
      </c>
      <c r="AY375" s="245" t="s">
        <v>128</v>
      </c>
    </row>
    <row r="376" s="2" customFormat="1" ht="24.15" customHeight="1">
      <c r="A376" s="40"/>
      <c r="B376" s="41"/>
      <c r="C376" s="206" t="s">
        <v>622</v>
      </c>
      <c r="D376" s="206" t="s">
        <v>130</v>
      </c>
      <c r="E376" s="207" t="s">
        <v>623</v>
      </c>
      <c r="F376" s="208" t="s">
        <v>624</v>
      </c>
      <c r="G376" s="209" t="s">
        <v>233</v>
      </c>
      <c r="H376" s="210">
        <v>7.5</v>
      </c>
      <c r="I376" s="211"/>
      <c r="J376" s="212">
        <f>ROUND(I376*H376,2)</f>
        <v>0</v>
      </c>
      <c r="K376" s="208" t="s">
        <v>134</v>
      </c>
      <c r="L376" s="46"/>
      <c r="M376" s="213" t="s">
        <v>19</v>
      </c>
      <c r="N376" s="214" t="s">
        <v>43</v>
      </c>
      <c r="O376" s="86"/>
      <c r="P376" s="215">
        <f>O376*H376</f>
        <v>0</v>
      </c>
      <c r="Q376" s="215">
        <v>0</v>
      </c>
      <c r="R376" s="215">
        <f>Q376*H376</f>
        <v>0</v>
      </c>
      <c r="S376" s="215">
        <v>1</v>
      </c>
      <c r="T376" s="216">
        <f>S376*H376</f>
        <v>7.5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7" t="s">
        <v>135</v>
      </c>
      <c r="AT376" s="217" t="s">
        <v>130</v>
      </c>
      <c r="AU376" s="217" t="s">
        <v>82</v>
      </c>
      <c r="AY376" s="19" t="s">
        <v>128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9" t="s">
        <v>80</v>
      </c>
      <c r="BK376" s="218">
        <f>ROUND(I376*H376,2)</f>
        <v>0</v>
      </c>
      <c r="BL376" s="19" t="s">
        <v>135</v>
      </c>
      <c r="BM376" s="217" t="s">
        <v>625</v>
      </c>
    </row>
    <row r="377" s="2" customFormat="1">
      <c r="A377" s="40"/>
      <c r="B377" s="41"/>
      <c r="C377" s="42"/>
      <c r="D377" s="219" t="s">
        <v>137</v>
      </c>
      <c r="E377" s="42"/>
      <c r="F377" s="220" t="s">
        <v>626</v>
      </c>
      <c r="G377" s="42"/>
      <c r="H377" s="42"/>
      <c r="I377" s="221"/>
      <c r="J377" s="42"/>
      <c r="K377" s="42"/>
      <c r="L377" s="46"/>
      <c r="M377" s="222"/>
      <c r="N377" s="223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137</v>
      </c>
      <c r="AU377" s="19" t="s">
        <v>82</v>
      </c>
    </row>
    <row r="378" s="13" customFormat="1">
      <c r="A378" s="13"/>
      <c r="B378" s="224"/>
      <c r="C378" s="225"/>
      <c r="D378" s="226" t="s">
        <v>143</v>
      </c>
      <c r="E378" s="227" t="s">
        <v>19</v>
      </c>
      <c r="F378" s="228" t="s">
        <v>620</v>
      </c>
      <c r="G378" s="225"/>
      <c r="H378" s="227" t="s">
        <v>19</v>
      </c>
      <c r="I378" s="229"/>
      <c r="J378" s="225"/>
      <c r="K378" s="225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143</v>
      </c>
      <c r="AU378" s="234" t="s">
        <v>82</v>
      </c>
      <c r="AV378" s="13" t="s">
        <v>80</v>
      </c>
      <c r="AW378" s="13" t="s">
        <v>33</v>
      </c>
      <c r="AX378" s="13" t="s">
        <v>72</v>
      </c>
      <c r="AY378" s="234" t="s">
        <v>128</v>
      </c>
    </row>
    <row r="379" s="14" customFormat="1">
      <c r="A379" s="14"/>
      <c r="B379" s="235"/>
      <c r="C379" s="236"/>
      <c r="D379" s="226" t="s">
        <v>143</v>
      </c>
      <c r="E379" s="237" t="s">
        <v>19</v>
      </c>
      <c r="F379" s="238" t="s">
        <v>627</v>
      </c>
      <c r="G379" s="236"/>
      <c r="H379" s="239">
        <v>7.5</v>
      </c>
      <c r="I379" s="240"/>
      <c r="J379" s="236"/>
      <c r="K379" s="236"/>
      <c r="L379" s="241"/>
      <c r="M379" s="242"/>
      <c r="N379" s="243"/>
      <c r="O379" s="243"/>
      <c r="P379" s="243"/>
      <c r="Q379" s="243"/>
      <c r="R379" s="243"/>
      <c r="S379" s="243"/>
      <c r="T379" s="24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5" t="s">
        <v>143</v>
      </c>
      <c r="AU379" s="245" t="s">
        <v>82</v>
      </c>
      <c r="AV379" s="14" t="s">
        <v>82</v>
      </c>
      <c r="AW379" s="14" t="s">
        <v>33</v>
      </c>
      <c r="AX379" s="14" t="s">
        <v>80</v>
      </c>
      <c r="AY379" s="245" t="s">
        <v>128</v>
      </c>
    </row>
    <row r="380" s="2" customFormat="1" ht="16.5" customHeight="1">
      <c r="A380" s="40"/>
      <c r="B380" s="41"/>
      <c r="C380" s="206" t="s">
        <v>628</v>
      </c>
      <c r="D380" s="206" t="s">
        <v>130</v>
      </c>
      <c r="E380" s="207" t="s">
        <v>629</v>
      </c>
      <c r="F380" s="208" t="s">
        <v>630</v>
      </c>
      <c r="G380" s="209" t="s">
        <v>222</v>
      </c>
      <c r="H380" s="210">
        <v>50</v>
      </c>
      <c r="I380" s="211"/>
      <c r="J380" s="212">
        <f>ROUND(I380*H380,2)</f>
        <v>0</v>
      </c>
      <c r="K380" s="208" t="s">
        <v>134</v>
      </c>
      <c r="L380" s="46"/>
      <c r="M380" s="213" t="s">
        <v>19</v>
      </c>
      <c r="N380" s="214" t="s">
        <v>43</v>
      </c>
      <c r="O380" s="86"/>
      <c r="P380" s="215">
        <f>O380*H380</f>
        <v>0</v>
      </c>
      <c r="Q380" s="215">
        <v>0</v>
      </c>
      <c r="R380" s="215">
        <f>Q380*H380</f>
        <v>0</v>
      </c>
      <c r="S380" s="215">
        <v>0.00248</v>
      </c>
      <c r="T380" s="216">
        <f>S380*H380</f>
        <v>0.124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135</v>
      </c>
      <c r="AT380" s="217" t="s">
        <v>130</v>
      </c>
      <c r="AU380" s="217" t="s">
        <v>82</v>
      </c>
      <c r="AY380" s="19" t="s">
        <v>128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80</v>
      </c>
      <c r="BK380" s="218">
        <f>ROUND(I380*H380,2)</f>
        <v>0</v>
      </c>
      <c r="BL380" s="19" t="s">
        <v>135</v>
      </c>
      <c r="BM380" s="217" t="s">
        <v>631</v>
      </c>
    </row>
    <row r="381" s="2" customFormat="1">
      <c r="A381" s="40"/>
      <c r="B381" s="41"/>
      <c r="C381" s="42"/>
      <c r="D381" s="219" t="s">
        <v>137</v>
      </c>
      <c r="E381" s="42"/>
      <c r="F381" s="220" t="s">
        <v>632</v>
      </c>
      <c r="G381" s="42"/>
      <c r="H381" s="42"/>
      <c r="I381" s="221"/>
      <c r="J381" s="42"/>
      <c r="K381" s="42"/>
      <c r="L381" s="46"/>
      <c r="M381" s="222"/>
      <c r="N381" s="223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137</v>
      </c>
      <c r="AU381" s="19" t="s">
        <v>82</v>
      </c>
    </row>
    <row r="382" s="2" customFormat="1" ht="16.5" customHeight="1">
      <c r="A382" s="40"/>
      <c r="B382" s="41"/>
      <c r="C382" s="206" t="s">
        <v>633</v>
      </c>
      <c r="D382" s="206" t="s">
        <v>130</v>
      </c>
      <c r="E382" s="207" t="s">
        <v>634</v>
      </c>
      <c r="F382" s="208" t="s">
        <v>635</v>
      </c>
      <c r="G382" s="209" t="s">
        <v>636</v>
      </c>
      <c r="H382" s="210">
        <v>1</v>
      </c>
      <c r="I382" s="211"/>
      <c r="J382" s="212">
        <f>ROUND(I382*H382,2)</f>
        <v>0</v>
      </c>
      <c r="K382" s="208" t="s">
        <v>19</v>
      </c>
      <c r="L382" s="46"/>
      <c r="M382" s="213" t="s">
        <v>19</v>
      </c>
      <c r="N382" s="214" t="s">
        <v>43</v>
      </c>
      <c r="O382" s="86"/>
      <c r="P382" s="215">
        <f>O382*H382</f>
        <v>0</v>
      </c>
      <c r="Q382" s="215">
        <v>0</v>
      </c>
      <c r="R382" s="215">
        <f>Q382*H382</f>
        <v>0</v>
      </c>
      <c r="S382" s="215">
        <v>0</v>
      </c>
      <c r="T382" s="216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7" t="s">
        <v>135</v>
      </c>
      <c r="AT382" s="217" t="s">
        <v>130</v>
      </c>
      <c r="AU382" s="217" t="s">
        <v>82</v>
      </c>
      <c r="AY382" s="19" t="s">
        <v>128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9" t="s">
        <v>80</v>
      </c>
      <c r="BK382" s="218">
        <f>ROUND(I382*H382,2)</f>
        <v>0</v>
      </c>
      <c r="BL382" s="19" t="s">
        <v>135</v>
      </c>
      <c r="BM382" s="217" t="s">
        <v>637</v>
      </c>
    </row>
    <row r="383" s="2" customFormat="1" ht="33" customHeight="1">
      <c r="A383" s="40"/>
      <c r="B383" s="41"/>
      <c r="C383" s="206" t="s">
        <v>638</v>
      </c>
      <c r="D383" s="206" t="s">
        <v>130</v>
      </c>
      <c r="E383" s="207" t="s">
        <v>639</v>
      </c>
      <c r="F383" s="208" t="s">
        <v>640</v>
      </c>
      <c r="G383" s="209" t="s">
        <v>133</v>
      </c>
      <c r="H383" s="210">
        <v>1</v>
      </c>
      <c r="I383" s="211"/>
      <c r="J383" s="212">
        <f>ROUND(I383*H383,2)</f>
        <v>0</v>
      </c>
      <c r="K383" s="208" t="s">
        <v>134</v>
      </c>
      <c r="L383" s="46"/>
      <c r="M383" s="213" t="s">
        <v>19</v>
      </c>
      <c r="N383" s="214" t="s">
        <v>43</v>
      </c>
      <c r="O383" s="86"/>
      <c r="P383" s="215">
        <f>O383*H383</f>
        <v>0</v>
      </c>
      <c r="Q383" s="215">
        <v>0</v>
      </c>
      <c r="R383" s="215">
        <f>Q383*H383</f>
        <v>0</v>
      </c>
      <c r="S383" s="215">
        <v>0.082000000000000003</v>
      </c>
      <c r="T383" s="216">
        <f>S383*H383</f>
        <v>0.082000000000000003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7" t="s">
        <v>135</v>
      </c>
      <c r="AT383" s="217" t="s">
        <v>130</v>
      </c>
      <c r="AU383" s="217" t="s">
        <v>82</v>
      </c>
      <c r="AY383" s="19" t="s">
        <v>128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9" t="s">
        <v>80</v>
      </c>
      <c r="BK383" s="218">
        <f>ROUND(I383*H383,2)</f>
        <v>0</v>
      </c>
      <c r="BL383" s="19" t="s">
        <v>135</v>
      </c>
      <c r="BM383" s="217" t="s">
        <v>641</v>
      </c>
    </row>
    <row r="384" s="2" customFormat="1">
      <c r="A384" s="40"/>
      <c r="B384" s="41"/>
      <c r="C384" s="42"/>
      <c r="D384" s="219" t="s">
        <v>137</v>
      </c>
      <c r="E384" s="42"/>
      <c r="F384" s="220" t="s">
        <v>642</v>
      </c>
      <c r="G384" s="42"/>
      <c r="H384" s="42"/>
      <c r="I384" s="221"/>
      <c r="J384" s="42"/>
      <c r="K384" s="42"/>
      <c r="L384" s="46"/>
      <c r="M384" s="222"/>
      <c r="N384" s="223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137</v>
      </c>
      <c r="AU384" s="19" t="s">
        <v>82</v>
      </c>
    </row>
    <row r="385" s="2" customFormat="1" ht="21.75" customHeight="1">
      <c r="A385" s="40"/>
      <c r="B385" s="41"/>
      <c r="C385" s="206" t="s">
        <v>643</v>
      </c>
      <c r="D385" s="206" t="s">
        <v>130</v>
      </c>
      <c r="E385" s="207" t="s">
        <v>644</v>
      </c>
      <c r="F385" s="208" t="s">
        <v>645</v>
      </c>
      <c r="G385" s="209" t="s">
        <v>133</v>
      </c>
      <c r="H385" s="210">
        <v>22</v>
      </c>
      <c r="I385" s="211"/>
      <c r="J385" s="212">
        <f>ROUND(I385*H385,2)</f>
        <v>0</v>
      </c>
      <c r="K385" s="208" t="s">
        <v>134</v>
      </c>
      <c r="L385" s="46"/>
      <c r="M385" s="213" t="s">
        <v>19</v>
      </c>
      <c r="N385" s="214" t="s">
        <v>43</v>
      </c>
      <c r="O385" s="86"/>
      <c r="P385" s="215">
        <f>O385*H385</f>
        <v>0</v>
      </c>
      <c r="Q385" s="215">
        <v>0</v>
      </c>
      <c r="R385" s="215">
        <f>Q385*H385</f>
        <v>0</v>
      </c>
      <c r="S385" s="215">
        <v>0.16500000000000001</v>
      </c>
      <c r="T385" s="216">
        <f>S385*H385</f>
        <v>3.6300000000000003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7" t="s">
        <v>135</v>
      </c>
      <c r="AT385" s="217" t="s">
        <v>130</v>
      </c>
      <c r="AU385" s="217" t="s">
        <v>82</v>
      </c>
      <c r="AY385" s="19" t="s">
        <v>128</v>
      </c>
      <c r="BE385" s="218">
        <f>IF(N385="základní",J385,0)</f>
        <v>0</v>
      </c>
      <c r="BF385" s="218">
        <f>IF(N385="snížená",J385,0)</f>
        <v>0</v>
      </c>
      <c r="BG385" s="218">
        <f>IF(N385="zákl. přenesená",J385,0)</f>
        <v>0</v>
      </c>
      <c r="BH385" s="218">
        <f>IF(N385="sníž. přenesená",J385,0)</f>
        <v>0</v>
      </c>
      <c r="BI385" s="218">
        <f>IF(N385="nulová",J385,0)</f>
        <v>0</v>
      </c>
      <c r="BJ385" s="19" t="s">
        <v>80</v>
      </c>
      <c r="BK385" s="218">
        <f>ROUND(I385*H385,2)</f>
        <v>0</v>
      </c>
      <c r="BL385" s="19" t="s">
        <v>135</v>
      </c>
      <c r="BM385" s="217" t="s">
        <v>646</v>
      </c>
    </row>
    <row r="386" s="2" customFormat="1">
      <c r="A386" s="40"/>
      <c r="B386" s="41"/>
      <c r="C386" s="42"/>
      <c r="D386" s="219" t="s">
        <v>137</v>
      </c>
      <c r="E386" s="42"/>
      <c r="F386" s="220" t="s">
        <v>647</v>
      </c>
      <c r="G386" s="42"/>
      <c r="H386" s="42"/>
      <c r="I386" s="221"/>
      <c r="J386" s="42"/>
      <c r="K386" s="42"/>
      <c r="L386" s="46"/>
      <c r="M386" s="222"/>
      <c r="N386" s="223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137</v>
      </c>
      <c r="AU386" s="19" t="s">
        <v>82</v>
      </c>
    </row>
    <row r="387" s="2" customFormat="1" ht="16.5" customHeight="1">
      <c r="A387" s="40"/>
      <c r="B387" s="41"/>
      <c r="C387" s="206" t="s">
        <v>648</v>
      </c>
      <c r="D387" s="206" t="s">
        <v>130</v>
      </c>
      <c r="E387" s="207" t="s">
        <v>649</v>
      </c>
      <c r="F387" s="208" t="s">
        <v>650</v>
      </c>
      <c r="G387" s="209" t="s">
        <v>222</v>
      </c>
      <c r="H387" s="210">
        <v>7</v>
      </c>
      <c r="I387" s="211"/>
      <c r="J387" s="212">
        <f>ROUND(I387*H387,2)</f>
        <v>0</v>
      </c>
      <c r="K387" s="208" t="s">
        <v>19</v>
      </c>
      <c r="L387" s="46"/>
      <c r="M387" s="213" t="s">
        <v>19</v>
      </c>
      <c r="N387" s="214" t="s">
        <v>43</v>
      </c>
      <c r="O387" s="86"/>
      <c r="P387" s="215">
        <f>O387*H387</f>
        <v>0</v>
      </c>
      <c r="Q387" s="215">
        <v>0</v>
      </c>
      <c r="R387" s="215">
        <f>Q387*H387</f>
        <v>0</v>
      </c>
      <c r="S387" s="215">
        <v>0</v>
      </c>
      <c r="T387" s="216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7" t="s">
        <v>135</v>
      </c>
      <c r="AT387" s="217" t="s">
        <v>130</v>
      </c>
      <c r="AU387" s="217" t="s">
        <v>82</v>
      </c>
      <c r="AY387" s="19" t="s">
        <v>128</v>
      </c>
      <c r="BE387" s="218">
        <f>IF(N387="základní",J387,0)</f>
        <v>0</v>
      </c>
      <c r="BF387" s="218">
        <f>IF(N387="snížená",J387,0)</f>
        <v>0</v>
      </c>
      <c r="BG387" s="218">
        <f>IF(N387="zákl. přenesená",J387,0)</f>
        <v>0</v>
      </c>
      <c r="BH387" s="218">
        <f>IF(N387="sníž. přenesená",J387,0)</f>
        <v>0</v>
      </c>
      <c r="BI387" s="218">
        <f>IF(N387="nulová",J387,0)</f>
        <v>0</v>
      </c>
      <c r="BJ387" s="19" t="s">
        <v>80</v>
      </c>
      <c r="BK387" s="218">
        <f>ROUND(I387*H387,2)</f>
        <v>0</v>
      </c>
      <c r="BL387" s="19" t="s">
        <v>135</v>
      </c>
      <c r="BM387" s="217" t="s">
        <v>651</v>
      </c>
    </row>
    <row r="388" s="2" customFormat="1" ht="21.75" customHeight="1">
      <c r="A388" s="40"/>
      <c r="B388" s="41"/>
      <c r="C388" s="206" t="s">
        <v>570</v>
      </c>
      <c r="D388" s="206" t="s">
        <v>130</v>
      </c>
      <c r="E388" s="207" t="s">
        <v>652</v>
      </c>
      <c r="F388" s="208" t="s">
        <v>653</v>
      </c>
      <c r="G388" s="209" t="s">
        <v>222</v>
      </c>
      <c r="H388" s="210">
        <v>41</v>
      </c>
      <c r="I388" s="211"/>
      <c r="J388" s="212">
        <f>ROUND(I388*H388,2)</f>
        <v>0</v>
      </c>
      <c r="K388" s="208" t="s">
        <v>19</v>
      </c>
      <c r="L388" s="46"/>
      <c r="M388" s="213" t="s">
        <v>19</v>
      </c>
      <c r="N388" s="214" t="s">
        <v>43</v>
      </c>
      <c r="O388" s="86"/>
      <c r="P388" s="215">
        <f>O388*H388</f>
        <v>0</v>
      </c>
      <c r="Q388" s="215">
        <v>0</v>
      </c>
      <c r="R388" s="215">
        <f>Q388*H388</f>
        <v>0</v>
      </c>
      <c r="S388" s="215">
        <v>0</v>
      </c>
      <c r="T388" s="216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7" t="s">
        <v>135</v>
      </c>
      <c r="AT388" s="217" t="s">
        <v>130</v>
      </c>
      <c r="AU388" s="217" t="s">
        <v>82</v>
      </c>
      <c r="AY388" s="19" t="s">
        <v>128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9" t="s">
        <v>80</v>
      </c>
      <c r="BK388" s="218">
        <f>ROUND(I388*H388,2)</f>
        <v>0</v>
      </c>
      <c r="BL388" s="19" t="s">
        <v>135</v>
      </c>
      <c r="BM388" s="217" t="s">
        <v>654</v>
      </c>
    </row>
    <row r="389" s="12" customFormat="1" ht="22.8" customHeight="1">
      <c r="A389" s="12"/>
      <c r="B389" s="190"/>
      <c r="C389" s="191"/>
      <c r="D389" s="192" t="s">
        <v>71</v>
      </c>
      <c r="E389" s="204" t="s">
        <v>655</v>
      </c>
      <c r="F389" s="204" t="s">
        <v>656</v>
      </c>
      <c r="G389" s="191"/>
      <c r="H389" s="191"/>
      <c r="I389" s="194"/>
      <c r="J389" s="205">
        <f>BK389</f>
        <v>0</v>
      </c>
      <c r="K389" s="191"/>
      <c r="L389" s="196"/>
      <c r="M389" s="197"/>
      <c r="N389" s="198"/>
      <c r="O389" s="198"/>
      <c r="P389" s="199">
        <f>SUM(P390:P424)</f>
        <v>0</v>
      </c>
      <c r="Q389" s="198"/>
      <c r="R389" s="199">
        <f>SUM(R390:R424)</f>
        <v>0</v>
      </c>
      <c r="S389" s="198"/>
      <c r="T389" s="200">
        <f>SUM(T390:T424)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1" t="s">
        <v>80</v>
      </c>
      <c r="AT389" s="202" t="s">
        <v>71</v>
      </c>
      <c r="AU389" s="202" t="s">
        <v>80</v>
      </c>
      <c r="AY389" s="201" t="s">
        <v>128</v>
      </c>
      <c r="BK389" s="203">
        <f>SUM(BK390:BK424)</f>
        <v>0</v>
      </c>
    </row>
    <row r="390" s="2" customFormat="1" ht="24.15" customHeight="1">
      <c r="A390" s="40"/>
      <c r="B390" s="41"/>
      <c r="C390" s="206" t="s">
        <v>657</v>
      </c>
      <c r="D390" s="206" t="s">
        <v>130</v>
      </c>
      <c r="E390" s="207" t="s">
        <v>658</v>
      </c>
      <c r="F390" s="208" t="s">
        <v>659</v>
      </c>
      <c r="G390" s="209" t="s">
        <v>293</v>
      </c>
      <c r="H390" s="210">
        <v>1131.3420000000001</v>
      </c>
      <c r="I390" s="211"/>
      <c r="J390" s="212">
        <f>ROUND(I390*H390,2)</f>
        <v>0</v>
      </c>
      <c r="K390" s="208" t="s">
        <v>134</v>
      </c>
      <c r="L390" s="46"/>
      <c r="M390" s="213" t="s">
        <v>19</v>
      </c>
      <c r="N390" s="214" t="s">
        <v>43</v>
      </c>
      <c r="O390" s="86"/>
      <c r="P390" s="215">
        <f>O390*H390</f>
        <v>0</v>
      </c>
      <c r="Q390" s="215">
        <v>0</v>
      </c>
      <c r="R390" s="215">
        <f>Q390*H390</f>
        <v>0</v>
      </c>
      <c r="S390" s="215">
        <v>0</v>
      </c>
      <c r="T390" s="216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7" t="s">
        <v>135</v>
      </c>
      <c r="AT390" s="217" t="s">
        <v>130</v>
      </c>
      <c r="AU390" s="217" t="s">
        <v>82</v>
      </c>
      <c r="AY390" s="19" t="s">
        <v>128</v>
      </c>
      <c r="BE390" s="218">
        <f>IF(N390="základní",J390,0)</f>
        <v>0</v>
      </c>
      <c r="BF390" s="218">
        <f>IF(N390="snížená",J390,0)</f>
        <v>0</v>
      </c>
      <c r="BG390" s="218">
        <f>IF(N390="zákl. přenesená",J390,0)</f>
        <v>0</v>
      </c>
      <c r="BH390" s="218">
        <f>IF(N390="sníž. přenesená",J390,0)</f>
        <v>0</v>
      </c>
      <c r="BI390" s="218">
        <f>IF(N390="nulová",J390,0)</f>
        <v>0</v>
      </c>
      <c r="BJ390" s="19" t="s">
        <v>80</v>
      </c>
      <c r="BK390" s="218">
        <f>ROUND(I390*H390,2)</f>
        <v>0</v>
      </c>
      <c r="BL390" s="19" t="s">
        <v>135</v>
      </c>
      <c r="BM390" s="217" t="s">
        <v>660</v>
      </c>
    </row>
    <row r="391" s="2" customFormat="1">
      <c r="A391" s="40"/>
      <c r="B391" s="41"/>
      <c r="C391" s="42"/>
      <c r="D391" s="219" t="s">
        <v>137</v>
      </c>
      <c r="E391" s="42"/>
      <c r="F391" s="220" t="s">
        <v>661</v>
      </c>
      <c r="G391" s="42"/>
      <c r="H391" s="42"/>
      <c r="I391" s="221"/>
      <c r="J391" s="42"/>
      <c r="K391" s="42"/>
      <c r="L391" s="46"/>
      <c r="M391" s="222"/>
      <c r="N391" s="223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137</v>
      </c>
      <c r="AU391" s="19" t="s">
        <v>82</v>
      </c>
    </row>
    <row r="392" s="2" customFormat="1" ht="24.15" customHeight="1">
      <c r="A392" s="40"/>
      <c r="B392" s="41"/>
      <c r="C392" s="206" t="s">
        <v>662</v>
      </c>
      <c r="D392" s="206" t="s">
        <v>130</v>
      </c>
      <c r="E392" s="207" t="s">
        <v>663</v>
      </c>
      <c r="F392" s="208" t="s">
        <v>664</v>
      </c>
      <c r="G392" s="209" t="s">
        <v>293</v>
      </c>
      <c r="H392" s="210">
        <v>27152.207999999999</v>
      </c>
      <c r="I392" s="211"/>
      <c r="J392" s="212">
        <f>ROUND(I392*H392,2)</f>
        <v>0</v>
      </c>
      <c r="K392" s="208" t="s">
        <v>134</v>
      </c>
      <c r="L392" s="46"/>
      <c r="M392" s="213" t="s">
        <v>19</v>
      </c>
      <c r="N392" s="214" t="s">
        <v>43</v>
      </c>
      <c r="O392" s="86"/>
      <c r="P392" s="215">
        <f>O392*H392</f>
        <v>0</v>
      </c>
      <c r="Q392" s="215">
        <v>0</v>
      </c>
      <c r="R392" s="215">
        <f>Q392*H392</f>
        <v>0</v>
      </c>
      <c r="S392" s="215">
        <v>0</v>
      </c>
      <c r="T392" s="216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7" t="s">
        <v>135</v>
      </c>
      <c r="AT392" s="217" t="s">
        <v>130</v>
      </c>
      <c r="AU392" s="217" t="s">
        <v>82</v>
      </c>
      <c r="AY392" s="19" t="s">
        <v>128</v>
      </c>
      <c r="BE392" s="218">
        <f>IF(N392="základní",J392,0)</f>
        <v>0</v>
      </c>
      <c r="BF392" s="218">
        <f>IF(N392="snížená",J392,0)</f>
        <v>0</v>
      </c>
      <c r="BG392" s="218">
        <f>IF(N392="zákl. přenesená",J392,0)</f>
        <v>0</v>
      </c>
      <c r="BH392" s="218">
        <f>IF(N392="sníž. přenesená",J392,0)</f>
        <v>0</v>
      </c>
      <c r="BI392" s="218">
        <f>IF(N392="nulová",J392,0)</f>
        <v>0</v>
      </c>
      <c r="BJ392" s="19" t="s">
        <v>80</v>
      </c>
      <c r="BK392" s="218">
        <f>ROUND(I392*H392,2)</f>
        <v>0</v>
      </c>
      <c r="BL392" s="19" t="s">
        <v>135</v>
      </c>
      <c r="BM392" s="217" t="s">
        <v>665</v>
      </c>
    </row>
    <row r="393" s="2" customFormat="1">
      <c r="A393" s="40"/>
      <c r="B393" s="41"/>
      <c r="C393" s="42"/>
      <c r="D393" s="219" t="s">
        <v>137</v>
      </c>
      <c r="E393" s="42"/>
      <c r="F393" s="220" t="s">
        <v>666</v>
      </c>
      <c r="G393" s="42"/>
      <c r="H393" s="42"/>
      <c r="I393" s="221"/>
      <c r="J393" s="42"/>
      <c r="K393" s="42"/>
      <c r="L393" s="46"/>
      <c r="M393" s="222"/>
      <c r="N393" s="223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137</v>
      </c>
      <c r="AU393" s="19" t="s">
        <v>82</v>
      </c>
    </row>
    <row r="394" s="14" customFormat="1">
      <c r="A394" s="14"/>
      <c r="B394" s="235"/>
      <c r="C394" s="236"/>
      <c r="D394" s="226" t="s">
        <v>143</v>
      </c>
      <c r="E394" s="237" t="s">
        <v>19</v>
      </c>
      <c r="F394" s="238" t="s">
        <v>667</v>
      </c>
      <c r="G394" s="236"/>
      <c r="H394" s="239">
        <v>27152.207999999999</v>
      </c>
      <c r="I394" s="240"/>
      <c r="J394" s="236"/>
      <c r="K394" s="236"/>
      <c r="L394" s="241"/>
      <c r="M394" s="242"/>
      <c r="N394" s="243"/>
      <c r="O394" s="243"/>
      <c r="P394" s="243"/>
      <c r="Q394" s="243"/>
      <c r="R394" s="243"/>
      <c r="S394" s="243"/>
      <c r="T394" s="24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5" t="s">
        <v>143</v>
      </c>
      <c r="AU394" s="245" t="s">
        <v>82</v>
      </c>
      <c r="AV394" s="14" t="s">
        <v>82</v>
      </c>
      <c r="AW394" s="14" t="s">
        <v>33</v>
      </c>
      <c r="AX394" s="14" t="s">
        <v>80</v>
      </c>
      <c r="AY394" s="245" t="s">
        <v>128</v>
      </c>
    </row>
    <row r="395" s="2" customFormat="1" ht="16.5" customHeight="1">
      <c r="A395" s="40"/>
      <c r="B395" s="41"/>
      <c r="C395" s="206" t="s">
        <v>668</v>
      </c>
      <c r="D395" s="206" t="s">
        <v>130</v>
      </c>
      <c r="E395" s="207" t="s">
        <v>669</v>
      </c>
      <c r="F395" s="208" t="s">
        <v>670</v>
      </c>
      <c r="G395" s="209" t="s">
        <v>293</v>
      </c>
      <c r="H395" s="210">
        <v>1131.3420000000001</v>
      </c>
      <c r="I395" s="211"/>
      <c r="J395" s="212">
        <f>ROUND(I395*H395,2)</f>
        <v>0</v>
      </c>
      <c r="K395" s="208" t="s">
        <v>134</v>
      </c>
      <c r="L395" s="46"/>
      <c r="M395" s="213" t="s">
        <v>19</v>
      </c>
      <c r="N395" s="214" t="s">
        <v>43</v>
      </c>
      <c r="O395" s="86"/>
      <c r="P395" s="215">
        <f>O395*H395</f>
        <v>0</v>
      </c>
      <c r="Q395" s="215">
        <v>0</v>
      </c>
      <c r="R395" s="215">
        <f>Q395*H395</f>
        <v>0</v>
      </c>
      <c r="S395" s="215">
        <v>0</v>
      </c>
      <c r="T395" s="216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7" t="s">
        <v>135</v>
      </c>
      <c r="AT395" s="217" t="s">
        <v>130</v>
      </c>
      <c r="AU395" s="217" t="s">
        <v>82</v>
      </c>
      <c r="AY395" s="19" t="s">
        <v>128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9" t="s">
        <v>80</v>
      </c>
      <c r="BK395" s="218">
        <f>ROUND(I395*H395,2)</f>
        <v>0</v>
      </c>
      <c r="BL395" s="19" t="s">
        <v>135</v>
      </c>
      <c r="BM395" s="217" t="s">
        <v>671</v>
      </c>
    </row>
    <row r="396" s="2" customFormat="1">
      <c r="A396" s="40"/>
      <c r="B396" s="41"/>
      <c r="C396" s="42"/>
      <c r="D396" s="219" t="s">
        <v>137</v>
      </c>
      <c r="E396" s="42"/>
      <c r="F396" s="220" t="s">
        <v>672</v>
      </c>
      <c r="G396" s="42"/>
      <c r="H396" s="42"/>
      <c r="I396" s="221"/>
      <c r="J396" s="42"/>
      <c r="K396" s="42"/>
      <c r="L396" s="46"/>
      <c r="M396" s="222"/>
      <c r="N396" s="223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137</v>
      </c>
      <c r="AU396" s="19" t="s">
        <v>82</v>
      </c>
    </row>
    <row r="397" s="2" customFormat="1" ht="24.15" customHeight="1">
      <c r="A397" s="40"/>
      <c r="B397" s="41"/>
      <c r="C397" s="206" t="s">
        <v>673</v>
      </c>
      <c r="D397" s="206" t="s">
        <v>130</v>
      </c>
      <c r="E397" s="207" t="s">
        <v>674</v>
      </c>
      <c r="F397" s="208" t="s">
        <v>675</v>
      </c>
      <c r="G397" s="209" t="s">
        <v>293</v>
      </c>
      <c r="H397" s="210">
        <v>272.89400000000001</v>
      </c>
      <c r="I397" s="211"/>
      <c r="J397" s="212">
        <f>ROUND(I397*H397,2)</f>
        <v>0</v>
      </c>
      <c r="K397" s="208" t="s">
        <v>134</v>
      </c>
      <c r="L397" s="46"/>
      <c r="M397" s="213" t="s">
        <v>19</v>
      </c>
      <c r="N397" s="214" t="s">
        <v>43</v>
      </c>
      <c r="O397" s="86"/>
      <c r="P397" s="215">
        <f>O397*H397</f>
        <v>0</v>
      </c>
      <c r="Q397" s="215">
        <v>0</v>
      </c>
      <c r="R397" s="215">
        <f>Q397*H397</f>
        <v>0</v>
      </c>
      <c r="S397" s="215">
        <v>0</v>
      </c>
      <c r="T397" s="216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7" t="s">
        <v>135</v>
      </c>
      <c r="AT397" s="217" t="s">
        <v>130</v>
      </c>
      <c r="AU397" s="217" t="s">
        <v>82</v>
      </c>
      <c r="AY397" s="19" t="s">
        <v>128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9" t="s">
        <v>80</v>
      </c>
      <c r="BK397" s="218">
        <f>ROUND(I397*H397,2)</f>
        <v>0</v>
      </c>
      <c r="BL397" s="19" t="s">
        <v>135</v>
      </c>
      <c r="BM397" s="217" t="s">
        <v>676</v>
      </c>
    </row>
    <row r="398" s="2" customFormat="1">
      <c r="A398" s="40"/>
      <c r="B398" s="41"/>
      <c r="C398" s="42"/>
      <c r="D398" s="219" t="s">
        <v>137</v>
      </c>
      <c r="E398" s="42"/>
      <c r="F398" s="220" t="s">
        <v>677</v>
      </c>
      <c r="G398" s="42"/>
      <c r="H398" s="42"/>
      <c r="I398" s="221"/>
      <c r="J398" s="42"/>
      <c r="K398" s="42"/>
      <c r="L398" s="46"/>
      <c r="M398" s="222"/>
      <c r="N398" s="223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137</v>
      </c>
      <c r="AU398" s="19" t="s">
        <v>82</v>
      </c>
    </row>
    <row r="399" s="14" customFormat="1">
      <c r="A399" s="14"/>
      <c r="B399" s="235"/>
      <c r="C399" s="236"/>
      <c r="D399" s="226" t="s">
        <v>143</v>
      </c>
      <c r="E399" s="237" t="s">
        <v>19</v>
      </c>
      <c r="F399" s="238" t="s">
        <v>678</v>
      </c>
      <c r="G399" s="236"/>
      <c r="H399" s="239">
        <v>43.68</v>
      </c>
      <c r="I399" s="240"/>
      <c r="J399" s="236"/>
      <c r="K399" s="236"/>
      <c r="L399" s="241"/>
      <c r="M399" s="242"/>
      <c r="N399" s="243"/>
      <c r="O399" s="243"/>
      <c r="P399" s="243"/>
      <c r="Q399" s="243"/>
      <c r="R399" s="243"/>
      <c r="S399" s="243"/>
      <c r="T399" s="24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5" t="s">
        <v>143</v>
      </c>
      <c r="AU399" s="245" t="s">
        <v>82</v>
      </c>
      <c r="AV399" s="14" t="s">
        <v>82</v>
      </c>
      <c r="AW399" s="14" t="s">
        <v>33</v>
      </c>
      <c r="AX399" s="14" t="s">
        <v>72</v>
      </c>
      <c r="AY399" s="245" t="s">
        <v>128</v>
      </c>
    </row>
    <row r="400" s="14" customFormat="1">
      <c r="A400" s="14"/>
      <c r="B400" s="235"/>
      <c r="C400" s="236"/>
      <c r="D400" s="226" t="s">
        <v>143</v>
      </c>
      <c r="E400" s="237" t="s">
        <v>19</v>
      </c>
      <c r="F400" s="238" t="s">
        <v>679</v>
      </c>
      <c r="G400" s="236"/>
      <c r="H400" s="239">
        <v>58.409999999999997</v>
      </c>
      <c r="I400" s="240"/>
      <c r="J400" s="236"/>
      <c r="K400" s="236"/>
      <c r="L400" s="241"/>
      <c r="M400" s="242"/>
      <c r="N400" s="243"/>
      <c r="O400" s="243"/>
      <c r="P400" s="243"/>
      <c r="Q400" s="243"/>
      <c r="R400" s="243"/>
      <c r="S400" s="243"/>
      <c r="T400" s="24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5" t="s">
        <v>143</v>
      </c>
      <c r="AU400" s="245" t="s">
        <v>82</v>
      </c>
      <c r="AV400" s="14" t="s">
        <v>82</v>
      </c>
      <c r="AW400" s="14" t="s">
        <v>33</v>
      </c>
      <c r="AX400" s="14" t="s">
        <v>72</v>
      </c>
      <c r="AY400" s="245" t="s">
        <v>128</v>
      </c>
    </row>
    <row r="401" s="14" customFormat="1">
      <c r="A401" s="14"/>
      <c r="B401" s="235"/>
      <c r="C401" s="236"/>
      <c r="D401" s="226" t="s">
        <v>143</v>
      </c>
      <c r="E401" s="237" t="s">
        <v>19</v>
      </c>
      <c r="F401" s="238" t="s">
        <v>680</v>
      </c>
      <c r="G401" s="236"/>
      <c r="H401" s="239">
        <v>86.087999999999994</v>
      </c>
      <c r="I401" s="240"/>
      <c r="J401" s="236"/>
      <c r="K401" s="236"/>
      <c r="L401" s="241"/>
      <c r="M401" s="242"/>
      <c r="N401" s="243"/>
      <c r="O401" s="243"/>
      <c r="P401" s="243"/>
      <c r="Q401" s="243"/>
      <c r="R401" s="243"/>
      <c r="S401" s="243"/>
      <c r="T401" s="24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5" t="s">
        <v>143</v>
      </c>
      <c r="AU401" s="245" t="s">
        <v>82</v>
      </c>
      <c r="AV401" s="14" t="s">
        <v>82</v>
      </c>
      <c r="AW401" s="14" t="s">
        <v>33</v>
      </c>
      <c r="AX401" s="14" t="s">
        <v>72</v>
      </c>
      <c r="AY401" s="245" t="s">
        <v>128</v>
      </c>
    </row>
    <row r="402" s="14" customFormat="1">
      <c r="A402" s="14"/>
      <c r="B402" s="235"/>
      <c r="C402" s="236"/>
      <c r="D402" s="226" t="s">
        <v>143</v>
      </c>
      <c r="E402" s="237" t="s">
        <v>19</v>
      </c>
      <c r="F402" s="238" t="s">
        <v>681</v>
      </c>
      <c r="G402" s="236"/>
      <c r="H402" s="239">
        <v>6.2999999999999998</v>
      </c>
      <c r="I402" s="240"/>
      <c r="J402" s="236"/>
      <c r="K402" s="236"/>
      <c r="L402" s="241"/>
      <c r="M402" s="242"/>
      <c r="N402" s="243"/>
      <c r="O402" s="243"/>
      <c r="P402" s="243"/>
      <c r="Q402" s="243"/>
      <c r="R402" s="243"/>
      <c r="S402" s="243"/>
      <c r="T402" s="24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5" t="s">
        <v>143</v>
      </c>
      <c r="AU402" s="245" t="s">
        <v>82</v>
      </c>
      <c r="AV402" s="14" t="s">
        <v>82</v>
      </c>
      <c r="AW402" s="14" t="s">
        <v>33</v>
      </c>
      <c r="AX402" s="14" t="s">
        <v>72</v>
      </c>
      <c r="AY402" s="245" t="s">
        <v>128</v>
      </c>
    </row>
    <row r="403" s="14" customFormat="1">
      <c r="A403" s="14"/>
      <c r="B403" s="235"/>
      <c r="C403" s="236"/>
      <c r="D403" s="226" t="s">
        <v>143</v>
      </c>
      <c r="E403" s="237" t="s">
        <v>19</v>
      </c>
      <c r="F403" s="238" t="s">
        <v>682</v>
      </c>
      <c r="G403" s="236"/>
      <c r="H403" s="239">
        <v>49.299999999999997</v>
      </c>
      <c r="I403" s="240"/>
      <c r="J403" s="236"/>
      <c r="K403" s="236"/>
      <c r="L403" s="241"/>
      <c r="M403" s="242"/>
      <c r="N403" s="243"/>
      <c r="O403" s="243"/>
      <c r="P403" s="243"/>
      <c r="Q403" s="243"/>
      <c r="R403" s="243"/>
      <c r="S403" s="243"/>
      <c r="T403" s="24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5" t="s">
        <v>143</v>
      </c>
      <c r="AU403" s="245" t="s">
        <v>82</v>
      </c>
      <c r="AV403" s="14" t="s">
        <v>82</v>
      </c>
      <c r="AW403" s="14" t="s">
        <v>33</v>
      </c>
      <c r="AX403" s="14" t="s">
        <v>72</v>
      </c>
      <c r="AY403" s="245" t="s">
        <v>128</v>
      </c>
    </row>
    <row r="404" s="14" customFormat="1">
      <c r="A404" s="14"/>
      <c r="B404" s="235"/>
      <c r="C404" s="236"/>
      <c r="D404" s="226" t="s">
        <v>143</v>
      </c>
      <c r="E404" s="237" t="s">
        <v>19</v>
      </c>
      <c r="F404" s="238" t="s">
        <v>683</v>
      </c>
      <c r="G404" s="236"/>
      <c r="H404" s="239">
        <v>17.280000000000001</v>
      </c>
      <c r="I404" s="240"/>
      <c r="J404" s="236"/>
      <c r="K404" s="236"/>
      <c r="L404" s="241"/>
      <c r="M404" s="242"/>
      <c r="N404" s="243"/>
      <c r="O404" s="243"/>
      <c r="P404" s="243"/>
      <c r="Q404" s="243"/>
      <c r="R404" s="243"/>
      <c r="S404" s="243"/>
      <c r="T404" s="24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5" t="s">
        <v>143</v>
      </c>
      <c r="AU404" s="245" t="s">
        <v>82</v>
      </c>
      <c r="AV404" s="14" t="s">
        <v>82</v>
      </c>
      <c r="AW404" s="14" t="s">
        <v>33</v>
      </c>
      <c r="AX404" s="14" t="s">
        <v>72</v>
      </c>
      <c r="AY404" s="245" t="s">
        <v>128</v>
      </c>
    </row>
    <row r="405" s="14" customFormat="1">
      <c r="A405" s="14"/>
      <c r="B405" s="235"/>
      <c r="C405" s="236"/>
      <c r="D405" s="226" t="s">
        <v>143</v>
      </c>
      <c r="E405" s="237" t="s">
        <v>19</v>
      </c>
      <c r="F405" s="238" t="s">
        <v>684</v>
      </c>
      <c r="G405" s="236"/>
      <c r="H405" s="239">
        <v>0.124</v>
      </c>
      <c r="I405" s="240"/>
      <c r="J405" s="236"/>
      <c r="K405" s="236"/>
      <c r="L405" s="241"/>
      <c r="M405" s="242"/>
      <c r="N405" s="243"/>
      <c r="O405" s="243"/>
      <c r="P405" s="243"/>
      <c r="Q405" s="243"/>
      <c r="R405" s="243"/>
      <c r="S405" s="243"/>
      <c r="T405" s="24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5" t="s">
        <v>143</v>
      </c>
      <c r="AU405" s="245" t="s">
        <v>82</v>
      </c>
      <c r="AV405" s="14" t="s">
        <v>82</v>
      </c>
      <c r="AW405" s="14" t="s">
        <v>33</v>
      </c>
      <c r="AX405" s="14" t="s">
        <v>72</v>
      </c>
      <c r="AY405" s="245" t="s">
        <v>128</v>
      </c>
    </row>
    <row r="406" s="14" customFormat="1">
      <c r="A406" s="14"/>
      <c r="B406" s="235"/>
      <c r="C406" s="236"/>
      <c r="D406" s="226" t="s">
        <v>143</v>
      </c>
      <c r="E406" s="237" t="s">
        <v>19</v>
      </c>
      <c r="F406" s="238" t="s">
        <v>685</v>
      </c>
      <c r="G406" s="236"/>
      <c r="H406" s="239">
        <v>0.082000000000000003</v>
      </c>
      <c r="I406" s="240"/>
      <c r="J406" s="236"/>
      <c r="K406" s="236"/>
      <c r="L406" s="241"/>
      <c r="M406" s="242"/>
      <c r="N406" s="243"/>
      <c r="O406" s="243"/>
      <c r="P406" s="243"/>
      <c r="Q406" s="243"/>
      <c r="R406" s="243"/>
      <c r="S406" s="243"/>
      <c r="T406" s="24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5" t="s">
        <v>143</v>
      </c>
      <c r="AU406" s="245" t="s">
        <v>82</v>
      </c>
      <c r="AV406" s="14" t="s">
        <v>82</v>
      </c>
      <c r="AW406" s="14" t="s">
        <v>33</v>
      </c>
      <c r="AX406" s="14" t="s">
        <v>72</v>
      </c>
      <c r="AY406" s="245" t="s">
        <v>128</v>
      </c>
    </row>
    <row r="407" s="14" customFormat="1">
      <c r="A407" s="14"/>
      <c r="B407" s="235"/>
      <c r="C407" s="236"/>
      <c r="D407" s="226" t="s">
        <v>143</v>
      </c>
      <c r="E407" s="237" t="s">
        <v>19</v>
      </c>
      <c r="F407" s="238" t="s">
        <v>686</v>
      </c>
      <c r="G407" s="236"/>
      <c r="H407" s="239">
        <v>3.6299999999999999</v>
      </c>
      <c r="I407" s="240"/>
      <c r="J407" s="236"/>
      <c r="K407" s="236"/>
      <c r="L407" s="241"/>
      <c r="M407" s="242"/>
      <c r="N407" s="243"/>
      <c r="O407" s="243"/>
      <c r="P407" s="243"/>
      <c r="Q407" s="243"/>
      <c r="R407" s="243"/>
      <c r="S407" s="243"/>
      <c r="T407" s="24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5" t="s">
        <v>143</v>
      </c>
      <c r="AU407" s="245" t="s">
        <v>82</v>
      </c>
      <c r="AV407" s="14" t="s">
        <v>82</v>
      </c>
      <c r="AW407" s="14" t="s">
        <v>33</v>
      </c>
      <c r="AX407" s="14" t="s">
        <v>72</v>
      </c>
      <c r="AY407" s="245" t="s">
        <v>128</v>
      </c>
    </row>
    <row r="408" s="14" customFormat="1">
      <c r="A408" s="14"/>
      <c r="B408" s="235"/>
      <c r="C408" s="236"/>
      <c r="D408" s="226" t="s">
        <v>143</v>
      </c>
      <c r="E408" s="237" t="s">
        <v>19</v>
      </c>
      <c r="F408" s="238" t="s">
        <v>174</v>
      </c>
      <c r="G408" s="236"/>
      <c r="H408" s="239">
        <v>8</v>
      </c>
      <c r="I408" s="240"/>
      <c r="J408" s="236"/>
      <c r="K408" s="236"/>
      <c r="L408" s="241"/>
      <c r="M408" s="242"/>
      <c r="N408" s="243"/>
      <c r="O408" s="243"/>
      <c r="P408" s="243"/>
      <c r="Q408" s="243"/>
      <c r="R408" s="243"/>
      <c r="S408" s="243"/>
      <c r="T408" s="24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5" t="s">
        <v>143</v>
      </c>
      <c r="AU408" s="245" t="s">
        <v>82</v>
      </c>
      <c r="AV408" s="14" t="s">
        <v>82</v>
      </c>
      <c r="AW408" s="14" t="s">
        <v>33</v>
      </c>
      <c r="AX408" s="14" t="s">
        <v>72</v>
      </c>
      <c r="AY408" s="245" t="s">
        <v>128</v>
      </c>
    </row>
    <row r="409" s="15" customFormat="1">
      <c r="A409" s="15"/>
      <c r="B409" s="246"/>
      <c r="C409" s="247"/>
      <c r="D409" s="226" t="s">
        <v>143</v>
      </c>
      <c r="E409" s="248" t="s">
        <v>19</v>
      </c>
      <c r="F409" s="249" t="s">
        <v>181</v>
      </c>
      <c r="G409" s="247"/>
      <c r="H409" s="250">
        <v>272.89400000000001</v>
      </c>
      <c r="I409" s="251"/>
      <c r="J409" s="247"/>
      <c r="K409" s="247"/>
      <c r="L409" s="252"/>
      <c r="M409" s="253"/>
      <c r="N409" s="254"/>
      <c r="O409" s="254"/>
      <c r="P409" s="254"/>
      <c r="Q409" s="254"/>
      <c r="R409" s="254"/>
      <c r="S409" s="254"/>
      <c r="T409" s="25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56" t="s">
        <v>143</v>
      </c>
      <c r="AU409" s="256" t="s">
        <v>82</v>
      </c>
      <c r="AV409" s="15" t="s">
        <v>135</v>
      </c>
      <c r="AW409" s="15" t="s">
        <v>33</v>
      </c>
      <c r="AX409" s="15" t="s">
        <v>80</v>
      </c>
      <c r="AY409" s="256" t="s">
        <v>128</v>
      </c>
    </row>
    <row r="410" s="2" customFormat="1" ht="24.15" customHeight="1">
      <c r="A410" s="40"/>
      <c r="B410" s="41"/>
      <c r="C410" s="206" t="s">
        <v>687</v>
      </c>
      <c r="D410" s="206" t="s">
        <v>130</v>
      </c>
      <c r="E410" s="207" t="s">
        <v>688</v>
      </c>
      <c r="F410" s="208" t="s">
        <v>299</v>
      </c>
      <c r="G410" s="209" t="s">
        <v>293</v>
      </c>
      <c r="H410" s="210">
        <v>688.25999999999999</v>
      </c>
      <c r="I410" s="211"/>
      <c r="J410" s="212">
        <f>ROUND(I410*H410,2)</f>
        <v>0</v>
      </c>
      <c r="K410" s="208" t="s">
        <v>134</v>
      </c>
      <c r="L410" s="46"/>
      <c r="M410" s="213" t="s">
        <v>19</v>
      </c>
      <c r="N410" s="214" t="s">
        <v>43</v>
      </c>
      <c r="O410" s="86"/>
      <c r="P410" s="215">
        <f>O410*H410</f>
        <v>0</v>
      </c>
      <c r="Q410" s="215">
        <v>0</v>
      </c>
      <c r="R410" s="215">
        <f>Q410*H410</f>
        <v>0</v>
      </c>
      <c r="S410" s="215">
        <v>0</v>
      </c>
      <c r="T410" s="216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7" t="s">
        <v>135</v>
      </c>
      <c r="AT410" s="217" t="s">
        <v>130</v>
      </c>
      <c r="AU410" s="217" t="s">
        <v>82</v>
      </c>
      <c r="AY410" s="19" t="s">
        <v>128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9" t="s">
        <v>80</v>
      </c>
      <c r="BK410" s="218">
        <f>ROUND(I410*H410,2)</f>
        <v>0</v>
      </c>
      <c r="BL410" s="19" t="s">
        <v>135</v>
      </c>
      <c r="BM410" s="217" t="s">
        <v>689</v>
      </c>
    </row>
    <row r="411" s="2" customFormat="1">
      <c r="A411" s="40"/>
      <c r="B411" s="41"/>
      <c r="C411" s="42"/>
      <c r="D411" s="219" t="s">
        <v>137</v>
      </c>
      <c r="E411" s="42"/>
      <c r="F411" s="220" t="s">
        <v>690</v>
      </c>
      <c r="G411" s="42"/>
      <c r="H411" s="42"/>
      <c r="I411" s="221"/>
      <c r="J411" s="42"/>
      <c r="K411" s="42"/>
      <c r="L411" s="46"/>
      <c r="M411" s="222"/>
      <c r="N411" s="223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137</v>
      </c>
      <c r="AU411" s="19" t="s">
        <v>82</v>
      </c>
    </row>
    <row r="412" s="14" customFormat="1">
      <c r="A412" s="14"/>
      <c r="B412" s="235"/>
      <c r="C412" s="236"/>
      <c r="D412" s="226" t="s">
        <v>143</v>
      </c>
      <c r="E412" s="237" t="s">
        <v>19</v>
      </c>
      <c r="F412" s="238" t="s">
        <v>691</v>
      </c>
      <c r="G412" s="236"/>
      <c r="H412" s="239">
        <v>106.14</v>
      </c>
      <c r="I412" s="240"/>
      <c r="J412" s="236"/>
      <c r="K412" s="236"/>
      <c r="L412" s="241"/>
      <c r="M412" s="242"/>
      <c r="N412" s="243"/>
      <c r="O412" s="243"/>
      <c r="P412" s="243"/>
      <c r="Q412" s="243"/>
      <c r="R412" s="243"/>
      <c r="S412" s="243"/>
      <c r="T412" s="24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5" t="s">
        <v>143</v>
      </c>
      <c r="AU412" s="245" t="s">
        <v>82</v>
      </c>
      <c r="AV412" s="14" t="s">
        <v>82</v>
      </c>
      <c r="AW412" s="14" t="s">
        <v>33</v>
      </c>
      <c r="AX412" s="14" t="s">
        <v>72</v>
      </c>
      <c r="AY412" s="245" t="s">
        <v>128</v>
      </c>
    </row>
    <row r="413" s="14" customFormat="1">
      <c r="A413" s="14"/>
      <c r="B413" s="235"/>
      <c r="C413" s="236"/>
      <c r="D413" s="226" t="s">
        <v>143</v>
      </c>
      <c r="E413" s="237" t="s">
        <v>19</v>
      </c>
      <c r="F413" s="238" t="s">
        <v>406</v>
      </c>
      <c r="G413" s="236"/>
      <c r="H413" s="239">
        <v>44</v>
      </c>
      <c r="I413" s="240"/>
      <c r="J413" s="236"/>
      <c r="K413" s="236"/>
      <c r="L413" s="241"/>
      <c r="M413" s="242"/>
      <c r="N413" s="243"/>
      <c r="O413" s="243"/>
      <c r="P413" s="243"/>
      <c r="Q413" s="243"/>
      <c r="R413" s="243"/>
      <c r="S413" s="243"/>
      <c r="T413" s="24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45" t="s">
        <v>143</v>
      </c>
      <c r="AU413" s="245" t="s">
        <v>82</v>
      </c>
      <c r="AV413" s="14" t="s">
        <v>82</v>
      </c>
      <c r="AW413" s="14" t="s">
        <v>33</v>
      </c>
      <c r="AX413" s="14" t="s">
        <v>72</v>
      </c>
      <c r="AY413" s="245" t="s">
        <v>128</v>
      </c>
    </row>
    <row r="414" s="14" customFormat="1">
      <c r="A414" s="14"/>
      <c r="B414" s="235"/>
      <c r="C414" s="236"/>
      <c r="D414" s="226" t="s">
        <v>143</v>
      </c>
      <c r="E414" s="237" t="s">
        <v>19</v>
      </c>
      <c r="F414" s="238" t="s">
        <v>692</v>
      </c>
      <c r="G414" s="236"/>
      <c r="H414" s="239">
        <v>538.12</v>
      </c>
      <c r="I414" s="240"/>
      <c r="J414" s="236"/>
      <c r="K414" s="236"/>
      <c r="L414" s="241"/>
      <c r="M414" s="242"/>
      <c r="N414" s="243"/>
      <c r="O414" s="243"/>
      <c r="P414" s="243"/>
      <c r="Q414" s="243"/>
      <c r="R414" s="243"/>
      <c r="S414" s="243"/>
      <c r="T414" s="24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5" t="s">
        <v>143</v>
      </c>
      <c r="AU414" s="245" t="s">
        <v>82</v>
      </c>
      <c r="AV414" s="14" t="s">
        <v>82</v>
      </c>
      <c r="AW414" s="14" t="s">
        <v>33</v>
      </c>
      <c r="AX414" s="14" t="s">
        <v>72</v>
      </c>
      <c r="AY414" s="245" t="s">
        <v>128</v>
      </c>
    </row>
    <row r="415" s="15" customFormat="1">
      <c r="A415" s="15"/>
      <c r="B415" s="246"/>
      <c r="C415" s="247"/>
      <c r="D415" s="226" t="s">
        <v>143</v>
      </c>
      <c r="E415" s="248" t="s">
        <v>19</v>
      </c>
      <c r="F415" s="249" t="s">
        <v>181</v>
      </c>
      <c r="G415" s="247"/>
      <c r="H415" s="250">
        <v>688.25999999999999</v>
      </c>
      <c r="I415" s="251"/>
      <c r="J415" s="247"/>
      <c r="K415" s="247"/>
      <c r="L415" s="252"/>
      <c r="M415" s="253"/>
      <c r="N415" s="254"/>
      <c r="O415" s="254"/>
      <c r="P415" s="254"/>
      <c r="Q415" s="254"/>
      <c r="R415" s="254"/>
      <c r="S415" s="254"/>
      <c r="T415" s="25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56" t="s">
        <v>143</v>
      </c>
      <c r="AU415" s="256" t="s">
        <v>82</v>
      </c>
      <c r="AV415" s="15" t="s">
        <v>135</v>
      </c>
      <c r="AW415" s="15" t="s">
        <v>33</v>
      </c>
      <c r="AX415" s="15" t="s">
        <v>80</v>
      </c>
      <c r="AY415" s="256" t="s">
        <v>128</v>
      </c>
    </row>
    <row r="416" s="2" customFormat="1" ht="24.15" customHeight="1">
      <c r="A416" s="40"/>
      <c r="B416" s="41"/>
      <c r="C416" s="206" t="s">
        <v>693</v>
      </c>
      <c r="D416" s="206" t="s">
        <v>130</v>
      </c>
      <c r="E416" s="207" t="s">
        <v>694</v>
      </c>
      <c r="F416" s="208" t="s">
        <v>695</v>
      </c>
      <c r="G416" s="209" t="s">
        <v>293</v>
      </c>
      <c r="H416" s="210">
        <v>162.68799999999999</v>
      </c>
      <c r="I416" s="211"/>
      <c r="J416" s="212">
        <f>ROUND(I416*H416,2)</f>
        <v>0</v>
      </c>
      <c r="K416" s="208" t="s">
        <v>134</v>
      </c>
      <c r="L416" s="46"/>
      <c r="M416" s="213" t="s">
        <v>19</v>
      </c>
      <c r="N416" s="214" t="s">
        <v>43</v>
      </c>
      <c r="O416" s="86"/>
      <c r="P416" s="215">
        <f>O416*H416</f>
        <v>0</v>
      </c>
      <c r="Q416" s="215">
        <v>0</v>
      </c>
      <c r="R416" s="215">
        <f>Q416*H416</f>
        <v>0</v>
      </c>
      <c r="S416" s="215">
        <v>0</v>
      </c>
      <c r="T416" s="216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7" t="s">
        <v>135</v>
      </c>
      <c r="AT416" s="217" t="s">
        <v>130</v>
      </c>
      <c r="AU416" s="217" t="s">
        <v>82</v>
      </c>
      <c r="AY416" s="19" t="s">
        <v>128</v>
      </c>
      <c r="BE416" s="218">
        <f>IF(N416="základní",J416,0)</f>
        <v>0</v>
      </c>
      <c r="BF416" s="218">
        <f>IF(N416="snížená",J416,0)</f>
        <v>0</v>
      </c>
      <c r="BG416" s="218">
        <f>IF(N416="zákl. přenesená",J416,0)</f>
        <v>0</v>
      </c>
      <c r="BH416" s="218">
        <f>IF(N416="sníž. přenesená",J416,0)</f>
        <v>0</v>
      </c>
      <c r="BI416" s="218">
        <f>IF(N416="nulová",J416,0)</f>
        <v>0</v>
      </c>
      <c r="BJ416" s="19" t="s">
        <v>80</v>
      </c>
      <c r="BK416" s="218">
        <f>ROUND(I416*H416,2)</f>
        <v>0</v>
      </c>
      <c r="BL416" s="19" t="s">
        <v>135</v>
      </c>
      <c r="BM416" s="217" t="s">
        <v>696</v>
      </c>
    </row>
    <row r="417" s="2" customFormat="1">
      <c r="A417" s="40"/>
      <c r="B417" s="41"/>
      <c r="C417" s="42"/>
      <c r="D417" s="219" t="s">
        <v>137</v>
      </c>
      <c r="E417" s="42"/>
      <c r="F417" s="220" t="s">
        <v>697</v>
      </c>
      <c r="G417" s="42"/>
      <c r="H417" s="42"/>
      <c r="I417" s="221"/>
      <c r="J417" s="42"/>
      <c r="K417" s="42"/>
      <c r="L417" s="46"/>
      <c r="M417" s="222"/>
      <c r="N417" s="223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137</v>
      </c>
      <c r="AU417" s="19" t="s">
        <v>82</v>
      </c>
    </row>
    <row r="418" s="14" customFormat="1">
      <c r="A418" s="14"/>
      <c r="B418" s="235"/>
      <c r="C418" s="236"/>
      <c r="D418" s="226" t="s">
        <v>143</v>
      </c>
      <c r="E418" s="237" t="s">
        <v>19</v>
      </c>
      <c r="F418" s="238" t="s">
        <v>698</v>
      </c>
      <c r="G418" s="236"/>
      <c r="H418" s="239">
        <v>158.18000000000001</v>
      </c>
      <c r="I418" s="240"/>
      <c r="J418" s="236"/>
      <c r="K418" s="236"/>
      <c r="L418" s="241"/>
      <c r="M418" s="242"/>
      <c r="N418" s="243"/>
      <c r="O418" s="243"/>
      <c r="P418" s="243"/>
      <c r="Q418" s="243"/>
      <c r="R418" s="243"/>
      <c r="S418" s="243"/>
      <c r="T418" s="24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5" t="s">
        <v>143</v>
      </c>
      <c r="AU418" s="245" t="s">
        <v>82</v>
      </c>
      <c r="AV418" s="14" t="s">
        <v>82</v>
      </c>
      <c r="AW418" s="14" t="s">
        <v>33</v>
      </c>
      <c r="AX418" s="14" t="s">
        <v>72</v>
      </c>
      <c r="AY418" s="245" t="s">
        <v>128</v>
      </c>
    </row>
    <row r="419" s="14" customFormat="1">
      <c r="A419" s="14"/>
      <c r="B419" s="235"/>
      <c r="C419" s="236"/>
      <c r="D419" s="226" t="s">
        <v>143</v>
      </c>
      <c r="E419" s="237" t="s">
        <v>19</v>
      </c>
      <c r="F419" s="238" t="s">
        <v>699</v>
      </c>
      <c r="G419" s="236"/>
      <c r="H419" s="239">
        <v>1.288</v>
      </c>
      <c r="I419" s="240"/>
      <c r="J419" s="236"/>
      <c r="K419" s="236"/>
      <c r="L419" s="241"/>
      <c r="M419" s="242"/>
      <c r="N419" s="243"/>
      <c r="O419" s="243"/>
      <c r="P419" s="243"/>
      <c r="Q419" s="243"/>
      <c r="R419" s="243"/>
      <c r="S419" s="243"/>
      <c r="T419" s="24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45" t="s">
        <v>143</v>
      </c>
      <c r="AU419" s="245" t="s">
        <v>82</v>
      </c>
      <c r="AV419" s="14" t="s">
        <v>82</v>
      </c>
      <c r="AW419" s="14" t="s">
        <v>33</v>
      </c>
      <c r="AX419" s="14" t="s">
        <v>72</v>
      </c>
      <c r="AY419" s="245" t="s">
        <v>128</v>
      </c>
    </row>
    <row r="420" s="14" customFormat="1">
      <c r="A420" s="14"/>
      <c r="B420" s="235"/>
      <c r="C420" s="236"/>
      <c r="D420" s="226" t="s">
        <v>143</v>
      </c>
      <c r="E420" s="237" t="s">
        <v>19</v>
      </c>
      <c r="F420" s="238" t="s">
        <v>700</v>
      </c>
      <c r="G420" s="236"/>
      <c r="H420" s="239">
        <v>3.2200000000000002</v>
      </c>
      <c r="I420" s="240"/>
      <c r="J420" s="236"/>
      <c r="K420" s="236"/>
      <c r="L420" s="241"/>
      <c r="M420" s="242"/>
      <c r="N420" s="243"/>
      <c r="O420" s="243"/>
      <c r="P420" s="243"/>
      <c r="Q420" s="243"/>
      <c r="R420" s="243"/>
      <c r="S420" s="243"/>
      <c r="T420" s="24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5" t="s">
        <v>143</v>
      </c>
      <c r="AU420" s="245" t="s">
        <v>82</v>
      </c>
      <c r="AV420" s="14" t="s">
        <v>82</v>
      </c>
      <c r="AW420" s="14" t="s">
        <v>33</v>
      </c>
      <c r="AX420" s="14" t="s">
        <v>72</v>
      </c>
      <c r="AY420" s="245" t="s">
        <v>128</v>
      </c>
    </row>
    <row r="421" s="15" customFormat="1">
      <c r="A421" s="15"/>
      <c r="B421" s="246"/>
      <c r="C421" s="247"/>
      <c r="D421" s="226" t="s">
        <v>143</v>
      </c>
      <c r="E421" s="248" t="s">
        <v>19</v>
      </c>
      <c r="F421" s="249" t="s">
        <v>181</v>
      </c>
      <c r="G421" s="247"/>
      <c r="H421" s="250">
        <v>162.68799999999999</v>
      </c>
      <c r="I421" s="251"/>
      <c r="J421" s="247"/>
      <c r="K421" s="247"/>
      <c r="L421" s="252"/>
      <c r="M421" s="253"/>
      <c r="N421" s="254"/>
      <c r="O421" s="254"/>
      <c r="P421" s="254"/>
      <c r="Q421" s="254"/>
      <c r="R421" s="254"/>
      <c r="S421" s="254"/>
      <c r="T421" s="25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56" t="s">
        <v>143</v>
      </c>
      <c r="AU421" s="256" t="s">
        <v>82</v>
      </c>
      <c r="AV421" s="15" t="s">
        <v>135</v>
      </c>
      <c r="AW421" s="15" t="s">
        <v>33</v>
      </c>
      <c r="AX421" s="15" t="s">
        <v>80</v>
      </c>
      <c r="AY421" s="256" t="s">
        <v>128</v>
      </c>
    </row>
    <row r="422" s="2" customFormat="1" ht="24.15" customHeight="1">
      <c r="A422" s="40"/>
      <c r="B422" s="41"/>
      <c r="C422" s="206" t="s">
        <v>701</v>
      </c>
      <c r="D422" s="206" t="s">
        <v>130</v>
      </c>
      <c r="E422" s="207" t="s">
        <v>702</v>
      </c>
      <c r="F422" s="208" t="s">
        <v>703</v>
      </c>
      <c r="G422" s="209" t="s">
        <v>293</v>
      </c>
      <c r="H422" s="210">
        <v>7.5</v>
      </c>
      <c r="I422" s="211"/>
      <c r="J422" s="212">
        <f>ROUND(I422*H422,2)</f>
        <v>0</v>
      </c>
      <c r="K422" s="208" t="s">
        <v>134</v>
      </c>
      <c r="L422" s="46"/>
      <c r="M422" s="213" t="s">
        <v>19</v>
      </c>
      <c r="N422" s="214" t="s">
        <v>43</v>
      </c>
      <c r="O422" s="86"/>
      <c r="P422" s="215">
        <f>O422*H422</f>
        <v>0</v>
      </c>
      <c r="Q422" s="215">
        <v>0</v>
      </c>
      <c r="R422" s="215">
        <f>Q422*H422</f>
        <v>0</v>
      </c>
      <c r="S422" s="215">
        <v>0</v>
      </c>
      <c r="T422" s="216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7" t="s">
        <v>135</v>
      </c>
      <c r="AT422" s="217" t="s">
        <v>130</v>
      </c>
      <c r="AU422" s="217" t="s">
        <v>82</v>
      </c>
      <c r="AY422" s="19" t="s">
        <v>128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9" t="s">
        <v>80</v>
      </c>
      <c r="BK422" s="218">
        <f>ROUND(I422*H422,2)</f>
        <v>0</v>
      </c>
      <c r="BL422" s="19" t="s">
        <v>135</v>
      </c>
      <c r="BM422" s="217" t="s">
        <v>704</v>
      </c>
    </row>
    <row r="423" s="2" customFormat="1">
      <c r="A423" s="40"/>
      <c r="B423" s="41"/>
      <c r="C423" s="42"/>
      <c r="D423" s="219" t="s">
        <v>137</v>
      </c>
      <c r="E423" s="42"/>
      <c r="F423" s="220" t="s">
        <v>705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137</v>
      </c>
      <c r="AU423" s="19" t="s">
        <v>82</v>
      </c>
    </row>
    <row r="424" s="14" customFormat="1">
      <c r="A424" s="14"/>
      <c r="B424" s="235"/>
      <c r="C424" s="236"/>
      <c r="D424" s="226" t="s">
        <v>143</v>
      </c>
      <c r="E424" s="237" t="s">
        <v>19</v>
      </c>
      <c r="F424" s="238" t="s">
        <v>706</v>
      </c>
      <c r="G424" s="236"/>
      <c r="H424" s="239">
        <v>7.5</v>
      </c>
      <c r="I424" s="240"/>
      <c r="J424" s="236"/>
      <c r="K424" s="236"/>
      <c r="L424" s="241"/>
      <c r="M424" s="242"/>
      <c r="N424" s="243"/>
      <c r="O424" s="243"/>
      <c r="P424" s="243"/>
      <c r="Q424" s="243"/>
      <c r="R424" s="243"/>
      <c r="S424" s="243"/>
      <c r="T424" s="24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45" t="s">
        <v>143</v>
      </c>
      <c r="AU424" s="245" t="s">
        <v>82</v>
      </c>
      <c r="AV424" s="14" t="s">
        <v>82</v>
      </c>
      <c r="AW424" s="14" t="s">
        <v>33</v>
      </c>
      <c r="AX424" s="14" t="s">
        <v>80</v>
      </c>
      <c r="AY424" s="245" t="s">
        <v>128</v>
      </c>
    </row>
    <row r="425" s="12" customFormat="1" ht="22.8" customHeight="1">
      <c r="A425" s="12"/>
      <c r="B425" s="190"/>
      <c r="C425" s="191"/>
      <c r="D425" s="192" t="s">
        <v>71</v>
      </c>
      <c r="E425" s="204" t="s">
        <v>707</v>
      </c>
      <c r="F425" s="204" t="s">
        <v>708</v>
      </c>
      <c r="G425" s="191"/>
      <c r="H425" s="191"/>
      <c r="I425" s="194"/>
      <c r="J425" s="205">
        <f>BK425</f>
        <v>0</v>
      </c>
      <c r="K425" s="191"/>
      <c r="L425" s="196"/>
      <c r="M425" s="197"/>
      <c r="N425" s="198"/>
      <c r="O425" s="198"/>
      <c r="P425" s="199">
        <f>SUM(P426:P427)</f>
        <v>0</v>
      </c>
      <c r="Q425" s="198"/>
      <c r="R425" s="199">
        <f>SUM(R426:R427)</f>
        <v>0</v>
      </c>
      <c r="S425" s="198"/>
      <c r="T425" s="200">
        <f>SUM(T426:T427)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01" t="s">
        <v>80</v>
      </c>
      <c r="AT425" s="202" t="s">
        <v>71</v>
      </c>
      <c r="AU425" s="202" t="s">
        <v>80</v>
      </c>
      <c r="AY425" s="201" t="s">
        <v>128</v>
      </c>
      <c r="BK425" s="203">
        <f>SUM(BK426:BK427)</f>
        <v>0</v>
      </c>
    </row>
    <row r="426" s="2" customFormat="1" ht="24.15" customHeight="1">
      <c r="A426" s="40"/>
      <c r="B426" s="41"/>
      <c r="C426" s="206" t="s">
        <v>709</v>
      </c>
      <c r="D426" s="206" t="s">
        <v>130</v>
      </c>
      <c r="E426" s="207" t="s">
        <v>710</v>
      </c>
      <c r="F426" s="208" t="s">
        <v>711</v>
      </c>
      <c r="G426" s="209" t="s">
        <v>293</v>
      </c>
      <c r="H426" s="210">
        <v>1791.931</v>
      </c>
      <c r="I426" s="211"/>
      <c r="J426" s="212">
        <f>ROUND(I426*H426,2)</f>
        <v>0</v>
      </c>
      <c r="K426" s="208" t="s">
        <v>134</v>
      </c>
      <c r="L426" s="46"/>
      <c r="M426" s="213" t="s">
        <v>19</v>
      </c>
      <c r="N426" s="214" t="s">
        <v>43</v>
      </c>
      <c r="O426" s="86"/>
      <c r="P426" s="215">
        <f>O426*H426</f>
        <v>0</v>
      </c>
      <c r="Q426" s="215">
        <v>0</v>
      </c>
      <c r="R426" s="215">
        <f>Q426*H426</f>
        <v>0</v>
      </c>
      <c r="S426" s="215">
        <v>0</v>
      </c>
      <c r="T426" s="216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7" t="s">
        <v>135</v>
      </c>
      <c r="AT426" s="217" t="s">
        <v>130</v>
      </c>
      <c r="AU426" s="217" t="s">
        <v>82</v>
      </c>
      <c r="AY426" s="19" t="s">
        <v>128</v>
      </c>
      <c r="BE426" s="218">
        <f>IF(N426="základní",J426,0)</f>
        <v>0</v>
      </c>
      <c r="BF426" s="218">
        <f>IF(N426="snížená",J426,0)</f>
        <v>0</v>
      </c>
      <c r="BG426" s="218">
        <f>IF(N426="zákl. přenesená",J426,0)</f>
        <v>0</v>
      </c>
      <c r="BH426" s="218">
        <f>IF(N426="sníž. přenesená",J426,0)</f>
        <v>0</v>
      </c>
      <c r="BI426" s="218">
        <f>IF(N426="nulová",J426,0)</f>
        <v>0</v>
      </c>
      <c r="BJ426" s="19" t="s">
        <v>80</v>
      </c>
      <c r="BK426" s="218">
        <f>ROUND(I426*H426,2)</f>
        <v>0</v>
      </c>
      <c r="BL426" s="19" t="s">
        <v>135</v>
      </c>
      <c r="BM426" s="217" t="s">
        <v>712</v>
      </c>
    </row>
    <row r="427" s="2" customFormat="1">
      <c r="A427" s="40"/>
      <c r="B427" s="41"/>
      <c r="C427" s="42"/>
      <c r="D427" s="219" t="s">
        <v>137</v>
      </c>
      <c r="E427" s="42"/>
      <c r="F427" s="220" t="s">
        <v>713</v>
      </c>
      <c r="G427" s="42"/>
      <c r="H427" s="42"/>
      <c r="I427" s="221"/>
      <c r="J427" s="42"/>
      <c r="K427" s="42"/>
      <c r="L427" s="46"/>
      <c r="M427" s="222"/>
      <c r="N427" s="223"/>
      <c r="O427" s="86"/>
      <c r="P427" s="86"/>
      <c r="Q427" s="86"/>
      <c r="R427" s="86"/>
      <c r="S427" s="86"/>
      <c r="T427" s="87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T427" s="19" t="s">
        <v>137</v>
      </c>
      <c r="AU427" s="19" t="s">
        <v>82</v>
      </c>
    </row>
    <row r="428" s="12" customFormat="1" ht="25.92" customHeight="1">
      <c r="A428" s="12"/>
      <c r="B428" s="190"/>
      <c r="C428" s="191"/>
      <c r="D428" s="192" t="s">
        <v>71</v>
      </c>
      <c r="E428" s="193" t="s">
        <v>714</v>
      </c>
      <c r="F428" s="193" t="s">
        <v>715</v>
      </c>
      <c r="G428" s="191"/>
      <c r="H428" s="191"/>
      <c r="I428" s="194"/>
      <c r="J428" s="195">
        <f>BK428</f>
        <v>0</v>
      </c>
      <c r="K428" s="191"/>
      <c r="L428" s="196"/>
      <c r="M428" s="197"/>
      <c r="N428" s="198"/>
      <c r="O428" s="198"/>
      <c r="P428" s="199">
        <f>P429+P437</f>
        <v>0</v>
      </c>
      <c r="Q428" s="198"/>
      <c r="R428" s="199">
        <f>R429+R437</f>
        <v>0.036472499999999998</v>
      </c>
      <c r="S428" s="198"/>
      <c r="T428" s="200">
        <f>T429+T437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01" t="s">
        <v>82</v>
      </c>
      <c r="AT428" s="202" t="s">
        <v>71</v>
      </c>
      <c r="AU428" s="202" t="s">
        <v>72</v>
      </c>
      <c r="AY428" s="201" t="s">
        <v>128</v>
      </c>
      <c r="BK428" s="203">
        <f>BK429+BK437</f>
        <v>0</v>
      </c>
    </row>
    <row r="429" s="12" customFormat="1" ht="22.8" customHeight="1">
      <c r="A429" s="12"/>
      <c r="B429" s="190"/>
      <c r="C429" s="191"/>
      <c r="D429" s="192" t="s">
        <v>71</v>
      </c>
      <c r="E429" s="204" t="s">
        <v>716</v>
      </c>
      <c r="F429" s="204" t="s">
        <v>717</v>
      </c>
      <c r="G429" s="191"/>
      <c r="H429" s="191"/>
      <c r="I429" s="194"/>
      <c r="J429" s="205">
        <f>BK429</f>
        <v>0</v>
      </c>
      <c r="K429" s="191"/>
      <c r="L429" s="196"/>
      <c r="M429" s="197"/>
      <c r="N429" s="198"/>
      <c r="O429" s="198"/>
      <c r="P429" s="199">
        <f>SUM(P430:P436)</f>
        <v>0</v>
      </c>
      <c r="Q429" s="198"/>
      <c r="R429" s="199">
        <f>SUM(R430:R436)</f>
        <v>0.030472499999999996</v>
      </c>
      <c r="S429" s="198"/>
      <c r="T429" s="200">
        <f>SUM(T430:T436)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01" t="s">
        <v>82</v>
      </c>
      <c r="AT429" s="202" t="s">
        <v>71</v>
      </c>
      <c r="AU429" s="202" t="s">
        <v>80</v>
      </c>
      <c r="AY429" s="201" t="s">
        <v>128</v>
      </c>
      <c r="BK429" s="203">
        <f>SUM(BK430:BK436)</f>
        <v>0</v>
      </c>
    </row>
    <row r="430" s="2" customFormat="1" ht="16.5" customHeight="1">
      <c r="A430" s="40"/>
      <c r="B430" s="41"/>
      <c r="C430" s="206" t="s">
        <v>188</v>
      </c>
      <c r="D430" s="206" t="s">
        <v>130</v>
      </c>
      <c r="E430" s="207" t="s">
        <v>718</v>
      </c>
      <c r="F430" s="208" t="s">
        <v>719</v>
      </c>
      <c r="G430" s="209" t="s">
        <v>157</v>
      </c>
      <c r="H430" s="210">
        <v>75</v>
      </c>
      <c r="I430" s="211"/>
      <c r="J430" s="212">
        <f>ROUND(I430*H430,2)</f>
        <v>0</v>
      </c>
      <c r="K430" s="208" t="s">
        <v>134</v>
      </c>
      <c r="L430" s="46"/>
      <c r="M430" s="213" t="s">
        <v>19</v>
      </c>
      <c r="N430" s="214" t="s">
        <v>43</v>
      </c>
      <c r="O430" s="86"/>
      <c r="P430" s="215">
        <f>O430*H430</f>
        <v>0</v>
      </c>
      <c r="Q430" s="215">
        <v>4.0000000000000003E-05</v>
      </c>
      <c r="R430" s="215">
        <f>Q430*H430</f>
        <v>0.0030000000000000001</v>
      </c>
      <c r="S430" s="215">
        <v>0</v>
      </c>
      <c r="T430" s="216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7" t="s">
        <v>225</v>
      </c>
      <c r="AT430" s="217" t="s">
        <v>130</v>
      </c>
      <c r="AU430" s="217" t="s">
        <v>82</v>
      </c>
      <c r="AY430" s="19" t="s">
        <v>128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9" t="s">
        <v>80</v>
      </c>
      <c r="BK430" s="218">
        <f>ROUND(I430*H430,2)</f>
        <v>0</v>
      </c>
      <c r="BL430" s="19" t="s">
        <v>225</v>
      </c>
      <c r="BM430" s="217" t="s">
        <v>720</v>
      </c>
    </row>
    <row r="431" s="2" customFormat="1">
      <c r="A431" s="40"/>
      <c r="B431" s="41"/>
      <c r="C431" s="42"/>
      <c r="D431" s="219" t="s">
        <v>137</v>
      </c>
      <c r="E431" s="42"/>
      <c r="F431" s="220" t="s">
        <v>721</v>
      </c>
      <c r="G431" s="42"/>
      <c r="H431" s="42"/>
      <c r="I431" s="221"/>
      <c r="J431" s="42"/>
      <c r="K431" s="42"/>
      <c r="L431" s="46"/>
      <c r="M431" s="222"/>
      <c r="N431" s="223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9" t="s">
        <v>137</v>
      </c>
      <c r="AU431" s="19" t="s">
        <v>82</v>
      </c>
    </row>
    <row r="432" s="14" customFormat="1">
      <c r="A432" s="14"/>
      <c r="B432" s="235"/>
      <c r="C432" s="236"/>
      <c r="D432" s="226" t="s">
        <v>143</v>
      </c>
      <c r="E432" s="237" t="s">
        <v>19</v>
      </c>
      <c r="F432" s="238" t="s">
        <v>722</v>
      </c>
      <c r="G432" s="236"/>
      <c r="H432" s="239">
        <v>75</v>
      </c>
      <c r="I432" s="240"/>
      <c r="J432" s="236"/>
      <c r="K432" s="236"/>
      <c r="L432" s="241"/>
      <c r="M432" s="242"/>
      <c r="N432" s="243"/>
      <c r="O432" s="243"/>
      <c r="P432" s="243"/>
      <c r="Q432" s="243"/>
      <c r="R432" s="243"/>
      <c r="S432" s="243"/>
      <c r="T432" s="24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5" t="s">
        <v>143</v>
      </c>
      <c r="AU432" s="245" t="s">
        <v>82</v>
      </c>
      <c r="AV432" s="14" t="s">
        <v>82</v>
      </c>
      <c r="AW432" s="14" t="s">
        <v>33</v>
      </c>
      <c r="AX432" s="14" t="s">
        <v>80</v>
      </c>
      <c r="AY432" s="245" t="s">
        <v>128</v>
      </c>
    </row>
    <row r="433" s="2" customFormat="1" ht="16.5" customHeight="1">
      <c r="A433" s="40"/>
      <c r="B433" s="41"/>
      <c r="C433" s="257" t="s">
        <v>723</v>
      </c>
      <c r="D433" s="257" t="s">
        <v>290</v>
      </c>
      <c r="E433" s="258" t="s">
        <v>724</v>
      </c>
      <c r="F433" s="259" t="s">
        <v>725</v>
      </c>
      <c r="G433" s="260" t="s">
        <v>157</v>
      </c>
      <c r="H433" s="261">
        <v>91.575000000000003</v>
      </c>
      <c r="I433" s="262"/>
      <c r="J433" s="263">
        <f>ROUND(I433*H433,2)</f>
        <v>0</v>
      </c>
      <c r="K433" s="259" t="s">
        <v>134</v>
      </c>
      <c r="L433" s="264"/>
      <c r="M433" s="265" t="s">
        <v>19</v>
      </c>
      <c r="N433" s="266" t="s">
        <v>43</v>
      </c>
      <c r="O433" s="86"/>
      <c r="P433" s="215">
        <f>O433*H433</f>
        <v>0</v>
      </c>
      <c r="Q433" s="215">
        <v>0.00029999999999999997</v>
      </c>
      <c r="R433" s="215">
        <f>Q433*H433</f>
        <v>0.027472499999999997</v>
      </c>
      <c r="S433" s="215">
        <v>0</v>
      </c>
      <c r="T433" s="216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7" t="s">
        <v>331</v>
      </c>
      <c r="AT433" s="217" t="s">
        <v>290</v>
      </c>
      <c r="AU433" s="217" t="s">
        <v>82</v>
      </c>
      <c r="AY433" s="19" t="s">
        <v>128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9" t="s">
        <v>80</v>
      </c>
      <c r="BK433" s="218">
        <f>ROUND(I433*H433,2)</f>
        <v>0</v>
      </c>
      <c r="BL433" s="19" t="s">
        <v>225</v>
      </c>
      <c r="BM433" s="217" t="s">
        <v>726</v>
      </c>
    </row>
    <row r="434" s="14" customFormat="1">
      <c r="A434" s="14"/>
      <c r="B434" s="235"/>
      <c r="C434" s="236"/>
      <c r="D434" s="226" t="s">
        <v>143</v>
      </c>
      <c r="E434" s="236"/>
      <c r="F434" s="238" t="s">
        <v>727</v>
      </c>
      <c r="G434" s="236"/>
      <c r="H434" s="239">
        <v>91.575000000000003</v>
      </c>
      <c r="I434" s="240"/>
      <c r="J434" s="236"/>
      <c r="K434" s="236"/>
      <c r="L434" s="241"/>
      <c r="M434" s="242"/>
      <c r="N434" s="243"/>
      <c r="O434" s="243"/>
      <c r="P434" s="243"/>
      <c r="Q434" s="243"/>
      <c r="R434" s="243"/>
      <c r="S434" s="243"/>
      <c r="T434" s="24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45" t="s">
        <v>143</v>
      </c>
      <c r="AU434" s="245" t="s">
        <v>82</v>
      </c>
      <c r="AV434" s="14" t="s">
        <v>82</v>
      </c>
      <c r="AW434" s="14" t="s">
        <v>4</v>
      </c>
      <c r="AX434" s="14" t="s">
        <v>80</v>
      </c>
      <c r="AY434" s="245" t="s">
        <v>128</v>
      </c>
    </row>
    <row r="435" s="2" customFormat="1" ht="24.15" customHeight="1">
      <c r="A435" s="40"/>
      <c r="B435" s="41"/>
      <c r="C435" s="206" t="s">
        <v>728</v>
      </c>
      <c r="D435" s="206" t="s">
        <v>130</v>
      </c>
      <c r="E435" s="207" t="s">
        <v>729</v>
      </c>
      <c r="F435" s="208" t="s">
        <v>730</v>
      </c>
      <c r="G435" s="209" t="s">
        <v>293</v>
      </c>
      <c r="H435" s="210">
        <v>0.029999999999999999</v>
      </c>
      <c r="I435" s="211"/>
      <c r="J435" s="212">
        <f>ROUND(I435*H435,2)</f>
        <v>0</v>
      </c>
      <c r="K435" s="208" t="s">
        <v>134</v>
      </c>
      <c r="L435" s="46"/>
      <c r="M435" s="213" t="s">
        <v>19</v>
      </c>
      <c r="N435" s="214" t="s">
        <v>43</v>
      </c>
      <c r="O435" s="86"/>
      <c r="P435" s="215">
        <f>O435*H435</f>
        <v>0</v>
      </c>
      <c r="Q435" s="215">
        <v>0</v>
      </c>
      <c r="R435" s="215">
        <f>Q435*H435</f>
        <v>0</v>
      </c>
      <c r="S435" s="215">
        <v>0</v>
      </c>
      <c r="T435" s="216">
        <f>S435*H435</f>
        <v>0</v>
      </c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R435" s="217" t="s">
        <v>225</v>
      </c>
      <c r="AT435" s="217" t="s">
        <v>130</v>
      </c>
      <c r="AU435" s="217" t="s">
        <v>82</v>
      </c>
      <c r="AY435" s="19" t="s">
        <v>128</v>
      </c>
      <c r="BE435" s="218">
        <f>IF(N435="základní",J435,0)</f>
        <v>0</v>
      </c>
      <c r="BF435" s="218">
        <f>IF(N435="snížená",J435,0)</f>
        <v>0</v>
      </c>
      <c r="BG435" s="218">
        <f>IF(N435="zákl. přenesená",J435,0)</f>
        <v>0</v>
      </c>
      <c r="BH435" s="218">
        <f>IF(N435="sníž. přenesená",J435,0)</f>
        <v>0</v>
      </c>
      <c r="BI435" s="218">
        <f>IF(N435="nulová",J435,0)</f>
        <v>0</v>
      </c>
      <c r="BJ435" s="19" t="s">
        <v>80</v>
      </c>
      <c r="BK435" s="218">
        <f>ROUND(I435*H435,2)</f>
        <v>0</v>
      </c>
      <c r="BL435" s="19" t="s">
        <v>225</v>
      </c>
      <c r="BM435" s="217" t="s">
        <v>731</v>
      </c>
    </row>
    <row r="436" s="2" customFormat="1">
      <c r="A436" s="40"/>
      <c r="B436" s="41"/>
      <c r="C436" s="42"/>
      <c r="D436" s="219" t="s">
        <v>137</v>
      </c>
      <c r="E436" s="42"/>
      <c r="F436" s="220" t="s">
        <v>732</v>
      </c>
      <c r="G436" s="42"/>
      <c r="H436" s="42"/>
      <c r="I436" s="221"/>
      <c r="J436" s="42"/>
      <c r="K436" s="42"/>
      <c r="L436" s="46"/>
      <c r="M436" s="222"/>
      <c r="N436" s="223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9" t="s">
        <v>137</v>
      </c>
      <c r="AU436" s="19" t="s">
        <v>82</v>
      </c>
    </row>
    <row r="437" s="12" customFormat="1" ht="22.8" customHeight="1">
      <c r="A437" s="12"/>
      <c r="B437" s="190"/>
      <c r="C437" s="191"/>
      <c r="D437" s="192" t="s">
        <v>71</v>
      </c>
      <c r="E437" s="204" t="s">
        <v>733</v>
      </c>
      <c r="F437" s="204" t="s">
        <v>734</v>
      </c>
      <c r="G437" s="191"/>
      <c r="H437" s="191"/>
      <c r="I437" s="194"/>
      <c r="J437" s="205">
        <f>BK437</f>
        <v>0</v>
      </c>
      <c r="K437" s="191"/>
      <c r="L437" s="196"/>
      <c r="M437" s="197"/>
      <c r="N437" s="198"/>
      <c r="O437" s="198"/>
      <c r="P437" s="199">
        <f>SUM(P438:P441)</f>
        <v>0</v>
      </c>
      <c r="Q437" s="198"/>
      <c r="R437" s="199">
        <f>SUM(R438:R441)</f>
        <v>0.0060000000000000001</v>
      </c>
      <c r="S437" s="198"/>
      <c r="T437" s="200">
        <f>SUM(T438:T441)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01" t="s">
        <v>82</v>
      </c>
      <c r="AT437" s="202" t="s">
        <v>71</v>
      </c>
      <c r="AU437" s="202" t="s">
        <v>80</v>
      </c>
      <c r="AY437" s="201" t="s">
        <v>128</v>
      </c>
      <c r="BK437" s="203">
        <f>SUM(BK438:BK441)</f>
        <v>0</v>
      </c>
    </row>
    <row r="438" s="2" customFormat="1" ht="16.5" customHeight="1">
      <c r="A438" s="40"/>
      <c r="B438" s="41"/>
      <c r="C438" s="206" t="s">
        <v>735</v>
      </c>
      <c r="D438" s="206" t="s">
        <v>130</v>
      </c>
      <c r="E438" s="207" t="s">
        <v>736</v>
      </c>
      <c r="F438" s="208" t="s">
        <v>737</v>
      </c>
      <c r="G438" s="209" t="s">
        <v>133</v>
      </c>
      <c r="H438" s="210">
        <v>4</v>
      </c>
      <c r="I438" s="211"/>
      <c r="J438" s="212">
        <f>ROUND(I438*H438,2)</f>
        <v>0</v>
      </c>
      <c r="K438" s="208" t="s">
        <v>134</v>
      </c>
      <c r="L438" s="46"/>
      <c r="M438" s="213" t="s">
        <v>19</v>
      </c>
      <c r="N438" s="214" t="s">
        <v>43</v>
      </c>
      <c r="O438" s="86"/>
      <c r="P438" s="215">
        <f>O438*H438</f>
        <v>0</v>
      </c>
      <c r="Q438" s="215">
        <v>0.0015</v>
      </c>
      <c r="R438" s="215">
        <f>Q438*H438</f>
        <v>0.0060000000000000001</v>
      </c>
      <c r="S438" s="215">
        <v>0</v>
      </c>
      <c r="T438" s="216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7" t="s">
        <v>225</v>
      </c>
      <c r="AT438" s="217" t="s">
        <v>130</v>
      </c>
      <c r="AU438" s="217" t="s">
        <v>82</v>
      </c>
      <c r="AY438" s="19" t="s">
        <v>128</v>
      </c>
      <c r="BE438" s="218">
        <f>IF(N438="základní",J438,0)</f>
        <v>0</v>
      </c>
      <c r="BF438" s="218">
        <f>IF(N438="snížená",J438,0)</f>
        <v>0</v>
      </c>
      <c r="BG438" s="218">
        <f>IF(N438="zákl. přenesená",J438,0)</f>
        <v>0</v>
      </c>
      <c r="BH438" s="218">
        <f>IF(N438="sníž. přenesená",J438,0)</f>
        <v>0</v>
      </c>
      <c r="BI438" s="218">
        <f>IF(N438="nulová",J438,0)</f>
        <v>0</v>
      </c>
      <c r="BJ438" s="19" t="s">
        <v>80</v>
      </c>
      <c r="BK438" s="218">
        <f>ROUND(I438*H438,2)</f>
        <v>0</v>
      </c>
      <c r="BL438" s="19" t="s">
        <v>225</v>
      </c>
      <c r="BM438" s="217" t="s">
        <v>738</v>
      </c>
    </row>
    <row r="439" s="2" customFormat="1">
      <c r="A439" s="40"/>
      <c r="B439" s="41"/>
      <c r="C439" s="42"/>
      <c r="D439" s="219" t="s">
        <v>137</v>
      </c>
      <c r="E439" s="42"/>
      <c r="F439" s="220" t="s">
        <v>739</v>
      </c>
      <c r="G439" s="42"/>
      <c r="H439" s="42"/>
      <c r="I439" s="221"/>
      <c r="J439" s="42"/>
      <c r="K439" s="42"/>
      <c r="L439" s="46"/>
      <c r="M439" s="222"/>
      <c r="N439" s="223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137</v>
      </c>
      <c r="AU439" s="19" t="s">
        <v>82</v>
      </c>
    </row>
    <row r="440" s="2" customFormat="1" ht="24.15" customHeight="1">
      <c r="A440" s="40"/>
      <c r="B440" s="41"/>
      <c r="C440" s="206" t="s">
        <v>740</v>
      </c>
      <c r="D440" s="206" t="s">
        <v>130</v>
      </c>
      <c r="E440" s="207" t="s">
        <v>741</v>
      </c>
      <c r="F440" s="208" t="s">
        <v>742</v>
      </c>
      <c r="G440" s="209" t="s">
        <v>293</v>
      </c>
      <c r="H440" s="210">
        <v>0.0060000000000000001</v>
      </c>
      <c r="I440" s="211"/>
      <c r="J440" s="212">
        <f>ROUND(I440*H440,2)</f>
        <v>0</v>
      </c>
      <c r="K440" s="208" t="s">
        <v>134</v>
      </c>
      <c r="L440" s="46"/>
      <c r="M440" s="213" t="s">
        <v>19</v>
      </c>
      <c r="N440" s="214" t="s">
        <v>43</v>
      </c>
      <c r="O440" s="86"/>
      <c r="P440" s="215">
        <f>O440*H440</f>
        <v>0</v>
      </c>
      <c r="Q440" s="215">
        <v>0</v>
      </c>
      <c r="R440" s="215">
        <f>Q440*H440</f>
        <v>0</v>
      </c>
      <c r="S440" s="215">
        <v>0</v>
      </c>
      <c r="T440" s="216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7" t="s">
        <v>225</v>
      </c>
      <c r="AT440" s="217" t="s">
        <v>130</v>
      </c>
      <c r="AU440" s="217" t="s">
        <v>82</v>
      </c>
      <c r="AY440" s="19" t="s">
        <v>128</v>
      </c>
      <c r="BE440" s="218">
        <f>IF(N440="základní",J440,0)</f>
        <v>0</v>
      </c>
      <c r="BF440" s="218">
        <f>IF(N440="snížená",J440,0)</f>
        <v>0</v>
      </c>
      <c r="BG440" s="218">
        <f>IF(N440="zákl. přenesená",J440,0)</f>
        <v>0</v>
      </c>
      <c r="BH440" s="218">
        <f>IF(N440="sníž. přenesená",J440,0)</f>
        <v>0</v>
      </c>
      <c r="BI440" s="218">
        <f>IF(N440="nulová",J440,0)</f>
        <v>0</v>
      </c>
      <c r="BJ440" s="19" t="s">
        <v>80</v>
      </c>
      <c r="BK440" s="218">
        <f>ROUND(I440*H440,2)</f>
        <v>0</v>
      </c>
      <c r="BL440" s="19" t="s">
        <v>225</v>
      </c>
      <c r="BM440" s="217" t="s">
        <v>743</v>
      </c>
    </row>
    <row r="441" s="2" customFormat="1">
      <c r="A441" s="40"/>
      <c r="B441" s="41"/>
      <c r="C441" s="42"/>
      <c r="D441" s="219" t="s">
        <v>137</v>
      </c>
      <c r="E441" s="42"/>
      <c r="F441" s="220" t="s">
        <v>744</v>
      </c>
      <c r="G441" s="42"/>
      <c r="H441" s="42"/>
      <c r="I441" s="221"/>
      <c r="J441" s="42"/>
      <c r="K441" s="42"/>
      <c r="L441" s="46"/>
      <c r="M441" s="222"/>
      <c r="N441" s="223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137</v>
      </c>
      <c r="AU441" s="19" t="s">
        <v>82</v>
      </c>
    </row>
    <row r="442" s="12" customFormat="1" ht="25.92" customHeight="1">
      <c r="A442" s="12"/>
      <c r="B442" s="190"/>
      <c r="C442" s="191"/>
      <c r="D442" s="192" t="s">
        <v>71</v>
      </c>
      <c r="E442" s="193" t="s">
        <v>745</v>
      </c>
      <c r="F442" s="193" t="s">
        <v>746</v>
      </c>
      <c r="G442" s="191"/>
      <c r="H442" s="191"/>
      <c r="I442" s="194"/>
      <c r="J442" s="195">
        <f>BK442</f>
        <v>0</v>
      </c>
      <c r="K442" s="191"/>
      <c r="L442" s="196"/>
      <c r="M442" s="197"/>
      <c r="N442" s="198"/>
      <c r="O442" s="198"/>
      <c r="P442" s="199">
        <f>SUM(P443:P444)</f>
        <v>0</v>
      </c>
      <c r="Q442" s="198"/>
      <c r="R442" s="199">
        <f>SUM(R443:R444)</f>
        <v>0</v>
      </c>
      <c r="S442" s="198"/>
      <c r="T442" s="200">
        <f>SUM(T443:T444)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01" t="s">
        <v>135</v>
      </c>
      <c r="AT442" s="202" t="s">
        <v>71</v>
      </c>
      <c r="AU442" s="202" t="s">
        <v>72</v>
      </c>
      <c r="AY442" s="201" t="s">
        <v>128</v>
      </c>
      <c r="BK442" s="203">
        <f>SUM(BK443:BK444)</f>
        <v>0</v>
      </c>
    </row>
    <row r="443" s="2" customFormat="1" ht="16.5" customHeight="1">
      <c r="A443" s="40"/>
      <c r="B443" s="41"/>
      <c r="C443" s="206" t="s">
        <v>747</v>
      </c>
      <c r="D443" s="206" t="s">
        <v>130</v>
      </c>
      <c r="E443" s="207" t="s">
        <v>748</v>
      </c>
      <c r="F443" s="208" t="s">
        <v>749</v>
      </c>
      <c r="G443" s="209" t="s">
        <v>750</v>
      </c>
      <c r="H443" s="210">
        <v>30</v>
      </c>
      <c r="I443" s="211"/>
      <c r="J443" s="212">
        <f>ROUND(I443*H443,2)</f>
        <v>0</v>
      </c>
      <c r="K443" s="208" t="s">
        <v>134</v>
      </c>
      <c r="L443" s="46"/>
      <c r="M443" s="213" t="s">
        <v>19</v>
      </c>
      <c r="N443" s="214" t="s">
        <v>43</v>
      </c>
      <c r="O443" s="86"/>
      <c r="P443" s="215">
        <f>O443*H443</f>
        <v>0</v>
      </c>
      <c r="Q443" s="215">
        <v>0</v>
      </c>
      <c r="R443" s="215">
        <f>Q443*H443</f>
        <v>0</v>
      </c>
      <c r="S443" s="215">
        <v>0</v>
      </c>
      <c r="T443" s="216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7" t="s">
        <v>751</v>
      </c>
      <c r="AT443" s="217" t="s">
        <v>130</v>
      </c>
      <c r="AU443" s="217" t="s">
        <v>80</v>
      </c>
      <c r="AY443" s="19" t="s">
        <v>128</v>
      </c>
      <c r="BE443" s="218">
        <f>IF(N443="základní",J443,0)</f>
        <v>0</v>
      </c>
      <c r="BF443" s="218">
        <f>IF(N443="snížená",J443,0)</f>
        <v>0</v>
      </c>
      <c r="BG443" s="218">
        <f>IF(N443="zákl. přenesená",J443,0)</f>
        <v>0</v>
      </c>
      <c r="BH443" s="218">
        <f>IF(N443="sníž. přenesená",J443,0)</f>
        <v>0</v>
      </c>
      <c r="BI443" s="218">
        <f>IF(N443="nulová",J443,0)</f>
        <v>0</v>
      </c>
      <c r="BJ443" s="19" t="s">
        <v>80</v>
      </c>
      <c r="BK443" s="218">
        <f>ROUND(I443*H443,2)</f>
        <v>0</v>
      </c>
      <c r="BL443" s="19" t="s">
        <v>751</v>
      </c>
      <c r="BM443" s="217" t="s">
        <v>752</v>
      </c>
    </row>
    <row r="444" s="2" customFormat="1">
      <c r="A444" s="40"/>
      <c r="B444" s="41"/>
      <c r="C444" s="42"/>
      <c r="D444" s="219" t="s">
        <v>137</v>
      </c>
      <c r="E444" s="42"/>
      <c r="F444" s="220" t="s">
        <v>753</v>
      </c>
      <c r="G444" s="42"/>
      <c r="H444" s="42"/>
      <c r="I444" s="221"/>
      <c r="J444" s="42"/>
      <c r="K444" s="42"/>
      <c r="L444" s="46"/>
      <c r="M444" s="222"/>
      <c r="N444" s="223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137</v>
      </c>
      <c r="AU444" s="19" t="s">
        <v>80</v>
      </c>
    </row>
    <row r="445" s="12" customFormat="1" ht="25.92" customHeight="1">
      <c r="A445" s="12"/>
      <c r="B445" s="190"/>
      <c r="C445" s="191"/>
      <c r="D445" s="192" t="s">
        <v>71</v>
      </c>
      <c r="E445" s="193" t="s">
        <v>754</v>
      </c>
      <c r="F445" s="193" t="s">
        <v>755</v>
      </c>
      <c r="G445" s="191"/>
      <c r="H445" s="191"/>
      <c r="I445" s="194"/>
      <c r="J445" s="195">
        <f>BK445</f>
        <v>0</v>
      </c>
      <c r="K445" s="191"/>
      <c r="L445" s="196"/>
      <c r="M445" s="197"/>
      <c r="N445" s="198"/>
      <c r="O445" s="198"/>
      <c r="P445" s="199">
        <f>P446+P457+P465</f>
        <v>0</v>
      </c>
      <c r="Q445" s="198"/>
      <c r="R445" s="199">
        <f>R446+R457+R465</f>
        <v>0</v>
      </c>
      <c r="S445" s="198"/>
      <c r="T445" s="200">
        <f>T446+T457+T465</f>
        <v>0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201" t="s">
        <v>145</v>
      </c>
      <c r="AT445" s="202" t="s">
        <v>71</v>
      </c>
      <c r="AU445" s="202" t="s">
        <v>72</v>
      </c>
      <c r="AY445" s="201" t="s">
        <v>128</v>
      </c>
      <c r="BK445" s="203">
        <f>BK446+BK457+BK465</f>
        <v>0</v>
      </c>
    </row>
    <row r="446" s="12" customFormat="1" ht="22.8" customHeight="1">
      <c r="A446" s="12"/>
      <c r="B446" s="190"/>
      <c r="C446" s="191"/>
      <c r="D446" s="192" t="s">
        <v>71</v>
      </c>
      <c r="E446" s="204" t="s">
        <v>756</v>
      </c>
      <c r="F446" s="204" t="s">
        <v>757</v>
      </c>
      <c r="G446" s="191"/>
      <c r="H446" s="191"/>
      <c r="I446" s="194"/>
      <c r="J446" s="205">
        <f>BK446</f>
        <v>0</v>
      </c>
      <c r="K446" s="191"/>
      <c r="L446" s="196"/>
      <c r="M446" s="197"/>
      <c r="N446" s="198"/>
      <c r="O446" s="198"/>
      <c r="P446" s="199">
        <f>SUM(P447:P456)</f>
        <v>0</v>
      </c>
      <c r="Q446" s="198"/>
      <c r="R446" s="199">
        <f>SUM(R447:R456)</f>
        <v>0</v>
      </c>
      <c r="S446" s="198"/>
      <c r="T446" s="200">
        <f>SUM(T447:T456)</f>
        <v>0</v>
      </c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R446" s="201" t="s">
        <v>145</v>
      </c>
      <c r="AT446" s="202" t="s">
        <v>71</v>
      </c>
      <c r="AU446" s="202" t="s">
        <v>80</v>
      </c>
      <c r="AY446" s="201" t="s">
        <v>128</v>
      </c>
      <c r="BK446" s="203">
        <f>SUM(BK447:BK456)</f>
        <v>0</v>
      </c>
    </row>
    <row r="447" s="2" customFormat="1" ht="16.5" customHeight="1">
      <c r="A447" s="40"/>
      <c r="B447" s="41"/>
      <c r="C447" s="206" t="s">
        <v>758</v>
      </c>
      <c r="D447" s="206" t="s">
        <v>130</v>
      </c>
      <c r="E447" s="207" t="s">
        <v>759</v>
      </c>
      <c r="F447" s="208" t="s">
        <v>760</v>
      </c>
      <c r="G447" s="209" t="s">
        <v>761</v>
      </c>
      <c r="H447" s="210">
        <v>10</v>
      </c>
      <c r="I447" s="211"/>
      <c r="J447" s="212">
        <f>ROUND(I447*H447,2)</f>
        <v>0</v>
      </c>
      <c r="K447" s="208" t="s">
        <v>19</v>
      </c>
      <c r="L447" s="46"/>
      <c r="M447" s="213" t="s">
        <v>19</v>
      </c>
      <c r="N447" s="214" t="s">
        <v>43</v>
      </c>
      <c r="O447" s="86"/>
      <c r="P447" s="215">
        <f>O447*H447</f>
        <v>0</v>
      </c>
      <c r="Q447" s="215">
        <v>0</v>
      </c>
      <c r="R447" s="215">
        <f>Q447*H447</f>
        <v>0</v>
      </c>
      <c r="S447" s="215">
        <v>0</v>
      </c>
      <c r="T447" s="216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7" t="s">
        <v>762</v>
      </c>
      <c r="AT447" s="217" t="s">
        <v>130</v>
      </c>
      <c r="AU447" s="217" t="s">
        <v>82</v>
      </c>
      <c r="AY447" s="19" t="s">
        <v>128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9" t="s">
        <v>80</v>
      </c>
      <c r="BK447" s="218">
        <f>ROUND(I447*H447,2)</f>
        <v>0</v>
      </c>
      <c r="BL447" s="19" t="s">
        <v>762</v>
      </c>
      <c r="BM447" s="217" t="s">
        <v>763</v>
      </c>
    </row>
    <row r="448" s="13" customFormat="1">
      <c r="A448" s="13"/>
      <c r="B448" s="224"/>
      <c r="C448" s="225"/>
      <c r="D448" s="226" t="s">
        <v>143</v>
      </c>
      <c r="E448" s="227" t="s">
        <v>19</v>
      </c>
      <c r="F448" s="228" t="s">
        <v>764</v>
      </c>
      <c r="G448" s="225"/>
      <c r="H448" s="227" t="s">
        <v>19</v>
      </c>
      <c r="I448" s="229"/>
      <c r="J448" s="225"/>
      <c r="K448" s="225"/>
      <c r="L448" s="230"/>
      <c r="M448" s="231"/>
      <c r="N448" s="232"/>
      <c r="O448" s="232"/>
      <c r="P448" s="232"/>
      <c r="Q448" s="232"/>
      <c r="R448" s="232"/>
      <c r="S448" s="232"/>
      <c r="T448" s="23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4" t="s">
        <v>143</v>
      </c>
      <c r="AU448" s="234" t="s">
        <v>82</v>
      </c>
      <c r="AV448" s="13" t="s">
        <v>80</v>
      </c>
      <c r="AW448" s="13" t="s">
        <v>33</v>
      </c>
      <c r="AX448" s="13" t="s">
        <v>72</v>
      </c>
      <c r="AY448" s="234" t="s">
        <v>128</v>
      </c>
    </row>
    <row r="449" s="14" customFormat="1">
      <c r="A449" s="14"/>
      <c r="B449" s="235"/>
      <c r="C449" s="236"/>
      <c r="D449" s="226" t="s">
        <v>143</v>
      </c>
      <c r="E449" s="237" t="s">
        <v>19</v>
      </c>
      <c r="F449" s="238" t="s">
        <v>189</v>
      </c>
      <c r="G449" s="236"/>
      <c r="H449" s="239">
        <v>10</v>
      </c>
      <c r="I449" s="240"/>
      <c r="J449" s="236"/>
      <c r="K449" s="236"/>
      <c r="L449" s="241"/>
      <c r="M449" s="242"/>
      <c r="N449" s="243"/>
      <c r="O449" s="243"/>
      <c r="P449" s="243"/>
      <c r="Q449" s="243"/>
      <c r="R449" s="243"/>
      <c r="S449" s="243"/>
      <c r="T449" s="24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5" t="s">
        <v>143</v>
      </c>
      <c r="AU449" s="245" t="s">
        <v>82</v>
      </c>
      <c r="AV449" s="14" t="s">
        <v>82</v>
      </c>
      <c r="AW449" s="14" t="s">
        <v>33</v>
      </c>
      <c r="AX449" s="14" t="s">
        <v>80</v>
      </c>
      <c r="AY449" s="245" t="s">
        <v>128</v>
      </c>
    </row>
    <row r="450" s="2" customFormat="1" ht="16.5" customHeight="1">
      <c r="A450" s="40"/>
      <c r="B450" s="41"/>
      <c r="C450" s="206" t="s">
        <v>765</v>
      </c>
      <c r="D450" s="206" t="s">
        <v>130</v>
      </c>
      <c r="E450" s="207" t="s">
        <v>766</v>
      </c>
      <c r="F450" s="208" t="s">
        <v>767</v>
      </c>
      <c r="G450" s="209" t="s">
        <v>761</v>
      </c>
      <c r="H450" s="210">
        <v>10</v>
      </c>
      <c r="I450" s="211"/>
      <c r="J450" s="212">
        <f>ROUND(I450*H450,2)</f>
        <v>0</v>
      </c>
      <c r="K450" s="208" t="s">
        <v>19</v>
      </c>
      <c r="L450" s="46"/>
      <c r="M450" s="213" t="s">
        <v>19</v>
      </c>
      <c r="N450" s="214" t="s">
        <v>43</v>
      </c>
      <c r="O450" s="86"/>
      <c r="P450" s="215">
        <f>O450*H450</f>
        <v>0</v>
      </c>
      <c r="Q450" s="215">
        <v>0</v>
      </c>
      <c r="R450" s="215">
        <f>Q450*H450</f>
        <v>0</v>
      </c>
      <c r="S450" s="215">
        <v>0</v>
      </c>
      <c r="T450" s="216">
        <f>S450*H450</f>
        <v>0</v>
      </c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R450" s="217" t="s">
        <v>762</v>
      </c>
      <c r="AT450" s="217" t="s">
        <v>130</v>
      </c>
      <c r="AU450" s="217" t="s">
        <v>82</v>
      </c>
      <c r="AY450" s="19" t="s">
        <v>128</v>
      </c>
      <c r="BE450" s="218">
        <f>IF(N450="základní",J450,0)</f>
        <v>0</v>
      </c>
      <c r="BF450" s="218">
        <f>IF(N450="snížená",J450,0)</f>
        <v>0</v>
      </c>
      <c r="BG450" s="218">
        <f>IF(N450="zákl. přenesená",J450,0)</f>
        <v>0</v>
      </c>
      <c r="BH450" s="218">
        <f>IF(N450="sníž. přenesená",J450,0)</f>
        <v>0</v>
      </c>
      <c r="BI450" s="218">
        <f>IF(N450="nulová",J450,0)</f>
        <v>0</v>
      </c>
      <c r="BJ450" s="19" t="s">
        <v>80</v>
      </c>
      <c r="BK450" s="218">
        <f>ROUND(I450*H450,2)</f>
        <v>0</v>
      </c>
      <c r="BL450" s="19" t="s">
        <v>762</v>
      </c>
      <c r="BM450" s="217" t="s">
        <v>768</v>
      </c>
    </row>
    <row r="451" s="13" customFormat="1">
      <c r="A451" s="13"/>
      <c r="B451" s="224"/>
      <c r="C451" s="225"/>
      <c r="D451" s="226" t="s">
        <v>143</v>
      </c>
      <c r="E451" s="227" t="s">
        <v>19</v>
      </c>
      <c r="F451" s="228" t="s">
        <v>764</v>
      </c>
      <c r="G451" s="225"/>
      <c r="H451" s="227" t="s">
        <v>19</v>
      </c>
      <c r="I451" s="229"/>
      <c r="J451" s="225"/>
      <c r="K451" s="225"/>
      <c r="L451" s="230"/>
      <c r="M451" s="231"/>
      <c r="N451" s="232"/>
      <c r="O451" s="232"/>
      <c r="P451" s="232"/>
      <c r="Q451" s="232"/>
      <c r="R451" s="232"/>
      <c r="S451" s="232"/>
      <c r="T451" s="23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4" t="s">
        <v>143</v>
      </c>
      <c r="AU451" s="234" t="s">
        <v>82</v>
      </c>
      <c r="AV451" s="13" t="s">
        <v>80</v>
      </c>
      <c r="AW451" s="13" t="s">
        <v>33</v>
      </c>
      <c r="AX451" s="13" t="s">
        <v>72</v>
      </c>
      <c r="AY451" s="234" t="s">
        <v>128</v>
      </c>
    </row>
    <row r="452" s="14" customFormat="1">
      <c r="A452" s="14"/>
      <c r="B452" s="235"/>
      <c r="C452" s="236"/>
      <c r="D452" s="226" t="s">
        <v>143</v>
      </c>
      <c r="E452" s="237" t="s">
        <v>19</v>
      </c>
      <c r="F452" s="238" t="s">
        <v>189</v>
      </c>
      <c r="G452" s="236"/>
      <c r="H452" s="239">
        <v>10</v>
      </c>
      <c r="I452" s="240"/>
      <c r="J452" s="236"/>
      <c r="K452" s="236"/>
      <c r="L452" s="241"/>
      <c r="M452" s="242"/>
      <c r="N452" s="243"/>
      <c r="O452" s="243"/>
      <c r="P452" s="243"/>
      <c r="Q452" s="243"/>
      <c r="R452" s="243"/>
      <c r="S452" s="243"/>
      <c r="T452" s="24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5" t="s">
        <v>143</v>
      </c>
      <c r="AU452" s="245" t="s">
        <v>82</v>
      </c>
      <c r="AV452" s="14" t="s">
        <v>82</v>
      </c>
      <c r="AW452" s="14" t="s">
        <v>33</v>
      </c>
      <c r="AX452" s="14" t="s">
        <v>80</v>
      </c>
      <c r="AY452" s="245" t="s">
        <v>128</v>
      </c>
    </row>
    <row r="453" s="2" customFormat="1" ht="16.5" customHeight="1">
      <c r="A453" s="40"/>
      <c r="B453" s="41"/>
      <c r="C453" s="206" t="s">
        <v>566</v>
      </c>
      <c r="D453" s="206" t="s">
        <v>130</v>
      </c>
      <c r="E453" s="207" t="s">
        <v>769</v>
      </c>
      <c r="F453" s="208" t="s">
        <v>770</v>
      </c>
      <c r="G453" s="209" t="s">
        <v>761</v>
      </c>
      <c r="H453" s="210">
        <v>10</v>
      </c>
      <c r="I453" s="211"/>
      <c r="J453" s="212">
        <f>ROUND(I453*H453,2)</f>
        <v>0</v>
      </c>
      <c r="K453" s="208" t="s">
        <v>19</v>
      </c>
      <c r="L453" s="46"/>
      <c r="M453" s="213" t="s">
        <v>19</v>
      </c>
      <c r="N453" s="214" t="s">
        <v>43</v>
      </c>
      <c r="O453" s="86"/>
      <c r="P453" s="215">
        <f>O453*H453</f>
        <v>0</v>
      </c>
      <c r="Q453" s="215">
        <v>0</v>
      </c>
      <c r="R453" s="215">
        <f>Q453*H453</f>
        <v>0</v>
      </c>
      <c r="S453" s="215">
        <v>0</v>
      </c>
      <c r="T453" s="216">
        <f>S453*H453</f>
        <v>0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7" t="s">
        <v>762</v>
      </c>
      <c r="AT453" s="217" t="s">
        <v>130</v>
      </c>
      <c r="AU453" s="217" t="s">
        <v>82</v>
      </c>
      <c r="AY453" s="19" t="s">
        <v>128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9" t="s">
        <v>80</v>
      </c>
      <c r="BK453" s="218">
        <f>ROUND(I453*H453,2)</f>
        <v>0</v>
      </c>
      <c r="BL453" s="19" t="s">
        <v>762</v>
      </c>
      <c r="BM453" s="217" t="s">
        <v>771</v>
      </c>
    </row>
    <row r="454" s="13" customFormat="1">
      <c r="A454" s="13"/>
      <c r="B454" s="224"/>
      <c r="C454" s="225"/>
      <c r="D454" s="226" t="s">
        <v>143</v>
      </c>
      <c r="E454" s="227" t="s">
        <v>19</v>
      </c>
      <c r="F454" s="228" t="s">
        <v>772</v>
      </c>
      <c r="G454" s="225"/>
      <c r="H454" s="227" t="s">
        <v>19</v>
      </c>
      <c r="I454" s="229"/>
      <c r="J454" s="225"/>
      <c r="K454" s="225"/>
      <c r="L454" s="230"/>
      <c r="M454" s="231"/>
      <c r="N454" s="232"/>
      <c r="O454" s="232"/>
      <c r="P454" s="232"/>
      <c r="Q454" s="232"/>
      <c r="R454" s="232"/>
      <c r="S454" s="232"/>
      <c r="T454" s="23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4" t="s">
        <v>143</v>
      </c>
      <c r="AU454" s="234" t="s">
        <v>82</v>
      </c>
      <c r="AV454" s="13" t="s">
        <v>80</v>
      </c>
      <c r="AW454" s="13" t="s">
        <v>33</v>
      </c>
      <c r="AX454" s="13" t="s">
        <v>72</v>
      </c>
      <c r="AY454" s="234" t="s">
        <v>128</v>
      </c>
    </row>
    <row r="455" s="14" customFormat="1">
      <c r="A455" s="14"/>
      <c r="B455" s="235"/>
      <c r="C455" s="236"/>
      <c r="D455" s="226" t="s">
        <v>143</v>
      </c>
      <c r="E455" s="237" t="s">
        <v>19</v>
      </c>
      <c r="F455" s="238" t="s">
        <v>189</v>
      </c>
      <c r="G455" s="236"/>
      <c r="H455" s="239">
        <v>10</v>
      </c>
      <c r="I455" s="240"/>
      <c r="J455" s="236"/>
      <c r="K455" s="236"/>
      <c r="L455" s="241"/>
      <c r="M455" s="242"/>
      <c r="N455" s="243"/>
      <c r="O455" s="243"/>
      <c r="P455" s="243"/>
      <c r="Q455" s="243"/>
      <c r="R455" s="243"/>
      <c r="S455" s="243"/>
      <c r="T455" s="24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5" t="s">
        <v>143</v>
      </c>
      <c r="AU455" s="245" t="s">
        <v>82</v>
      </c>
      <c r="AV455" s="14" t="s">
        <v>82</v>
      </c>
      <c r="AW455" s="14" t="s">
        <v>33</v>
      </c>
      <c r="AX455" s="14" t="s">
        <v>80</v>
      </c>
      <c r="AY455" s="245" t="s">
        <v>128</v>
      </c>
    </row>
    <row r="456" s="2" customFormat="1" ht="16.5" customHeight="1">
      <c r="A456" s="40"/>
      <c r="B456" s="41"/>
      <c r="C456" s="206" t="s">
        <v>773</v>
      </c>
      <c r="D456" s="206" t="s">
        <v>130</v>
      </c>
      <c r="E456" s="207" t="s">
        <v>774</v>
      </c>
      <c r="F456" s="208" t="s">
        <v>775</v>
      </c>
      <c r="G456" s="209" t="s">
        <v>636</v>
      </c>
      <c r="H456" s="210">
        <v>1</v>
      </c>
      <c r="I456" s="211"/>
      <c r="J456" s="212">
        <f>ROUND(I456*H456,2)</f>
        <v>0</v>
      </c>
      <c r="K456" s="208" t="s">
        <v>19</v>
      </c>
      <c r="L456" s="46"/>
      <c r="M456" s="213" t="s">
        <v>19</v>
      </c>
      <c r="N456" s="214" t="s">
        <v>43</v>
      </c>
      <c r="O456" s="86"/>
      <c r="P456" s="215">
        <f>O456*H456</f>
        <v>0</v>
      </c>
      <c r="Q456" s="215">
        <v>0</v>
      </c>
      <c r="R456" s="215">
        <f>Q456*H456</f>
        <v>0</v>
      </c>
      <c r="S456" s="215">
        <v>0</v>
      </c>
      <c r="T456" s="216">
        <f>S456*H456</f>
        <v>0</v>
      </c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R456" s="217" t="s">
        <v>762</v>
      </c>
      <c r="AT456" s="217" t="s">
        <v>130</v>
      </c>
      <c r="AU456" s="217" t="s">
        <v>82</v>
      </c>
      <c r="AY456" s="19" t="s">
        <v>128</v>
      </c>
      <c r="BE456" s="218">
        <f>IF(N456="základní",J456,0)</f>
        <v>0</v>
      </c>
      <c r="BF456" s="218">
        <f>IF(N456="snížená",J456,0)</f>
        <v>0</v>
      </c>
      <c r="BG456" s="218">
        <f>IF(N456="zákl. přenesená",J456,0)</f>
        <v>0</v>
      </c>
      <c r="BH456" s="218">
        <f>IF(N456="sníž. přenesená",J456,0)</f>
        <v>0</v>
      </c>
      <c r="BI456" s="218">
        <f>IF(N456="nulová",J456,0)</f>
        <v>0</v>
      </c>
      <c r="BJ456" s="19" t="s">
        <v>80</v>
      </c>
      <c r="BK456" s="218">
        <f>ROUND(I456*H456,2)</f>
        <v>0</v>
      </c>
      <c r="BL456" s="19" t="s">
        <v>762</v>
      </c>
      <c r="BM456" s="217" t="s">
        <v>776</v>
      </c>
    </row>
    <row r="457" s="12" customFormat="1" ht="22.8" customHeight="1">
      <c r="A457" s="12"/>
      <c r="B457" s="190"/>
      <c r="C457" s="191"/>
      <c r="D457" s="192" t="s">
        <v>71</v>
      </c>
      <c r="E457" s="204" t="s">
        <v>777</v>
      </c>
      <c r="F457" s="204" t="s">
        <v>778</v>
      </c>
      <c r="G457" s="191"/>
      <c r="H457" s="191"/>
      <c r="I457" s="194"/>
      <c r="J457" s="205">
        <f>BK457</f>
        <v>0</v>
      </c>
      <c r="K457" s="191"/>
      <c r="L457" s="196"/>
      <c r="M457" s="197"/>
      <c r="N457" s="198"/>
      <c r="O457" s="198"/>
      <c r="P457" s="199">
        <f>SUM(P458:P464)</f>
        <v>0</v>
      </c>
      <c r="Q457" s="198"/>
      <c r="R457" s="199">
        <f>SUM(R458:R464)</f>
        <v>0</v>
      </c>
      <c r="S457" s="198"/>
      <c r="T457" s="200">
        <f>SUM(T458:T464)</f>
        <v>0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201" t="s">
        <v>145</v>
      </c>
      <c r="AT457" s="202" t="s">
        <v>71</v>
      </c>
      <c r="AU457" s="202" t="s">
        <v>80</v>
      </c>
      <c r="AY457" s="201" t="s">
        <v>128</v>
      </c>
      <c r="BK457" s="203">
        <f>SUM(BK458:BK464)</f>
        <v>0</v>
      </c>
    </row>
    <row r="458" s="2" customFormat="1" ht="16.5" customHeight="1">
      <c r="A458" s="40"/>
      <c r="B458" s="41"/>
      <c r="C458" s="206" t="s">
        <v>779</v>
      </c>
      <c r="D458" s="206" t="s">
        <v>130</v>
      </c>
      <c r="E458" s="207" t="s">
        <v>780</v>
      </c>
      <c r="F458" s="208" t="s">
        <v>781</v>
      </c>
      <c r="G458" s="209" t="s">
        <v>636</v>
      </c>
      <c r="H458" s="210">
        <v>1</v>
      </c>
      <c r="I458" s="211"/>
      <c r="J458" s="212">
        <f>ROUND(I458*H458,2)</f>
        <v>0</v>
      </c>
      <c r="K458" s="208" t="s">
        <v>19</v>
      </c>
      <c r="L458" s="46"/>
      <c r="M458" s="213" t="s">
        <v>19</v>
      </c>
      <c r="N458" s="214" t="s">
        <v>43</v>
      </c>
      <c r="O458" s="86"/>
      <c r="P458" s="215">
        <f>O458*H458</f>
        <v>0</v>
      </c>
      <c r="Q458" s="215">
        <v>0</v>
      </c>
      <c r="R458" s="215">
        <f>Q458*H458</f>
        <v>0</v>
      </c>
      <c r="S458" s="215">
        <v>0</v>
      </c>
      <c r="T458" s="216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7" t="s">
        <v>762</v>
      </c>
      <c r="AT458" s="217" t="s">
        <v>130</v>
      </c>
      <c r="AU458" s="217" t="s">
        <v>82</v>
      </c>
      <c r="AY458" s="19" t="s">
        <v>128</v>
      </c>
      <c r="BE458" s="218">
        <f>IF(N458="základní",J458,0)</f>
        <v>0</v>
      </c>
      <c r="BF458" s="218">
        <f>IF(N458="snížená",J458,0)</f>
        <v>0</v>
      </c>
      <c r="BG458" s="218">
        <f>IF(N458="zákl. přenesená",J458,0)</f>
        <v>0</v>
      </c>
      <c r="BH458" s="218">
        <f>IF(N458="sníž. přenesená",J458,0)</f>
        <v>0</v>
      </c>
      <c r="BI458" s="218">
        <f>IF(N458="nulová",J458,0)</f>
        <v>0</v>
      </c>
      <c r="BJ458" s="19" t="s">
        <v>80</v>
      </c>
      <c r="BK458" s="218">
        <f>ROUND(I458*H458,2)</f>
        <v>0</v>
      </c>
      <c r="BL458" s="19" t="s">
        <v>762</v>
      </c>
      <c r="BM458" s="217" t="s">
        <v>782</v>
      </c>
    </row>
    <row r="459" s="2" customFormat="1" ht="16.5" customHeight="1">
      <c r="A459" s="40"/>
      <c r="B459" s="41"/>
      <c r="C459" s="206" t="s">
        <v>783</v>
      </c>
      <c r="D459" s="206" t="s">
        <v>130</v>
      </c>
      <c r="E459" s="207" t="s">
        <v>784</v>
      </c>
      <c r="F459" s="208" t="s">
        <v>785</v>
      </c>
      <c r="G459" s="209" t="s">
        <v>786</v>
      </c>
      <c r="H459" s="210">
        <v>1</v>
      </c>
      <c r="I459" s="211"/>
      <c r="J459" s="212">
        <f>ROUND(I459*H459,2)</f>
        <v>0</v>
      </c>
      <c r="K459" s="208" t="s">
        <v>19</v>
      </c>
      <c r="L459" s="46"/>
      <c r="M459" s="213" t="s">
        <v>19</v>
      </c>
      <c r="N459" s="214" t="s">
        <v>43</v>
      </c>
      <c r="O459" s="86"/>
      <c r="P459" s="215">
        <f>O459*H459</f>
        <v>0</v>
      </c>
      <c r="Q459" s="215">
        <v>0</v>
      </c>
      <c r="R459" s="215">
        <f>Q459*H459</f>
        <v>0</v>
      </c>
      <c r="S459" s="215">
        <v>0</v>
      </c>
      <c r="T459" s="216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762</v>
      </c>
      <c r="AT459" s="217" t="s">
        <v>130</v>
      </c>
      <c r="AU459" s="217" t="s">
        <v>82</v>
      </c>
      <c r="AY459" s="19" t="s">
        <v>128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80</v>
      </c>
      <c r="BK459" s="218">
        <f>ROUND(I459*H459,2)</f>
        <v>0</v>
      </c>
      <c r="BL459" s="19" t="s">
        <v>762</v>
      </c>
      <c r="BM459" s="217" t="s">
        <v>787</v>
      </c>
    </row>
    <row r="460" s="14" customFormat="1">
      <c r="A460" s="14"/>
      <c r="B460" s="235"/>
      <c r="C460" s="236"/>
      <c r="D460" s="226" t="s">
        <v>143</v>
      </c>
      <c r="E460" s="237" t="s">
        <v>19</v>
      </c>
      <c r="F460" s="238" t="s">
        <v>80</v>
      </c>
      <c r="G460" s="236"/>
      <c r="H460" s="239">
        <v>1</v>
      </c>
      <c r="I460" s="240"/>
      <c r="J460" s="236"/>
      <c r="K460" s="236"/>
      <c r="L460" s="241"/>
      <c r="M460" s="242"/>
      <c r="N460" s="243"/>
      <c r="O460" s="243"/>
      <c r="P460" s="243"/>
      <c r="Q460" s="243"/>
      <c r="R460" s="243"/>
      <c r="S460" s="243"/>
      <c r="T460" s="24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5" t="s">
        <v>143</v>
      </c>
      <c r="AU460" s="245" t="s">
        <v>82</v>
      </c>
      <c r="AV460" s="14" t="s">
        <v>82</v>
      </c>
      <c r="AW460" s="14" t="s">
        <v>33</v>
      </c>
      <c r="AX460" s="14" t="s">
        <v>80</v>
      </c>
      <c r="AY460" s="245" t="s">
        <v>128</v>
      </c>
    </row>
    <row r="461" s="2" customFormat="1" ht="16.5" customHeight="1">
      <c r="A461" s="40"/>
      <c r="B461" s="41"/>
      <c r="C461" s="206" t="s">
        <v>788</v>
      </c>
      <c r="D461" s="206" t="s">
        <v>130</v>
      </c>
      <c r="E461" s="207" t="s">
        <v>789</v>
      </c>
      <c r="F461" s="208" t="s">
        <v>790</v>
      </c>
      <c r="G461" s="209" t="s">
        <v>786</v>
      </c>
      <c r="H461" s="210">
        <v>1</v>
      </c>
      <c r="I461" s="211"/>
      <c r="J461" s="212">
        <f>ROUND(I461*H461,2)</f>
        <v>0</v>
      </c>
      <c r="K461" s="208" t="s">
        <v>19</v>
      </c>
      <c r="L461" s="46"/>
      <c r="M461" s="213" t="s">
        <v>19</v>
      </c>
      <c r="N461" s="214" t="s">
        <v>43</v>
      </c>
      <c r="O461" s="86"/>
      <c r="P461" s="215">
        <f>O461*H461</f>
        <v>0</v>
      </c>
      <c r="Q461" s="215">
        <v>0</v>
      </c>
      <c r="R461" s="215">
        <f>Q461*H461</f>
        <v>0</v>
      </c>
      <c r="S461" s="215">
        <v>0</v>
      </c>
      <c r="T461" s="216">
        <f>S461*H461</f>
        <v>0</v>
      </c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R461" s="217" t="s">
        <v>762</v>
      </c>
      <c r="AT461" s="217" t="s">
        <v>130</v>
      </c>
      <c r="AU461" s="217" t="s">
        <v>82</v>
      </c>
      <c r="AY461" s="19" t="s">
        <v>128</v>
      </c>
      <c r="BE461" s="218">
        <f>IF(N461="základní",J461,0)</f>
        <v>0</v>
      </c>
      <c r="BF461" s="218">
        <f>IF(N461="snížená",J461,0)</f>
        <v>0</v>
      </c>
      <c r="BG461" s="218">
        <f>IF(N461="zákl. přenesená",J461,0)</f>
        <v>0</v>
      </c>
      <c r="BH461" s="218">
        <f>IF(N461="sníž. přenesená",J461,0)</f>
        <v>0</v>
      </c>
      <c r="BI461" s="218">
        <f>IF(N461="nulová",J461,0)</f>
        <v>0</v>
      </c>
      <c r="BJ461" s="19" t="s">
        <v>80</v>
      </c>
      <c r="BK461" s="218">
        <f>ROUND(I461*H461,2)</f>
        <v>0</v>
      </c>
      <c r="BL461" s="19" t="s">
        <v>762</v>
      </c>
      <c r="BM461" s="217" t="s">
        <v>791</v>
      </c>
    </row>
    <row r="462" s="13" customFormat="1">
      <c r="A462" s="13"/>
      <c r="B462" s="224"/>
      <c r="C462" s="225"/>
      <c r="D462" s="226" t="s">
        <v>143</v>
      </c>
      <c r="E462" s="227" t="s">
        <v>19</v>
      </c>
      <c r="F462" s="228" t="s">
        <v>792</v>
      </c>
      <c r="G462" s="225"/>
      <c r="H462" s="227" t="s">
        <v>19</v>
      </c>
      <c r="I462" s="229"/>
      <c r="J462" s="225"/>
      <c r="K462" s="225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143</v>
      </c>
      <c r="AU462" s="234" t="s">
        <v>82</v>
      </c>
      <c r="AV462" s="13" t="s">
        <v>80</v>
      </c>
      <c r="AW462" s="13" t="s">
        <v>33</v>
      </c>
      <c r="AX462" s="13" t="s">
        <v>72</v>
      </c>
      <c r="AY462" s="234" t="s">
        <v>128</v>
      </c>
    </row>
    <row r="463" s="14" customFormat="1">
      <c r="A463" s="14"/>
      <c r="B463" s="235"/>
      <c r="C463" s="236"/>
      <c r="D463" s="226" t="s">
        <v>143</v>
      </c>
      <c r="E463" s="237" t="s">
        <v>19</v>
      </c>
      <c r="F463" s="238" t="s">
        <v>80</v>
      </c>
      <c r="G463" s="236"/>
      <c r="H463" s="239">
        <v>1</v>
      </c>
      <c r="I463" s="240"/>
      <c r="J463" s="236"/>
      <c r="K463" s="236"/>
      <c r="L463" s="241"/>
      <c r="M463" s="242"/>
      <c r="N463" s="243"/>
      <c r="O463" s="243"/>
      <c r="P463" s="243"/>
      <c r="Q463" s="243"/>
      <c r="R463" s="243"/>
      <c r="S463" s="243"/>
      <c r="T463" s="24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5" t="s">
        <v>143</v>
      </c>
      <c r="AU463" s="245" t="s">
        <v>82</v>
      </c>
      <c r="AV463" s="14" t="s">
        <v>82</v>
      </c>
      <c r="AW463" s="14" t="s">
        <v>33</v>
      </c>
      <c r="AX463" s="14" t="s">
        <v>80</v>
      </c>
      <c r="AY463" s="245" t="s">
        <v>128</v>
      </c>
    </row>
    <row r="464" s="2" customFormat="1" ht="16.5" customHeight="1">
      <c r="A464" s="40"/>
      <c r="B464" s="41"/>
      <c r="C464" s="206" t="s">
        <v>793</v>
      </c>
      <c r="D464" s="206" t="s">
        <v>130</v>
      </c>
      <c r="E464" s="207" t="s">
        <v>794</v>
      </c>
      <c r="F464" s="208" t="s">
        <v>795</v>
      </c>
      <c r="G464" s="209" t="s">
        <v>133</v>
      </c>
      <c r="H464" s="210">
        <v>1</v>
      </c>
      <c r="I464" s="211"/>
      <c r="J464" s="212">
        <f>ROUND(I464*H464,2)</f>
        <v>0</v>
      </c>
      <c r="K464" s="208" t="s">
        <v>19</v>
      </c>
      <c r="L464" s="46"/>
      <c r="M464" s="213" t="s">
        <v>19</v>
      </c>
      <c r="N464" s="214" t="s">
        <v>43</v>
      </c>
      <c r="O464" s="86"/>
      <c r="P464" s="215">
        <f>O464*H464</f>
        <v>0</v>
      </c>
      <c r="Q464" s="215">
        <v>0</v>
      </c>
      <c r="R464" s="215">
        <f>Q464*H464</f>
        <v>0</v>
      </c>
      <c r="S464" s="215">
        <v>0</v>
      </c>
      <c r="T464" s="216">
        <f>S464*H464</f>
        <v>0</v>
      </c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R464" s="217" t="s">
        <v>762</v>
      </c>
      <c r="AT464" s="217" t="s">
        <v>130</v>
      </c>
      <c r="AU464" s="217" t="s">
        <v>82</v>
      </c>
      <c r="AY464" s="19" t="s">
        <v>128</v>
      </c>
      <c r="BE464" s="218">
        <f>IF(N464="základní",J464,0)</f>
        <v>0</v>
      </c>
      <c r="BF464" s="218">
        <f>IF(N464="snížená",J464,0)</f>
        <v>0</v>
      </c>
      <c r="BG464" s="218">
        <f>IF(N464="zákl. přenesená",J464,0)</f>
        <v>0</v>
      </c>
      <c r="BH464" s="218">
        <f>IF(N464="sníž. přenesená",J464,0)</f>
        <v>0</v>
      </c>
      <c r="BI464" s="218">
        <f>IF(N464="nulová",J464,0)</f>
        <v>0</v>
      </c>
      <c r="BJ464" s="19" t="s">
        <v>80</v>
      </c>
      <c r="BK464" s="218">
        <f>ROUND(I464*H464,2)</f>
        <v>0</v>
      </c>
      <c r="BL464" s="19" t="s">
        <v>762</v>
      </c>
      <c r="BM464" s="217" t="s">
        <v>796</v>
      </c>
    </row>
    <row r="465" s="12" customFormat="1" ht="22.8" customHeight="1">
      <c r="A465" s="12"/>
      <c r="B465" s="190"/>
      <c r="C465" s="191"/>
      <c r="D465" s="192" t="s">
        <v>71</v>
      </c>
      <c r="E465" s="204" t="s">
        <v>797</v>
      </c>
      <c r="F465" s="204" t="s">
        <v>798</v>
      </c>
      <c r="G465" s="191"/>
      <c r="H465" s="191"/>
      <c r="I465" s="194"/>
      <c r="J465" s="205">
        <f>BK465</f>
        <v>0</v>
      </c>
      <c r="K465" s="191"/>
      <c r="L465" s="196"/>
      <c r="M465" s="197"/>
      <c r="N465" s="198"/>
      <c r="O465" s="198"/>
      <c r="P465" s="199">
        <f>P466</f>
        <v>0</v>
      </c>
      <c r="Q465" s="198"/>
      <c r="R465" s="199">
        <f>R466</f>
        <v>0</v>
      </c>
      <c r="S465" s="198"/>
      <c r="T465" s="200">
        <f>T466</f>
        <v>0</v>
      </c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R465" s="201" t="s">
        <v>145</v>
      </c>
      <c r="AT465" s="202" t="s">
        <v>71</v>
      </c>
      <c r="AU465" s="202" t="s">
        <v>80</v>
      </c>
      <c r="AY465" s="201" t="s">
        <v>128</v>
      </c>
      <c r="BK465" s="203">
        <f>BK466</f>
        <v>0</v>
      </c>
    </row>
    <row r="466" s="2" customFormat="1" ht="16.5" customHeight="1">
      <c r="A466" s="40"/>
      <c r="B466" s="41"/>
      <c r="C466" s="206" t="s">
        <v>799</v>
      </c>
      <c r="D466" s="206" t="s">
        <v>130</v>
      </c>
      <c r="E466" s="207" t="s">
        <v>800</v>
      </c>
      <c r="F466" s="208" t="s">
        <v>801</v>
      </c>
      <c r="G466" s="209" t="s">
        <v>636</v>
      </c>
      <c r="H466" s="210">
        <v>3</v>
      </c>
      <c r="I466" s="211"/>
      <c r="J466" s="212">
        <f>ROUND(I466*H466,2)</f>
        <v>0</v>
      </c>
      <c r="K466" s="208" t="s">
        <v>19</v>
      </c>
      <c r="L466" s="46"/>
      <c r="M466" s="267" t="s">
        <v>19</v>
      </c>
      <c r="N466" s="268" t="s">
        <v>43</v>
      </c>
      <c r="O466" s="269"/>
      <c r="P466" s="270">
        <f>O466*H466</f>
        <v>0</v>
      </c>
      <c r="Q466" s="270">
        <v>0</v>
      </c>
      <c r="R466" s="270">
        <f>Q466*H466</f>
        <v>0</v>
      </c>
      <c r="S466" s="270">
        <v>0</v>
      </c>
      <c r="T466" s="271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7" t="s">
        <v>762</v>
      </c>
      <c r="AT466" s="217" t="s">
        <v>130</v>
      </c>
      <c r="AU466" s="217" t="s">
        <v>82</v>
      </c>
      <c r="AY466" s="19" t="s">
        <v>128</v>
      </c>
      <c r="BE466" s="218">
        <f>IF(N466="základní",J466,0)</f>
        <v>0</v>
      </c>
      <c r="BF466" s="218">
        <f>IF(N466="snížená",J466,0)</f>
        <v>0</v>
      </c>
      <c r="BG466" s="218">
        <f>IF(N466="zákl. přenesená",J466,0)</f>
        <v>0</v>
      </c>
      <c r="BH466" s="218">
        <f>IF(N466="sníž. přenesená",J466,0)</f>
        <v>0</v>
      </c>
      <c r="BI466" s="218">
        <f>IF(N466="nulová",J466,0)</f>
        <v>0</v>
      </c>
      <c r="BJ466" s="19" t="s">
        <v>80</v>
      </c>
      <c r="BK466" s="218">
        <f>ROUND(I466*H466,2)</f>
        <v>0</v>
      </c>
      <c r="BL466" s="19" t="s">
        <v>762</v>
      </c>
      <c r="BM466" s="217" t="s">
        <v>802</v>
      </c>
    </row>
    <row r="467" s="2" customFormat="1" ht="6.96" customHeight="1">
      <c r="A467" s="40"/>
      <c r="B467" s="61"/>
      <c r="C467" s="62"/>
      <c r="D467" s="62"/>
      <c r="E467" s="62"/>
      <c r="F467" s="62"/>
      <c r="G467" s="62"/>
      <c r="H467" s="62"/>
      <c r="I467" s="62"/>
      <c r="J467" s="62"/>
      <c r="K467" s="62"/>
      <c r="L467" s="46"/>
      <c r="M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</row>
  </sheetData>
  <sheetProtection sheet="1" autoFilter="0" formatColumns="0" formatRows="0" objects="1" scenarios="1" spinCount="100000" saltValue="a8mo0nPXA824sPA+Xe3LOy6fbAVscTGhQ1FU/mzw/UxJLkOXWXTFrjomxtBzq2P4PQbkGRA0z2sKb2QxYkEUUw==" hashValue="Ivj8iy3o/twZq88KESgdWP3CoXVwwlJDvaZumllfZK/U9jSbuIFjpPfSoiJrvahA9FfZQiVDsAHJyCL39NRuuA==" algorithmName="SHA-512" password="CC35"/>
  <autoFilter ref="C95:K466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0" r:id="rId1" display="https://podminky.urs.cz/item/CS_URS_2024_01/112101103"/>
    <hyperlink ref="F102" r:id="rId2" display="https://podminky.urs.cz/item/CS_URS_2024_01/112101121"/>
    <hyperlink ref="F106" r:id="rId3" display="https://podminky.urs.cz/item/CS_URS_2024_01/112251101"/>
    <hyperlink ref="F108" r:id="rId4" display="https://podminky.urs.cz/item/CS_URS_2024_01/112251103"/>
    <hyperlink ref="F110" r:id="rId5" display="https://podminky.urs.cz/item/CS_URS_2024_01/113106123"/>
    <hyperlink ref="F114" r:id="rId6" display="https://podminky.urs.cz/item/CS_URS_2024_01/113106171"/>
    <hyperlink ref="F116" r:id="rId7" display="https://podminky.urs.cz/item/CS_URS_2024_01/113106241"/>
    <hyperlink ref="F120" r:id="rId8" display="https://podminky.urs.cz/item/CS_URS_2024_01/113107162"/>
    <hyperlink ref="F127" r:id="rId9" display="https://podminky.urs.cz/item/CS_URS_2024_01/113107163"/>
    <hyperlink ref="F131" r:id="rId10" display="https://podminky.urs.cz/item/CS_URS_2024_01/113107223"/>
    <hyperlink ref="F138" r:id="rId11" display="https://podminky.urs.cz/item/CS_URS_2024_01/113107242"/>
    <hyperlink ref="F142" r:id="rId12" display="https://podminky.urs.cz/item/CS_URS_2024_01/113107337"/>
    <hyperlink ref="F146" r:id="rId13" display="https://podminky.urs.cz/item/CS_URS_2024_01/113154112"/>
    <hyperlink ref="F155" r:id="rId14" display="https://podminky.urs.cz/item/CS_URS_2024_01/113201112"/>
    <hyperlink ref="F157" r:id="rId15" display="https://podminky.urs.cz/item/CS_URS_2024_01/121151123"/>
    <hyperlink ref="F159" r:id="rId16" display="https://podminky.urs.cz/item/CS_URS_2024_01/122252206"/>
    <hyperlink ref="F166" r:id="rId17" display="https://podminky.urs.cz/item/CS_URS_2024_01/131213701"/>
    <hyperlink ref="F170" r:id="rId18" display="https://podminky.urs.cz/item/CS_URS_2024_01/132251102"/>
    <hyperlink ref="F174" r:id="rId19" display="https://podminky.urs.cz/item/CS_URS_2024_01/162751117"/>
    <hyperlink ref="F182" r:id="rId20" display="https://podminky.urs.cz/item/CS_URS_2024_01/162751119"/>
    <hyperlink ref="F185" r:id="rId21" display="https://podminky.urs.cz/item/CS_URS_2024_01/167151111"/>
    <hyperlink ref="F187" r:id="rId22" display="https://podminky.urs.cz/item/CS_URS_2024_01/171111105"/>
    <hyperlink ref="F194" r:id="rId23" display="https://podminky.urs.cz/item/CS_URS_2024_01/171151112"/>
    <hyperlink ref="F200" r:id="rId24" display="https://podminky.urs.cz/item/CS_URS_2024_01/171201231"/>
    <hyperlink ref="F203" r:id="rId25" display="https://podminky.urs.cz/item/CS_URS_2024_01/171251201"/>
    <hyperlink ref="F205" r:id="rId26" display="https://podminky.urs.cz/item/CS_URS_2024_01/174211101"/>
    <hyperlink ref="F211" r:id="rId27" display="https://podminky.urs.cz/item/CS_URS_2024_01/181152302"/>
    <hyperlink ref="F214" r:id="rId28" display="https://podminky.urs.cz/item/CS_URS_2024_01/181411131"/>
    <hyperlink ref="F219" r:id="rId29" display="https://podminky.urs.cz/item/CS_URS_2024_01/182151111"/>
    <hyperlink ref="F221" r:id="rId30" display="https://podminky.urs.cz/item/CS_URS_2024_01/182303111"/>
    <hyperlink ref="F228" r:id="rId31" display="https://podminky.urs.cz/item/CS_URS_2024_01/212752102"/>
    <hyperlink ref="F231" r:id="rId32" display="https://podminky.urs.cz/item/CS_URS_2024_01/452112122"/>
    <hyperlink ref="F235" r:id="rId33" display="https://podminky.urs.cz/item/CS_URS_2024_01/564730001"/>
    <hyperlink ref="F239" r:id="rId34" display="https://podminky.urs.cz/item/CS_URS_2024_01/564851111"/>
    <hyperlink ref="F246" r:id="rId35" display="https://podminky.urs.cz/item/CS_URS_2024_01/564861011"/>
    <hyperlink ref="F250" r:id="rId36" display="https://podminky.urs.cz/item/CS_URS_2024_01/564861111"/>
    <hyperlink ref="F262" r:id="rId37" display="https://podminky.urs.cz/item/CS_URS_2024_01/573191111"/>
    <hyperlink ref="F266" r:id="rId38" display="https://podminky.urs.cz/item/CS_URS_2024_01/573231106"/>
    <hyperlink ref="F270" r:id="rId39" display="https://podminky.urs.cz/item/CS_URS_2024_01/577134031"/>
    <hyperlink ref="F274" r:id="rId40" display="https://podminky.urs.cz/item/CS_URS_2024_01/596211112"/>
    <hyperlink ref="F282" r:id="rId41" display="https://podminky.urs.cz/item/CS_URS_2024_01/596212213"/>
    <hyperlink ref="F291" r:id="rId42" display="https://podminky.urs.cz/item/CS_URS_2024_01/890411811"/>
    <hyperlink ref="F294" r:id="rId43" display="https://podminky.urs.cz/item/CS_URS_2024_01/895941323"/>
    <hyperlink ref="F297" r:id="rId44" display="https://podminky.urs.cz/item/CS_URS_2024_01/895941341"/>
    <hyperlink ref="F300" r:id="rId45" display="https://podminky.urs.cz/item/CS_URS_2024_01/895941351"/>
    <hyperlink ref="F303" r:id="rId46" display="https://podminky.urs.cz/item/CS_URS_2024_01/895941362"/>
    <hyperlink ref="F307" r:id="rId47" display="https://podminky.urs.cz/item/CS_URS_2024_01/914111111"/>
    <hyperlink ref="F313" r:id="rId48" display="https://podminky.urs.cz/item/CS_URS_2024_01/914511111"/>
    <hyperlink ref="F317" r:id="rId49" display="https://podminky.urs.cz/item/CS_URS_2024_01/915211112"/>
    <hyperlink ref="F321" r:id="rId50" display="https://podminky.urs.cz/item/CS_URS_2024_01/915221112"/>
    <hyperlink ref="F325" r:id="rId51" display="https://podminky.urs.cz/item/CS_URS_2024_01/915221122"/>
    <hyperlink ref="F329" r:id="rId52" display="https://podminky.urs.cz/item/CS_URS_2024_01/915231112"/>
    <hyperlink ref="F333" r:id="rId53" display="https://podminky.urs.cz/item/CS_URS_2024_01/915611111"/>
    <hyperlink ref="F336" r:id="rId54" display="https://podminky.urs.cz/item/CS_URS_2024_01/915621111"/>
    <hyperlink ref="F338" r:id="rId55" display="https://podminky.urs.cz/item/CS_URS_2024_01/916131213"/>
    <hyperlink ref="F365" r:id="rId56" display="https://podminky.urs.cz/item/CS_URS_2024_01/916231213"/>
    <hyperlink ref="F369" r:id="rId57" display="https://podminky.urs.cz/item/CS_URS_2024_01/919122132"/>
    <hyperlink ref="F371" r:id="rId58" display="https://podminky.urs.cz/item/CS_URS_2024_01/919735111"/>
    <hyperlink ref="F373" r:id="rId59" display="https://podminky.urs.cz/item/CS_URS_2024_01/961044111"/>
    <hyperlink ref="F377" r:id="rId60" display="https://podminky.urs.cz/item/CS_URS_2024_01/962032112"/>
    <hyperlink ref="F381" r:id="rId61" display="https://podminky.urs.cz/item/CS_URS_2024_01/966071822"/>
    <hyperlink ref="F384" r:id="rId62" display="https://podminky.urs.cz/item/CS_URS_2024_01/966006132"/>
    <hyperlink ref="F386" r:id="rId63" display="https://podminky.urs.cz/item/CS_URS_2024_01/966071711"/>
    <hyperlink ref="F391" r:id="rId64" display="https://podminky.urs.cz/item/CS_URS_2024_01/997221551"/>
    <hyperlink ref="F393" r:id="rId65" display="https://podminky.urs.cz/item/CS_URS_2024_01/997221559"/>
    <hyperlink ref="F396" r:id="rId66" display="https://podminky.urs.cz/item/CS_URS_2024_01/997221611"/>
    <hyperlink ref="F398" r:id="rId67" display="https://podminky.urs.cz/item/CS_URS_2024_01/997221861"/>
    <hyperlink ref="F411" r:id="rId68" display="https://podminky.urs.cz/item/CS_URS_2024_01/997221873"/>
    <hyperlink ref="F417" r:id="rId69" display="https://podminky.urs.cz/item/CS_URS_2024_01/997221875"/>
    <hyperlink ref="F423" r:id="rId70" display="https://podminky.urs.cz/item/CS_URS_2024_01/997013603"/>
    <hyperlink ref="F427" r:id="rId71" display="https://podminky.urs.cz/item/CS_URS_2024_01/998225111"/>
    <hyperlink ref="F431" r:id="rId72" display="https://podminky.urs.cz/item/CS_URS_2024_01/711161273"/>
    <hyperlink ref="F436" r:id="rId73" display="https://podminky.urs.cz/item/CS_URS_2024_01/998711101"/>
    <hyperlink ref="F439" r:id="rId74" display="https://podminky.urs.cz/item/CS_URS_2024_01/721242106"/>
    <hyperlink ref="F441" r:id="rId75" display="https://podminky.urs.cz/item/CS_URS_2024_01/998721101"/>
    <hyperlink ref="F444" r:id="rId76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Tuchlovice, rekonstrukce MK na pozemku 774/1 a 779/1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803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ROUND((SUM(BE87:BE189)),  2)</f>
        <v>0</v>
      </c>
      <c r="G33" s="40"/>
      <c r="H33" s="40"/>
      <c r="I33" s="150">
        <v>0.20999999999999999</v>
      </c>
      <c r="J33" s="149">
        <f>ROUND(((SUM(BE87:BE189))*I33),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ROUND((SUM(BF87:BF189)),  2)</f>
        <v>0</v>
      </c>
      <c r="G34" s="40"/>
      <c r="H34" s="40"/>
      <c r="I34" s="150">
        <v>0.12</v>
      </c>
      <c r="J34" s="149">
        <f>ROUND(((SUM(BF87:BF189))*I34),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ROUND((SUM(BG87:BG189)),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ROUND((SUM(BH87:BH189)),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ROUND((SUM(BI87:BI189)),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Tuchlovice, rekonstrukce MK na pozemku 774/1 a 779/1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301 - Dešťová kanalizace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Tuchlovice</v>
      </c>
      <c r="G52" s="42"/>
      <c r="H52" s="42"/>
      <c r="I52" s="34" t="s">
        <v>23</v>
      </c>
      <c r="J52" s="74" t="str">
        <f>IF(J12="","",J12)</f>
        <v>27. 6. 2024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Tuchlovice</v>
      </c>
      <c r="G54" s="42"/>
      <c r="H54" s="42"/>
      <c r="I54" s="34" t="s">
        <v>31</v>
      </c>
      <c r="J54" s="38" t="str">
        <f>E21</f>
        <v>PFProjekt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Jaroslav Kudláček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93</v>
      </c>
      <c r="D57" s="164"/>
      <c r="E57" s="164"/>
      <c r="F57" s="164"/>
      <c r="G57" s="164"/>
      <c r="H57" s="164"/>
      <c r="I57" s="164"/>
      <c r="J57" s="165" t="s">
        <v>94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95</v>
      </c>
    </row>
    <row r="60" s="9" customFormat="1" ht="24.96" customHeight="1">
      <c r="A60" s="9"/>
      <c r="B60" s="167"/>
      <c r="C60" s="168"/>
      <c r="D60" s="169" t="s">
        <v>96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97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99</v>
      </c>
      <c r="E62" s="176"/>
      <c r="F62" s="176"/>
      <c r="G62" s="176"/>
      <c r="H62" s="176"/>
      <c r="I62" s="176"/>
      <c r="J62" s="177">
        <f>J140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101</v>
      </c>
      <c r="E63" s="176"/>
      <c r="F63" s="176"/>
      <c r="G63" s="176"/>
      <c r="H63" s="176"/>
      <c r="I63" s="176"/>
      <c r="J63" s="177">
        <f>J148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104</v>
      </c>
      <c r="E64" s="176"/>
      <c r="F64" s="176"/>
      <c r="G64" s="176"/>
      <c r="H64" s="176"/>
      <c r="I64" s="176"/>
      <c r="J64" s="177">
        <f>J178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109</v>
      </c>
      <c r="E65" s="170"/>
      <c r="F65" s="170"/>
      <c r="G65" s="170"/>
      <c r="H65" s="170"/>
      <c r="I65" s="170"/>
      <c r="J65" s="171">
        <f>J181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J182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111</v>
      </c>
      <c r="E67" s="176"/>
      <c r="F67" s="176"/>
      <c r="G67" s="176"/>
      <c r="H67" s="176"/>
      <c r="I67" s="176"/>
      <c r="J67" s="177">
        <f>J188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113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Tuchlovice, rekonstrukce MK na pozemku 774/1 a 779/1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90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SO 301 - Dešťová kanalizace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Tuchlovice</v>
      </c>
      <c r="G81" s="42"/>
      <c r="H81" s="42"/>
      <c r="I81" s="34" t="s">
        <v>23</v>
      </c>
      <c r="J81" s="74" t="str">
        <f>IF(J12="","",J12)</f>
        <v>27. 6. 2024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E15</f>
        <v>Obec Tuchlovice</v>
      </c>
      <c r="G83" s="42"/>
      <c r="H83" s="42"/>
      <c r="I83" s="34" t="s">
        <v>31</v>
      </c>
      <c r="J83" s="38" t="str">
        <f>E21</f>
        <v>PFProjekt s.r.o.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34</v>
      </c>
      <c r="J84" s="38" t="str">
        <f>E24</f>
        <v>Jaroslav Kudláček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114</v>
      </c>
      <c r="D86" s="182" t="s">
        <v>57</v>
      </c>
      <c r="E86" s="182" t="s">
        <v>53</v>
      </c>
      <c r="F86" s="182" t="s">
        <v>54</v>
      </c>
      <c r="G86" s="182" t="s">
        <v>115</v>
      </c>
      <c r="H86" s="182" t="s">
        <v>116</v>
      </c>
      <c r="I86" s="182" t="s">
        <v>117</v>
      </c>
      <c r="J86" s="182" t="s">
        <v>94</v>
      </c>
      <c r="K86" s="183" t="s">
        <v>118</v>
      </c>
      <c r="L86" s="184"/>
      <c r="M86" s="94" t="s">
        <v>19</v>
      </c>
      <c r="N86" s="95" t="s">
        <v>42</v>
      </c>
      <c r="O86" s="95" t="s">
        <v>119</v>
      </c>
      <c r="P86" s="95" t="s">
        <v>120</v>
      </c>
      <c r="Q86" s="95" t="s">
        <v>121</v>
      </c>
      <c r="R86" s="95" t="s">
        <v>122</v>
      </c>
      <c r="S86" s="95" t="s">
        <v>123</v>
      </c>
      <c r="T86" s="96" t="s">
        <v>124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125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P88+P181</f>
        <v>0</v>
      </c>
      <c r="Q87" s="98"/>
      <c r="R87" s="187">
        <f>R88+R181</f>
        <v>139.16272599999999</v>
      </c>
      <c r="S87" s="98"/>
      <c r="T87" s="188">
        <f>T88+T181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71</v>
      </c>
      <c r="AU87" s="19" t="s">
        <v>95</v>
      </c>
      <c r="BK87" s="189">
        <f>BK88+BK181</f>
        <v>0</v>
      </c>
    </row>
    <row r="88" s="12" customFormat="1" ht="25.92" customHeight="1">
      <c r="A88" s="12"/>
      <c r="B88" s="190"/>
      <c r="C88" s="191"/>
      <c r="D88" s="192" t="s">
        <v>71</v>
      </c>
      <c r="E88" s="193" t="s">
        <v>126</v>
      </c>
      <c r="F88" s="193" t="s">
        <v>127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P89+P140+P148+P178</f>
        <v>0</v>
      </c>
      <c r="Q88" s="198"/>
      <c r="R88" s="199">
        <f>R89+R140+R148+R178</f>
        <v>139.16272599999999</v>
      </c>
      <c r="S88" s="198"/>
      <c r="T88" s="200">
        <f>T89+T140+T148+T178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72</v>
      </c>
      <c r="AY88" s="201" t="s">
        <v>128</v>
      </c>
      <c r="BK88" s="203">
        <f>BK89+BK140+BK148+BK178</f>
        <v>0</v>
      </c>
    </row>
    <row r="89" s="12" customFormat="1" ht="22.8" customHeight="1">
      <c r="A89" s="12"/>
      <c r="B89" s="190"/>
      <c r="C89" s="191"/>
      <c r="D89" s="192" t="s">
        <v>71</v>
      </c>
      <c r="E89" s="204" t="s">
        <v>80</v>
      </c>
      <c r="F89" s="204" t="s">
        <v>129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SUM(P90:P139)</f>
        <v>0</v>
      </c>
      <c r="Q89" s="198"/>
      <c r="R89" s="199">
        <f>SUM(R90:R139)</f>
        <v>99.408799999999999</v>
      </c>
      <c r="S89" s="198"/>
      <c r="T89" s="200">
        <f>SUM(T90:T139)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80</v>
      </c>
      <c r="AT89" s="202" t="s">
        <v>71</v>
      </c>
      <c r="AU89" s="202" t="s">
        <v>80</v>
      </c>
      <c r="AY89" s="201" t="s">
        <v>128</v>
      </c>
      <c r="BK89" s="203">
        <f>SUM(BK90:BK139)</f>
        <v>0</v>
      </c>
    </row>
    <row r="90" s="2" customFormat="1" ht="24.15" customHeight="1">
      <c r="A90" s="40"/>
      <c r="B90" s="41"/>
      <c r="C90" s="206" t="s">
        <v>80</v>
      </c>
      <c r="D90" s="206" t="s">
        <v>130</v>
      </c>
      <c r="E90" s="207" t="s">
        <v>804</v>
      </c>
      <c r="F90" s="208" t="s">
        <v>805</v>
      </c>
      <c r="G90" s="209" t="s">
        <v>233</v>
      </c>
      <c r="H90" s="210">
        <v>31.5</v>
      </c>
      <c r="I90" s="211"/>
      <c r="J90" s="212">
        <f>ROUND(I90*H90,2)</f>
        <v>0</v>
      </c>
      <c r="K90" s="208" t="s">
        <v>134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135</v>
      </c>
      <c r="AT90" s="217" t="s">
        <v>130</v>
      </c>
      <c r="AU90" s="217" t="s">
        <v>82</v>
      </c>
      <c r="AY90" s="19" t="s">
        <v>128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135</v>
      </c>
      <c r="BM90" s="217" t="s">
        <v>806</v>
      </c>
    </row>
    <row r="91" s="2" customFormat="1">
      <c r="A91" s="40"/>
      <c r="B91" s="41"/>
      <c r="C91" s="42"/>
      <c r="D91" s="219" t="s">
        <v>137</v>
      </c>
      <c r="E91" s="42"/>
      <c r="F91" s="220" t="s">
        <v>807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137</v>
      </c>
      <c r="AU91" s="19" t="s">
        <v>82</v>
      </c>
    </row>
    <row r="92" s="13" customFormat="1">
      <c r="A92" s="13"/>
      <c r="B92" s="224"/>
      <c r="C92" s="225"/>
      <c r="D92" s="226" t="s">
        <v>143</v>
      </c>
      <c r="E92" s="227" t="s">
        <v>19</v>
      </c>
      <c r="F92" s="228" t="s">
        <v>808</v>
      </c>
      <c r="G92" s="225"/>
      <c r="H92" s="227" t="s">
        <v>19</v>
      </c>
      <c r="I92" s="229"/>
      <c r="J92" s="225"/>
      <c r="K92" s="225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143</v>
      </c>
      <c r="AU92" s="234" t="s">
        <v>82</v>
      </c>
      <c r="AV92" s="13" t="s">
        <v>80</v>
      </c>
      <c r="AW92" s="13" t="s">
        <v>33</v>
      </c>
      <c r="AX92" s="13" t="s">
        <v>72</v>
      </c>
      <c r="AY92" s="234" t="s">
        <v>128</v>
      </c>
    </row>
    <row r="93" s="14" customFormat="1">
      <c r="A93" s="14"/>
      <c r="B93" s="235"/>
      <c r="C93" s="236"/>
      <c r="D93" s="226" t="s">
        <v>143</v>
      </c>
      <c r="E93" s="237" t="s">
        <v>19</v>
      </c>
      <c r="F93" s="238" t="s">
        <v>809</v>
      </c>
      <c r="G93" s="236"/>
      <c r="H93" s="239">
        <v>31.5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143</v>
      </c>
      <c r="AU93" s="245" t="s">
        <v>82</v>
      </c>
      <c r="AV93" s="14" t="s">
        <v>82</v>
      </c>
      <c r="AW93" s="14" t="s">
        <v>33</v>
      </c>
      <c r="AX93" s="14" t="s">
        <v>80</v>
      </c>
      <c r="AY93" s="245" t="s">
        <v>128</v>
      </c>
    </row>
    <row r="94" s="2" customFormat="1" ht="24.15" customHeight="1">
      <c r="A94" s="40"/>
      <c r="B94" s="41"/>
      <c r="C94" s="206" t="s">
        <v>82</v>
      </c>
      <c r="D94" s="206" t="s">
        <v>130</v>
      </c>
      <c r="E94" s="207" t="s">
        <v>810</v>
      </c>
      <c r="F94" s="208" t="s">
        <v>811</v>
      </c>
      <c r="G94" s="209" t="s">
        <v>233</v>
      </c>
      <c r="H94" s="210">
        <v>144</v>
      </c>
      <c r="I94" s="211"/>
      <c r="J94" s="212">
        <f>ROUND(I94*H94,2)</f>
        <v>0</v>
      </c>
      <c r="K94" s="208" t="s">
        <v>134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135</v>
      </c>
      <c r="AT94" s="217" t="s">
        <v>130</v>
      </c>
      <c r="AU94" s="217" t="s">
        <v>82</v>
      </c>
      <c r="AY94" s="19" t="s">
        <v>128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135</v>
      </c>
      <c r="BM94" s="217" t="s">
        <v>812</v>
      </c>
    </row>
    <row r="95" s="2" customFormat="1">
      <c r="A95" s="40"/>
      <c r="B95" s="41"/>
      <c r="C95" s="42"/>
      <c r="D95" s="219" t="s">
        <v>137</v>
      </c>
      <c r="E95" s="42"/>
      <c r="F95" s="220" t="s">
        <v>813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</v>
      </c>
      <c r="AU95" s="19" t="s">
        <v>82</v>
      </c>
    </row>
    <row r="96" s="13" customFormat="1">
      <c r="A96" s="13"/>
      <c r="B96" s="224"/>
      <c r="C96" s="225"/>
      <c r="D96" s="226" t="s">
        <v>143</v>
      </c>
      <c r="E96" s="227" t="s">
        <v>19</v>
      </c>
      <c r="F96" s="228" t="s">
        <v>814</v>
      </c>
      <c r="G96" s="225"/>
      <c r="H96" s="227" t="s">
        <v>19</v>
      </c>
      <c r="I96" s="229"/>
      <c r="J96" s="225"/>
      <c r="K96" s="225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143</v>
      </c>
      <c r="AU96" s="234" t="s">
        <v>82</v>
      </c>
      <c r="AV96" s="13" t="s">
        <v>80</v>
      </c>
      <c r="AW96" s="13" t="s">
        <v>33</v>
      </c>
      <c r="AX96" s="13" t="s">
        <v>72</v>
      </c>
      <c r="AY96" s="234" t="s">
        <v>128</v>
      </c>
    </row>
    <row r="97" s="14" customFormat="1">
      <c r="A97" s="14"/>
      <c r="B97" s="235"/>
      <c r="C97" s="236"/>
      <c r="D97" s="226" t="s">
        <v>143</v>
      </c>
      <c r="E97" s="237" t="s">
        <v>19</v>
      </c>
      <c r="F97" s="238" t="s">
        <v>815</v>
      </c>
      <c r="G97" s="236"/>
      <c r="H97" s="239">
        <v>120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143</v>
      </c>
      <c r="AU97" s="245" t="s">
        <v>82</v>
      </c>
      <c r="AV97" s="14" t="s">
        <v>82</v>
      </c>
      <c r="AW97" s="14" t="s">
        <v>33</v>
      </c>
      <c r="AX97" s="14" t="s">
        <v>72</v>
      </c>
      <c r="AY97" s="245" t="s">
        <v>128</v>
      </c>
    </row>
    <row r="98" s="13" customFormat="1">
      <c r="A98" s="13"/>
      <c r="B98" s="224"/>
      <c r="C98" s="225"/>
      <c r="D98" s="226" t="s">
        <v>143</v>
      </c>
      <c r="E98" s="227" t="s">
        <v>19</v>
      </c>
      <c r="F98" s="228" t="s">
        <v>816</v>
      </c>
      <c r="G98" s="225"/>
      <c r="H98" s="227" t="s">
        <v>19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143</v>
      </c>
      <c r="AU98" s="234" t="s">
        <v>82</v>
      </c>
      <c r="AV98" s="13" t="s">
        <v>80</v>
      </c>
      <c r="AW98" s="13" t="s">
        <v>33</v>
      </c>
      <c r="AX98" s="13" t="s">
        <v>72</v>
      </c>
      <c r="AY98" s="234" t="s">
        <v>128</v>
      </c>
    </row>
    <row r="99" s="14" customFormat="1">
      <c r="A99" s="14"/>
      <c r="B99" s="235"/>
      <c r="C99" s="236"/>
      <c r="D99" s="226" t="s">
        <v>143</v>
      </c>
      <c r="E99" s="237" t="s">
        <v>19</v>
      </c>
      <c r="F99" s="238" t="s">
        <v>817</v>
      </c>
      <c r="G99" s="236"/>
      <c r="H99" s="239">
        <v>24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143</v>
      </c>
      <c r="AU99" s="245" t="s">
        <v>82</v>
      </c>
      <c r="AV99" s="14" t="s">
        <v>82</v>
      </c>
      <c r="AW99" s="14" t="s">
        <v>33</v>
      </c>
      <c r="AX99" s="14" t="s">
        <v>72</v>
      </c>
      <c r="AY99" s="245" t="s">
        <v>128</v>
      </c>
    </row>
    <row r="100" s="15" customFormat="1">
      <c r="A100" s="15"/>
      <c r="B100" s="246"/>
      <c r="C100" s="247"/>
      <c r="D100" s="226" t="s">
        <v>143</v>
      </c>
      <c r="E100" s="248" t="s">
        <v>19</v>
      </c>
      <c r="F100" s="249" t="s">
        <v>181</v>
      </c>
      <c r="G100" s="247"/>
      <c r="H100" s="250">
        <v>144</v>
      </c>
      <c r="I100" s="251"/>
      <c r="J100" s="247"/>
      <c r="K100" s="247"/>
      <c r="L100" s="252"/>
      <c r="M100" s="253"/>
      <c r="N100" s="254"/>
      <c r="O100" s="254"/>
      <c r="P100" s="254"/>
      <c r="Q100" s="254"/>
      <c r="R100" s="254"/>
      <c r="S100" s="254"/>
      <c r="T100" s="25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6" t="s">
        <v>143</v>
      </c>
      <c r="AU100" s="256" t="s">
        <v>82</v>
      </c>
      <c r="AV100" s="15" t="s">
        <v>135</v>
      </c>
      <c r="AW100" s="15" t="s">
        <v>33</v>
      </c>
      <c r="AX100" s="15" t="s">
        <v>80</v>
      </c>
      <c r="AY100" s="256" t="s">
        <v>128</v>
      </c>
    </row>
    <row r="101" s="2" customFormat="1" ht="24.15" customHeight="1">
      <c r="A101" s="40"/>
      <c r="B101" s="41"/>
      <c r="C101" s="206" t="s">
        <v>146</v>
      </c>
      <c r="D101" s="206" t="s">
        <v>130</v>
      </c>
      <c r="E101" s="207" t="s">
        <v>818</v>
      </c>
      <c r="F101" s="208" t="s">
        <v>819</v>
      </c>
      <c r="G101" s="209" t="s">
        <v>157</v>
      </c>
      <c r="H101" s="210">
        <v>360</v>
      </c>
      <c r="I101" s="211"/>
      <c r="J101" s="212">
        <f>ROUND(I101*H101,2)</f>
        <v>0</v>
      </c>
      <c r="K101" s="208" t="s">
        <v>134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0.00058</v>
      </c>
      <c r="R101" s="215">
        <f>Q101*H101</f>
        <v>0.20880000000000001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135</v>
      </c>
      <c r="AT101" s="217" t="s">
        <v>130</v>
      </c>
      <c r="AU101" s="217" t="s">
        <v>82</v>
      </c>
      <c r="AY101" s="19" t="s">
        <v>128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135</v>
      </c>
      <c r="BM101" s="217" t="s">
        <v>820</v>
      </c>
    </row>
    <row r="102" s="2" customFormat="1">
      <c r="A102" s="40"/>
      <c r="B102" s="41"/>
      <c r="C102" s="42"/>
      <c r="D102" s="219" t="s">
        <v>137</v>
      </c>
      <c r="E102" s="42"/>
      <c r="F102" s="220" t="s">
        <v>821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137</v>
      </c>
      <c r="AU102" s="19" t="s">
        <v>82</v>
      </c>
    </row>
    <row r="103" s="13" customFormat="1">
      <c r="A103" s="13"/>
      <c r="B103" s="224"/>
      <c r="C103" s="225"/>
      <c r="D103" s="226" t="s">
        <v>143</v>
      </c>
      <c r="E103" s="227" t="s">
        <v>19</v>
      </c>
      <c r="F103" s="228" t="s">
        <v>814</v>
      </c>
      <c r="G103" s="225"/>
      <c r="H103" s="227" t="s">
        <v>19</v>
      </c>
      <c r="I103" s="229"/>
      <c r="J103" s="225"/>
      <c r="K103" s="225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143</v>
      </c>
      <c r="AU103" s="234" t="s">
        <v>82</v>
      </c>
      <c r="AV103" s="13" t="s">
        <v>80</v>
      </c>
      <c r="AW103" s="13" t="s">
        <v>33</v>
      </c>
      <c r="AX103" s="13" t="s">
        <v>72</v>
      </c>
      <c r="AY103" s="234" t="s">
        <v>128</v>
      </c>
    </row>
    <row r="104" s="14" customFormat="1">
      <c r="A104" s="14"/>
      <c r="B104" s="235"/>
      <c r="C104" s="236"/>
      <c r="D104" s="226" t="s">
        <v>143</v>
      </c>
      <c r="E104" s="237" t="s">
        <v>19</v>
      </c>
      <c r="F104" s="238" t="s">
        <v>822</v>
      </c>
      <c r="G104" s="236"/>
      <c r="H104" s="239">
        <v>300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143</v>
      </c>
      <c r="AU104" s="245" t="s">
        <v>82</v>
      </c>
      <c r="AV104" s="14" t="s">
        <v>82</v>
      </c>
      <c r="AW104" s="14" t="s">
        <v>33</v>
      </c>
      <c r="AX104" s="14" t="s">
        <v>72</v>
      </c>
      <c r="AY104" s="245" t="s">
        <v>128</v>
      </c>
    </row>
    <row r="105" s="13" customFormat="1">
      <c r="A105" s="13"/>
      <c r="B105" s="224"/>
      <c r="C105" s="225"/>
      <c r="D105" s="226" t="s">
        <v>143</v>
      </c>
      <c r="E105" s="227" t="s">
        <v>19</v>
      </c>
      <c r="F105" s="228" t="s">
        <v>816</v>
      </c>
      <c r="G105" s="225"/>
      <c r="H105" s="227" t="s">
        <v>19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143</v>
      </c>
      <c r="AU105" s="234" t="s">
        <v>82</v>
      </c>
      <c r="AV105" s="13" t="s">
        <v>80</v>
      </c>
      <c r="AW105" s="13" t="s">
        <v>33</v>
      </c>
      <c r="AX105" s="13" t="s">
        <v>72</v>
      </c>
      <c r="AY105" s="234" t="s">
        <v>128</v>
      </c>
    </row>
    <row r="106" s="14" customFormat="1">
      <c r="A106" s="14"/>
      <c r="B106" s="235"/>
      <c r="C106" s="236"/>
      <c r="D106" s="226" t="s">
        <v>143</v>
      </c>
      <c r="E106" s="237" t="s">
        <v>19</v>
      </c>
      <c r="F106" s="238" t="s">
        <v>823</v>
      </c>
      <c r="G106" s="236"/>
      <c r="H106" s="239">
        <v>60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143</v>
      </c>
      <c r="AU106" s="245" t="s">
        <v>82</v>
      </c>
      <c r="AV106" s="14" t="s">
        <v>82</v>
      </c>
      <c r="AW106" s="14" t="s">
        <v>33</v>
      </c>
      <c r="AX106" s="14" t="s">
        <v>72</v>
      </c>
      <c r="AY106" s="245" t="s">
        <v>128</v>
      </c>
    </row>
    <row r="107" s="15" customFormat="1">
      <c r="A107" s="15"/>
      <c r="B107" s="246"/>
      <c r="C107" s="247"/>
      <c r="D107" s="226" t="s">
        <v>143</v>
      </c>
      <c r="E107" s="248" t="s">
        <v>19</v>
      </c>
      <c r="F107" s="249" t="s">
        <v>181</v>
      </c>
      <c r="G107" s="247"/>
      <c r="H107" s="250">
        <v>360</v>
      </c>
      <c r="I107" s="251"/>
      <c r="J107" s="247"/>
      <c r="K107" s="247"/>
      <c r="L107" s="252"/>
      <c r="M107" s="253"/>
      <c r="N107" s="254"/>
      <c r="O107" s="254"/>
      <c r="P107" s="254"/>
      <c r="Q107" s="254"/>
      <c r="R107" s="254"/>
      <c r="S107" s="254"/>
      <c r="T107" s="25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56" t="s">
        <v>143</v>
      </c>
      <c r="AU107" s="256" t="s">
        <v>82</v>
      </c>
      <c r="AV107" s="15" t="s">
        <v>135</v>
      </c>
      <c r="AW107" s="15" t="s">
        <v>33</v>
      </c>
      <c r="AX107" s="15" t="s">
        <v>80</v>
      </c>
      <c r="AY107" s="256" t="s">
        <v>128</v>
      </c>
    </row>
    <row r="108" s="2" customFormat="1" ht="24.15" customHeight="1">
      <c r="A108" s="40"/>
      <c r="B108" s="41"/>
      <c r="C108" s="206" t="s">
        <v>135</v>
      </c>
      <c r="D108" s="206" t="s">
        <v>130</v>
      </c>
      <c r="E108" s="207" t="s">
        <v>824</v>
      </c>
      <c r="F108" s="208" t="s">
        <v>825</v>
      </c>
      <c r="G108" s="209" t="s">
        <v>157</v>
      </c>
      <c r="H108" s="210">
        <v>360</v>
      </c>
      <c r="I108" s="211"/>
      <c r="J108" s="212">
        <f>ROUND(I108*H108,2)</f>
        <v>0</v>
      </c>
      <c r="K108" s="208" t="s">
        <v>134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135</v>
      </c>
      <c r="AT108" s="217" t="s">
        <v>130</v>
      </c>
      <c r="AU108" s="217" t="s">
        <v>82</v>
      </c>
      <c r="AY108" s="19" t="s">
        <v>128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135</v>
      </c>
      <c r="BM108" s="217" t="s">
        <v>826</v>
      </c>
    </row>
    <row r="109" s="2" customFormat="1">
      <c r="A109" s="40"/>
      <c r="B109" s="41"/>
      <c r="C109" s="42"/>
      <c r="D109" s="219" t="s">
        <v>137</v>
      </c>
      <c r="E109" s="42"/>
      <c r="F109" s="220" t="s">
        <v>827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137</v>
      </c>
      <c r="AU109" s="19" t="s">
        <v>82</v>
      </c>
    </row>
    <row r="110" s="2" customFormat="1" ht="37.8" customHeight="1">
      <c r="A110" s="40"/>
      <c r="B110" s="41"/>
      <c r="C110" s="206" t="s">
        <v>145</v>
      </c>
      <c r="D110" s="206" t="s">
        <v>130</v>
      </c>
      <c r="E110" s="207" t="s">
        <v>255</v>
      </c>
      <c r="F110" s="208" t="s">
        <v>256</v>
      </c>
      <c r="G110" s="209" t="s">
        <v>233</v>
      </c>
      <c r="H110" s="210">
        <v>99.700000000000003</v>
      </c>
      <c r="I110" s="211"/>
      <c r="J110" s="212">
        <f>ROUND(I110*H110,2)</f>
        <v>0</v>
      </c>
      <c r="K110" s="208" t="s">
        <v>134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135</v>
      </c>
      <c r="AT110" s="217" t="s">
        <v>130</v>
      </c>
      <c r="AU110" s="217" t="s">
        <v>82</v>
      </c>
      <c r="AY110" s="19" t="s">
        <v>128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135</v>
      </c>
      <c r="BM110" s="217" t="s">
        <v>828</v>
      </c>
    </row>
    <row r="111" s="2" customFormat="1">
      <c r="A111" s="40"/>
      <c r="B111" s="41"/>
      <c r="C111" s="42"/>
      <c r="D111" s="219" t="s">
        <v>137</v>
      </c>
      <c r="E111" s="42"/>
      <c r="F111" s="220" t="s">
        <v>258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137</v>
      </c>
      <c r="AU111" s="19" t="s">
        <v>82</v>
      </c>
    </row>
    <row r="112" s="14" customFormat="1">
      <c r="A112" s="14"/>
      <c r="B112" s="235"/>
      <c r="C112" s="236"/>
      <c r="D112" s="226" t="s">
        <v>143</v>
      </c>
      <c r="E112" s="237" t="s">
        <v>19</v>
      </c>
      <c r="F112" s="238" t="s">
        <v>829</v>
      </c>
      <c r="G112" s="236"/>
      <c r="H112" s="239">
        <v>31.5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5" t="s">
        <v>143</v>
      </c>
      <c r="AU112" s="245" t="s">
        <v>82</v>
      </c>
      <c r="AV112" s="14" t="s">
        <v>82</v>
      </c>
      <c r="AW112" s="14" t="s">
        <v>33</v>
      </c>
      <c r="AX112" s="14" t="s">
        <v>72</v>
      </c>
      <c r="AY112" s="245" t="s">
        <v>128</v>
      </c>
    </row>
    <row r="113" s="14" customFormat="1">
      <c r="A113" s="14"/>
      <c r="B113" s="235"/>
      <c r="C113" s="236"/>
      <c r="D113" s="226" t="s">
        <v>143</v>
      </c>
      <c r="E113" s="237" t="s">
        <v>19</v>
      </c>
      <c r="F113" s="238" t="s">
        <v>830</v>
      </c>
      <c r="G113" s="236"/>
      <c r="H113" s="239">
        <v>144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143</v>
      </c>
      <c r="AU113" s="245" t="s">
        <v>82</v>
      </c>
      <c r="AV113" s="14" t="s">
        <v>82</v>
      </c>
      <c r="AW113" s="14" t="s">
        <v>33</v>
      </c>
      <c r="AX113" s="14" t="s">
        <v>72</v>
      </c>
      <c r="AY113" s="245" t="s">
        <v>128</v>
      </c>
    </row>
    <row r="114" s="14" customFormat="1">
      <c r="A114" s="14"/>
      <c r="B114" s="235"/>
      <c r="C114" s="236"/>
      <c r="D114" s="226" t="s">
        <v>143</v>
      </c>
      <c r="E114" s="237" t="s">
        <v>19</v>
      </c>
      <c r="F114" s="238" t="s">
        <v>831</v>
      </c>
      <c r="G114" s="236"/>
      <c r="H114" s="239">
        <v>-75.799999999999997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143</v>
      </c>
      <c r="AU114" s="245" t="s">
        <v>82</v>
      </c>
      <c r="AV114" s="14" t="s">
        <v>82</v>
      </c>
      <c r="AW114" s="14" t="s">
        <v>33</v>
      </c>
      <c r="AX114" s="14" t="s">
        <v>72</v>
      </c>
      <c r="AY114" s="245" t="s">
        <v>128</v>
      </c>
    </row>
    <row r="115" s="15" customFormat="1">
      <c r="A115" s="15"/>
      <c r="B115" s="246"/>
      <c r="C115" s="247"/>
      <c r="D115" s="226" t="s">
        <v>143</v>
      </c>
      <c r="E115" s="248" t="s">
        <v>19</v>
      </c>
      <c r="F115" s="249" t="s">
        <v>181</v>
      </c>
      <c r="G115" s="247"/>
      <c r="H115" s="250">
        <v>99.700000000000003</v>
      </c>
      <c r="I115" s="251"/>
      <c r="J115" s="247"/>
      <c r="K115" s="247"/>
      <c r="L115" s="252"/>
      <c r="M115" s="253"/>
      <c r="N115" s="254"/>
      <c r="O115" s="254"/>
      <c r="P115" s="254"/>
      <c r="Q115" s="254"/>
      <c r="R115" s="254"/>
      <c r="S115" s="254"/>
      <c r="T115" s="25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6" t="s">
        <v>143</v>
      </c>
      <c r="AU115" s="256" t="s">
        <v>82</v>
      </c>
      <c r="AV115" s="15" t="s">
        <v>135</v>
      </c>
      <c r="AW115" s="15" t="s">
        <v>33</v>
      </c>
      <c r="AX115" s="15" t="s">
        <v>80</v>
      </c>
      <c r="AY115" s="256" t="s">
        <v>128</v>
      </c>
    </row>
    <row r="116" s="2" customFormat="1" ht="37.8" customHeight="1">
      <c r="A116" s="40"/>
      <c r="B116" s="41"/>
      <c r="C116" s="206" t="s">
        <v>162</v>
      </c>
      <c r="D116" s="206" t="s">
        <v>130</v>
      </c>
      <c r="E116" s="207" t="s">
        <v>264</v>
      </c>
      <c r="F116" s="208" t="s">
        <v>265</v>
      </c>
      <c r="G116" s="209" t="s">
        <v>233</v>
      </c>
      <c r="H116" s="210">
        <v>1495.5</v>
      </c>
      <c r="I116" s="211"/>
      <c r="J116" s="212">
        <f>ROUND(I116*H116,2)</f>
        <v>0</v>
      </c>
      <c r="K116" s="208" t="s">
        <v>134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135</v>
      </c>
      <c r="AT116" s="217" t="s">
        <v>130</v>
      </c>
      <c r="AU116" s="217" t="s">
        <v>82</v>
      </c>
      <c r="AY116" s="19" t="s">
        <v>128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135</v>
      </c>
      <c r="BM116" s="217" t="s">
        <v>832</v>
      </c>
    </row>
    <row r="117" s="2" customFormat="1">
      <c r="A117" s="40"/>
      <c r="B117" s="41"/>
      <c r="C117" s="42"/>
      <c r="D117" s="219" t="s">
        <v>137</v>
      </c>
      <c r="E117" s="42"/>
      <c r="F117" s="220" t="s">
        <v>267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137</v>
      </c>
      <c r="AU117" s="19" t="s">
        <v>82</v>
      </c>
    </row>
    <row r="118" s="14" customFormat="1">
      <c r="A118" s="14"/>
      <c r="B118" s="235"/>
      <c r="C118" s="236"/>
      <c r="D118" s="226" t="s">
        <v>143</v>
      </c>
      <c r="E118" s="237" t="s">
        <v>19</v>
      </c>
      <c r="F118" s="238" t="s">
        <v>833</v>
      </c>
      <c r="G118" s="236"/>
      <c r="H118" s="239">
        <v>1495.5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143</v>
      </c>
      <c r="AU118" s="245" t="s">
        <v>82</v>
      </c>
      <c r="AV118" s="14" t="s">
        <v>82</v>
      </c>
      <c r="AW118" s="14" t="s">
        <v>33</v>
      </c>
      <c r="AX118" s="14" t="s">
        <v>80</v>
      </c>
      <c r="AY118" s="245" t="s">
        <v>128</v>
      </c>
    </row>
    <row r="119" s="2" customFormat="1" ht="24.15" customHeight="1">
      <c r="A119" s="40"/>
      <c r="B119" s="41"/>
      <c r="C119" s="206" t="s">
        <v>167</v>
      </c>
      <c r="D119" s="206" t="s">
        <v>130</v>
      </c>
      <c r="E119" s="207" t="s">
        <v>834</v>
      </c>
      <c r="F119" s="208" t="s">
        <v>835</v>
      </c>
      <c r="G119" s="209" t="s">
        <v>233</v>
      </c>
      <c r="H119" s="210">
        <v>99.700000000000003</v>
      </c>
      <c r="I119" s="211"/>
      <c r="J119" s="212">
        <f>ROUND(I119*H119,2)</f>
        <v>0</v>
      </c>
      <c r="K119" s="208" t="s">
        <v>134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135</v>
      </c>
      <c r="AT119" s="217" t="s">
        <v>130</v>
      </c>
      <c r="AU119" s="217" t="s">
        <v>82</v>
      </c>
      <c r="AY119" s="19" t="s">
        <v>128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135</v>
      </c>
      <c r="BM119" s="217" t="s">
        <v>836</v>
      </c>
    </row>
    <row r="120" s="2" customFormat="1">
      <c r="A120" s="40"/>
      <c r="B120" s="41"/>
      <c r="C120" s="42"/>
      <c r="D120" s="219" t="s">
        <v>137</v>
      </c>
      <c r="E120" s="42"/>
      <c r="F120" s="220" t="s">
        <v>837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137</v>
      </c>
      <c r="AU120" s="19" t="s">
        <v>82</v>
      </c>
    </row>
    <row r="121" s="2" customFormat="1" ht="24.15" customHeight="1">
      <c r="A121" s="40"/>
      <c r="B121" s="41"/>
      <c r="C121" s="206" t="s">
        <v>174</v>
      </c>
      <c r="D121" s="206" t="s">
        <v>130</v>
      </c>
      <c r="E121" s="207" t="s">
        <v>298</v>
      </c>
      <c r="F121" s="208" t="s">
        <v>299</v>
      </c>
      <c r="G121" s="209" t="s">
        <v>293</v>
      </c>
      <c r="H121" s="210">
        <v>179.46000000000001</v>
      </c>
      <c r="I121" s="211"/>
      <c r="J121" s="212">
        <f>ROUND(I121*H121,2)</f>
        <v>0</v>
      </c>
      <c r="K121" s="208" t="s">
        <v>134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135</v>
      </c>
      <c r="AT121" s="217" t="s">
        <v>130</v>
      </c>
      <c r="AU121" s="217" t="s">
        <v>82</v>
      </c>
      <c r="AY121" s="19" t="s">
        <v>128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135</v>
      </c>
      <c r="BM121" s="217" t="s">
        <v>838</v>
      </c>
    </row>
    <row r="122" s="2" customFormat="1">
      <c r="A122" s="40"/>
      <c r="B122" s="41"/>
      <c r="C122" s="42"/>
      <c r="D122" s="219" t="s">
        <v>137</v>
      </c>
      <c r="E122" s="42"/>
      <c r="F122" s="220" t="s">
        <v>301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137</v>
      </c>
      <c r="AU122" s="19" t="s">
        <v>82</v>
      </c>
    </row>
    <row r="123" s="14" customFormat="1">
      <c r="A123" s="14"/>
      <c r="B123" s="235"/>
      <c r="C123" s="236"/>
      <c r="D123" s="226" t="s">
        <v>143</v>
      </c>
      <c r="E123" s="237" t="s">
        <v>19</v>
      </c>
      <c r="F123" s="238" t="s">
        <v>839</v>
      </c>
      <c r="G123" s="236"/>
      <c r="H123" s="239">
        <v>179.46000000000001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143</v>
      </c>
      <c r="AU123" s="245" t="s">
        <v>82</v>
      </c>
      <c r="AV123" s="14" t="s">
        <v>82</v>
      </c>
      <c r="AW123" s="14" t="s">
        <v>33</v>
      </c>
      <c r="AX123" s="14" t="s">
        <v>80</v>
      </c>
      <c r="AY123" s="245" t="s">
        <v>128</v>
      </c>
    </row>
    <row r="124" s="2" customFormat="1" ht="24.15" customHeight="1">
      <c r="A124" s="40"/>
      <c r="B124" s="41"/>
      <c r="C124" s="206" t="s">
        <v>182</v>
      </c>
      <c r="D124" s="206" t="s">
        <v>130</v>
      </c>
      <c r="E124" s="207" t="s">
        <v>304</v>
      </c>
      <c r="F124" s="208" t="s">
        <v>305</v>
      </c>
      <c r="G124" s="209" t="s">
        <v>233</v>
      </c>
      <c r="H124" s="210">
        <v>99.700000000000003</v>
      </c>
      <c r="I124" s="211"/>
      <c r="J124" s="212">
        <f>ROUND(I124*H124,2)</f>
        <v>0</v>
      </c>
      <c r="K124" s="208" t="s">
        <v>134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135</v>
      </c>
      <c r="AT124" s="217" t="s">
        <v>130</v>
      </c>
      <c r="AU124" s="217" t="s">
        <v>82</v>
      </c>
      <c r="AY124" s="19" t="s">
        <v>128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135</v>
      </c>
      <c r="BM124" s="217" t="s">
        <v>840</v>
      </c>
    </row>
    <row r="125" s="2" customFormat="1">
      <c r="A125" s="40"/>
      <c r="B125" s="41"/>
      <c r="C125" s="42"/>
      <c r="D125" s="219" t="s">
        <v>137</v>
      </c>
      <c r="E125" s="42"/>
      <c r="F125" s="220" t="s">
        <v>307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137</v>
      </c>
      <c r="AU125" s="19" t="s">
        <v>82</v>
      </c>
    </row>
    <row r="126" s="14" customFormat="1">
      <c r="A126" s="14"/>
      <c r="B126" s="235"/>
      <c r="C126" s="236"/>
      <c r="D126" s="226" t="s">
        <v>143</v>
      </c>
      <c r="E126" s="237" t="s">
        <v>19</v>
      </c>
      <c r="F126" s="238" t="s">
        <v>841</v>
      </c>
      <c r="G126" s="236"/>
      <c r="H126" s="239">
        <v>99.700000000000003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5" t="s">
        <v>143</v>
      </c>
      <c r="AU126" s="245" t="s">
        <v>82</v>
      </c>
      <c r="AV126" s="14" t="s">
        <v>82</v>
      </c>
      <c r="AW126" s="14" t="s">
        <v>33</v>
      </c>
      <c r="AX126" s="14" t="s">
        <v>80</v>
      </c>
      <c r="AY126" s="245" t="s">
        <v>128</v>
      </c>
    </row>
    <row r="127" s="2" customFormat="1" ht="24.15" customHeight="1">
      <c r="A127" s="40"/>
      <c r="B127" s="41"/>
      <c r="C127" s="206" t="s">
        <v>189</v>
      </c>
      <c r="D127" s="206" t="s">
        <v>130</v>
      </c>
      <c r="E127" s="207" t="s">
        <v>842</v>
      </c>
      <c r="F127" s="208" t="s">
        <v>843</v>
      </c>
      <c r="G127" s="209" t="s">
        <v>233</v>
      </c>
      <c r="H127" s="210">
        <v>75.799999999999997</v>
      </c>
      <c r="I127" s="211"/>
      <c r="J127" s="212">
        <f>ROUND(I127*H127,2)</f>
        <v>0</v>
      </c>
      <c r="K127" s="208" t="s">
        <v>134</v>
      </c>
      <c r="L127" s="46"/>
      <c r="M127" s="213" t="s">
        <v>19</v>
      </c>
      <c r="N127" s="214" t="s">
        <v>43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135</v>
      </c>
      <c r="AT127" s="217" t="s">
        <v>130</v>
      </c>
      <c r="AU127" s="217" t="s">
        <v>82</v>
      </c>
      <c r="AY127" s="19" t="s">
        <v>128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80</v>
      </c>
      <c r="BK127" s="218">
        <f>ROUND(I127*H127,2)</f>
        <v>0</v>
      </c>
      <c r="BL127" s="19" t="s">
        <v>135</v>
      </c>
      <c r="BM127" s="217" t="s">
        <v>844</v>
      </c>
    </row>
    <row r="128" s="2" customFormat="1">
      <c r="A128" s="40"/>
      <c r="B128" s="41"/>
      <c r="C128" s="42"/>
      <c r="D128" s="219" t="s">
        <v>137</v>
      </c>
      <c r="E128" s="42"/>
      <c r="F128" s="220" t="s">
        <v>845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137</v>
      </c>
      <c r="AU128" s="19" t="s">
        <v>82</v>
      </c>
    </row>
    <row r="129" s="13" customFormat="1">
      <c r="A129" s="13"/>
      <c r="B129" s="224"/>
      <c r="C129" s="225"/>
      <c r="D129" s="226" t="s">
        <v>143</v>
      </c>
      <c r="E129" s="227" t="s">
        <v>19</v>
      </c>
      <c r="F129" s="228" t="s">
        <v>846</v>
      </c>
      <c r="G129" s="225"/>
      <c r="H129" s="227" t="s">
        <v>19</v>
      </c>
      <c r="I129" s="229"/>
      <c r="J129" s="225"/>
      <c r="K129" s="225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143</v>
      </c>
      <c r="AU129" s="234" t="s">
        <v>82</v>
      </c>
      <c r="AV129" s="13" t="s">
        <v>80</v>
      </c>
      <c r="AW129" s="13" t="s">
        <v>33</v>
      </c>
      <c r="AX129" s="13" t="s">
        <v>72</v>
      </c>
      <c r="AY129" s="234" t="s">
        <v>128</v>
      </c>
    </row>
    <row r="130" s="14" customFormat="1">
      <c r="A130" s="14"/>
      <c r="B130" s="235"/>
      <c r="C130" s="236"/>
      <c r="D130" s="226" t="s">
        <v>143</v>
      </c>
      <c r="E130" s="237" t="s">
        <v>19</v>
      </c>
      <c r="F130" s="238" t="s">
        <v>847</v>
      </c>
      <c r="G130" s="236"/>
      <c r="H130" s="239">
        <v>75.799999999999997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143</v>
      </c>
      <c r="AU130" s="245" t="s">
        <v>82</v>
      </c>
      <c r="AV130" s="14" t="s">
        <v>82</v>
      </c>
      <c r="AW130" s="14" t="s">
        <v>33</v>
      </c>
      <c r="AX130" s="14" t="s">
        <v>80</v>
      </c>
      <c r="AY130" s="245" t="s">
        <v>128</v>
      </c>
    </row>
    <row r="131" s="2" customFormat="1" ht="37.8" customHeight="1">
      <c r="A131" s="40"/>
      <c r="B131" s="41"/>
      <c r="C131" s="206" t="s">
        <v>198</v>
      </c>
      <c r="D131" s="206" t="s">
        <v>130</v>
      </c>
      <c r="E131" s="207" t="s">
        <v>848</v>
      </c>
      <c r="F131" s="208" t="s">
        <v>849</v>
      </c>
      <c r="G131" s="209" t="s">
        <v>233</v>
      </c>
      <c r="H131" s="210">
        <v>49.600000000000001</v>
      </c>
      <c r="I131" s="211"/>
      <c r="J131" s="212">
        <f>ROUND(I131*H131,2)</f>
        <v>0</v>
      </c>
      <c r="K131" s="208" t="s">
        <v>134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135</v>
      </c>
      <c r="AT131" s="217" t="s">
        <v>130</v>
      </c>
      <c r="AU131" s="217" t="s">
        <v>82</v>
      </c>
      <c r="AY131" s="19" t="s">
        <v>128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135</v>
      </c>
      <c r="BM131" s="217" t="s">
        <v>850</v>
      </c>
    </row>
    <row r="132" s="2" customFormat="1">
      <c r="A132" s="40"/>
      <c r="B132" s="41"/>
      <c r="C132" s="42"/>
      <c r="D132" s="219" t="s">
        <v>137</v>
      </c>
      <c r="E132" s="42"/>
      <c r="F132" s="220" t="s">
        <v>851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137</v>
      </c>
      <c r="AU132" s="19" t="s">
        <v>82</v>
      </c>
    </row>
    <row r="133" s="13" customFormat="1">
      <c r="A133" s="13"/>
      <c r="B133" s="224"/>
      <c r="C133" s="225"/>
      <c r="D133" s="226" t="s">
        <v>143</v>
      </c>
      <c r="E133" s="227" t="s">
        <v>19</v>
      </c>
      <c r="F133" s="228" t="s">
        <v>814</v>
      </c>
      <c r="G133" s="225"/>
      <c r="H133" s="227" t="s">
        <v>19</v>
      </c>
      <c r="I133" s="229"/>
      <c r="J133" s="225"/>
      <c r="K133" s="225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143</v>
      </c>
      <c r="AU133" s="234" t="s">
        <v>82</v>
      </c>
      <c r="AV133" s="13" t="s">
        <v>80</v>
      </c>
      <c r="AW133" s="13" t="s">
        <v>33</v>
      </c>
      <c r="AX133" s="13" t="s">
        <v>72</v>
      </c>
      <c r="AY133" s="234" t="s">
        <v>128</v>
      </c>
    </row>
    <row r="134" s="14" customFormat="1">
      <c r="A134" s="14"/>
      <c r="B134" s="235"/>
      <c r="C134" s="236"/>
      <c r="D134" s="226" t="s">
        <v>143</v>
      </c>
      <c r="E134" s="237" t="s">
        <v>19</v>
      </c>
      <c r="F134" s="238" t="s">
        <v>852</v>
      </c>
      <c r="G134" s="236"/>
      <c r="H134" s="239">
        <v>40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143</v>
      </c>
      <c r="AU134" s="245" t="s">
        <v>82</v>
      </c>
      <c r="AV134" s="14" t="s">
        <v>82</v>
      </c>
      <c r="AW134" s="14" t="s">
        <v>33</v>
      </c>
      <c r="AX134" s="14" t="s">
        <v>72</v>
      </c>
      <c r="AY134" s="245" t="s">
        <v>128</v>
      </c>
    </row>
    <row r="135" s="13" customFormat="1">
      <c r="A135" s="13"/>
      <c r="B135" s="224"/>
      <c r="C135" s="225"/>
      <c r="D135" s="226" t="s">
        <v>143</v>
      </c>
      <c r="E135" s="227" t="s">
        <v>19</v>
      </c>
      <c r="F135" s="228" t="s">
        <v>816</v>
      </c>
      <c r="G135" s="225"/>
      <c r="H135" s="227" t="s">
        <v>19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143</v>
      </c>
      <c r="AU135" s="234" t="s">
        <v>82</v>
      </c>
      <c r="AV135" s="13" t="s">
        <v>80</v>
      </c>
      <c r="AW135" s="13" t="s">
        <v>33</v>
      </c>
      <c r="AX135" s="13" t="s">
        <v>72</v>
      </c>
      <c r="AY135" s="234" t="s">
        <v>128</v>
      </c>
    </row>
    <row r="136" s="14" customFormat="1">
      <c r="A136" s="14"/>
      <c r="B136" s="235"/>
      <c r="C136" s="236"/>
      <c r="D136" s="226" t="s">
        <v>143</v>
      </c>
      <c r="E136" s="237" t="s">
        <v>19</v>
      </c>
      <c r="F136" s="238" t="s">
        <v>853</v>
      </c>
      <c r="G136" s="236"/>
      <c r="H136" s="239">
        <v>9.5999999999999996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143</v>
      </c>
      <c r="AU136" s="245" t="s">
        <v>82</v>
      </c>
      <c r="AV136" s="14" t="s">
        <v>82</v>
      </c>
      <c r="AW136" s="14" t="s">
        <v>33</v>
      </c>
      <c r="AX136" s="14" t="s">
        <v>72</v>
      </c>
      <c r="AY136" s="245" t="s">
        <v>128</v>
      </c>
    </row>
    <row r="137" s="15" customFormat="1">
      <c r="A137" s="15"/>
      <c r="B137" s="246"/>
      <c r="C137" s="247"/>
      <c r="D137" s="226" t="s">
        <v>143</v>
      </c>
      <c r="E137" s="248" t="s">
        <v>19</v>
      </c>
      <c r="F137" s="249" t="s">
        <v>181</v>
      </c>
      <c r="G137" s="247"/>
      <c r="H137" s="250">
        <v>49.600000000000001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6" t="s">
        <v>143</v>
      </c>
      <c r="AU137" s="256" t="s">
        <v>82</v>
      </c>
      <c r="AV137" s="15" t="s">
        <v>135</v>
      </c>
      <c r="AW137" s="15" t="s">
        <v>33</v>
      </c>
      <c r="AX137" s="15" t="s">
        <v>80</v>
      </c>
      <c r="AY137" s="256" t="s">
        <v>128</v>
      </c>
    </row>
    <row r="138" s="2" customFormat="1" ht="16.5" customHeight="1">
      <c r="A138" s="40"/>
      <c r="B138" s="41"/>
      <c r="C138" s="257" t="s">
        <v>8</v>
      </c>
      <c r="D138" s="257" t="s">
        <v>290</v>
      </c>
      <c r="E138" s="258" t="s">
        <v>854</v>
      </c>
      <c r="F138" s="259" t="s">
        <v>855</v>
      </c>
      <c r="G138" s="260" t="s">
        <v>293</v>
      </c>
      <c r="H138" s="261">
        <v>99.200000000000003</v>
      </c>
      <c r="I138" s="262"/>
      <c r="J138" s="263">
        <f>ROUND(I138*H138,2)</f>
        <v>0</v>
      </c>
      <c r="K138" s="259" t="s">
        <v>134</v>
      </c>
      <c r="L138" s="264"/>
      <c r="M138" s="265" t="s">
        <v>19</v>
      </c>
      <c r="N138" s="266" t="s">
        <v>43</v>
      </c>
      <c r="O138" s="86"/>
      <c r="P138" s="215">
        <f>O138*H138</f>
        <v>0</v>
      </c>
      <c r="Q138" s="215">
        <v>1</v>
      </c>
      <c r="R138" s="215">
        <f>Q138*H138</f>
        <v>99.200000000000003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174</v>
      </c>
      <c r="AT138" s="217" t="s">
        <v>290</v>
      </c>
      <c r="AU138" s="217" t="s">
        <v>82</v>
      </c>
      <c r="AY138" s="19" t="s">
        <v>128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135</v>
      </c>
      <c r="BM138" s="217" t="s">
        <v>856</v>
      </c>
    </row>
    <row r="139" s="14" customFormat="1">
      <c r="A139" s="14"/>
      <c r="B139" s="235"/>
      <c r="C139" s="236"/>
      <c r="D139" s="226" t="s">
        <v>143</v>
      </c>
      <c r="E139" s="236"/>
      <c r="F139" s="238" t="s">
        <v>857</v>
      </c>
      <c r="G139" s="236"/>
      <c r="H139" s="239">
        <v>99.200000000000003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5" t="s">
        <v>143</v>
      </c>
      <c r="AU139" s="245" t="s">
        <v>82</v>
      </c>
      <c r="AV139" s="14" t="s">
        <v>82</v>
      </c>
      <c r="AW139" s="14" t="s">
        <v>4</v>
      </c>
      <c r="AX139" s="14" t="s">
        <v>80</v>
      </c>
      <c r="AY139" s="245" t="s">
        <v>128</v>
      </c>
    </row>
    <row r="140" s="12" customFormat="1" ht="22.8" customHeight="1">
      <c r="A140" s="12"/>
      <c r="B140" s="190"/>
      <c r="C140" s="191"/>
      <c r="D140" s="192" t="s">
        <v>71</v>
      </c>
      <c r="E140" s="204" t="s">
        <v>135</v>
      </c>
      <c r="F140" s="204" t="s">
        <v>360</v>
      </c>
      <c r="G140" s="191"/>
      <c r="H140" s="191"/>
      <c r="I140" s="194"/>
      <c r="J140" s="205">
        <f>BK140</f>
        <v>0</v>
      </c>
      <c r="K140" s="191"/>
      <c r="L140" s="196"/>
      <c r="M140" s="197"/>
      <c r="N140" s="198"/>
      <c r="O140" s="198"/>
      <c r="P140" s="199">
        <f>SUM(P141:P147)</f>
        <v>0</v>
      </c>
      <c r="Q140" s="198"/>
      <c r="R140" s="199">
        <f>SUM(R141:R147)</f>
        <v>35.168322000000003</v>
      </c>
      <c r="S140" s="198"/>
      <c r="T140" s="200">
        <f>SUM(T141:T147)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1" t="s">
        <v>80</v>
      </c>
      <c r="AT140" s="202" t="s">
        <v>71</v>
      </c>
      <c r="AU140" s="202" t="s">
        <v>80</v>
      </c>
      <c r="AY140" s="201" t="s">
        <v>128</v>
      </c>
      <c r="BK140" s="203">
        <f>SUM(BK141:BK147)</f>
        <v>0</v>
      </c>
    </row>
    <row r="141" s="2" customFormat="1" ht="21.75" customHeight="1">
      <c r="A141" s="40"/>
      <c r="B141" s="41"/>
      <c r="C141" s="206" t="s">
        <v>208</v>
      </c>
      <c r="D141" s="206" t="s">
        <v>130</v>
      </c>
      <c r="E141" s="207" t="s">
        <v>858</v>
      </c>
      <c r="F141" s="208" t="s">
        <v>859</v>
      </c>
      <c r="G141" s="209" t="s">
        <v>233</v>
      </c>
      <c r="H141" s="210">
        <v>18.600000000000001</v>
      </c>
      <c r="I141" s="211"/>
      <c r="J141" s="212">
        <f>ROUND(I141*H141,2)</f>
        <v>0</v>
      </c>
      <c r="K141" s="208" t="s">
        <v>134</v>
      </c>
      <c r="L141" s="46"/>
      <c r="M141" s="213" t="s">
        <v>19</v>
      </c>
      <c r="N141" s="214" t="s">
        <v>43</v>
      </c>
      <c r="O141" s="86"/>
      <c r="P141" s="215">
        <f>O141*H141</f>
        <v>0</v>
      </c>
      <c r="Q141" s="215">
        <v>1.8907700000000001</v>
      </c>
      <c r="R141" s="215">
        <f>Q141*H141</f>
        <v>35.168322000000003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135</v>
      </c>
      <c r="AT141" s="217" t="s">
        <v>130</v>
      </c>
      <c r="AU141" s="217" t="s">
        <v>82</v>
      </c>
      <c r="AY141" s="19" t="s">
        <v>128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80</v>
      </c>
      <c r="BK141" s="218">
        <f>ROUND(I141*H141,2)</f>
        <v>0</v>
      </c>
      <c r="BL141" s="19" t="s">
        <v>135</v>
      </c>
      <c r="BM141" s="217" t="s">
        <v>860</v>
      </c>
    </row>
    <row r="142" s="2" customFormat="1">
      <c r="A142" s="40"/>
      <c r="B142" s="41"/>
      <c r="C142" s="42"/>
      <c r="D142" s="219" t="s">
        <v>137</v>
      </c>
      <c r="E142" s="42"/>
      <c r="F142" s="220" t="s">
        <v>861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137</v>
      </c>
      <c r="AU142" s="19" t="s">
        <v>82</v>
      </c>
    </row>
    <row r="143" s="13" customFormat="1">
      <c r="A143" s="13"/>
      <c r="B143" s="224"/>
      <c r="C143" s="225"/>
      <c r="D143" s="226" t="s">
        <v>143</v>
      </c>
      <c r="E143" s="227" t="s">
        <v>19</v>
      </c>
      <c r="F143" s="228" t="s">
        <v>814</v>
      </c>
      <c r="G143" s="225"/>
      <c r="H143" s="227" t="s">
        <v>19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143</v>
      </c>
      <c r="AU143" s="234" t="s">
        <v>82</v>
      </c>
      <c r="AV143" s="13" t="s">
        <v>80</v>
      </c>
      <c r="AW143" s="13" t="s">
        <v>33</v>
      </c>
      <c r="AX143" s="13" t="s">
        <v>72</v>
      </c>
      <c r="AY143" s="234" t="s">
        <v>128</v>
      </c>
    </row>
    <row r="144" s="14" customFormat="1">
      <c r="A144" s="14"/>
      <c r="B144" s="235"/>
      <c r="C144" s="236"/>
      <c r="D144" s="226" t="s">
        <v>143</v>
      </c>
      <c r="E144" s="237" t="s">
        <v>19</v>
      </c>
      <c r="F144" s="238" t="s">
        <v>862</v>
      </c>
      <c r="G144" s="236"/>
      <c r="H144" s="239">
        <v>15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143</v>
      </c>
      <c r="AU144" s="245" t="s">
        <v>82</v>
      </c>
      <c r="AV144" s="14" t="s">
        <v>82</v>
      </c>
      <c r="AW144" s="14" t="s">
        <v>33</v>
      </c>
      <c r="AX144" s="14" t="s">
        <v>72</v>
      </c>
      <c r="AY144" s="245" t="s">
        <v>128</v>
      </c>
    </row>
    <row r="145" s="13" customFormat="1">
      <c r="A145" s="13"/>
      <c r="B145" s="224"/>
      <c r="C145" s="225"/>
      <c r="D145" s="226" t="s">
        <v>143</v>
      </c>
      <c r="E145" s="227" t="s">
        <v>19</v>
      </c>
      <c r="F145" s="228" t="s">
        <v>816</v>
      </c>
      <c r="G145" s="225"/>
      <c r="H145" s="227" t="s">
        <v>19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143</v>
      </c>
      <c r="AU145" s="234" t="s">
        <v>82</v>
      </c>
      <c r="AV145" s="13" t="s">
        <v>80</v>
      </c>
      <c r="AW145" s="13" t="s">
        <v>33</v>
      </c>
      <c r="AX145" s="13" t="s">
        <v>72</v>
      </c>
      <c r="AY145" s="234" t="s">
        <v>128</v>
      </c>
    </row>
    <row r="146" s="14" customFormat="1">
      <c r="A146" s="14"/>
      <c r="B146" s="235"/>
      <c r="C146" s="236"/>
      <c r="D146" s="226" t="s">
        <v>143</v>
      </c>
      <c r="E146" s="237" t="s">
        <v>19</v>
      </c>
      <c r="F146" s="238" t="s">
        <v>863</v>
      </c>
      <c r="G146" s="236"/>
      <c r="H146" s="239">
        <v>3.6000000000000001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5" t="s">
        <v>143</v>
      </c>
      <c r="AU146" s="245" t="s">
        <v>82</v>
      </c>
      <c r="AV146" s="14" t="s">
        <v>82</v>
      </c>
      <c r="AW146" s="14" t="s">
        <v>33</v>
      </c>
      <c r="AX146" s="14" t="s">
        <v>72</v>
      </c>
      <c r="AY146" s="245" t="s">
        <v>128</v>
      </c>
    </row>
    <row r="147" s="15" customFormat="1">
      <c r="A147" s="15"/>
      <c r="B147" s="246"/>
      <c r="C147" s="247"/>
      <c r="D147" s="226" t="s">
        <v>143</v>
      </c>
      <c r="E147" s="248" t="s">
        <v>19</v>
      </c>
      <c r="F147" s="249" t="s">
        <v>181</v>
      </c>
      <c r="G147" s="247"/>
      <c r="H147" s="250">
        <v>18.600000000000001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6" t="s">
        <v>143</v>
      </c>
      <c r="AU147" s="256" t="s">
        <v>82</v>
      </c>
      <c r="AV147" s="15" t="s">
        <v>135</v>
      </c>
      <c r="AW147" s="15" t="s">
        <v>33</v>
      </c>
      <c r="AX147" s="15" t="s">
        <v>80</v>
      </c>
      <c r="AY147" s="256" t="s">
        <v>128</v>
      </c>
    </row>
    <row r="148" s="12" customFormat="1" ht="22.8" customHeight="1">
      <c r="A148" s="12"/>
      <c r="B148" s="190"/>
      <c r="C148" s="191"/>
      <c r="D148" s="192" t="s">
        <v>71</v>
      </c>
      <c r="E148" s="204" t="s">
        <v>174</v>
      </c>
      <c r="F148" s="204" t="s">
        <v>451</v>
      </c>
      <c r="G148" s="191"/>
      <c r="H148" s="191"/>
      <c r="I148" s="194"/>
      <c r="J148" s="205">
        <f>BK148</f>
        <v>0</v>
      </c>
      <c r="K148" s="191"/>
      <c r="L148" s="196"/>
      <c r="M148" s="197"/>
      <c r="N148" s="198"/>
      <c r="O148" s="198"/>
      <c r="P148" s="199">
        <f>SUM(P149:P177)</f>
        <v>0</v>
      </c>
      <c r="Q148" s="198"/>
      <c r="R148" s="199">
        <f>SUM(R149:R177)</f>
        <v>4.585604</v>
      </c>
      <c r="S148" s="198"/>
      <c r="T148" s="200">
        <f>SUM(T149:T177)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1" t="s">
        <v>80</v>
      </c>
      <c r="AT148" s="202" t="s">
        <v>71</v>
      </c>
      <c r="AU148" s="202" t="s">
        <v>80</v>
      </c>
      <c r="AY148" s="201" t="s">
        <v>128</v>
      </c>
      <c r="BK148" s="203">
        <f>SUM(BK149:BK177)</f>
        <v>0</v>
      </c>
    </row>
    <row r="149" s="2" customFormat="1" ht="16.5" customHeight="1">
      <c r="A149" s="40"/>
      <c r="B149" s="41"/>
      <c r="C149" s="206" t="s">
        <v>215</v>
      </c>
      <c r="D149" s="206" t="s">
        <v>130</v>
      </c>
      <c r="E149" s="207" t="s">
        <v>864</v>
      </c>
      <c r="F149" s="208" t="s">
        <v>865</v>
      </c>
      <c r="G149" s="209" t="s">
        <v>222</v>
      </c>
      <c r="H149" s="210">
        <v>30</v>
      </c>
      <c r="I149" s="211"/>
      <c r="J149" s="212">
        <f>ROUND(I149*H149,2)</f>
        <v>0</v>
      </c>
      <c r="K149" s="208" t="s">
        <v>134</v>
      </c>
      <c r="L149" s="46"/>
      <c r="M149" s="213" t="s">
        <v>19</v>
      </c>
      <c r="N149" s="214" t="s">
        <v>43</v>
      </c>
      <c r="O149" s="86"/>
      <c r="P149" s="215">
        <f>O149*H149</f>
        <v>0</v>
      </c>
      <c r="Q149" s="215">
        <v>1.0000000000000001E-05</v>
      </c>
      <c r="R149" s="215">
        <f>Q149*H149</f>
        <v>0.00030000000000000003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135</v>
      </c>
      <c r="AT149" s="217" t="s">
        <v>130</v>
      </c>
      <c r="AU149" s="217" t="s">
        <v>82</v>
      </c>
      <c r="AY149" s="19" t="s">
        <v>128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80</v>
      </c>
      <c r="BK149" s="218">
        <f>ROUND(I149*H149,2)</f>
        <v>0</v>
      </c>
      <c r="BL149" s="19" t="s">
        <v>135</v>
      </c>
      <c r="BM149" s="217" t="s">
        <v>866</v>
      </c>
    </row>
    <row r="150" s="2" customFormat="1">
      <c r="A150" s="40"/>
      <c r="B150" s="41"/>
      <c r="C150" s="42"/>
      <c r="D150" s="219" t="s">
        <v>137</v>
      </c>
      <c r="E150" s="42"/>
      <c r="F150" s="220" t="s">
        <v>867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137</v>
      </c>
      <c r="AU150" s="19" t="s">
        <v>82</v>
      </c>
    </row>
    <row r="151" s="2" customFormat="1" ht="16.5" customHeight="1">
      <c r="A151" s="40"/>
      <c r="B151" s="41"/>
      <c r="C151" s="257" t="s">
        <v>219</v>
      </c>
      <c r="D151" s="257" t="s">
        <v>290</v>
      </c>
      <c r="E151" s="258" t="s">
        <v>868</v>
      </c>
      <c r="F151" s="259" t="s">
        <v>869</v>
      </c>
      <c r="G151" s="260" t="s">
        <v>222</v>
      </c>
      <c r="H151" s="261">
        <v>30.899999999999999</v>
      </c>
      <c r="I151" s="262"/>
      <c r="J151" s="263">
        <f>ROUND(I151*H151,2)</f>
        <v>0</v>
      </c>
      <c r="K151" s="259" t="s">
        <v>134</v>
      </c>
      <c r="L151" s="264"/>
      <c r="M151" s="265" t="s">
        <v>19</v>
      </c>
      <c r="N151" s="266" t="s">
        <v>43</v>
      </c>
      <c r="O151" s="86"/>
      <c r="P151" s="215">
        <f>O151*H151</f>
        <v>0</v>
      </c>
      <c r="Q151" s="215">
        <v>0.0024099999999999998</v>
      </c>
      <c r="R151" s="215">
        <f>Q151*H151</f>
        <v>0.074468999999999994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174</v>
      </c>
      <c r="AT151" s="217" t="s">
        <v>290</v>
      </c>
      <c r="AU151" s="217" t="s">
        <v>82</v>
      </c>
      <c r="AY151" s="19" t="s">
        <v>128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135</v>
      </c>
      <c r="BM151" s="217" t="s">
        <v>870</v>
      </c>
    </row>
    <row r="152" s="14" customFormat="1">
      <c r="A152" s="14"/>
      <c r="B152" s="235"/>
      <c r="C152" s="236"/>
      <c r="D152" s="226" t="s">
        <v>143</v>
      </c>
      <c r="E152" s="236"/>
      <c r="F152" s="238" t="s">
        <v>871</v>
      </c>
      <c r="G152" s="236"/>
      <c r="H152" s="239">
        <v>30.899999999999999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143</v>
      </c>
      <c r="AU152" s="245" t="s">
        <v>82</v>
      </c>
      <c r="AV152" s="14" t="s">
        <v>82</v>
      </c>
      <c r="AW152" s="14" t="s">
        <v>4</v>
      </c>
      <c r="AX152" s="14" t="s">
        <v>80</v>
      </c>
      <c r="AY152" s="245" t="s">
        <v>128</v>
      </c>
    </row>
    <row r="153" s="2" customFormat="1" ht="16.5" customHeight="1">
      <c r="A153" s="40"/>
      <c r="B153" s="41"/>
      <c r="C153" s="206" t="s">
        <v>225</v>
      </c>
      <c r="D153" s="206" t="s">
        <v>130</v>
      </c>
      <c r="E153" s="207" t="s">
        <v>872</v>
      </c>
      <c r="F153" s="208" t="s">
        <v>873</v>
      </c>
      <c r="G153" s="209" t="s">
        <v>222</v>
      </c>
      <c r="H153" s="210">
        <v>125</v>
      </c>
      <c r="I153" s="211"/>
      <c r="J153" s="212">
        <f>ROUND(I153*H153,2)</f>
        <v>0</v>
      </c>
      <c r="K153" s="208" t="s">
        <v>134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1.0000000000000001E-05</v>
      </c>
      <c r="R153" s="215">
        <f>Q153*H153</f>
        <v>0.00125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135</v>
      </c>
      <c r="AT153" s="217" t="s">
        <v>130</v>
      </c>
      <c r="AU153" s="217" t="s">
        <v>82</v>
      </c>
      <c r="AY153" s="19" t="s">
        <v>128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135</v>
      </c>
      <c r="BM153" s="217" t="s">
        <v>874</v>
      </c>
    </row>
    <row r="154" s="2" customFormat="1">
      <c r="A154" s="40"/>
      <c r="B154" s="41"/>
      <c r="C154" s="42"/>
      <c r="D154" s="219" t="s">
        <v>137</v>
      </c>
      <c r="E154" s="42"/>
      <c r="F154" s="220" t="s">
        <v>875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137</v>
      </c>
      <c r="AU154" s="19" t="s">
        <v>82</v>
      </c>
    </row>
    <row r="155" s="2" customFormat="1" ht="16.5" customHeight="1">
      <c r="A155" s="40"/>
      <c r="B155" s="41"/>
      <c r="C155" s="257" t="s">
        <v>230</v>
      </c>
      <c r="D155" s="257" t="s">
        <v>290</v>
      </c>
      <c r="E155" s="258" t="s">
        <v>876</v>
      </c>
      <c r="F155" s="259" t="s">
        <v>877</v>
      </c>
      <c r="G155" s="260" t="s">
        <v>222</v>
      </c>
      <c r="H155" s="261">
        <v>128.75</v>
      </c>
      <c r="I155" s="262"/>
      <c r="J155" s="263">
        <f>ROUND(I155*H155,2)</f>
        <v>0</v>
      </c>
      <c r="K155" s="259" t="s">
        <v>134</v>
      </c>
      <c r="L155" s="264"/>
      <c r="M155" s="265" t="s">
        <v>19</v>
      </c>
      <c r="N155" s="266" t="s">
        <v>43</v>
      </c>
      <c r="O155" s="86"/>
      <c r="P155" s="215">
        <f>O155*H155</f>
        <v>0</v>
      </c>
      <c r="Q155" s="215">
        <v>0.00382</v>
      </c>
      <c r="R155" s="215">
        <f>Q155*H155</f>
        <v>0.49182500000000001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174</v>
      </c>
      <c r="AT155" s="217" t="s">
        <v>290</v>
      </c>
      <c r="AU155" s="217" t="s">
        <v>82</v>
      </c>
      <c r="AY155" s="19" t="s">
        <v>128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135</v>
      </c>
      <c r="BM155" s="217" t="s">
        <v>878</v>
      </c>
    </row>
    <row r="156" s="14" customFormat="1">
      <c r="A156" s="14"/>
      <c r="B156" s="235"/>
      <c r="C156" s="236"/>
      <c r="D156" s="226" t="s">
        <v>143</v>
      </c>
      <c r="E156" s="236"/>
      <c r="F156" s="238" t="s">
        <v>879</v>
      </c>
      <c r="G156" s="236"/>
      <c r="H156" s="239">
        <v>128.75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143</v>
      </c>
      <c r="AU156" s="245" t="s">
        <v>82</v>
      </c>
      <c r="AV156" s="14" t="s">
        <v>82</v>
      </c>
      <c r="AW156" s="14" t="s">
        <v>4</v>
      </c>
      <c r="AX156" s="14" t="s">
        <v>80</v>
      </c>
      <c r="AY156" s="245" t="s">
        <v>128</v>
      </c>
    </row>
    <row r="157" s="2" customFormat="1" ht="24.15" customHeight="1">
      <c r="A157" s="40"/>
      <c r="B157" s="41"/>
      <c r="C157" s="206" t="s">
        <v>240</v>
      </c>
      <c r="D157" s="206" t="s">
        <v>130</v>
      </c>
      <c r="E157" s="207" t="s">
        <v>880</v>
      </c>
      <c r="F157" s="208" t="s">
        <v>881</v>
      </c>
      <c r="G157" s="209" t="s">
        <v>133</v>
      </c>
      <c r="H157" s="210">
        <v>16</v>
      </c>
      <c r="I157" s="211"/>
      <c r="J157" s="212">
        <f>ROUND(I157*H157,2)</f>
        <v>0</v>
      </c>
      <c r="K157" s="208" t="s">
        <v>134</v>
      </c>
      <c r="L157" s="46"/>
      <c r="M157" s="213" t="s">
        <v>19</v>
      </c>
      <c r="N157" s="214" t="s">
        <v>43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135</v>
      </c>
      <c r="AT157" s="217" t="s">
        <v>130</v>
      </c>
      <c r="AU157" s="217" t="s">
        <v>82</v>
      </c>
      <c r="AY157" s="19" t="s">
        <v>128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80</v>
      </c>
      <c r="BK157" s="218">
        <f>ROUND(I157*H157,2)</f>
        <v>0</v>
      </c>
      <c r="BL157" s="19" t="s">
        <v>135</v>
      </c>
      <c r="BM157" s="217" t="s">
        <v>882</v>
      </c>
    </row>
    <row r="158" s="2" customFormat="1">
      <c r="A158" s="40"/>
      <c r="B158" s="41"/>
      <c r="C158" s="42"/>
      <c r="D158" s="219" t="s">
        <v>137</v>
      </c>
      <c r="E158" s="42"/>
      <c r="F158" s="220" t="s">
        <v>883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137</v>
      </c>
      <c r="AU158" s="19" t="s">
        <v>82</v>
      </c>
    </row>
    <row r="159" s="2" customFormat="1" ht="16.5" customHeight="1">
      <c r="A159" s="40"/>
      <c r="B159" s="41"/>
      <c r="C159" s="257" t="s">
        <v>247</v>
      </c>
      <c r="D159" s="257" t="s">
        <v>290</v>
      </c>
      <c r="E159" s="258" t="s">
        <v>884</v>
      </c>
      <c r="F159" s="259" t="s">
        <v>885</v>
      </c>
      <c r="G159" s="260" t="s">
        <v>133</v>
      </c>
      <c r="H159" s="261">
        <v>16</v>
      </c>
      <c r="I159" s="262"/>
      <c r="J159" s="263">
        <f>ROUND(I159*H159,2)</f>
        <v>0</v>
      </c>
      <c r="K159" s="259" t="s">
        <v>134</v>
      </c>
      <c r="L159" s="264"/>
      <c r="M159" s="265" t="s">
        <v>19</v>
      </c>
      <c r="N159" s="266" t="s">
        <v>43</v>
      </c>
      <c r="O159" s="86"/>
      <c r="P159" s="215">
        <f>O159*H159</f>
        <v>0</v>
      </c>
      <c r="Q159" s="215">
        <v>0.00064999999999999997</v>
      </c>
      <c r="R159" s="215">
        <f>Q159*H159</f>
        <v>0.0104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174</v>
      </c>
      <c r="AT159" s="217" t="s">
        <v>290</v>
      </c>
      <c r="AU159" s="217" t="s">
        <v>82</v>
      </c>
      <c r="AY159" s="19" t="s">
        <v>128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80</v>
      </c>
      <c r="BK159" s="218">
        <f>ROUND(I159*H159,2)</f>
        <v>0</v>
      </c>
      <c r="BL159" s="19" t="s">
        <v>135</v>
      </c>
      <c r="BM159" s="217" t="s">
        <v>886</v>
      </c>
    </row>
    <row r="160" s="2" customFormat="1" ht="24.15" customHeight="1">
      <c r="A160" s="40"/>
      <c r="B160" s="41"/>
      <c r="C160" s="206" t="s">
        <v>254</v>
      </c>
      <c r="D160" s="206" t="s">
        <v>130</v>
      </c>
      <c r="E160" s="207" t="s">
        <v>887</v>
      </c>
      <c r="F160" s="208" t="s">
        <v>888</v>
      </c>
      <c r="G160" s="209" t="s">
        <v>133</v>
      </c>
      <c r="H160" s="210">
        <v>10</v>
      </c>
      <c r="I160" s="211"/>
      <c r="J160" s="212">
        <f>ROUND(I160*H160,2)</f>
        <v>0</v>
      </c>
      <c r="K160" s="208" t="s">
        <v>134</v>
      </c>
      <c r="L160" s="46"/>
      <c r="M160" s="213" t="s">
        <v>19</v>
      </c>
      <c r="N160" s="214" t="s">
        <v>43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135</v>
      </c>
      <c r="AT160" s="217" t="s">
        <v>130</v>
      </c>
      <c r="AU160" s="217" t="s">
        <v>82</v>
      </c>
      <c r="AY160" s="19" t="s">
        <v>128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135</v>
      </c>
      <c r="BM160" s="217" t="s">
        <v>889</v>
      </c>
    </row>
    <row r="161" s="2" customFormat="1">
      <c r="A161" s="40"/>
      <c r="B161" s="41"/>
      <c r="C161" s="42"/>
      <c r="D161" s="219" t="s">
        <v>137</v>
      </c>
      <c r="E161" s="42"/>
      <c r="F161" s="220" t="s">
        <v>890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137</v>
      </c>
      <c r="AU161" s="19" t="s">
        <v>82</v>
      </c>
    </row>
    <row r="162" s="2" customFormat="1" ht="16.5" customHeight="1">
      <c r="A162" s="40"/>
      <c r="B162" s="41"/>
      <c r="C162" s="257" t="s">
        <v>7</v>
      </c>
      <c r="D162" s="257" t="s">
        <v>290</v>
      </c>
      <c r="E162" s="258" t="s">
        <v>891</v>
      </c>
      <c r="F162" s="259" t="s">
        <v>892</v>
      </c>
      <c r="G162" s="260" t="s">
        <v>133</v>
      </c>
      <c r="H162" s="261">
        <v>5</v>
      </c>
      <c r="I162" s="262"/>
      <c r="J162" s="263">
        <f>ROUND(I162*H162,2)</f>
        <v>0</v>
      </c>
      <c r="K162" s="259" t="s">
        <v>134</v>
      </c>
      <c r="L162" s="264"/>
      <c r="M162" s="265" t="s">
        <v>19</v>
      </c>
      <c r="N162" s="266" t="s">
        <v>43</v>
      </c>
      <c r="O162" s="86"/>
      <c r="P162" s="215">
        <f>O162*H162</f>
        <v>0</v>
      </c>
      <c r="Q162" s="215">
        <v>0.0022300000000000002</v>
      </c>
      <c r="R162" s="215">
        <f>Q162*H162</f>
        <v>0.01115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174</v>
      </c>
      <c r="AT162" s="217" t="s">
        <v>290</v>
      </c>
      <c r="AU162" s="217" t="s">
        <v>82</v>
      </c>
      <c r="AY162" s="19" t="s">
        <v>128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135</v>
      </c>
      <c r="BM162" s="217" t="s">
        <v>893</v>
      </c>
    </row>
    <row r="163" s="2" customFormat="1" ht="16.5" customHeight="1">
      <c r="A163" s="40"/>
      <c r="B163" s="41"/>
      <c r="C163" s="257" t="s">
        <v>269</v>
      </c>
      <c r="D163" s="257" t="s">
        <v>290</v>
      </c>
      <c r="E163" s="258" t="s">
        <v>894</v>
      </c>
      <c r="F163" s="259" t="s">
        <v>895</v>
      </c>
      <c r="G163" s="260" t="s">
        <v>133</v>
      </c>
      <c r="H163" s="261">
        <v>5</v>
      </c>
      <c r="I163" s="262"/>
      <c r="J163" s="263">
        <f>ROUND(I163*H163,2)</f>
        <v>0</v>
      </c>
      <c r="K163" s="259" t="s">
        <v>134</v>
      </c>
      <c r="L163" s="264"/>
      <c r="M163" s="265" t="s">
        <v>19</v>
      </c>
      <c r="N163" s="266" t="s">
        <v>43</v>
      </c>
      <c r="O163" s="86"/>
      <c r="P163" s="215">
        <f>O163*H163</f>
        <v>0</v>
      </c>
      <c r="Q163" s="215">
        <v>0.0019</v>
      </c>
      <c r="R163" s="215">
        <f>Q163*H163</f>
        <v>0.0094999999999999998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174</v>
      </c>
      <c r="AT163" s="217" t="s">
        <v>290</v>
      </c>
      <c r="AU163" s="217" t="s">
        <v>82</v>
      </c>
      <c r="AY163" s="19" t="s">
        <v>128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80</v>
      </c>
      <c r="BK163" s="218">
        <f>ROUND(I163*H163,2)</f>
        <v>0</v>
      </c>
      <c r="BL163" s="19" t="s">
        <v>135</v>
      </c>
      <c r="BM163" s="217" t="s">
        <v>896</v>
      </c>
    </row>
    <row r="164" s="2" customFormat="1" ht="16.5" customHeight="1">
      <c r="A164" s="40"/>
      <c r="B164" s="41"/>
      <c r="C164" s="206" t="s">
        <v>274</v>
      </c>
      <c r="D164" s="206" t="s">
        <v>130</v>
      </c>
      <c r="E164" s="207" t="s">
        <v>897</v>
      </c>
      <c r="F164" s="208" t="s">
        <v>898</v>
      </c>
      <c r="G164" s="209" t="s">
        <v>222</v>
      </c>
      <c r="H164" s="210">
        <v>155</v>
      </c>
      <c r="I164" s="211"/>
      <c r="J164" s="212">
        <f>ROUND(I164*H164,2)</f>
        <v>0</v>
      </c>
      <c r="K164" s="208" t="s">
        <v>134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135</v>
      </c>
      <c r="AT164" s="217" t="s">
        <v>130</v>
      </c>
      <c r="AU164" s="217" t="s">
        <v>82</v>
      </c>
      <c r="AY164" s="19" t="s">
        <v>128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135</v>
      </c>
      <c r="BM164" s="217" t="s">
        <v>899</v>
      </c>
    </row>
    <row r="165" s="2" customFormat="1">
      <c r="A165" s="40"/>
      <c r="B165" s="41"/>
      <c r="C165" s="42"/>
      <c r="D165" s="219" t="s">
        <v>137</v>
      </c>
      <c r="E165" s="42"/>
      <c r="F165" s="220" t="s">
        <v>900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137</v>
      </c>
      <c r="AU165" s="19" t="s">
        <v>82</v>
      </c>
    </row>
    <row r="166" s="14" customFormat="1">
      <c r="A166" s="14"/>
      <c r="B166" s="235"/>
      <c r="C166" s="236"/>
      <c r="D166" s="226" t="s">
        <v>143</v>
      </c>
      <c r="E166" s="237" t="s">
        <v>19</v>
      </c>
      <c r="F166" s="238" t="s">
        <v>901</v>
      </c>
      <c r="G166" s="236"/>
      <c r="H166" s="239">
        <v>155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5" t="s">
        <v>143</v>
      </c>
      <c r="AU166" s="245" t="s">
        <v>82</v>
      </c>
      <c r="AV166" s="14" t="s">
        <v>82</v>
      </c>
      <c r="AW166" s="14" t="s">
        <v>33</v>
      </c>
      <c r="AX166" s="14" t="s">
        <v>80</v>
      </c>
      <c r="AY166" s="245" t="s">
        <v>128</v>
      </c>
    </row>
    <row r="167" s="2" customFormat="1" ht="24.15" customHeight="1">
      <c r="A167" s="40"/>
      <c r="B167" s="41"/>
      <c r="C167" s="206" t="s">
        <v>282</v>
      </c>
      <c r="D167" s="206" t="s">
        <v>130</v>
      </c>
      <c r="E167" s="207" t="s">
        <v>902</v>
      </c>
      <c r="F167" s="208" t="s">
        <v>903</v>
      </c>
      <c r="G167" s="209" t="s">
        <v>133</v>
      </c>
      <c r="H167" s="210">
        <v>7</v>
      </c>
      <c r="I167" s="211"/>
      <c r="J167" s="212">
        <f>ROUND(I167*H167,2)</f>
        <v>0</v>
      </c>
      <c r="K167" s="208" t="s">
        <v>134</v>
      </c>
      <c r="L167" s="46"/>
      <c r="M167" s="213" t="s">
        <v>19</v>
      </c>
      <c r="N167" s="214" t="s">
        <v>43</v>
      </c>
      <c r="O167" s="86"/>
      <c r="P167" s="215">
        <f>O167*H167</f>
        <v>0</v>
      </c>
      <c r="Q167" s="215">
        <v>0.11045000000000001</v>
      </c>
      <c r="R167" s="215">
        <f>Q167*H167</f>
        <v>0.77315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135</v>
      </c>
      <c r="AT167" s="217" t="s">
        <v>130</v>
      </c>
      <c r="AU167" s="217" t="s">
        <v>82</v>
      </c>
      <c r="AY167" s="19" t="s">
        <v>128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80</v>
      </c>
      <c r="BK167" s="218">
        <f>ROUND(I167*H167,2)</f>
        <v>0</v>
      </c>
      <c r="BL167" s="19" t="s">
        <v>135</v>
      </c>
      <c r="BM167" s="217" t="s">
        <v>904</v>
      </c>
    </row>
    <row r="168" s="2" customFormat="1">
      <c r="A168" s="40"/>
      <c r="B168" s="41"/>
      <c r="C168" s="42"/>
      <c r="D168" s="219" t="s">
        <v>137</v>
      </c>
      <c r="E168" s="42"/>
      <c r="F168" s="220" t="s">
        <v>905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137</v>
      </c>
      <c r="AU168" s="19" t="s">
        <v>82</v>
      </c>
    </row>
    <row r="169" s="2" customFormat="1" ht="24.15" customHeight="1">
      <c r="A169" s="40"/>
      <c r="B169" s="41"/>
      <c r="C169" s="206" t="s">
        <v>289</v>
      </c>
      <c r="D169" s="206" t="s">
        <v>130</v>
      </c>
      <c r="E169" s="207" t="s">
        <v>906</v>
      </c>
      <c r="F169" s="208" t="s">
        <v>907</v>
      </c>
      <c r="G169" s="209" t="s">
        <v>133</v>
      </c>
      <c r="H169" s="210">
        <v>7</v>
      </c>
      <c r="I169" s="211"/>
      <c r="J169" s="212">
        <f>ROUND(I169*H169,2)</f>
        <v>0</v>
      </c>
      <c r="K169" s="208" t="s">
        <v>134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0.03637</v>
      </c>
      <c r="R169" s="215">
        <f>Q169*H169</f>
        <v>0.25458999999999998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135</v>
      </c>
      <c r="AT169" s="217" t="s">
        <v>130</v>
      </c>
      <c r="AU169" s="217" t="s">
        <v>82</v>
      </c>
      <c r="AY169" s="19" t="s">
        <v>128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135</v>
      </c>
      <c r="BM169" s="217" t="s">
        <v>908</v>
      </c>
    </row>
    <row r="170" s="2" customFormat="1">
      <c r="A170" s="40"/>
      <c r="B170" s="41"/>
      <c r="C170" s="42"/>
      <c r="D170" s="219" t="s">
        <v>137</v>
      </c>
      <c r="E170" s="42"/>
      <c r="F170" s="220" t="s">
        <v>909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137</v>
      </c>
      <c r="AU170" s="19" t="s">
        <v>82</v>
      </c>
    </row>
    <row r="171" s="2" customFormat="1" ht="24.15" customHeight="1">
      <c r="A171" s="40"/>
      <c r="B171" s="41"/>
      <c r="C171" s="206" t="s">
        <v>297</v>
      </c>
      <c r="D171" s="206" t="s">
        <v>130</v>
      </c>
      <c r="E171" s="207" t="s">
        <v>910</v>
      </c>
      <c r="F171" s="208" t="s">
        <v>911</v>
      </c>
      <c r="G171" s="209" t="s">
        <v>133</v>
      </c>
      <c r="H171" s="210">
        <v>7</v>
      </c>
      <c r="I171" s="211"/>
      <c r="J171" s="212">
        <f>ROUND(I171*H171,2)</f>
        <v>0</v>
      </c>
      <c r="K171" s="208" t="s">
        <v>134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135</v>
      </c>
      <c r="AT171" s="217" t="s">
        <v>130</v>
      </c>
      <c r="AU171" s="217" t="s">
        <v>82</v>
      </c>
      <c r="AY171" s="19" t="s">
        <v>128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135</v>
      </c>
      <c r="BM171" s="217" t="s">
        <v>912</v>
      </c>
    </row>
    <row r="172" s="2" customFormat="1">
      <c r="A172" s="40"/>
      <c r="B172" s="41"/>
      <c r="C172" s="42"/>
      <c r="D172" s="219" t="s">
        <v>137</v>
      </c>
      <c r="E172" s="42"/>
      <c r="F172" s="220" t="s">
        <v>913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137</v>
      </c>
      <c r="AU172" s="19" t="s">
        <v>82</v>
      </c>
    </row>
    <row r="173" s="2" customFormat="1" ht="24.15" customHeight="1">
      <c r="A173" s="40"/>
      <c r="B173" s="41"/>
      <c r="C173" s="206" t="s">
        <v>303</v>
      </c>
      <c r="D173" s="206" t="s">
        <v>130</v>
      </c>
      <c r="E173" s="207" t="s">
        <v>914</v>
      </c>
      <c r="F173" s="208" t="s">
        <v>915</v>
      </c>
      <c r="G173" s="209" t="s">
        <v>133</v>
      </c>
      <c r="H173" s="210">
        <v>7</v>
      </c>
      <c r="I173" s="211"/>
      <c r="J173" s="212">
        <f>ROUND(I173*H173,2)</f>
        <v>0</v>
      </c>
      <c r="K173" s="208" t="s">
        <v>134</v>
      </c>
      <c r="L173" s="46"/>
      <c r="M173" s="213" t="s">
        <v>19</v>
      </c>
      <c r="N173" s="214" t="s">
        <v>43</v>
      </c>
      <c r="O173" s="86"/>
      <c r="P173" s="215">
        <f>O173*H173</f>
        <v>0</v>
      </c>
      <c r="Q173" s="215">
        <v>0.42115999999999998</v>
      </c>
      <c r="R173" s="215">
        <f>Q173*H173</f>
        <v>2.9481199999999999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135</v>
      </c>
      <c r="AT173" s="217" t="s">
        <v>130</v>
      </c>
      <c r="AU173" s="217" t="s">
        <v>82</v>
      </c>
      <c r="AY173" s="19" t="s">
        <v>128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80</v>
      </c>
      <c r="BK173" s="218">
        <f>ROUND(I173*H173,2)</f>
        <v>0</v>
      </c>
      <c r="BL173" s="19" t="s">
        <v>135</v>
      </c>
      <c r="BM173" s="217" t="s">
        <v>916</v>
      </c>
    </row>
    <row r="174" s="2" customFormat="1">
      <c r="A174" s="40"/>
      <c r="B174" s="41"/>
      <c r="C174" s="42"/>
      <c r="D174" s="219" t="s">
        <v>137</v>
      </c>
      <c r="E174" s="42"/>
      <c r="F174" s="220" t="s">
        <v>917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137</v>
      </c>
      <c r="AU174" s="19" t="s">
        <v>82</v>
      </c>
    </row>
    <row r="175" s="2" customFormat="1" ht="16.5" customHeight="1">
      <c r="A175" s="40"/>
      <c r="B175" s="41"/>
      <c r="C175" s="206" t="s">
        <v>308</v>
      </c>
      <c r="D175" s="206" t="s">
        <v>130</v>
      </c>
      <c r="E175" s="207" t="s">
        <v>918</v>
      </c>
      <c r="F175" s="208" t="s">
        <v>919</v>
      </c>
      <c r="G175" s="209" t="s">
        <v>222</v>
      </c>
      <c r="H175" s="210">
        <v>155</v>
      </c>
      <c r="I175" s="211"/>
      <c r="J175" s="212">
        <f>ROUND(I175*H175,2)</f>
        <v>0</v>
      </c>
      <c r="K175" s="208" t="s">
        <v>134</v>
      </c>
      <c r="L175" s="46"/>
      <c r="M175" s="213" t="s">
        <v>19</v>
      </c>
      <c r="N175" s="214" t="s">
        <v>43</v>
      </c>
      <c r="O175" s="86"/>
      <c r="P175" s="215">
        <f>O175*H175</f>
        <v>0</v>
      </c>
      <c r="Q175" s="215">
        <v>6.9999999999999994E-05</v>
      </c>
      <c r="R175" s="215">
        <f>Q175*H175</f>
        <v>0.010849999999999999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135</v>
      </c>
      <c r="AT175" s="217" t="s">
        <v>130</v>
      </c>
      <c r="AU175" s="217" t="s">
        <v>82</v>
      </c>
      <c r="AY175" s="19" t="s">
        <v>128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135</v>
      </c>
      <c r="BM175" s="217" t="s">
        <v>920</v>
      </c>
    </row>
    <row r="176" s="2" customFormat="1">
      <c r="A176" s="40"/>
      <c r="B176" s="41"/>
      <c r="C176" s="42"/>
      <c r="D176" s="219" t="s">
        <v>137</v>
      </c>
      <c r="E176" s="42"/>
      <c r="F176" s="220" t="s">
        <v>921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137</v>
      </c>
      <c r="AU176" s="19" t="s">
        <v>82</v>
      </c>
    </row>
    <row r="177" s="14" customFormat="1">
      <c r="A177" s="14"/>
      <c r="B177" s="235"/>
      <c r="C177" s="236"/>
      <c r="D177" s="226" t="s">
        <v>143</v>
      </c>
      <c r="E177" s="237" t="s">
        <v>19</v>
      </c>
      <c r="F177" s="238" t="s">
        <v>922</v>
      </c>
      <c r="G177" s="236"/>
      <c r="H177" s="239">
        <v>155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5" t="s">
        <v>143</v>
      </c>
      <c r="AU177" s="245" t="s">
        <v>82</v>
      </c>
      <c r="AV177" s="14" t="s">
        <v>82</v>
      </c>
      <c r="AW177" s="14" t="s">
        <v>33</v>
      </c>
      <c r="AX177" s="14" t="s">
        <v>80</v>
      </c>
      <c r="AY177" s="245" t="s">
        <v>128</v>
      </c>
    </row>
    <row r="178" s="12" customFormat="1" ht="22.8" customHeight="1">
      <c r="A178" s="12"/>
      <c r="B178" s="190"/>
      <c r="C178" s="191"/>
      <c r="D178" s="192" t="s">
        <v>71</v>
      </c>
      <c r="E178" s="204" t="s">
        <v>707</v>
      </c>
      <c r="F178" s="204" t="s">
        <v>708</v>
      </c>
      <c r="G178" s="191"/>
      <c r="H178" s="191"/>
      <c r="I178" s="194"/>
      <c r="J178" s="205">
        <f>BK178</f>
        <v>0</v>
      </c>
      <c r="K178" s="191"/>
      <c r="L178" s="196"/>
      <c r="M178" s="197"/>
      <c r="N178" s="198"/>
      <c r="O178" s="198"/>
      <c r="P178" s="199">
        <f>SUM(P179:P180)</f>
        <v>0</v>
      </c>
      <c r="Q178" s="198"/>
      <c r="R178" s="199">
        <f>SUM(R179:R180)</f>
        <v>0</v>
      </c>
      <c r="S178" s="198"/>
      <c r="T178" s="200">
        <f>SUM(T179:T180)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1" t="s">
        <v>80</v>
      </c>
      <c r="AT178" s="202" t="s">
        <v>71</v>
      </c>
      <c r="AU178" s="202" t="s">
        <v>80</v>
      </c>
      <c r="AY178" s="201" t="s">
        <v>128</v>
      </c>
      <c r="BK178" s="203">
        <f>SUM(BK179:BK180)</f>
        <v>0</v>
      </c>
    </row>
    <row r="179" s="2" customFormat="1" ht="24.15" customHeight="1">
      <c r="A179" s="40"/>
      <c r="B179" s="41"/>
      <c r="C179" s="206" t="s">
        <v>315</v>
      </c>
      <c r="D179" s="206" t="s">
        <v>130</v>
      </c>
      <c r="E179" s="207" t="s">
        <v>710</v>
      </c>
      <c r="F179" s="208" t="s">
        <v>711</v>
      </c>
      <c r="G179" s="209" t="s">
        <v>293</v>
      </c>
      <c r="H179" s="210">
        <v>139.16300000000001</v>
      </c>
      <c r="I179" s="211"/>
      <c r="J179" s="212">
        <f>ROUND(I179*H179,2)</f>
        <v>0</v>
      </c>
      <c r="K179" s="208" t="s">
        <v>134</v>
      </c>
      <c r="L179" s="46"/>
      <c r="M179" s="213" t="s">
        <v>19</v>
      </c>
      <c r="N179" s="214" t="s">
        <v>43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135</v>
      </c>
      <c r="AT179" s="217" t="s">
        <v>130</v>
      </c>
      <c r="AU179" s="217" t="s">
        <v>82</v>
      </c>
      <c r="AY179" s="19" t="s">
        <v>128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80</v>
      </c>
      <c r="BK179" s="218">
        <f>ROUND(I179*H179,2)</f>
        <v>0</v>
      </c>
      <c r="BL179" s="19" t="s">
        <v>135</v>
      </c>
      <c r="BM179" s="217" t="s">
        <v>923</v>
      </c>
    </row>
    <row r="180" s="2" customFormat="1">
      <c r="A180" s="40"/>
      <c r="B180" s="41"/>
      <c r="C180" s="42"/>
      <c r="D180" s="219" t="s">
        <v>137</v>
      </c>
      <c r="E180" s="42"/>
      <c r="F180" s="220" t="s">
        <v>713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137</v>
      </c>
      <c r="AU180" s="19" t="s">
        <v>82</v>
      </c>
    </row>
    <row r="181" s="12" customFormat="1" ht="25.92" customHeight="1">
      <c r="A181" s="12"/>
      <c r="B181" s="190"/>
      <c r="C181" s="191"/>
      <c r="D181" s="192" t="s">
        <v>71</v>
      </c>
      <c r="E181" s="193" t="s">
        <v>754</v>
      </c>
      <c r="F181" s="193" t="s">
        <v>755</v>
      </c>
      <c r="G181" s="191"/>
      <c r="H181" s="191"/>
      <c r="I181" s="194"/>
      <c r="J181" s="195">
        <f>BK181</f>
        <v>0</v>
      </c>
      <c r="K181" s="191"/>
      <c r="L181" s="196"/>
      <c r="M181" s="197"/>
      <c r="N181" s="198"/>
      <c r="O181" s="198"/>
      <c r="P181" s="199">
        <f>P182+P188</f>
        <v>0</v>
      </c>
      <c r="Q181" s="198"/>
      <c r="R181" s="199">
        <f>R182+R188</f>
        <v>0</v>
      </c>
      <c r="S181" s="198"/>
      <c r="T181" s="200">
        <f>T182+T188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1" t="s">
        <v>145</v>
      </c>
      <c r="AT181" s="202" t="s">
        <v>71</v>
      </c>
      <c r="AU181" s="202" t="s">
        <v>72</v>
      </c>
      <c r="AY181" s="201" t="s">
        <v>128</v>
      </c>
      <c r="BK181" s="203">
        <f>BK182+BK188</f>
        <v>0</v>
      </c>
    </row>
    <row r="182" s="12" customFormat="1" ht="22.8" customHeight="1">
      <c r="A182" s="12"/>
      <c r="B182" s="190"/>
      <c r="C182" s="191"/>
      <c r="D182" s="192" t="s">
        <v>71</v>
      </c>
      <c r="E182" s="204" t="s">
        <v>756</v>
      </c>
      <c r="F182" s="204" t="s">
        <v>757</v>
      </c>
      <c r="G182" s="191"/>
      <c r="H182" s="191"/>
      <c r="I182" s="194"/>
      <c r="J182" s="205">
        <f>BK182</f>
        <v>0</v>
      </c>
      <c r="K182" s="191"/>
      <c r="L182" s="196"/>
      <c r="M182" s="197"/>
      <c r="N182" s="198"/>
      <c r="O182" s="198"/>
      <c r="P182" s="199">
        <f>SUM(P183:P187)</f>
        <v>0</v>
      </c>
      <c r="Q182" s="198"/>
      <c r="R182" s="199">
        <f>SUM(R183:R187)</f>
        <v>0</v>
      </c>
      <c r="S182" s="198"/>
      <c r="T182" s="200">
        <f>SUM(T183:T187)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1" t="s">
        <v>145</v>
      </c>
      <c r="AT182" s="202" t="s">
        <v>71</v>
      </c>
      <c r="AU182" s="202" t="s">
        <v>80</v>
      </c>
      <c r="AY182" s="201" t="s">
        <v>128</v>
      </c>
      <c r="BK182" s="203">
        <f>SUM(BK183:BK187)</f>
        <v>0</v>
      </c>
    </row>
    <row r="183" s="2" customFormat="1" ht="16.5" customHeight="1">
      <c r="A183" s="40"/>
      <c r="B183" s="41"/>
      <c r="C183" s="206" t="s">
        <v>281</v>
      </c>
      <c r="D183" s="206" t="s">
        <v>130</v>
      </c>
      <c r="E183" s="207" t="s">
        <v>924</v>
      </c>
      <c r="F183" s="208" t="s">
        <v>925</v>
      </c>
      <c r="G183" s="209" t="s">
        <v>926</v>
      </c>
      <c r="H183" s="210">
        <v>1</v>
      </c>
      <c r="I183" s="211"/>
      <c r="J183" s="212">
        <f>ROUND(I183*H183,2)</f>
        <v>0</v>
      </c>
      <c r="K183" s="208" t="s">
        <v>19</v>
      </c>
      <c r="L183" s="46"/>
      <c r="M183" s="213" t="s">
        <v>19</v>
      </c>
      <c r="N183" s="214" t="s">
        <v>43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762</v>
      </c>
      <c r="AT183" s="217" t="s">
        <v>130</v>
      </c>
      <c r="AU183" s="217" t="s">
        <v>82</v>
      </c>
      <c r="AY183" s="19" t="s">
        <v>128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80</v>
      </c>
      <c r="BK183" s="218">
        <f>ROUND(I183*H183,2)</f>
        <v>0</v>
      </c>
      <c r="BL183" s="19" t="s">
        <v>762</v>
      </c>
      <c r="BM183" s="217" t="s">
        <v>927</v>
      </c>
    </row>
    <row r="184" s="2" customFormat="1" ht="16.5" customHeight="1">
      <c r="A184" s="40"/>
      <c r="B184" s="41"/>
      <c r="C184" s="206" t="s">
        <v>325</v>
      </c>
      <c r="D184" s="206" t="s">
        <v>130</v>
      </c>
      <c r="E184" s="207" t="s">
        <v>769</v>
      </c>
      <c r="F184" s="208" t="s">
        <v>770</v>
      </c>
      <c r="G184" s="209" t="s">
        <v>761</v>
      </c>
      <c r="H184" s="210">
        <v>20</v>
      </c>
      <c r="I184" s="211"/>
      <c r="J184" s="212">
        <f>ROUND(I184*H184,2)</f>
        <v>0</v>
      </c>
      <c r="K184" s="208" t="s">
        <v>19</v>
      </c>
      <c r="L184" s="46"/>
      <c r="M184" s="213" t="s">
        <v>19</v>
      </c>
      <c r="N184" s="214" t="s">
        <v>43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762</v>
      </c>
      <c r="AT184" s="217" t="s">
        <v>130</v>
      </c>
      <c r="AU184" s="217" t="s">
        <v>82</v>
      </c>
      <c r="AY184" s="19" t="s">
        <v>128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80</v>
      </c>
      <c r="BK184" s="218">
        <f>ROUND(I184*H184,2)</f>
        <v>0</v>
      </c>
      <c r="BL184" s="19" t="s">
        <v>762</v>
      </c>
      <c r="BM184" s="217" t="s">
        <v>928</v>
      </c>
    </row>
    <row r="185" s="13" customFormat="1">
      <c r="A185" s="13"/>
      <c r="B185" s="224"/>
      <c r="C185" s="225"/>
      <c r="D185" s="226" t="s">
        <v>143</v>
      </c>
      <c r="E185" s="227" t="s">
        <v>19</v>
      </c>
      <c r="F185" s="228" t="s">
        <v>772</v>
      </c>
      <c r="G185" s="225"/>
      <c r="H185" s="227" t="s">
        <v>19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143</v>
      </c>
      <c r="AU185" s="234" t="s">
        <v>82</v>
      </c>
      <c r="AV185" s="13" t="s">
        <v>80</v>
      </c>
      <c r="AW185" s="13" t="s">
        <v>33</v>
      </c>
      <c r="AX185" s="13" t="s">
        <v>72</v>
      </c>
      <c r="AY185" s="234" t="s">
        <v>128</v>
      </c>
    </row>
    <row r="186" s="14" customFormat="1">
      <c r="A186" s="14"/>
      <c r="B186" s="235"/>
      <c r="C186" s="236"/>
      <c r="D186" s="226" t="s">
        <v>143</v>
      </c>
      <c r="E186" s="237" t="s">
        <v>19</v>
      </c>
      <c r="F186" s="238" t="s">
        <v>254</v>
      </c>
      <c r="G186" s="236"/>
      <c r="H186" s="239">
        <v>20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143</v>
      </c>
      <c r="AU186" s="245" t="s">
        <v>82</v>
      </c>
      <c r="AV186" s="14" t="s">
        <v>82</v>
      </c>
      <c r="AW186" s="14" t="s">
        <v>33</v>
      </c>
      <c r="AX186" s="14" t="s">
        <v>80</v>
      </c>
      <c r="AY186" s="245" t="s">
        <v>128</v>
      </c>
    </row>
    <row r="187" s="2" customFormat="1" ht="16.5" customHeight="1">
      <c r="A187" s="40"/>
      <c r="B187" s="41"/>
      <c r="C187" s="206" t="s">
        <v>331</v>
      </c>
      <c r="D187" s="206" t="s">
        <v>130</v>
      </c>
      <c r="E187" s="207" t="s">
        <v>929</v>
      </c>
      <c r="F187" s="208" t="s">
        <v>930</v>
      </c>
      <c r="G187" s="209" t="s">
        <v>926</v>
      </c>
      <c r="H187" s="210">
        <v>1</v>
      </c>
      <c r="I187" s="211"/>
      <c r="J187" s="212">
        <f>ROUND(I187*H187,2)</f>
        <v>0</v>
      </c>
      <c r="K187" s="208" t="s">
        <v>19</v>
      </c>
      <c r="L187" s="46"/>
      <c r="M187" s="213" t="s">
        <v>19</v>
      </c>
      <c r="N187" s="214" t="s">
        <v>43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135</v>
      </c>
      <c r="AT187" s="217" t="s">
        <v>130</v>
      </c>
      <c r="AU187" s="217" t="s">
        <v>82</v>
      </c>
      <c r="AY187" s="19" t="s">
        <v>128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80</v>
      </c>
      <c r="BK187" s="218">
        <f>ROUND(I187*H187,2)</f>
        <v>0</v>
      </c>
      <c r="BL187" s="19" t="s">
        <v>135</v>
      </c>
      <c r="BM187" s="217" t="s">
        <v>931</v>
      </c>
    </row>
    <row r="188" s="12" customFormat="1" ht="22.8" customHeight="1">
      <c r="A188" s="12"/>
      <c r="B188" s="190"/>
      <c r="C188" s="191"/>
      <c r="D188" s="192" t="s">
        <v>71</v>
      </c>
      <c r="E188" s="204" t="s">
        <v>777</v>
      </c>
      <c r="F188" s="204" t="s">
        <v>778</v>
      </c>
      <c r="G188" s="191"/>
      <c r="H188" s="191"/>
      <c r="I188" s="194"/>
      <c r="J188" s="205">
        <f>BK188</f>
        <v>0</v>
      </c>
      <c r="K188" s="191"/>
      <c r="L188" s="196"/>
      <c r="M188" s="197"/>
      <c r="N188" s="198"/>
      <c r="O188" s="198"/>
      <c r="P188" s="199">
        <f>P189</f>
        <v>0</v>
      </c>
      <c r="Q188" s="198"/>
      <c r="R188" s="199">
        <f>R189</f>
        <v>0</v>
      </c>
      <c r="S188" s="198"/>
      <c r="T188" s="200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1" t="s">
        <v>145</v>
      </c>
      <c r="AT188" s="202" t="s">
        <v>71</v>
      </c>
      <c r="AU188" s="202" t="s">
        <v>80</v>
      </c>
      <c r="AY188" s="201" t="s">
        <v>128</v>
      </c>
      <c r="BK188" s="203">
        <f>BK189</f>
        <v>0</v>
      </c>
    </row>
    <row r="189" s="2" customFormat="1" ht="16.5" customHeight="1">
      <c r="A189" s="40"/>
      <c r="B189" s="41"/>
      <c r="C189" s="206" t="s">
        <v>337</v>
      </c>
      <c r="D189" s="206" t="s">
        <v>130</v>
      </c>
      <c r="E189" s="207" t="s">
        <v>780</v>
      </c>
      <c r="F189" s="208" t="s">
        <v>781</v>
      </c>
      <c r="G189" s="209" t="s">
        <v>636</v>
      </c>
      <c r="H189" s="210">
        <v>1</v>
      </c>
      <c r="I189" s="211"/>
      <c r="J189" s="212">
        <f>ROUND(I189*H189,2)</f>
        <v>0</v>
      </c>
      <c r="K189" s="208" t="s">
        <v>19</v>
      </c>
      <c r="L189" s="46"/>
      <c r="M189" s="267" t="s">
        <v>19</v>
      </c>
      <c r="N189" s="268" t="s">
        <v>43</v>
      </c>
      <c r="O189" s="269"/>
      <c r="P189" s="270">
        <f>O189*H189</f>
        <v>0</v>
      </c>
      <c r="Q189" s="270">
        <v>0</v>
      </c>
      <c r="R189" s="270">
        <f>Q189*H189</f>
        <v>0</v>
      </c>
      <c r="S189" s="270">
        <v>0</v>
      </c>
      <c r="T189" s="271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762</v>
      </c>
      <c r="AT189" s="217" t="s">
        <v>130</v>
      </c>
      <c r="AU189" s="217" t="s">
        <v>82</v>
      </c>
      <c r="AY189" s="19" t="s">
        <v>128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762</v>
      </c>
      <c r="BM189" s="217" t="s">
        <v>932</v>
      </c>
    </row>
    <row r="190" s="2" customFormat="1" ht="6.96" customHeight="1">
      <c r="A190" s="40"/>
      <c r="B190" s="61"/>
      <c r="C190" s="62"/>
      <c r="D190" s="62"/>
      <c r="E190" s="62"/>
      <c r="F190" s="62"/>
      <c r="G190" s="62"/>
      <c r="H190" s="62"/>
      <c r="I190" s="62"/>
      <c r="J190" s="62"/>
      <c r="K190" s="62"/>
      <c r="L190" s="46"/>
      <c r="M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</row>
  </sheetData>
  <sheetProtection sheet="1" autoFilter="0" formatColumns="0" formatRows="0" objects="1" scenarios="1" spinCount="100000" saltValue="CuZvF4+fw/6wGPDs4ZRO0KX4M61GzOXnv9ohTvC5DK0Yri/Rk3AH+zF33cjQW8V6hRwD/aeY/SB7LcuqrA4gPg==" hashValue="DEt1kxo/yYIwwVLBWebUEfJ2R82n4EfxguArwjosgUSK7vwjBSb9sr4rwzuK/hIRPEmlzoeTColLttvmWhiYKw==" algorithmName="SHA-512" password="CC35"/>
  <autoFilter ref="C86:K18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1/131251102"/>
    <hyperlink ref="F95" r:id="rId2" display="https://podminky.urs.cz/item/CS_URS_2024_01/132254104"/>
    <hyperlink ref="F102" r:id="rId3" display="https://podminky.urs.cz/item/CS_URS_2024_01/151811131"/>
    <hyperlink ref="F109" r:id="rId4" display="https://podminky.urs.cz/item/CS_URS_2024_01/151811231"/>
    <hyperlink ref="F111" r:id="rId5" display="https://podminky.urs.cz/item/CS_URS_2024_01/162751117"/>
    <hyperlink ref="F117" r:id="rId6" display="https://podminky.urs.cz/item/CS_URS_2024_01/162751119"/>
    <hyperlink ref="F120" r:id="rId7" display="https://podminky.urs.cz/item/CS_URS_2024_01/167151101"/>
    <hyperlink ref="F122" r:id="rId8" display="https://podminky.urs.cz/item/CS_URS_2024_01/171201231"/>
    <hyperlink ref="F125" r:id="rId9" display="https://podminky.urs.cz/item/CS_URS_2024_01/171251201"/>
    <hyperlink ref="F128" r:id="rId10" display="https://podminky.urs.cz/item/CS_URS_2024_01/174101101"/>
    <hyperlink ref="F132" r:id="rId11" display="https://podminky.urs.cz/item/CS_URS_2024_01/175151101"/>
    <hyperlink ref="F142" r:id="rId12" display="https://podminky.urs.cz/item/CS_URS_2024_01/451572111"/>
    <hyperlink ref="F150" r:id="rId13" display="https://podminky.urs.cz/item/CS_URS_2024_01/871313122"/>
    <hyperlink ref="F154" r:id="rId14" display="https://podminky.urs.cz/item/CS_URS_2024_01/871353122"/>
    <hyperlink ref="F158" r:id="rId15" display="https://podminky.urs.cz/item/CS_URS_2024_01/877310310"/>
    <hyperlink ref="F161" r:id="rId16" display="https://podminky.urs.cz/item/CS_URS_2024_01/877350310"/>
    <hyperlink ref="F165" r:id="rId17" display="https://podminky.urs.cz/item/CS_URS_2024_01/892351111"/>
    <hyperlink ref="F168" r:id="rId18" display="https://podminky.urs.cz/item/CS_URS_2024_01/894812326"/>
    <hyperlink ref="F170" r:id="rId19" display="https://podminky.urs.cz/item/CS_URS_2024_01/894812333"/>
    <hyperlink ref="F172" r:id="rId20" display="https://podminky.urs.cz/item/CS_URS_2024_01/894812339"/>
    <hyperlink ref="F174" r:id="rId21" display="https://podminky.urs.cz/item/CS_URS_2024_01/894812376"/>
    <hyperlink ref="F176" r:id="rId22" display="https://podminky.urs.cz/item/CS_URS_2024_01/899722112"/>
    <hyperlink ref="F180" r:id="rId23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4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Tuchlovice, rekonstrukce MK na pozemku 774/1 a 779/1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933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27. 6. 2024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ROUND((SUM(BE92:BE238)),  2)</f>
        <v>0</v>
      </c>
      <c r="G33" s="40"/>
      <c r="H33" s="40"/>
      <c r="I33" s="150">
        <v>0.20999999999999999</v>
      </c>
      <c r="J33" s="149">
        <f>ROUND(((SUM(BE92:BE238))*I33),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ROUND((SUM(BF92:BF238)),  2)</f>
        <v>0</v>
      </c>
      <c r="G34" s="40"/>
      <c r="H34" s="40"/>
      <c r="I34" s="150">
        <v>0.12</v>
      </c>
      <c r="J34" s="149">
        <f>ROUND(((SUM(BF92:BF238))*I34),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ROUND((SUM(BG92:BG238)),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ROUND((SUM(BH92:BH238)),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ROUND((SUM(BI92:BI238)),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Tuchlovice, rekonstrukce MK na pozemku 774/1 a 779/1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401 - Veřejné osvětlení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Tuchlovice</v>
      </c>
      <c r="G52" s="42"/>
      <c r="H52" s="42"/>
      <c r="I52" s="34" t="s">
        <v>23</v>
      </c>
      <c r="J52" s="74" t="str">
        <f>IF(J12="","",J12)</f>
        <v>27. 6. 2024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Tuchlovice</v>
      </c>
      <c r="G54" s="42"/>
      <c r="H54" s="42"/>
      <c r="I54" s="34" t="s">
        <v>31</v>
      </c>
      <c r="J54" s="38" t="str">
        <f>E21</f>
        <v>PFProjekt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Jaroslav Kudláček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93</v>
      </c>
      <c r="D57" s="164"/>
      <c r="E57" s="164"/>
      <c r="F57" s="164"/>
      <c r="G57" s="164"/>
      <c r="H57" s="164"/>
      <c r="I57" s="164"/>
      <c r="J57" s="165" t="s">
        <v>94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95</v>
      </c>
    </row>
    <row r="60" s="9" customFormat="1" ht="24.96" customHeight="1">
      <c r="A60" s="9"/>
      <c r="B60" s="167"/>
      <c r="C60" s="168"/>
      <c r="D60" s="169" t="s">
        <v>96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97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</v>
      </c>
      <c r="E62" s="176"/>
      <c r="F62" s="176"/>
      <c r="G62" s="176"/>
      <c r="H62" s="176"/>
      <c r="I62" s="176"/>
      <c r="J62" s="177">
        <f>J141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105</v>
      </c>
      <c r="E63" s="170"/>
      <c r="F63" s="170"/>
      <c r="G63" s="170"/>
      <c r="H63" s="170"/>
      <c r="I63" s="170"/>
      <c r="J63" s="171">
        <f>J144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934</v>
      </c>
      <c r="E64" s="176"/>
      <c r="F64" s="176"/>
      <c r="G64" s="176"/>
      <c r="H64" s="176"/>
      <c r="I64" s="176"/>
      <c r="J64" s="177">
        <f>J145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935</v>
      </c>
      <c r="E65" s="170"/>
      <c r="F65" s="170"/>
      <c r="G65" s="170"/>
      <c r="H65" s="170"/>
      <c r="I65" s="170"/>
      <c r="J65" s="171">
        <f>J152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936</v>
      </c>
      <c r="E66" s="176"/>
      <c r="F66" s="176"/>
      <c r="G66" s="176"/>
      <c r="H66" s="176"/>
      <c r="I66" s="176"/>
      <c r="J66" s="177">
        <f>J153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937</v>
      </c>
      <c r="E67" s="176"/>
      <c r="F67" s="176"/>
      <c r="G67" s="176"/>
      <c r="H67" s="176"/>
      <c r="I67" s="176"/>
      <c r="J67" s="177">
        <f>J204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108</v>
      </c>
      <c r="E68" s="170"/>
      <c r="F68" s="170"/>
      <c r="G68" s="170"/>
      <c r="H68" s="170"/>
      <c r="I68" s="170"/>
      <c r="J68" s="171">
        <f>J222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7"/>
      <c r="C69" s="168"/>
      <c r="D69" s="169" t="s">
        <v>109</v>
      </c>
      <c r="E69" s="170"/>
      <c r="F69" s="170"/>
      <c r="G69" s="170"/>
      <c r="H69" s="170"/>
      <c r="I69" s="170"/>
      <c r="J69" s="171">
        <f>J225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110</v>
      </c>
      <c r="E70" s="176"/>
      <c r="F70" s="176"/>
      <c r="G70" s="176"/>
      <c r="H70" s="176"/>
      <c r="I70" s="176"/>
      <c r="J70" s="177">
        <f>J226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111</v>
      </c>
      <c r="E71" s="176"/>
      <c r="F71" s="176"/>
      <c r="G71" s="176"/>
      <c r="H71" s="176"/>
      <c r="I71" s="176"/>
      <c r="J71" s="177">
        <f>J233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938</v>
      </c>
      <c r="E72" s="176"/>
      <c r="F72" s="176"/>
      <c r="G72" s="176"/>
      <c r="H72" s="176"/>
      <c r="I72" s="176"/>
      <c r="J72" s="177">
        <f>J237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113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Tuchlovice, rekonstrukce MK na pozemku 774/1 a 779/1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90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SO 401 - Veřejné osvětlení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Tuchlovice</v>
      </c>
      <c r="G86" s="42"/>
      <c r="H86" s="42"/>
      <c r="I86" s="34" t="s">
        <v>23</v>
      </c>
      <c r="J86" s="74" t="str">
        <f>IF(J12="","",J12)</f>
        <v>27. 6. 2024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Obec Tuchlovice</v>
      </c>
      <c r="G88" s="42"/>
      <c r="H88" s="42"/>
      <c r="I88" s="34" t="s">
        <v>31</v>
      </c>
      <c r="J88" s="38" t="str">
        <f>E21</f>
        <v>PFProjekt s.r.o.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29</v>
      </c>
      <c r="D89" s="42"/>
      <c r="E89" s="42"/>
      <c r="F89" s="29" t="str">
        <f>IF(E18="","",E18)</f>
        <v>Vyplň údaj</v>
      </c>
      <c r="G89" s="42"/>
      <c r="H89" s="42"/>
      <c r="I89" s="34" t="s">
        <v>34</v>
      </c>
      <c r="J89" s="38" t="str">
        <f>E24</f>
        <v>Jaroslav Kudláček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114</v>
      </c>
      <c r="D91" s="182" t="s">
        <v>57</v>
      </c>
      <c r="E91" s="182" t="s">
        <v>53</v>
      </c>
      <c r="F91" s="182" t="s">
        <v>54</v>
      </c>
      <c r="G91" s="182" t="s">
        <v>115</v>
      </c>
      <c r="H91" s="182" t="s">
        <v>116</v>
      </c>
      <c r="I91" s="182" t="s">
        <v>117</v>
      </c>
      <c r="J91" s="182" t="s">
        <v>94</v>
      </c>
      <c r="K91" s="183" t="s">
        <v>118</v>
      </c>
      <c r="L91" s="184"/>
      <c r="M91" s="94" t="s">
        <v>19</v>
      </c>
      <c r="N91" s="95" t="s">
        <v>42</v>
      </c>
      <c r="O91" s="95" t="s">
        <v>119</v>
      </c>
      <c r="P91" s="95" t="s">
        <v>120</v>
      </c>
      <c r="Q91" s="95" t="s">
        <v>121</v>
      </c>
      <c r="R91" s="95" t="s">
        <v>122</v>
      </c>
      <c r="S91" s="95" t="s">
        <v>123</v>
      </c>
      <c r="T91" s="96" t="s">
        <v>124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125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P93+P144+P152+P222+P225</f>
        <v>0</v>
      </c>
      <c r="Q92" s="98"/>
      <c r="R92" s="187">
        <f>R93+R144+R152+R222+R225</f>
        <v>34.594180430511997</v>
      </c>
      <c r="S92" s="98"/>
      <c r="T92" s="188">
        <f>T93+T144+T152+T222+T225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71</v>
      </c>
      <c r="AU92" s="19" t="s">
        <v>95</v>
      </c>
      <c r="BK92" s="189">
        <f>BK93+BK144+BK152+BK222+BK225</f>
        <v>0</v>
      </c>
    </row>
    <row r="93" s="12" customFormat="1" ht="25.92" customHeight="1">
      <c r="A93" s="12"/>
      <c r="B93" s="190"/>
      <c r="C93" s="191"/>
      <c r="D93" s="192" t="s">
        <v>71</v>
      </c>
      <c r="E93" s="193" t="s">
        <v>126</v>
      </c>
      <c r="F93" s="193" t="s">
        <v>127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P94+P141</f>
        <v>0</v>
      </c>
      <c r="Q93" s="198"/>
      <c r="R93" s="199">
        <f>R94+R141</f>
        <v>29.440919999999998</v>
      </c>
      <c r="S93" s="198"/>
      <c r="T93" s="200">
        <f>T94+T141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72</v>
      </c>
      <c r="AY93" s="201" t="s">
        <v>128</v>
      </c>
      <c r="BK93" s="203">
        <f>BK94+BK141</f>
        <v>0</v>
      </c>
    </row>
    <row r="94" s="12" customFormat="1" ht="22.8" customHeight="1">
      <c r="A94" s="12"/>
      <c r="B94" s="190"/>
      <c r="C94" s="191"/>
      <c r="D94" s="192" t="s">
        <v>71</v>
      </c>
      <c r="E94" s="204" t="s">
        <v>80</v>
      </c>
      <c r="F94" s="204" t="s">
        <v>129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SUM(P95:P140)</f>
        <v>0</v>
      </c>
      <c r="Q94" s="198"/>
      <c r="R94" s="199">
        <f>SUM(R95:R140)</f>
        <v>29.440919999999998</v>
      </c>
      <c r="S94" s="198"/>
      <c r="T94" s="200">
        <f>SUM(T95:T140)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80</v>
      </c>
      <c r="AT94" s="202" t="s">
        <v>71</v>
      </c>
      <c r="AU94" s="202" t="s">
        <v>80</v>
      </c>
      <c r="AY94" s="201" t="s">
        <v>128</v>
      </c>
      <c r="BK94" s="203">
        <f>SUM(BK95:BK140)</f>
        <v>0</v>
      </c>
    </row>
    <row r="95" s="2" customFormat="1" ht="24.15" customHeight="1">
      <c r="A95" s="40"/>
      <c r="B95" s="41"/>
      <c r="C95" s="206" t="s">
        <v>80</v>
      </c>
      <c r="D95" s="206" t="s">
        <v>130</v>
      </c>
      <c r="E95" s="207" t="s">
        <v>939</v>
      </c>
      <c r="F95" s="208" t="s">
        <v>940</v>
      </c>
      <c r="G95" s="209" t="s">
        <v>233</v>
      </c>
      <c r="H95" s="210">
        <v>1.728</v>
      </c>
      <c r="I95" s="211"/>
      <c r="J95" s="212">
        <f>ROUND(I95*H95,2)</f>
        <v>0</v>
      </c>
      <c r="K95" s="208" t="s">
        <v>134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135</v>
      </c>
      <c r="AT95" s="217" t="s">
        <v>130</v>
      </c>
      <c r="AU95" s="217" t="s">
        <v>82</v>
      </c>
      <c r="AY95" s="19" t="s">
        <v>128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135</v>
      </c>
      <c r="BM95" s="217" t="s">
        <v>941</v>
      </c>
    </row>
    <row r="96" s="2" customFormat="1">
      <c r="A96" s="40"/>
      <c r="B96" s="41"/>
      <c r="C96" s="42"/>
      <c r="D96" s="219" t="s">
        <v>137</v>
      </c>
      <c r="E96" s="42"/>
      <c r="F96" s="220" t="s">
        <v>942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137</v>
      </c>
      <c r="AU96" s="19" t="s">
        <v>82</v>
      </c>
    </row>
    <row r="97" s="13" customFormat="1">
      <c r="A97" s="13"/>
      <c r="B97" s="224"/>
      <c r="C97" s="225"/>
      <c r="D97" s="226" t="s">
        <v>143</v>
      </c>
      <c r="E97" s="227" t="s">
        <v>19</v>
      </c>
      <c r="F97" s="228" t="s">
        <v>943</v>
      </c>
      <c r="G97" s="225"/>
      <c r="H97" s="227" t="s">
        <v>19</v>
      </c>
      <c r="I97" s="229"/>
      <c r="J97" s="225"/>
      <c r="K97" s="225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143</v>
      </c>
      <c r="AU97" s="234" t="s">
        <v>82</v>
      </c>
      <c r="AV97" s="13" t="s">
        <v>80</v>
      </c>
      <c r="AW97" s="13" t="s">
        <v>33</v>
      </c>
      <c r="AX97" s="13" t="s">
        <v>72</v>
      </c>
      <c r="AY97" s="234" t="s">
        <v>128</v>
      </c>
    </row>
    <row r="98" s="14" customFormat="1">
      <c r="A98" s="14"/>
      <c r="B98" s="235"/>
      <c r="C98" s="236"/>
      <c r="D98" s="226" t="s">
        <v>143</v>
      </c>
      <c r="E98" s="237" t="s">
        <v>19</v>
      </c>
      <c r="F98" s="238" t="s">
        <v>944</v>
      </c>
      <c r="G98" s="236"/>
      <c r="H98" s="239">
        <v>1.728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143</v>
      </c>
      <c r="AU98" s="245" t="s">
        <v>82</v>
      </c>
      <c r="AV98" s="14" t="s">
        <v>82</v>
      </c>
      <c r="AW98" s="14" t="s">
        <v>33</v>
      </c>
      <c r="AX98" s="14" t="s">
        <v>80</v>
      </c>
      <c r="AY98" s="245" t="s">
        <v>128</v>
      </c>
    </row>
    <row r="99" s="2" customFormat="1" ht="24.15" customHeight="1">
      <c r="A99" s="40"/>
      <c r="B99" s="41"/>
      <c r="C99" s="206" t="s">
        <v>82</v>
      </c>
      <c r="D99" s="206" t="s">
        <v>130</v>
      </c>
      <c r="E99" s="207" t="s">
        <v>248</v>
      </c>
      <c r="F99" s="208" t="s">
        <v>249</v>
      </c>
      <c r="G99" s="209" t="s">
        <v>233</v>
      </c>
      <c r="H99" s="210">
        <v>27.600000000000001</v>
      </c>
      <c r="I99" s="211"/>
      <c r="J99" s="212">
        <f>ROUND(I99*H99,2)</f>
        <v>0</v>
      </c>
      <c r="K99" s="208" t="s">
        <v>134</v>
      </c>
      <c r="L99" s="46"/>
      <c r="M99" s="213" t="s">
        <v>19</v>
      </c>
      <c r="N99" s="214" t="s">
        <v>43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135</v>
      </c>
      <c r="AT99" s="217" t="s">
        <v>130</v>
      </c>
      <c r="AU99" s="217" t="s">
        <v>82</v>
      </c>
      <c r="AY99" s="19" t="s">
        <v>128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135</v>
      </c>
      <c r="BM99" s="217" t="s">
        <v>945</v>
      </c>
    </row>
    <row r="100" s="2" customFormat="1">
      <c r="A100" s="40"/>
      <c r="B100" s="41"/>
      <c r="C100" s="42"/>
      <c r="D100" s="219" t="s">
        <v>137</v>
      </c>
      <c r="E100" s="42"/>
      <c r="F100" s="220" t="s">
        <v>251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137</v>
      </c>
      <c r="AU100" s="19" t="s">
        <v>82</v>
      </c>
    </row>
    <row r="101" s="14" customFormat="1">
      <c r="A101" s="14"/>
      <c r="B101" s="235"/>
      <c r="C101" s="236"/>
      <c r="D101" s="226" t="s">
        <v>143</v>
      </c>
      <c r="E101" s="237" t="s">
        <v>19</v>
      </c>
      <c r="F101" s="238" t="s">
        <v>946</v>
      </c>
      <c r="G101" s="236"/>
      <c r="H101" s="239">
        <v>27.600000000000001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143</v>
      </c>
      <c r="AU101" s="245" t="s">
        <v>82</v>
      </c>
      <c r="AV101" s="14" t="s">
        <v>82</v>
      </c>
      <c r="AW101" s="14" t="s">
        <v>33</v>
      </c>
      <c r="AX101" s="14" t="s">
        <v>80</v>
      </c>
      <c r="AY101" s="245" t="s">
        <v>128</v>
      </c>
    </row>
    <row r="102" s="2" customFormat="1" ht="33" customHeight="1">
      <c r="A102" s="40"/>
      <c r="B102" s="41"/>
      <c r="C102" s="206" t="s">
        <v>146</v>
      </c>
      <c r="D102" s="206" t="s">
        <v>130</v>
      </c>
      <c r="E102" s="207" t="s">
        <v>947</v>
      </c>
      <c r="F102" s="208" t="s">
        <v>948</v>
      </c>
      <c r="G102" s="209" t="s">
        <v>233</v>
      </c>
      <c r="H102" s="210">
        <v>17.827999999999999</v>
      </c>
      <c r="I102" s="211"/>
      <c r="J102" s="212">
        <f>ROUND(I102*H102,2)</f>
        <v>0</v>
      </c>
      <c r="K102" s="208" t="s">
        <v>134</v>
      </c>
      <c r="L102" s="46"/>
      <c r="M102" s="213" t="s">
        <v>19</v>
      </c>
      <c r="N102" s="214" t="s">
        <v>43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135</v>
      </c>
      <c r="AT102" s="217" t="s">
        <v>130</v>
      </c>
      <c r="AU102" s="217" t="s">
        <v>82</v>
      </c>
      <c r="AY102" s="19" t="s">
        <v>128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80</v>
      </c>
      <c r="BK102" s="218">
        <f>ROUND(I102*H102,2)</f>
        <v>0</v>
      </c>
      <c r="BL102" s="19" t="s">
        <v>135</v>
      </c>
      <c r="BM102" s="217" t="s">
        <v>949</v>
      </c>
    </row>
    <row r="103" s="2" customFormat="1">
      <c r="A103" s="40"/>
      <c r="B103" s="41"/>
      <c r="C103" s="42"/>
      <c r="D103" s="219" t="s">
        <v>137</v>
      </c>
      <c r="E103" s="42"/>
      <c r="F103" s="220" t="s">
        <v>950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137</v>
      </c>
      <c r="AU103" s="19" t="s">
        <v>82</v>
      </c>
    </row>
    <row r="104" s="14" customFormat="1">
      <c r="A104" s="14"/>
      <c r="B104" s="235"/>
      <c r="C104" s="236"/>
      <c r="D104" s="226" t="s">
        <v>143</v>
      </c>
      <c r="E104" s="237" t="s">
        <v>19</v>
      </c>
      <c r="F104" s="238" t="s">
        <v>951</v>
      </c>
      <c r="G104" s="236"/>
      <c r="H104" s="239">
        <v>29.327999999999999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143</v>
      </c>
      <c r="AU104" s="245" t="s">
        <v>82</v>
      </c>
      <c r="AV104" s="14" t="s">
        <v>82</v>
      </c>
      <c r="AW104" s="14" t="s">
        <v>33</v>
      </c>
      <c r="AX104" s="14" t="s">
        <v>72</v>
      </c>
      <c r="AY104" s="245" t="s">
        <v>128</v>
      </c>
    </row>
    <row r="105" s="14" customFormat="1">
      <c r="A105" s="14"/>
      <c r="B105" s="235"/>
      <c r="C105" s="236"/>
      <c r="D105" s="226" t="s">
        <v>143</v>
      </c>
      <c r="E105" s="237" t="s">
        <v>19</v>
      </c>
      <c r="F105" s="238" t="s">
        <v>952</v>
      </c>
      <c r="G105" s="236"/>
      <c r="H105" s="239">
        <v>-11.5</v>
      </c>
      <c r="I105" s="240"/>
      <c r="J105" s="236"/>
      <c r="K105" s="236"/>
      <c r="L105" s="241"/>
      <c r="M105" s="242"/>
      <c r="N105" s="243"/>
      <c r="O105" s="243"/>
      <c r="P105" s="243"/>
      <c r="Q105" s="243"/>
      <c r="R105" s="243"/>
      <c r="S105" s="243"/>
      <c r="T105" s="24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5" t="s">
        <v>143</v>
      </c>
      <c r="AU105" s="245" t="s">
        <v>82</v>
      </c>
      <c r="AV105" s="14" t="s">
        <v>82</v>
      </c>
      <c r="AW105" s="14" t="s">
        <v>33</v>
      </c>
      <c r="AX105" s="14" t="s">
        <v>72</v>
      </c>
      <c r="AY105" s="245" t="s">
        <v>128</v>
      </c>
    </row>
    <row r="106" s="15" customFormat="1">
      <c r="A106" s="15"/>
      <c r="B106" s="246"/>
      <c r="C106" s="247"/>
      <c r="D106" s="226" t="s">
        <v>143</v>
      </c>
      <c r="E106" s="248" t="s">
        <v>19</v>
      </c>
      <c r="F106" s="249" t="s">
        <v>181</v>
      </c>
      <c r="G106" s="247"/>
      <c r="H106" s="250">
        <v>17.827999999999999</v>
      </c>
      <c r="I106" s="251"/>
      <c r="J106" s="247"/>
      <c r="K106" s="247"/>
      <c r="L106" s="252"/>
      <c r="M106" s="253"/>
      <c r="N106" s="254"/>
      <c r="O106" s="254"/>
      <c r="P106" s="254"/>
      <c r="Q106" s="254"/>
      <c r="R106" s="254"/>
      <c r="S106" s="254"/>
      <c r="T106" s="25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6" t="s">
        <v>143</v>
      </c>
      <c r="AU106" s="256" t="s">
        <v>82</v>
      </c>
      <c r="AV106" s="15" t="s">
        <v>135</v>
      </c>
      <c r="AW106" s="15" t="s">
        <v>33</v>
      </c>
      <c r="AX106" s="15" t="s">
        <v>80</v>
      </c>
      <c r="AY106" s="256" t="s">
        <v>128</v>
      </c>
    </row>
    <row r="107" s="2" customFormat="1" ht="37.8" customHeight="1">
      <c r="A107" s="40"/>
      <c r="B107" s="41"/>
      <c r="C107" s="206" t="s">
        <v>135</v>
      </c>
      <c r="D107" s="206" t="s">
        <v>130</v>
      </c>
      <c r="E107" s="207" t="s">
        <v>255</v>
      </c>
      <c r="F107" s="208" t="s">
        <v>256</v>
      </c>
      <c r="G107" s="209" t="s">
        <v>233</v>
      </c>
      <c r="H107" s="210">
        <v>17.827999999999999</v>
      </c>
      <c r="I107" s="211"/>
      <c r="J107" s="212">
        <f>ROUND(I107*H107,2)</f>
        <v>0</v>
      </c>
      <c r="K107" s="208" t="s">
        <v>134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135</v>
      </c>
      <c r="AT107" s="217" t="s">
        <v>130</v>
      </c>
      <c r="AU107" s="217" t="s">
        <v>82</v>
      </c>
      <c r="AY107" s="19" t="s">
        <v>128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135</v>
      </c>
      <c r="BM107" s="217" t="s">
        <v>953</v>
      </c>
    </row>
    <row r="108" s="2" customFormat="1">
      <c r="A108" s="40"/>
      <c r="B108" s="41"/>
      <c r="C108" s="42"/>
      <c r="D108" s="219" t="s">
        <v>137</v>
      </c>
      <c r="E108" s="42"/>
      <c r="F108" s="220" t="s">
        <v>258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137</v>
      </c>
      <c r="AU108" s="19" t="s">
        <v>82</v>
      </c>
    </row>
    <row r="109" s="2" customFormat="1" ht="37.8" customHeight="1">
      <c r="A109" s="40"/>
      <c r="B109" s="41"/>
      <c r="C109" s="206" t="s">
        <v>145</v>
      </c>
      <c r="D109" s="206" t="s">
        <v>130</v>
      </c>
      <c r="E109" s="207" t="s">
        <v>264</v>
      </c>
      <c r="F109" s="208" t="s">
        <v>265</v>
      </c>
      <c r="G109" s="209" t="s">
        <v>233</v>
      </c>
      <c r="H109" s="210">
        <v>267.42000000000002</v>
      </c>
      <c r="I109" s="211"/>
      <c r="J109" s="212">
        <f>ROUND(I109*H109,2)</f>
        <v>0</v>
      </c>
      <c r="K109" s="208" t="s">
        <v>134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135</v>
      </c>
      <c r="AT109" s="217" t="s">
        <v>130</v>
      </c>
      <c r="AU109" s="217" t="s">
        <v>82</v>
      </c>
      <c r="AY109" s="19" t="s">
        <v>128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135</v>
      </c>
      <c r="BM109" s="217" t="s">
        <v>954</v>
      </c>
    </row>
    <row r="110" s="2" customFormat="1">
      <c r="A110" s="40"/>
      <c r="B110" s="41"/>
      <c r="C110" s="42"/>
      <c r="D110" s="219" t="s">
        <v>137</v>
      </c>
      <c r="E110" s="42"/>
      <c r="F110" s="220" t="s">
        <v>267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137</v>
      </c>
      <c r="AU110" s="19" t="s">
        <v>82</v>
      </c>
    </row>
    <row r="111" s="14" customFormat="1">
      <c r="A111" s="14"/>
      <c r="B111" s="235"/>
      <c r="C111" s="236"/>
      <c r="D111" s="226" t="s">
        <v>143</v>
      </c>
      <c r="E111" s="237" t="s">
        <v>19</v>
      </c>
      <c r="F111" s="238" t="s">
        <v>955</v>
      </c>
      <c r="G111" s="236"/>
      <c r="H111" s="239">
        <v>267.42000000000002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143</v>
      </c>
      <c r="AU111" s="245" t="s">
        <v>82</v>
      </c>
      <c r="AV111" s="14" t="s">
        <v>82</v>
      </c>
      <c r="AW111" s="14" t="s">
        <v>33</v>
      </c>
      <c r="AX111" s="14" t="s">
        <v>80</v>
      </c>
      <c r="AY111" s="245" t="s">
        <v>128</v>
      </c>
    </row>
    <row r="112" s="2" customFormat="1" ht="24.15" customHeight="1">
      <c r="A112" s="40"/>
      <c r="B112" s="41"/>
      <c r="C112" s="206" t="s">
        <v>162</v>
      </c>
      <c r="D112" s="206" t="s">
        <v>130</v>
      </c>
      <c r="E112" s="207" t="s">
        <v>834</v>
      </c>
      <c r="F112" s="208" t="s">
        <v>835</v>
      </c>
      <c r="G112" s="209" t="s">
        <v>233</v>
      </c>
      <c r="H112" s="210">
        <v>17.827999999999999</v>
      </c>
      <c r="I112" s="211"/>
      <c r="J112" s="212">
        <f>ROUND(I112*H112,2)</f>
        <v>0</v>
      </c>
      <c r="K112" s="208" t="s">
        <v>134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135</v>
      </c>
      <c r="AT112" s="217" t="s">
        <v>130</v>
      </c>
      <c r="AU112" s="217" t="s">
        <v>82</v>
      </c>
      <c r="AY112" s="19" t="s">
        <v>128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135</v>
      </c>
      <c r="BM112" s="217" t="s">
        <v>956</v>
      </c>
    </row>
    <row r="113" s="2" customFormat="1">
      <c r="A113" s="40"/>
      <c r="B113" s="41"/>
      <c r="C113" s="42"/>
      <c r="D113" s="219" t="s">
        <v>137</v>
      </c>
      <c r="E113" s="42"/>
      <c r="F113" s="220" t="s">
        <v>837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137</v>
      </c>
      <c r="AU113" s="19" t="s">
        <v>82</v>
      </c>
    </row>
    <row r="114" s="2" customFormat="1" ht="24.15" customHeight="1">
      <c r="A114" s="40"/>
      <c r="B114" s="41"/>
      <c r="C114" s="206" t="s">
        <v>167</v>
      </c>
      <c r="D114" s="206" t="s">
        <v>130</v>
      </c>
      <c r="E114" s="207" t="s">
        <v>298</v>
      </c>
      <c r="F114" s="208" t="s">
        <v>299</v>
      </c>
      <c r="G114" s="209" t="s">
        <v>293</v>
      </c>
      <c r="H114" s="210">
        <v>32.090000000000003</v>
      </c>
      <c r="I114" s="211"/>
      <c r="J114" s="212">
        <f>ROUND(I114*H114,2)</f>
        <v>0</v>
      </c>
      <c r="K114" s="208" t="s">
        <v>134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135</v>
      </c>
      <c r="AT114" s="217" t="s">
        <v>130</v>
      </c>
      <c r="AU114" s="217" t="s">
        <v>82</v>
      </c>
      <c r="AY114" s="19" t="s">
        <v>128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135</v>
      </c>
      <c r="BM114" s="217" t="s">
        <v>957</v>
      </c>
    </row>
    <row r="115" s="2" customFormat="1">
      <c r="A115" s="40"/>
      <c r="B115" s="41"/>
      <c r="C115" s="42"/>
      <c r="D115" s="219" t="s">
        <v>137</v>
      </c>
      <c r="E115" s="42"/>
      <c r="F115" s="220" t="s">
        <v>301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137</v>
      </c>
      <c r="AU115" s="19" t="s">
        <v>82</v>
      </c>
    </row>
    <row r="116" s="14" customFormat="1">
      <c r="A116" s="14"/>
      <c r="B116" s="235"/>
      <c r="C116" s="236"/>
      <c r="D116" s="226" t="s">
        <v>143</v>
      </c>
      <c r="E116" s="237" t="s">
        <v>19</v>
      </c>
      <c r="F116" s="238" t="s">
        <v>958</v>
      </c>
      <c r="G116" s="236"/>
      <c r="H116" s="239">
        <v>32.090000000000003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143</v>
      </c>
      <c r="AU116" s="245" t="s">
        <v>82</v>
      </c>
      <c r="AV116" s="14" t="s">
        <v>82</v>
      </c>
      <c r="AW116" s="14" t="s">
        <v>33</v>
      </c>
      <c r="AX116" s="14" t="s">
        <v>80</v>
      </c>
      <c r="AY116" s="245" t="s">
        <v>128</v>
      </c>
    </row>
    <row r="117" s="2" customFormat="1" ht="24.15" customHeight="1">
      <c r="A117" s="40"/>
      <c r="B117" s="41"/>
      <c r="C117" s="206" t="s">
        <v>174</v>
      </c>
      <c r="D117" s="206" t="s">
        <v>130</v>
      </c>
      <c r="E117" s="207" t="s">
        <v>304</v>
      </c>
      <c r="F117" s="208" t="s">
        <v>305</v>
      </c>
      <c r="G117" s="209" t="s">
        <v>233</v>
      </c>
      <c r="H117" s="210">
        <v>17.827999999999999</v>
      </c>
      <c r="I117" s="211"/>
      <c r="J117" s="212">
        <f>ROUND(I117*H117,2)</f>
        <v>0</v>
      </c>
      <c r="K117" s="208" t="s">
        <v>134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135</v>
      </c>
      <c r="AT117" s="217" t="s">
        <v>130</v>
      </c>
      <c r="AU117" s="217" t="s">
        <v>82</v>
      </c>
      <c r="AY117" s="19" t="s">
        <v>128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135</v>
      </c>
      <c r="BM117" s="217" t="s">
        <v>959</v>
      </c>
    </row>
    <row r="118" s="2" customFormat="1">
      <c r="A118" s="40"/>
      <c r="B118" s="41"/>
      <c r="C118" s="42"/>
      <c r="D118" s="219" t="s">
        <v>137</v>
      </c>
      <c r="E118" s="42"/>
      <c r="F118" s="220" t="s">
        <v>307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137</v>
      </c>
      <c r="AU118" s="19" t="s">
        <v>82</v>
      </c>
    </row>
    <row r="119" s="14" customFormat="1">
      <c r="A119" s="14"/>
      <c r="B119" s="235"/>
      <c r="C119" s="236"/>
      <c r="D119" s="226" t="s">
        <v>143</v>
      </c>
      <c r="E119" s="237" t="s">
        <v>19</v>
      </c>
      <c r="F119" s="238" t="s">
        <v>960</v>
      </c>
      <c r="G119" s="236"/>
      <c r="H119" s="239">
        <v>17.827999999999999</v>
      </c>
      <c r="I119" s="240"/>
      <c r="J119" s="236"/>
      <c r="K119" s="236"/>
      <c r="L119" s="241"/>
      <c r="M119" s="242"/>
      <c r="N119" s="243"/>
      <c r="O119" s="243"/>
      <c r="P119" s="243"/>
      <c r="Q119" s="243"/>
      <c r="R119" s="243"/>
      <c r="S119" s="243"/>
      <c r="T119" s="24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5" t="s">
        <v>143</v>
      </c>
      <c r="AU119" s="245" t="s">
        <v>82</v>
      </c>
      <c r="AV119" s="14" t="s">
        <v>82</v>
      </c>
      <c r="AW119" s="14" t="s">
        <v>33</v>
      </c>
      <c r="AX119" s="14" t="s">
        <v>80</v>
      </c>
      <c r="AY119" s="245" t="s">
        <v>128</v>
      </c>
    </row>
    <row r="120" s="2" customFormat="1" ht="24.15" customHeight="1">
      <c r="A120" s="40"/>
      <c r="B120" s="41"/>
      <c r="C120" s="206" t="s">
        <v>182</v>
      </c>
      <c r="D120" s="206" t="s">
        <v>130</v>
      </c>
      <c r="E120" s="207" t="s">
        <v>961</v>
      </c>
      <c r="F120" s="208" t="s">
        <v>962</v>
      </c>
      <c r="G120" s="209" t="s">
        <v>233</v>
      </c>
      <c r="H120" s="210">
        <v>11.5</v>
      </c>
      <c r="I120" s="211"/>
      <c r="J120" s="212">
        <f>ROUND(I120*H120,2)</f>
        <v>0</v>
      </c>
      <c r="K120" s="208" t="s">
        <v>134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135</v>
      </c>
      <c r="AT120" s="217" t="s">
        <v>130</v>
      </c>
      <c r="AU120" s="217" t="s">
        <v>82</v>
      </c>
      <c r="AY120" s="19" t="s">
        <v>128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135</v>
      </c>
      <c r="BM120" s="217" t="s">
        <v>963</v>
      </c>
    </row>
    <row r="121" s="2" customFormat="1">
      <c r="A121" s="40"/>
      <c r="B121" s="41"/>
      <c r="C121" s="42"/>
      <c r="D121" s="219" t="s">
        <v>137</v>
      </c>
      <c r="E121" s="42"/>
      <c r="F121" s="220" t="s">
        <v>964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137</v>
      </c>
      <c r="AU121" s="19" t="s">
        <v>82</v>
      </c>
    </row>
    <row r="122" s="14" customFormat="1">
      <c r="A122" s="14"/>
      <c r="B122" s="235"/>
      <c r="C122" s="236"/>
      <c r="D122" s="226" t="s">
        <v>143</v>
      </c>
      <c r="E122" s="237" t="s">
        <v>19</v>
      </c>
      <c r="F122" s="238" t="s">
        <v>965</v>
      </c>
      <c r="G122" s="236"/>
      <c r="H122" s="239">
        <v>18.399999999999999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143</v>
      </c>
      <c r="AU122" s="245" t="s">
        <v>82</v>
      </c>
      <c r="AV122" s="14" t="s">
        <v>82</v>
      </c>
      <c r="AW122" s="14" t="s">
        <v>33</v>
      </c>
      <c r="AX122" s="14" t="s">
        <v>72</v>
      </c>
      <c r="AY122" s="245" t="s">
        <v>128</v>
      </c>
    </row>
    <row r="123" s="14" customFormat="1">
      <c r="A123" s="14"/>
      <c r="B123" s="235"/>
      <c r="C123" s="236"/>
      <c r="D123" s="226" t="s">
        <v>143</v>
      </c>
      <c r="E123" s="237" t="s">
        <v>19</v>
      </c>
      <c r="F123" s="238" t="s">
        <v>966</v>
      </c>
      <c r="G123" s="236"/>
      <c r="H123" s="239">
        <v>-6.9000000000000004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143</v>
      </c>
      <c r="AU123" s="245" t="s">
        <v>82</v>
      </c>
      <c r="AV123" s="14" t="s">
        <v>82</v>
      </c>
      <c r="AW123" s="14" t="s">
        <v>33</v>
      </c>
      <c r="AX123" s="14" t="s">
        <v>72</v>
      </c>
      <c r="AY123" s="245" t="s">
        <v>128</v>
      </c>
    </row>
    <row r="124" s="15" customFormat="1">
      <c r="A124" s="15"/>
      <c r="B124" s="246"/>
      <c r="C124" s="247"/>
      <c r="D124" s="226" t="s">
        <v>143</v>
      </c>
      <c r="E124" s="248" t="s">
        <v>19</v>
      </c>
      <c r="F124" s="249" t="s">
        <v>181</v>
      </c>
      <c r="G124" s="247"/>
      <c r="H124" s="250">
        <v>11.5</v>
      </c>
      <c r="I124" s="251"/>
      <c r="J124" s="247"/>
      <c r="K124" s="247"/>
      <c r="L124" s="252"/>
      <c r="M124" s="253"/>
      <c r="N124" s="254"/>
      <c r="O124" s="254"/>
      <c r="P124" s="254"/>
      <c r="Q124" s="254"/>
      <c r="R124" s="254"/>
      <c r="S124" s="254"/>
      <c r="T124" s="25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56" t="s">
        <v>143</v>
      </c>
      <c r="AU124" s="256" t="s">
        <v>82</v>
      </c>
      <c r="AV124" s="15" t="s">
        <v>135</v>
      </c>
      <c r="AW124" s="15" t="s">
        <v>33</v>
      </c>
      <c r="AX124" s="15" t="s">
        <v>80</v>
      </c>
      <c r="AY124" s="256" t="s">
        <v>128</v>
      </c>
    </row>
    <row r="125" s="2" customFormat="1" ht="37.8" customHeight="1">
      <c r="A125" s="40"/>
      <c r="B125" s="41"/>
      <c r="C125" s="206" t="s">
        <v>189</v>
      </c>
      <c r="D125" s="206" t="s">
        <v>130</v>
      </c>
      <c r="E125" s="207" t="s">
        <v>967</v>
      </c>
      <c r="F125" s="208" t="s">
        <v>968</v>
      </c>
      <c r="G125" s="209" t="s">
        <v>233</v>
      </c>
      <c r="H125" s="210">
        <v>9.1999999999999993</v>
      </c>
      <c r="I125" s="211"/>
      <c r="J125" s="212">
        <f>ROUND(I125*H125,2)</f>
        <v>0</v>
      </c>
      <c r="K125" s="208" t="s">
        <v>134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135</v>
      </c>
      <c r="AT125" s="217" t="s">
        <v>130</v>
      </c>
      <c r="AU125" s="217" t="s">
        <v>82</v>
      </c>
      <c r="AY125" s="19" t="s">
        <v>128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135</v>
      </c>
      <c r="BM125" s="217" t="s">
        <v>969</v>
      </c>
    </row>
    <row r="126" s="2" customFormat="1">
      <c r="A126" s="40"/>
      <c r="B126" s="41"/>
      <c r="C126" s="42"/>
      <c r="D126" s="219" t="s">
        <v>137</v>
      </c>
      <c r="E126" s="42"/>
      <c r="F126" s="220" t="s">
        <v>970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137</v>
      </c>
      <c r="AU126" s="19" t="s">
        <v>82</v>
      </c>
    </row>
    <row r="127" s="14" customFormat="1">
      <c r="A127" s="14"/>
      <c r="B127" s="235"/>
      <c r="C127" s="236"/>
      <c r="D127" s="226" t="s">
        <v>143</v>
      </c>
      <c r="E127" s="237" t="s">
        <v>19</v>
      </c>
      <c r="F127" s="238" t="s">
        <v>971</v>
      </c>
      <c r="G127" s="236"/>
      <c r="H127" s="239">
        <v>9.1999999999999993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143</v>
      </c>
      <c r="AU127" s="245" t="s">
        <v>82</v>
      </c>
      <c r="AV127" s="14" t="s">
        <v>82</v>
      </c>
      <c r="AW127" s="14" t="s">
        <v>33</v>
      </c>
      <c r="AX127" s="14" t="s">
        <v>80</v>
      </c>
      <c r="AY127" s="245" t="s">
        <v>128</v>
      </c>
    </row>
    <row r="128" s="2" customFormat="1" ht="16.5" customHeight="1">
      <c r="A128" s="40"/>
      <c r="B128" s="41"/>
      <c r="C128" s="257" t="s">
        <v>198</v>
      </c>
      <c r="D128" s="257" t="s">
        <v>290</v>
      </c>
      <c r="E128" s="258" t="s">
        <v>854</v>
      </c>
      <c r="F128" s="259" t="s">
        <v>855</v>
      </c>
      <c r="G128" s="260" t="s">
        <v>293</v>
      </c>
      <c r="H128" s="261">
        <v>18.399999999999999</v>
      </c>
      <c r="I128" s="262"/>
      <c r="J128" s="263">
        <f>ROUND(I128*H128,2)</f>
        <v>0</v>
      </c>
      <c r="K128" s="259" t="s">
        <v>134</v>
      </c>
      <c r="L128" s="264"/>
      <c r="M128" s="265" t="s">
        <v>19</v>
      </c>
      <c r="N128" s="266" t="s">
        <v>43</v>
      </c>
      <c r="O128" s="86"/>
      <c r="P128" s="215">
        <f>O128*H128</f>
        <v>0</v>
      </c>
      <c r="Q128" s="215">
        <v>1</v>
      </c>
      <c r="R128" s="215">
        <f>Q128*H128</f>
        <v>18.399999999999999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174</v>
      </c>
      <c r="AT128" s="217" t="s">
        <v>290</v>
      </c>
      <c r="AU128" s="217" t="s">
        <v>82</v>
      </c>
      <c r="AY128" s="19" t="s">
        <v>128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135</v>
      </c>
      <c r="BM128" s="217" t="s">
        <v>972</v>
      </c>
    </row>
    <row r="129" s="14" customFormat="1">
      <c r="A129" s="14"/>
      <c r="B129" s="235"/>
      <c r="C129" s="236"/>
      <c r="D129" s="226" t="s">
        <v>143</v>
      </c>
      <c r="E129" s="236"/>
      <c r="F129" s="238" t="s">
        <v>973</v>
      </c>
      <c r="G129" s="236"/>
      <c r="H129" s="239">
        <v>18.399999999999999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143</v>
      </c>
      <c r="AU129" s="245" t="s">
        <v>82</v>
      </c>
      <c r="AV129" s="14" t="s">
        <v>82</v>
      </c>
      <c r="AW129" s="14" t="s">
        <v>4</v>
      </c>
      <c r="AX129" s="14" t="s">
        <v>80</v>
      </c>
      <c r="AY129" s="245" t="s">
        <v>128</v>
      </c>
    </row>
    <row r="130" s="2" customFormat="1" ht="24.15" customHeight="1">
      <c r="A130" s="40"/>
      <c r="B130" s="41"/>
      <c r="C130" s="206" t="s">
        <v>8</v>
      </c>
      <c r="D130" s="206" t="s">
        <v>130</v>
      </c>
      <c r="E130" s="207" t="s">
        <v>326</v>
      </c>
      <c r="F130" s="208" t="s">
        <v>327</v>
      </c>
      <c r="G130" s="209" t="s">
        <v>157</v>
      </c>
      <c r="H130" s="210">
        <v>46</v>
      </c>
      <c r="I130" s="211"/>
      <c r="J130" s="212">
        <f>ROUND(I130*H130,2)</f>
        <v>0</v>
      </c>
      <c r="K130" s="208" t="s">
        <v>134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135</v>
      </c>
      <c r="AT130" s="217" t="s">
        <v>130</v>
      </c>
      <c r="AU130" s="217" t="s">
        <v>82</v>
      </c>
      <c r="AY130" s="19" t="s">
        <v>128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135</v>
      </c>
      <c r="BM130" s="217" t="s">
        <v>974</v>
      </c>
    </row>
    <row r="131" s="2" customFormat="1">
      <c r="A131" s="40"/>
      <c r="B131" s="41"/>
      <c r="C131" s="42"/>
      <c r="D131" s="219" t="s">
        <v>137</v>
      </c>
      <c r="E131" s="42"/>
      <c r="F131" s="220" t="s">
        <v>329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137</v>
      </c>
      <c r="AU131" s="19" t="s">
        <v>82</v>
      </c>
    </row>
    <row r="132" s="14" customFormat="1">
      <c r="A132" s="14"/>
      <c r="B132" s="235"/>
      <c r="C132" s="236"/>
      <c r="D132" s="226" t="s">
        <v>143</v>
      </c>
      <c r="E132" s="237" t="s">
        <v>19</v>
      </c>
      <c r="F132" s="238" t="s">
        <v>975</v>
      </c>
      <c r="G132" s="236"/>
      <c r="H132" s="239">
        <v>46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143</v>
      </c>
      <c r="AU132" s="245" t="s">
        <v>82</v>
      </c>
      <c r="AV132" s="14" t="s">
        <v>82</v>
      </c>
      <c r="AW132" s="14" t="s">
        <v>33</v>
      </c>
      <c r="AX132" s="14" t="s">
        <v>80</v>
      </c>
      <c r="AY132" s="245" t="s">
        <v>128</v>
      </c>
    </row>
    <row r="133" s="2" customFormat="1" ht="16.5" customHeight="1">
      <c r="A133" s="40"/>
      <c r="B133" s="41"/>
      <c r="C133" s="257" t="s">
        <v>208</v>
      </c>
      <c r="D133" s="257" t="s">
        <v>290</v>
      </c>
      <c r="E133" s="258" t="s">
        <v>332</v>
      </c>
      <c r="F133" s="259" t="s">
        <v>333</v>
      </c>
      <c r="G133" s="260" t="s">
        <v>334</v>
      </c>
      <c r="H133" s="261">
        <v>0.92000000000000004</v>
      </c>
      <c r="I133" s="262"/>
      <c r="J133" s="263">
        <f>ROUND(I133*H133,2)</f>
        <v>0</v>
      </c>
      <c r="K133" s="259" t="s">
        <v>134</v>
      </c>
      <c r="L133" s="264"/>
      <c r="M133" s="265" t="s">
        <v>19</v>
      </c>
      <c r="N133" s="266" t="s">
        <v>43</v>
      </c>
      <c r="O133" s="86"/>
      <c r="P133" s="215">
        <f>O133*H133</f>
        <v>0</v>
      </c>
      <c r="Q133" s="215">
        <v>0.001</v>
      </c>
      <c r="R133" s="215">
        <f>Q133*H133</f>
        <v>0.00092000000000000003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174</v>
      </c>
      <c r="AT133" s="217" t="s">
        <v>290</v>
      </c>
      <c r="AU133" s="217" t="s">
        <v>82</v>
      </c>
      <c r="AY133" s="19" t="s">
        <v>128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135</v>
      </c>
      <c r="BM133" s="217" t="s">
        <v>976</v>
      </c>
    </row>
    <row r="134" s="14" customFormat="1">
      <c r="A134" s="14"/>
      <c r="B134" s="235"/>
      <c r="C134" s="236"/>
      <c r="D134" s="226" t="s">
        <v>143</v>
      </c>
      <c r="E134" s="236"/>
      <c r="F134" s="238" t="s">
        <v>977</v>
      </c>
      <c r="G134" s="236"/>
      <c r="H134" s="239">
        <v>0.92000000000000004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143</v>
      </c>
      <c r="AU134" s="245" t="s">
        <v>82</v>
      </c>
      <c r="AV134" s="14" t="s">
        <v>82</v>
      </c>
      <c r="AW134" s="14" t="s">
        <v>4</v>
      </c>
      <c r="AX134" s="14" t="s">
        <v>80</v>
      </c>
      <c r="AY134" s="245" t="s">
        <v>128</v>
      </c>
    </row>
    <row r="135" s="2" customFormat="1" ht="21.75" customHeight="1">
      <c r="A135" s="40"/>
      <c r="B135" s="41"/>
      <c r="C135" s="206" t="s">
        <v>215</v>
      </c>
      <c r="D135" s="206" t="s">
        <v>130</v>
      </c>
      <c r="E135" s="207" t="s">
        <v>343</v>
      </c>
      <c r="F135" s="208" t="s">
        <v>344</v>
      </c>
      <c r="G135" s="209" t="s">
        <v>157</v>
      </c>
      <c r="H135" s="210">
        <v>138</v>
      </c>
      <c r="I135" s="211"/>
      <c r="J135" s="212">
        <f>ROUND(I135*H135,2)</f>
        <v>0</v>
      </c>
      <c r="K135" s="208" t="s">
        <v>134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135</v>
      </c>
      <c r="AT135" s="217" t="s">
        <v>130</v>
      </c>
      <c r="AU135" s="217" t="s">
        <v>82</v>
      </c>
      <c r="AY135" s="19" t="s">
        <v>128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135</v>
      </c>
      <c r="BM135" s="217" t="s">
        <v>978</v>
      </c>
    </row>
    <row r="136" s="2" customFormat="1">
      <c r="A136" s="40"/>
      <c r="B136" s="41"/>
      <c r="C136" s="42"/>
      <c r="D136" s="219" t="s">
        <v>137</v>
      </c>
      <c r="E136" s="42"/>
      <c r="F136" s="220" t="s">
        <v>346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137</v>
      </c>
      <c r="AU136" s="19" t="s">
        <v>82</v>
      </c>
    </row>
    <row r="137" s="13" customFormat="1">
      <c r="A137" s="13"/>
      <c r="B137" s="224"/>
      <c r="C137" s="225"/>
      <c r="D137" s="226" t="s">
        <v>143</v>
      </c>
      <c r="E137" s="227" t="s">
        <v>19</v>
      </c>
      <c r="F137" s="228" t="s">
        <v>347</v>
      </c>
      <c r="G137" s="225"/>
      <c r="H137" s="227" t="s">
        <v>19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143</v>
      </c>
      <c r="AU137" s="234" t="s">
        <v>82</v>
      </c>
      <c r="AV137" s="13" t="s">
        <v>80</v>
      </c>
      <c r="AW137" s="13" t="s">
        <v>33</v>
      </c>
      <c r="AX137" s="13" t="s">
        <v>72</v>
      </c>
      <c r="AY137" s="234" t="s">
        <v>128</v>
      </c>
    </row>
    <row r="138" s="14" customFormat="1">
      <c r="A138" s="14"/>
      <c r="B138" s="235"/>
      <c r="C138" s="236"/>
      <c r="D138" s="226" t="s">
        <v>143</v>
      </c>
      <c r="E138" s="237" t="s">
        <v>19</v>
      </c>
      <c r="F138" s="238" t="s">
        <v>979</v>
      </c>
      <c r="G138" s="236"/>
      <c r="H138" s="239">
        <v>138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143</v>
      </c>
      <c r="AU138" s="245" t="s">
        <v>82</v>
      </c>
      <c r="AV138" s="14" t="s">
        <v>82</v>
      </c>
      <c r="AW138" s="14" t="s">
        <v>33</v>
      </c>
      <c r="AX138" s="14" t="s">
        <v>80</v>
      </c>
      <c r="AY138" s="245" t="s">
        <v>128</v>
      </c>
    </row>
    <row r="139" s="2" customFormat="1" ht="16.5" customHeight="1">
      <c r="A139" s="40"/>
      <c r="B139" s="41"/>
      <c r="C139" s="257" t="s">
        <v>219</v>
      </c>
      <c r="D139" s="257" t="s">
        <v>290</v>
      </c>
      <c r="E139" s="258" t="s">
        <v>350</v>
      </c>
      <c r="F139" s="259" t="s">
        <v>351</v>
      </c>
      <c r="G139" s="260" t="s">
        <v>293</v>
      </c>
      <c r="H139" s="261">
        <v>11.039999999999999</v>
      </c>
      <c r="I139" s="262"/>
      <c r="J139" s="263">
        <f>ROUND(I139*H139,2)</f>
        <v>0</v>
      </c>
      <c r="K139" s="259" t="s">
        <v>134</v>
      </c>
      <c r="L139" s="264"/>
      <c r="M139" s="265" t="s">
        <v>19</v>
      </c>
      <c r="N139" s="266" t="s">
        <v>43</v>
      </c>
      <c r="O139" s="86"/>
      <c r="P139" s="215">
        <f>O139*H139</f>
        <v>0</v>
      </c>
      <c r="Q139" s="215">
        <v>1</v>
      </c>
      <c r="R139" s="215">
        <f>Q139*H139</f>
        <v>11.039999999999999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174</v>
      </c>
      <c r="AT139" s="217" t="s">
        <v>290</v>
      </c>
      <c r="AU139" s="217" t="s">
        <v>82</v>
      </c>
      <c r="AY139" s="19" t="s">
        <v>128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80</v>
      </c>
      <c r="BK139" s="218">
        <f>ROUND(I139*H139,2)</f>
        <v>0</v>
      </c>
      <c r="BL139" s="19" t="s">
        <v>135</v>
      </c>
      <c r="BM139" s="217" t="s">
        <v>980</v>
      </c>
    </row>
    <row r="140" s="14" customFormat="1">
      <c r="A140" s="14"/>
      <c r="B140" s="235"/>
      <c r="C140" s="236"/>
      <c r="D140" s="226" t="s">
        <v>143</v>
      </c>
      <c r="E140" s="237" t="s">
        <v>19</v>
      </c>
      <c r="F140" s="238" t="s">
        <v>981</v>
      </c>
      <c r="G140" s="236"/>
      <c r="H140" s="239">
        <v>11.039999999999999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5" t="s">
        <v>143</v>
      </c>
      <c r="AU140" s="245" t="s">
        <v>82</v>
      </c>
      <c r="AV140" s="14" t="s">
        <v>82</v>
      </c>
      <c r="AW140" s="14" t="s">
        <v>33</v>
      </c>
      <c r="AX140" s="14" t="s">
        <v>80</v>
      </c>
      <c r="AY140" s="245" t="s">
        <v>128</v>
      </c>
    </row>
    <row r="141" s="12" customFormat="1" ht="22.8" customHeight="1">
      <c r="A141" s="12"/>
      <c r="B141" s="190"/>
      <c r="C141" s="191"/>
      <c r="D141" s="192" t="s">
        <v>71</v>
      </c>
      <c r="E141" s="204" t="s">
        <v>707</v>
      </c>
      <c r="F141" s="204" t="s">
        <v>708</v>
      </c>
      <c r="G141" s="191"/>
      <c r="H141" s="191"/>
      <c r="I141" s="194"/>
      <c r="J141" s="205">
        <f>BK141</f>
        <v>0</v>
      </c>
      <c r="K141" s="191"/>
      <c r="L141" s="196"/>
      <c r="M141" s="197"/>
      <c r="N141" s="198"/>
      <c r="O141" s="198"/>
      <c r="P141" s="199">
        <f>SUM(P142:P143)</f>
        <v>0</v>
      </c>
      <c r="Q141" s="198"/>
      <c r="R141" s="199">
        <f>SUM(R142:R143)</f>
        <v>0</v>
      </c>
      <c r="S141" s="198"/>
      <c r="T141" s="200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1" t="s">
        <v>80</v>
      </c>
      <c r="AT141" s="202" t="s">
        <v>71</v>
      </c>
      <c r="AU141" s="202" t="s">
        <v>80</v>
      </c>
      <c r="AY141" s="201" t="s">
        <v>128</v>
      </c>
      <c r="BK141" s="203">
        <f>SUM(BK142:BK143)</f>
        <v>0</v>
      </c>
    </row>
    <row r="142" s="2" customFormat="1" ht="24.15" customHeight="1">
      <c r="A142" s="40"/>
      <c r="B142" s="41"/>
      <c r="C142" s="206" t="s">
        <v>225</v>
      </c>
      <c r="D142" s="206" t="s">
        <v>130</v>
      </c>
      <c r="E142" s="207" t="s">
        <v>710</v>
      </c>
      <c r="F142" s="208" t="s">
        <v>711</v>
      </c>
      <c r="G142" s="209" t="s">
        <v>293</v>
      </c>
      <c r="H142" s="210">
        <v>29.440999999999999</v>
      </c>
      <c r="I142" s="211"/>
      <c r="J142" s="212">
        <f>ROUND(I142*H142,2)</f>
        <v>0</v>
      </c>
      <c r="K142" s="208" t="s">
        <v>134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135</v>
      </c>
      <c r="AT142" s="217" t="s">
        <v>130</v>
      </c>
      <c r="AU142" s="217" t="s">
        <v>82</v>
      </c>
      <c r="AY142" s="19" t="s">
        <v>128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135</v>
      </c>
      <c r="BM142" s="217" t="s">
        <v>982</v>
      </c>
    </row>
    <row r="143" s="2" customFormat="1">
      <c r="A143" s="40"/>
      <c r="B143" s="41"/>
      <c r="C143" s="42"/>
      <c r="D143" s="219" t="s">
        <v>137</v>
      </c>
      <c r="E143" s="42"/>
      <c r="F143" s="220" t="s">
        <v>713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137</v>
      </c>
      <c r="AU143" s="19" t="s">
        <v>82</v>
      </c>
    </row>
    <row r="144" s="12" customFormat="1" ht="25.92" customHeight="1">
      <c r="A144" s="12"/>
      <c r="B144" s="190"/>
      <c r="C144" s="191"/>
      <c r="D144" s="192" t="s">
        <v>71</v>
      </c>
      <c r="E144" s="193" t="s">
        <v>714</v>
      </c>
      <c r="F144" s="193" t="s">
        <v>715</v>
      </c>
      <c r="G144" s="191"/>
      <c r="H144" s="191"/>
      <c r="I144" s="194"/>
      <c r="J144" s="195">
        <f>BK144</f>
        <v>0</v>
      </c>
      <c r="K144" s="191"/>
      <c r="L144" s="196"/>
      <c r="M144" s="197"/>
      <c r="N144" s="198"/>
      <c r="O144" s="198"/>
      <c r="P144" s="199">
        <f>P145</f>
        <v>0</v>
      </c>
      <c r="Q144" s="198"/>
      <c r="R144" s="199">
        <f>R145</f>
        <v>0</v>
      </c>
      <c r="S144" s="198"/>
      <c r="T144" s="200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1" t="s">
        <v>82</v>
      </c>
      <c r="AT144" s="202" t="s">
        <v>71</v>
      </c>
      <c r="AU144" s="202" t="s">
        <v>72</v>
      </c>
      <c r="AY144" s="201" t="s">
        <v>128</v>
      </c>
      <c r="BK144" s="203">
        <f>BK145</f>
        <v>0</v>
      </c>
    </row>
    <row r="145" s="12" customFormat="1" ht="22.8" customHeight="1">
      <c r="A145" s="12"/>
      <c r="B145" s="190"/>
      <c r="C145" s="191"/>
      <c r="D145" s="192" t="s">
        <v>71</v>
      </c>
      <c r="E145" s="204" t="s">
        <v>983</v>
      </c>
      <c r="F145" s="204" t="s">
        <v>984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SUM(P146:P151)</f>
        <v>0</v>
      </c>
      <c r="Q145" s="198"/>
      <c r="R145" s="199">
        <f>SUM(R146:R151)</f>
        <v>0</v>
      </c>
      <c r="S145" s="198"/>
      <c r="T145" s="200">
        <f>SUM(T146:T151)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82</v>
      </c>
      <c r="AT145" s="202" t="s">
        <v>71</v>
      </c>
      <c r="AU145" s="202" t="s">
        <v>80</v>
      </c>
      <c r="AY145" s="201" t="s">
        <v>128</v>
      </c>
      <c r="BK145" s="203">
        <f>SUM(BK146:BK151)</f>
        <v>0</v>
      </c>
    </row>
    <row r="146" s="2" customFormat="1" ht="24.15" customHeight="1">
      <c r="A146" s="40"/>
      <c r="B146" s="41"/>
      <c r="C146" s="206" t="s">
        <v>230</v>
      </c>
      <c r="D146" s="206" t="s">
        <v>130</v>
      </c>
      <c r="E146" s="207" t="s">
        <v>985</v>
      </c>
      <c r="F146" s="208" t="s">
        <v>986</v>
      </c>
      <c r="G146" s="209" t="s">
        <v>133</v>
      </c>
      <c r="H146" s="210">
        <v>30</v>
      </c>
      <c r="I146" s="211"/>
      <c r="J146" s="212">
        <f>ROUND(I146*H146,2)</f>
        <v>0</v>
      </c>
      <c r="K146" s="208" t="s">
        <v>134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225</v>
      </c>
      <c r="AT146" s="217" t="s">
        <v>130</v>
      </c>
      <c r="AU146" s="217" t="s">
        <v>82</v>
      </c>
      <c r="AY146" s="19" t="s">
        <v>128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225</v>
      </c>
      <c r="BM146" s="217" t="s">
        <v>987</v>
      </c>
    </row>
    <row r="147" s="2" customFormat="1">
      <c r="A147" s="40"/>
      <c r="B147" s="41"/>
      <c r="C147" s="42"/>
      <c r="D147" s="219" t="s">
        <v>137</v>
      </c>
      <c r="E147" s="42"/>
      <c r="F147" s="220" t="s">
        <v>988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137</v>
      </c>
      <c r="AU147" s="19" t="s">
        <v>82</v>
      </c>
    </row>
    <row r="148" s="2" customFormat="1" ht="24.15" customHeight="1">
      <c r="A148" s="40"/>
      <c r="B148" s="41"/>
      <c r="C148" s="206" t="s">
        <v>240</v>
      </c>
      <c r="D148" s="206" t="s">
        <v>130</v>
      </c>
      <c r="E148" s="207" t="s">
        <v>989</v>
      </c>
      <c r="F148" s="208" t="s">
        <v>990</v>
      </c>
      <c r="G148" s="209" t="s">
        <v>133</v>
      </c>
      <c r="H148" s="210">
        <v>80</v>
      </c>
      <c r="I148" s="211"/>
      <c r="J148" s="212">
        <f>ROUND(I148*H148,2)</f>
        <v>0</v>
      </c>
      <c r="K148" s="208" t="s">
        <v>134</v>
      </c>
      <c r="L148" s="46"/>
      <c r="M148" s="213" t="s">
        <v>19</v>
      </c>
      <c r="N148" s="214" t="s">
        <v>43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225</v>
      </c>
      <c r="AT148" s="217" t="s">
        <v>130</v>
      </c>
      <c r="AU148" s="217" t="s">
        <v>82</v>
      </c>
      <c r="AY148" s="19" t="s">
        <v>128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80</v>
      </c>
      <c r="BK148" s="218">
        <f>ROUND(I148*H148,2)</f>
        <v>0</v>
      </c>
      <c r="BL148" s="19" t="s">
        <v>225</v>
      </c>
      <c r="BM148" s="217" t="s">
        <v>991</v>
      </c>
    </row>
    <row r="149" s="2" customFormat="1">
      <c r="A149" s="40"/>
      <c r="B149" s="41"/>
      <c r="C149" s="42"/>
      <c r="D149" s="219" t="s">
        <v>137</v>
      </c>
      <c r="E149" s="42"/>
      <c r="F149" s="220" t="s">
        <v>992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137</v>
      </c>
      <c r="AU149" s="19" t="s">
        <v>82</v>
      </c>
    </row>
    <row r="150" s="2" customFormat="1" ht="24.15" customHeight="1">
      <c r="A150" s="40"/>
      <c r="B150" s="41"/>
      <c r="C150" s="206" t="s">
        <v>247</v>
      </c>
      <c r="D150" s="206" t="s">
        <v>130</v>
      </c>
      <c r="E150" s="207" t="s">
        <v>993</v>
      </c>
      <c r="F150" s="208" t="s">
        <v>994</v>
      </c>
      <c r="G150" s="209" t="s">
        <v>293</v>
      </c>
      <c r="H150" s="210">
        <v>0.10000000000000001</v>
      </c>
      <c r="I150" s="211"/>
      <c r="J150" s="212">
        <f>ROUND(I150*H150,2)</f>
        <v>0</v>
      </c>
      <c r="K150" s="208" t="s">
        <v>134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225</v>
      </c>
      <c r="AT150" s="217" t="s">
        <v>130</v>
      </c>
      <c r="AU150" s="217" t="s">
        <v>82</v>
      </c>
      <c r="AY150" s="19" t="s">
        <v>128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225</v>
      </c>
      <c r="BM150" s="217" t="s">
        <v>995</v>
      </c>
    </row>
    <row r="151" s="2" customFormat="1">
      <c r="A151" s="40"/>
      <c r="B151" s="41"/>
      <c r="C151" s="42"/>
      <c r="D151" s="219" t="s">
        <v>137</v>
      </c>
      <c r="E151" s="42"/>
      <c r="F151" s="220" t="s">
        <v>996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137</v>
      </c>
      <c r="AU151" s="19" t="s">
        <v>82</v>
      </c>
    </row>
    <row r="152" s="12" customFormat="1" ht="25.92" customHeight="1">
      <c r="A152" s="12"/>
      <c r="B152" s="190"/>
      <c r="C152" s="191"/>
      <c r="D152" s="192" t="s">
        <v>71</v>
      </c>
      <c r="E152" s="193" t="s">
        <v>290</v>
      </c>
      <c r="F152" s="193" t="s">
        <v>997</v>
      </c>
      <c r="G152" s="191"/>
      <c r="H152" s="191"/>
      <c r="I152" s="194"/>
      <c r="J152" s="195">
        <f>BK152</f>
        <v>0</v>
      </c>
      <c r="K152" s="191"/>
      <c r="L152" s="196"/>
      <c r="M152" s="197"/>
      <c r="N152" s="198"/>
      <c r="O152" s="198"/>
      <c r="P152" s="199">
        <f>P153+P204</f>
        <v>0</v>
      </c>
      <c r="Q152" s="198"/>
      <c r="R152" s="199">
        <f>R153+R204</f>
        <v>5.1532604305120007</v>
      </c>
      <c r="S152" s="198"/>
      <c r="T152" s="200">
        <f>T153+T204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146</v>
      </c>
      <c r="AT152" s="202" t="s">
        <v>71</v>
      </c>
      <c r="AU152" s="202" t="s">
        <v>72</v>
      </c>
      <c r="AY152" s="201" t="s">
        <v>128</v>
      </c>
      <c r="BK152" s="203">
        <f>BK153+BK204</f>
        <v>0</v>
      </c>
    </row>
    <row r="153" s="12" customFormat="1" ht="22.8" customHeight="1">
      <c r="A153" s="12"/>
      <c r="B153" s="190"/>
      <c r="C153" s="191"/>
      <c r="D153" s="192" t="s">
        <v>71</v>
      </c>
      <c r="E153" s="204" t="s">
        <v>998</v>
      </c>
      <c r="F153" s="204" t="s">
        <v>999</v>
      </c>
      <c r="G153" s="191"/>
      <c r="H153" s="191"/>
      <c r="I153" s="194"/>
      <c r="J153" s="205">
        <f>BK153</f>
        <v>0</v>
      </c>
      <c r="K153" s="191"/>
      <c r="L153" s="196"/>
      <c r="M153" s="197"/>
      <c r="N153" s="198"/>
      <c r="O153" s="198"/>
      <c r="P153" s="199">
        <f>SUM(P154:P203)</f>
        <v>0</v>
      </c>
      <c r="Q153" s="198"/>
      <c r="R153" s="199">
        <f>SUM(R154:R203)</f>
        <v>0.11578000000000001</v>
      </c>
      <c r="S153" s="198"/>
      <c r="T153" s="200">
        <f>SUM(T154:T203)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146</v>
      </c>
      <c r="AT153" s="202" t="s">
        <v>71</v>
      </c>
      <c r="AU153" s="202" t="s">
        <v>80</v>
      </c>
      <c r="AY153" s="201" t="s">
        <v>128</v>
      </c>
      <c r="BK153" s="203">
        <f>SUM(BK154:BK203)</f>
        <v>0</v>
      </c>
    </row>
    <row r="154" s="2" customFormat="1" ht="16.5" customHeight="1">
      <c r="A154" s="40"/>
      <c r="B154" s="41"/>
      <c r="C154" s="206" t="s">
        <v>254</v>
      </c>
      <c r="D154" s="206" t="s">
        <v>130</v>
      </c>
      <c r="E154" s="207" t="s">
        <v>1000</v>
      </c>
      <c r="F154" s="208" t="s">
        <v>1001</v>
      </c>
      <c r="G154" s="209" t="s">
        <v>133</v>
      </c>
      <c r="H154" s="210">
        <v>6</v>
      </c>
      <c r="I154" s="211"/>
      <c r="J154" s="212">
        <f>ROUND(I154*H154,2)</f>
        <v>0</v>
      </c>
      <c r="K154" s="208" t="s">
        <v>134</v>
      </c>
      <c r="L154" s="46"/>
      <c r="M154" s="213" t="s">
        <v>19</v>
      </c>
      <c r="N154" s="214" t="s">
        <v>43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504</v>
      </c>
      <c r="AT154" s="217" t="s">
        <v>130</v>
      </c>
      <c r="AU154" s="217" t="s">
        <v>82</v>
      </c>
      <c r="AY154" s="19" t="s">
        <v>128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80</v>
      </c>
      <c r="BK154" s="218">
        <f>ROUND(I154*H154,2)</f>
        <v>0</v>
      </c>
      <c r="BL154" s="19" t="s">
        <v>504</v>
      </c>
      <c r="BM154" s="217" t="s">
        <v>1002</v>
      </c>
    </row>
    <row r="155" s="2" customFormat="1">
      <c r="A155" s="40"/>
      <c r="B155" s="41"/>
      <c r="C155" s="42"/>
      <c r="D155" s="219" t="s">
        <v>137</v>
      </c>
      <c r="E155" s="42"/>
      <c r="F155" s="220" t="s">
        <v>1003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137</v>
      </c>
      <c r="AU155" s="19" t="s">
        <v>82</v>
      </c>
    </row>
    <row r="156" s="13" customFormat="1">
      <c r="A156" s="13"/>
      <c r="B156" s="224"/>
      <c r="C156" s="225"/>
      <c r="D156" s="226" t="s">
        <v>143</v>
      </c>
      <c r="E156" s="227" t="s">
        <v>19</v>
      </c>
      <c r="F156" s="228" t="s">
        <v>1004</v>
      </c>
      <c r="G156" s="225"/>
      <c r="H156" s="227" t="s">
        <v>19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143</v>
      </c>
      <c r="AU156" s="234" t="s">
        <v>82</v>
      </c>
      <c r="AV156" s="13" t="s">
        <v>80</v>
      </c>
      <c r="AW156" s="13" t="s">
        <v>33</v>
      </c>
      <c r="AX156" s="13" t="s">
        <v>72</v>
      </c>
      <c r="AY156" s="234" t="s">
        <v>128</v>
      </c>
    </row>
    <row r="157" s="14" customFormat="1">
      <c r="A157" s="14"/>
      <c r="B157" s="235"/>
      <c r="C157" s="236"/>
      <c r="D157" s="226" t="s">
        <v>143</v>
      </c>
      <c r="E157" s="237" t="s">
        <v>19</v>
      </c>
      <c r="F157" s="238" t="s">
        <v>146</v>
      </c>
      <c r="G157" s="236"/>
      <c r="H157" s="239">
        <v>3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5" t="s">
        <v>143</v>
      </c>
      <c r="AU157" s="245" t="s">
        <v>82</v>
      </c>
      <c r="AV157" s="14" t="s">
        <v>82</v>
      </c>
      <c r="AW157" s="14" t="s">
        <v>33</v>
      </c>
      <c r="AX157" s="14" t="s">
        <v>72</v>
      </c>
      <c r="AY157" s="245" t="s">
        <v>128</v>
      </c>
    </row>
    <row r="158" s="13" customFormat="1">
      <c r="A158" s="13"/>
      <c r="B158" s="224"/>
      <c r="C158" s="225"/>
      <c r="D158" s="226" t="s">
        <v>143</v>
      </c>
      <c r="E158" s="227" t="s">
        <v>19</v>
      </c>
      <c r="F158" s="228" t="s">
        <v>1005</v>
      </c>
      <c r="G158" s="225"/>
      <c r="H158" s="227" t="s">
        <v>19</v>
      </c>
      <c r="I158" s="229"/>
      <c r="J158" s="225"/>
      <c r="K158" s="225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143</v>
      </c>
      <c r="AU158" s="234" t="s">
        <v>82</v>
      </c>
      <c r="AV158" s="13" t="s">
        <v>80</v>
      </c>
      <c r="AW158" s="13" t="s">
        <v>33</v>
      </c>
      <c r="AX158" s="13" t="s">
        <v>72</v>
      </c>
      <c r="AY158" s="234" t="s">
        <v>128</v>
      </c>
    </row>
    <row r="159" s="14" customFormat="1">
      <c r="A159" s="14"/>
      <c r="B159" s="235"/>
      <c r="C159" s="236"/>
      <c r="D159" s="226" t="s">
        <v>143</v>
      </c>
      <c r="E159" s="237" t="s">
        <v>19</v>
      </c>
      <c r="F159" s="238" t="s">
        <v>146</v>
      </c>
      <c r="G159" s="236"/>
      <c r="H159" s="239">
        <v>3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143</v>
      </c>
      <c r="AU159" s="245" t="s">
        <v>82</v>
      </c>
      <c r="AV159" s="14" t="s">
        <v>82</v>
      </c>
      <c r="AW159" s="14" t="s">
        <v>33</v>
      </c>
      <c r="AX159" s="14" t="s">
        <v>72</v>
      </c>
      <c r="AY159" s="245" t="s">
        <v>128</v>
      </c>
    </row>
    <row r="160" s="15" customFormat="1">
      <c r="A160" s="15"/>
      <c r="B160" s="246"/>
      <c r="C160" s="247"/>
      <c r="D160" s="226" t="s">
        <v>143</v>
      </c>
      <c r="E160" s="248" t="s">
        <v>19</v>
      </c>
      <c r="F160" s="249" t="s">
        <v>181</v>
      </c>
      <c r="G160" s="247"/>
      <c r="H160" s="250">
        <v>6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56" t="s">
        <v>143</v>
      </c>
      <c r="AU160" s="256" t="s">
        <v>82</v>
      </c>
      <c r="AV160" s="15" t="s">
        <v>135</v>
      </c>
      <c r="AW160" s="15" t="s">
        <v>33</v>
      </c>
      <c r="AX160" s="15" t="s">
        <v>80</v>
      </c>
      <c r="AY160" s="256" t="s">
        <v>128</v>
      </c>
    </row>
    <row r="161" s="2" customFormat="1" ht="16.5" customHeight="1">
      <c r="A161" s="40"/>
      <c r="B161" s="41"/>
      <c r="C161" s="257" t="s">
        <v>7</v>
      </c>
      <c r="D161" s="257" t="s">
        <v>290</v>
      </c>
      <c r="E161" s="258" t="s">
        <v>1006</v>
      </c>
      <c r="F161" s="259" t="s">
        <v>1007</v>
      </c>
      <c r="G161" s="260" t="s">
        <v>133</v>
      </c>
      <c r="H161" s="261">
        <v>3</v>
      </c>
      <c r="I161" s="262"/>
      <c r="J161" s="263">
        <f>ROUND(I161*H161,2)</f>
        <v>0</v>
      </c>
      <c r="K161" s="259" t="s">
        <v>19</v>
      </c>
      <c r="L161" s="264"/>
      <c r="M161" s="265" t="s">
        <v>19</v>
      </c>
      <c r="N161" s="266" t="s">
        <v>43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1008</v>
      </c>
      <c r="AT161" s="217" t="s">
        <v>290</v>
      </c>
      <c r="AU161" s="217" t="s">
        <v>82</v>
      </c>
      <c r="AY161" s="19" t="s">
        <v>128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80</v>
      </c>
      <c r="BK161" s="218">
        <f>ROUND(I161*H161,2)</f>
        <v>0</v>
      </c>
      <c r="BL161" s="19" t="s">
        <v>504</v>
      </c>
      <c r="BM161" s="217" t="s">
        <v>1009</v>
      </c>
    </row>
    <row r="162" s="2" customFormat="1" ht="16.5" customHeight="1">
      <c r="A162" s="40"/>
      <c r="B162" s="41"/>
      <c r="C162" s="206" t="s">
        <v>269</v>
      </c>
      <c r="D162" s="206" t="s">
        <v>130</v>
      </c>
      <c r="E162" s="207" t="s">
        <v>1010</v>
      </c>
      <c r="F162" s="208" t="s">
        <v>1011</v>
      </c>
      <c r="G162" s="209" t="s">
        <v>133</v>
      </c>
      <c r="H162" s="210">
        <v>6</v>
      </c>
      <c r="I162" s="211"/>
      <c r="J162" s="212">
        <f>ROUND(I162*H162,2)</f>
        <v>0</v>
      </c>
      <c r="K162" s="208" t="s">
        <v>134</v>
      </c>
      <c r="L162" s="46"/>
      <c r="M162" s="213" t="s">
        <v>19</v>
      </c>
      <c r="N162" s="214" t="s">
        <v>43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504</v>
      </c>
      <c r="AT162" s="217" t="s">
        <v>130</v>
      </c>
      <c r="AU162" s="217" t="s">
        <v>82</v>
      </c>
      <c r="AY162" s="19" t="s">
        <v>128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504</v>
      </c>
      <c r="BM162" s="217" t="s">
        <v>1012</v>
      </c>
    </row>
    <row r="163" s="2" customFormat="1">
      <c r="A163" s="40"/>
      <c r="B163" s="41"/>
      <c r="C163" s="42"/>
      <c r="D163" s="219" t="s">
        <v>137</v>
      </c>
      <c r="E163" s="42"/>
      <c r="F163" s="220" t="s">
        <v>1013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137</v>
      </c>
      <c r="AU163" s="19" t="s">
        <v>82</v>
      </c>
    </row>
    <row r="164" s="13" customFormat="1">
      <c r="A164" s="13"/>
      <c r="B164" s="224"/>
      <c r="C164" s="225"/>
      <c r="D164" s="226" t="s">
        <v>143</v>
      </c>
      <c r="E164" s="227" t="s">
        <v>19</v>
      </c>
      <c r="F164" s="228" t="s">
        <v>1004</v>
      </c>
      <c r="G164" s="225"/>
      <c r="H164" s="227" t="s">
        <v>19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143</v>
      </c>
      <c r="AU164" s="234" t="s">
        <v>82</v>
      </c>
      <c r="AV164" s="13" t="s">
        <v>80</v>
      </c>
      <c r="AW164" s="13" t="s">
        <v>33</v>
      </c>
      <c r="AX164" s="13" t="s">
        <v>72</v>
      </c>
      <c r="AY164" s="234" t="s">
        <v>128</v>
      </c>
    </row>
    <row r="165" s="14" customFormat="1">
      <c r="A165" s="14"/>
      <c r="B165" s="235"/>
      <c r="C165" s="236"/>
      <c r="D165" s="226" t="s">
        <v>143</v>
      </c>
      <c r="E165" s="237" t="s">
        <v>19</v>
      </c>
      <c r="F165" s="238" t="s">
        <v>146</v>
      </c>
      <c r="G165" s="236"/>
      <c r="H165" s="239">
        <v>3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143</v>
      </c>
      <c r="AU165" s="245" t="s">
        <v>82</v>
      </c>
      <c r="AV165" s="14" t="s">
        <v>82</v>
      </c>
      <c r="AW165" s="14" t="s">
        <v>33</v>
      </c>
      <c r="AX165" s="14" t="s">
        <v>72</v>
      </c>
      <c r="AY165" s="245" t="s">
        <v>128</v>
      </c>
    </row>
    <row r="166" s="13" customFormat="1">
      <c r="A166" s="13"/>
      <c r="B166" s="224"/>
      <c r="C166" s="225"/>
      <c r="D166" s="226" t="s">
        <v>143</v>
      </c>
      <c r="E166" s="227" t="s">
        <v>19</v>
      </c>
      <c r="F166" s="228" t="s">
        <v>1005</v>
      </c>
      <c r="G166" s="225"/>
      <c r="H166" s="227" t="s">
        <v>19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143</v>
      </c>
      <c r="AU166" s="234" t="s">
        <v>82</v>
      </c>
      <c r="AV166" s="13" t="s">
        <v>80</v>
      </c>
      <c r="AW166" s="13" t="s">
        <v>33</v>
      </c>
      <c r="AX166" s="13" t="s">
        <v>72</v>
      </c>
      <c r="AY166" s="234" t="s">
        <v>128</v>
      </c>
    </row>
    <row r="167" s="14" customFormat="1">
      <c r="A167" s="14"/>
      <c r="B167" s="235"/>
      <c r="C167" s="236"/>
      <c r="D167" s="226" t="s">
        <v>143</v>
      </c>
      <c r="E167" s="237" t="s">
        <v>19</v>
      </c>
      <c r="F167" s="238" t="s">
        <v>146</v>
      </c>
      <c r="G167" s="236"/>
      <c r="H167" s="239">
        <v>3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5" t="s">
        <v>143</v>
      </c>
      <c r="AU167" s="245" t="s">
        <v>82</v>
      </c>
      <c r="AV167" s="14" t="s">
        <v>82</v>
      </c>
      <c r="AW167" s="14" t="s">
        <v>33</v>
      </c>
      <c r="AX167" s="14" t="s">
        <v>72</v>
      </c>
      <c r="AY167" s="245" t="s">
        <v>128</v>
      </c>
    </row>
    <row r="168" s="15" customFormat="1">
      <c r="A168" s="15"/>
      <c r="B168" s="246"/>
      <c r="C168" s="247"/>
      <c r="D168" s="226" t="s">
        <v>143</v>
      </c>
      <c r="E168" s="248" t="s">
        <v>19</v>
      </c>
      <c r="F168" s="249" t="s">
        <v>181</v>
      </c>
      <c r="G168" s="247"/>
      <c r="H168" s="250">
        <v>6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6" t="s">
        <v>143</v>
      </c>
      <c r="AU168" s="256" t="s">
        <v>82</v>
      </c>
      <c r="AV168" s="15" t="s">
        <v>135</v>
      </c>
      <c r="AW168" s="15" t="s">
        <v>33</v>
      </c>
      <c r="AX168" s="15" t="s">
        <v>80</v>
      </c>
      <c r="AY168" s="256" t="s">
        <v>128</v>
      </c>
    </row>
    <row r="169" s="2" customFormat="1" ht="16.5" customHeight="1">
      <c r="A169" s="40"/>
      <c r="B169" s="41"/>
      <c r="C169" s="257" t="s">
        <v>274</v>
      </c>
      <c r="D169" s="257" t="s">
        <v>290</v>
      </c>
      <c r="E169" s="258" t="s">
        <v>1014</v>
      </c>
      <c r="F169" s="259" t="s">
        <v>1015</v>
      </c>
      <c r="G169" s="260" t="s">
        <v>133</v>
      </c>
      <c r="H169" s="261">
        <v>3</v>
      </c>
      <c r="I169" s="262"/>
      <c r="J169" s="263">
        <f>ROUND(I169*H169,2)</f>
        <v>0</v>
      </c>
      <c r="K169" s="259" t="s">
        <v>19</v>
      </c>
      <c r="L169" s="264"/>
      <c r="M169" s="265" t="s">
        <v>19</v>
      </c>
      <c r="N169" s="266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1008</v>
      </c>
      <c r="AT169" s="217" t="s">
        <v>290</v>
      </c>
      <c r="AU169" s="217" t="s">
        <v>82</v>
      </c>
      <c r="AY169" s="19" t="s">
        <v>128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504</v>
      </c>
      <c r="BM169" s="217" t="s">
        <v>1016</v>
      </c>
    </row>
    <row r="170" s="2" customFormat="1" ht="16.5" customHeight="1">
      <c r="A170" s="40"/>
      <c r="B170" s="41"/>
      <c r="C170" s="206" t="s">
        <v>282</v>
      </c>
      <c r="D170" s="206" t="s">
        <v>130</v>
      </c>
      <c r="E170" s="207" t="s">
        <v>1017</v>
      </c>
      <c r="F170" s="208" t="s">
        <v>1018</v>
      </c>
      <c r="G170" s="209" t="s">
        <v>133</v>
      </c>
      <c r="H170" s="210">
        <v>6</v>
      </c>
      <c r="I170" s="211"/>
      <c r="J170" s="212">
        <f>ROUND(I170*H170,2)</f>
        <v>0</v>
      </c>
      <c r="K170" s="208" t="s">
        <v>134</v>
      </c>
      <c r="L170" s="46"/>
      <c r="M170" s="213" t="s">
        <v>19</v>
      </c>
      <c r="N170" s="214" t="s">
        <v>43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504</v>
      </c>
      <c r="AT170" s="217" t="s">
        <v>130</v>
      </c>
      <c r="AU170" s="217" t="s">
        <v>82</v>
      </c>
      <c r="AY170" s="19" t="s">
        <v>128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504</v>
      </c>
      <c r="BM170" s="217" t="s">
        <v>1019</v>
      </c>
    </row>
    <row r="171" s="2" customFormat="1">
      <c r="A171" s="40"/>
      <c r="B171" s="41"/>
      <c r="C171" s="42"/>
      <c r="D171" s="219" t="s">
        <v>137</v>
      </c>
      <c r="E171" s="42"/>
      <c r="F171" s="220" t="s">
        <v>1020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137</v>
      </c>
      <c r="AU171" s="19" t="s">
        <v>82</v>
      </c>
    </row>
    <row r="172" s="13" customFormat="1">
      <c r="A172" s="13"/>
      <c r="B172" s="224"/>
      <c r="C172" s="225"/>
      <c r="D172" s="226" t="s">
        <v>143</v>
      </c>
      <c r="E172" s="227" t="s">
        <v>19</v>
      </c>
      <c r="F172" s="228" t="s">
        <v>1004</v>
      </c>
      <c r="G172" s="225"/>
      <c r="H172" s="227" t="s">
        <v>19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143</v>
      </c>
      <c r="AU172" s="234" t="s">
        <v>82</v>
      </c>
      <c r="AV172" s="13" t="s">
        <v>80</v>
      </c>
      <c r="AW172" s="13" t="s">
        <v>33</v>
      </c>
      <c r="AX172" s="13" t="s">
        <v>72</v>
      </c>
      <c r="AY172" s="234" t="s">
        <v>128</v>
      </c>
    </row>
    <row r="173" s="14" customFormat="1">
      <c r="A173" s="14"/>
      <c r="B173" s="235"/>
      <c r="C173" s="236"/>
      <c r="D173" s="226" t="s">
        <v>143</v>
      </c>
      <c r="E173" s="237" t="s">
        <v>19</v>
      </c>
      <c r="F173" s="238" t="s">
        <v>146</v>
      </c>
      <c r="G173" s="236"/>
      <c r="H173" s="239">
        <v>3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143</v>
      </c>
      <c r="AU173" s="245" t="s">
        <v>82</v>
      </c>
      <c r="AV173" s="14" t="s">
        <v>82</v>
      </c>
      <c r="AW173" s="14" t="s">
        <v>33</v>
      </c>
      <c r="AX173" s="14" t="s">
        <v>72</v>
      </c>
      <c r="AY173" s="245" t="s">
        <v>128</v>
      </c>
    </row>
    <row r="174" s="13" customFormat="1">
      <c r="A174" s="13"/>
      <c r="B174" s="224"/>
      <c r="C174" s="225"/>
      <c r="D174" s="226" t="s">
        <v>143</v>
      </c>
      <c r="E174" s="227" t="s">
        <v>19</v>
      </c>
      <c r="F174" s="228" t="s">
        <v>1005</v>
      </c>
      <c r="G174" s="225"/>
      <c r="H174" s="227" t="s">
        <v>19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143</v>
      </c>
      <c r="AU174" s="234" t="s">
        <v>82</v>
      </c>
      <c r="AV174" s="13" t="s">
        <v>80</v>
      </c>
      <c r="AW174" s="13" t="s">
        <v>33</v>
      </c>
      <c r="AX174" s="13" t="s">
        <v>72</v>
      </c>
      <c r="AY174" s="234" t="s">
        <v>128</v>
      </c>
    </row>
    <row r="175" s="14" customFormat="1">
      <c r="A175" s="14"/>
      <c r="B175" s="235"/>
      <c r="C175" s="236"/>
      <c r="D175" s="226" t="s">
        <v>143</v>
      </c>
      <c r="E175" s="237" t="s">
        <v>19</v>
      </c>
      <c r="F175" s="238" t="s">
        <v>146</v>
      </c>
      <c r="G175" s="236"/>
      <c r="H175" s="239">
        <v>3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143</v>
      </c>
      <c r="AU175" s="245" t="s">
        <v>82</v>
      </c>
      <c r="AV175" s="14" t="s">
        <v>82</v>
      </c>
      <c r="AW175" s="14" t="s">
        <v>33</v>
      </c>
      <c r="AX175" s="14" t="s">
        <v>72</v>
      </c>
      <c r="AY175" s="245" t="s">
        <v>128</v>
      </c>
    </row>
    <row r="176" s="15" customFormat="1">
      <c r="A176" s="15"/>
      <c r="B176" s="246"/>
      <c r="C176" s="247"/>
      <c r="D176" s="226" t="s">
        <v>143</v>
      </c>
      <c r="E176" s="248" t="s">
        <v>19</v>
      </c>
      <c r="F176" s="249" t="s">
        <v>181</v>
      </c>
      <c r="G176" s="247"/>
      <c r="H176" s="250">
        <v>6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6" t="s">
        <v>143</v>
      </c>
      <c r="AU176" s="256" t="s">
        <v>82</v>
      </c>
      <c r="AV176" s="15" t="s">
        <v>135</v>
      </c>
      <c r="AW176" s="15" t="s">
        <v>33</v>
      </c>
      <c r="AX176" s="15" t="s">
        <v>80</v>
      </c>
      <c r="AY176" s="256" t="s">
        <v>128</v>
      </c>
    </row>
    <row r="177" s="2" customFormat="1" ht="16.5" customHeight="1">
      <c r="A177" s="40"/>
      <c r="B177" s="41"/>
      <c r="C177" s="257" t="s">
        <v>289</v>
      </c>
      <c r="D177" s="257" t="s">
        <v>290</v>
      </c>
      <c r="E177" s="258" t="s">
        <v>1021</v>
      </c>
      <c r="F177" s="259" t="s">
        <v>1022</v>
      </c>
      <c r="G177" s="260" t="s">
        <v>133</v>
      </c>
      <c r="H177" s="261">
        <v>3</v>
      </c>
      <c r="I177" s="262"/>
      <c r="J177" s="263">
        <f>ROUND(I177*H177,2)</f>
        <v>0</v>
      </c>
      <c r="K177" s="259" t="s">
        <v>19</v>
      </c>
      <c r="L177" s="264"/>
      <c r="M177" s="265" t="s">
        <v>19</v>
      </c>
      <c r="N177" s="266" t="s">
        <v>43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1008</v>
      </c>
      <c r="AT177" s="217" t="s">
        <v>290</v>
      </c>
      <c r="AU177" s="217" t="s">
        <v>82</v>
      </c>
      <c r="AY177" s="19" t="s">
        <v>128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504</v>
      </c>
      <c r="BM177" s="217" t="s">
        <v>1023</v>
      </c>
    </row>
    <row r="178" s="2" customFormat="1" ht="24.15" customHeight="1">
      <c r="A178" s="40"/>
      <c r="B178" s="41"/>
      <c r="C178" s="206" t="s">
        <v>297</v>
      </c>
      <c r="D178" s="206" t="s">
        <v>130</v>
      </c>
      <c r="E178" s="207" t="s">
        <v>1024</v>
      </c>
      <c r="F178" s="208" t="s">
        <v>1025</v>
      </c>
      <c r="G178" s="209" t="s">
        <v>222</v>
      </c>
      <c r="H178" s="210">
        <v>115</v>
      </c>
      <c r="I178" s="211"/>
      <c r="J178" s="212">
        <f>ROUND(I178*H178,2)</f>
        <v>0</v>
      </c>
      <c r="K178" s="208" t="s">
        <v>134</v>
      </c>
      <c r="L178" s="46"/>
      <c r="M178" s="213" t="s">
        <v>19</v>
      </c>
      <c r="N178" s="214" t="s">
        <v>43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504</v>
      </c>
      <c r="AT178" s="217" t="s">
        <v>130</v>
      </c>
      <c r="AU178" s="217" t="s">
        <v>82</v>
      </c>
      <c r="AY178" s="19" t="s">
        <v>128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80</v>
      </c>
      <c r="BK178" s="218">
        <f>ROUND(I178*H178,2)</f>
        <v>0</v>
      </c>
      <c r="BL178" s="19" t="s">
        <v>504</v>
      </c>
      <c r="BM178" s="217" t="s">
        <v>1026</v>
      </c>
    </row>
    <row r="179" s="2" customFormat="1">
      <c r="A179" s="40"/>
      <c r="B179" s="41"/>
      <c r="C179" s="42"/>
      <c r="D179" s="219" t="s">
        <v>137</v>
      </c>
      <c r="E179" s="42"/>
      <c r="F179" s="220" t="s">
        <v>1027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137</v>
      </c>
      <c r="AU179" s="19" t="s">
        <v>82</v>
      </c>
    </row>
    <row r="180" s="2" customFormat="1" ht="16.5" customHeight="1">
      <c r="A180" s="40"/>
      <c r="B180" s="41"/>
      <c r="C180" s="257" t="s">
        <v>303</v>
      </c>
      <c r="D180" s="257" t="s">
        <v>290</v>
      </c>
      <c r="E180" s="258" t="s">
        <v>1028</v>
      </c>
      <c r="F180" s="259" t="s">
        <v>1029</v>
      </c>
      <c r="G180" s="260" t="s">
        <v>334</v>
      </c>
      <c r="H180" s="261">
        <v>115</v>
      </c>
      <c r="I180" s="262"/>
      <c r="J180" s="263">
        <f>ROUND(I180*H180,2)</f>
        <v>0</v>
      </c>
      <c r="K180" s="259" t="s">
        <v>134</v>
      </c>
      <c r="L180" s="264"/>
      <c r="M180" s="265" t="s">
        <v>19</v>
      </c>
      <c r="N180" s="266" t="s">
        <v>43</v>
      </c>
      <c r="O180" s="86"/>
      <c r="P180" s="215">
        <f>O180*H180</f>
        <v>0</v>
      </c>
      <c r="Q180" s="215">
        <v>0.001</v>
      </c>
      <c r="R180" s="215">
        <f>Q180*H180</f>
        <v>0.11500000000000001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1030</v>
      </c>
      <c r="AT180" s="217" t="s">
        <v>290</v>
      </c>
      <c r="AU180" s="217" t="s">
        <v>82</v>
      </c>
      <c r="AY180" s="19" t="s">
        <v>128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80</v>
      </c>
      <c r="BK180" s="218">
        <f>ROUND(I180*H180,2)</f>
        <v>0</v>
      </c>
      <c r="BL180" s="19" t="s">
        <v>1030</v>
      </c>
      <c r="BM180" s="217" t="s">
        <v>1031</v>
      </c>
    </row>
    <row r="181" s="2" customFormat="1" ht="16.5" customHeight="1">
      <c r="A181" s="40"/>
      <c r="B181" s="41"/>
      <c r="C181" s="257" t="s">
        <v>308</v>
      </c>
      <c r="D181" s="257" t="s">
        <v>290</v>
      </c>
      <c r="E181" s="258" t="s">
        <v>1032</v>
      </c>
      <c r="F181" s="259" t="s">
        <v>1033</v>
      </c>
      <c r="G181" s="260" t="s">
        <v>133</v>
      </c>
      <c r="H181" s="261">
        <v>6</v>
      </c>
      <c r="I181" s="262"/>
      <c r="J181" s="263">
        <f>ROUND(I181*H181,2)</f>
        <v>0</v>
      </c>
      <c r="K181" s="259" t="s">
        <v>134</v>
      </c>
      <c r="L181" s="264"/>
      <c r="M181" s="265" t="s">
        <v>19</v>
      </c>
      <c r="N181" s="266" t="s">
        <v>43</v>
      </c>
      <c r="O181" s="86"/>
      <c r="P181" s="215">
        <f>O181*H181</f>
        <v>0</v>
      </c>
      <c r="Q181" s="215">
        <v>0.00012999999999999999</v>
      </c>
      <c r="R181" s="215">
        <f>Q181*H181</f>
        <v>0.00077999999999999988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1030</v>
      </c>
      <c r="AT181" s="217" t="s">
        <v>290</v>
      </c>
      <c r="AU181" s="217" t="s">
        <v>82</v>
      </c>
      <c r="AY181" s="19" t="s">
        <v>128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1030</v>
      </c>
      <c r="BM181" s="217" t="s">
        <v>1034</v>
      </c>
    </row>
    <row r="182" s="2" customFormat="1" ht="37.8" customHeight="1">
      <c r="A182" s="40"/>
      <c r="B182" s="41"/>
      <c r="C182" s="206" t="s">
        <v>315</v>
      </c>
      <c r="D182" s="206" t="s">
        <v>130</v>
      </c>
      <c r="E182" s="207" t="s">
        <v>1035</v>
      </c>
      <c r="F182" s="208" t="s">
        <v>1036</v>
      </c>
      <c r="G182" s="209" t="s">
        <v>222</v>
      </c>
      <c r="H182" s="210">
        <v>133</v>
      </c>
      <c r="I182" s="211"/>
      <c r="J182" s="212">
        <f>ROUND(I182*H182,2)</f>
        <v>0</v>
      </c>
      <c r="K182" s="208" t="s">
        <v>134</v>
      </c>
      <c r="L182" s="46"/>
      <c r="M182" s="213" t="s">
        <v>19</v>
      </c>
      <c r="N182" s="214" t="s">
        <v>43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504</v>
      </c>
      <c r="AT182" s="217" t="s">
        <v>130</v>
      </c>
      <c r="AU182" s="217" t="s">
        <v>82</v>
      </c>
      <c r="AY182" s="19" t="s">
        <v>128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80</v>
      </c>
      <c r="BK182" s="218">
        <f>ROUND(I182*H182,2)</f>
        <v>0</v>
      </c>
      <c r="BL182" s="19" t="s">
        <v>504</v>
      </c>
      <c r="BM182" s="217" t="s">
        <v>1037</v>
      </c>
    </row>
    <row r="183" s="2" customFormat="1">
      <c r="A183" s="40"/>
      <c r="B183" s="41"/>
      <c r="C183" s="42"/>
      <c r="D183" s="219" t="s">
        <v>137</v>
      </c>
      <c r="E183" s="42"/>
      <c r="F183" s="220" t="s">
        <v>1038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137</v>
      </c>
      <c r="AU183" s="19" t="s">
        <v>82</v>
      </c>
    </row>
    <row r="184" s="14" customFormat="1">
      <c r="A184" s="14"/>
      <c r="B184" s="235"/>
      <c r="C184" s="236"/>
      <c r="D184" s="226" t="s">
        <v>143</v>
      </c>
      <c r="E184" s="237" t="s">
        <v>19</v>
      </c>
      <c r="F184" s="238" t="s">
        <v>1039</v>
      </c>
      <c r="G184" s="236"/>
      <c r="H184" s="239">
        <v>115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143</v>
      </c>
      <c r="AU184" s="245" t="s">
        <v>82</v>
      </c>
      <c r="AV184" s="14" t="s">
        <v>82</v>
      </c>
      <c r="AW184" s="14" t="s">
        <v>33</v>
      </c>
      <c r="AX184" s="14" t="s">
        <v>72</v>
      </c>
      <c r="AY184" s="245" t="s">
        <v>128</v>
      </c>
    </row>
    <row r="185" s="14" customFormat="1">
      <c r="A185" s="14"/>
      <c r="B185" s="235"/>
      <c r="C185" s="236"/>
      <c r="D185" s="226" t="s">
        <v>143</v>
      </c>
      <c r="E185" s="237" t="s">
        <v>19</v>
      </c>
      <c r="F185" s="238" t="s">
        <v>1040</v>
      </c>
      <c r="G185" s="236"/>
      <c r="H185" s="239">
        <v>18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143</v>
      </c>
      <c r="AU185" s="245" t="s">
        <v>82</v>
      </c>
      <c r="AV185" s="14" t="s">
        <v>82</v>
      </c>
      <c r="AW185" s="14" t="s">
        <v>33</v>
      </c>
      <c r="AX185" s="14" t="s">
        <v>72</v>
      </c>
      <c r="AY185" s="245" t="s">
        <v>128</v>
      </c>
    </row>
    <row r="186" s="15" customFormat="1">
      <c r="A186" s="15"/>
      <c r="B186" s="246"/>
      <c r="C186" s="247"/>
      <c r="D186" s="226" t="s">
        <v>143</v>
      </c>
      <c r="E186" s="248" t="s">
        <v>19</v>
      </c>
      <c r="F186" s="249" t="s">
        <v>181</v>
      </c>
      <c r="G186" s="247"/>
      <c r="H186" s="250">
        <v>133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6" t="s">
        <v>143</v>
      </c>
      <c r="AU186" s="256" t="s">
        <v>82</v>
      </c>
      <c r="AV186" s="15" t="s">
        <v>135</v>
      </c>
      <c r="AW186" s="15" t="s">
        <v>33</v>
      </c>
      <c r="AX186" s="15" t="s">
        <v>80</v>
      </c>
      <c r="AY186" s="256" t="s">
        <v>128</v>
      </c>
    </row>
    <row r="187" s="2" customFormat="1" ht="16.5" customHeight="1">
      <c r="A187" s="40"/>
      <c r="B187" s="41"/>
      <c r="C187" s="257" t="s">
        <v>281</v>
      </c>
      <c r="D187" s="257" t="s">
        <v>290</v>
      </c>
      <c r="E187" s="258" t="s">
        <v>1041</v>
      </c>
      <c r="F187" s="259" t="s">
        <v>1042</v>
      </c>
      <c r="G187" s="260" t="s">
        <v>222</v>
      </c>
      <c r="H187" s="261">
        <v>126.5</v>
      </c>
      <c r="I187" s="262"/>
      <c r="J187" s="263">
        <f>ROUND(I187*H187,2)</f>
        <v>0</v>
      </c>
      <c r="K187" s="259" t="s">
        <v>19</v>
      </c>
      <c r="L187" s="264"/>
      <c r="M187" s="265" t="s">
        <v>19</v>
      </c>
      <c r="N187" s="266" t="s">
        <v>43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1008</v>
      </c>
      <c r="AT187" s="217" t="s">
        <v>290</v>
      </c>
      <c r="AU187" s="217" t="s">
        <v>82</v>
      </c>
      <c r="AY187" s="19" t="s">
        <v>128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80</v>
      </c>
      <c r="BK187" s="218">
        <f>ROUND(I187*H187,2)</f>
        <v>0</v>
      </c>
      <c r="BL187" s="19" t="s">
        <v>504</v>
      </c>
      <c r="BM187" s="217" t="s">
        <v>1043</v>
      </c>
    </row>
    <row r="188" s="14" customFormat="1">
      <c r="A188" s="14"/>
      <c r="B188" s="235"/>
      <c r="C188" s="236"/>
      <c r="D188" s="226" t="s">
        <v>143</v>
      </c>
      <c r="E188" s="237" t="s">
        <v>19</v>
      </c>
      <c r="F188" s="238" t="s">
        <v>1044</v>
      </c>
      <c r="G188" s="236"/>
      <c r="H188" s="239">
        <v>126.5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5" t="s">
        <v>143</v>
      </c>
      <c r="AU188" s="245" t="s">
        <v>82</v>
      </c>
      <c r="AV188" s="14" t="s">
        <v>82</v>
      </c>
      <c r="AW188" s="14" t="s">
        <v>33</v>
      </c>
      <c r="AX188" s="14" t="s">
        <v>80</v>
      </c>
      <c r="AY188" s="245" t="s">
        <v>128</v>
      </c>
    </row>
    <row r="189" s="2" customFormat="1" ht="16.5" customHeight="1">
      <c r="A189" s="40"/>
      <c r="B189" s="41"/>
      <c r="C189" s="257" t="s">
        <v>325</v>
      </c>
      <c r="D189" s="257" t="s">
        <v>290</v>
      </c>
      <c r="E189" s="258" t="s">
        <v>1045</v>
      </c>
      <c r="F189" s="259" t="s">
        <v>1046</v>
      </c>
      <c r="G189" s="260" t="s">
        <v>222</v>
      </c>
      <c r="H189" s="261">
        <v>19.800000000000001</v>
      </c>
      <c r="I189" s="262"/>
      <c r="J189" s="263">
        <f>ROUND(I189*H189,2)</f>
        <v>0</v>
      </c>
      <c r="K189" s="259" t="s">
        <v>19</v>
      </c>
      <c r="L189" s="264"/>
      <c r="M189" s="265" t="s">
        <v>19</v>
      </c>
      <c r="N189" s="266" t="s">
        <v>43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1008</v>
      </c>
      <c r="AT189" s="217" t="s">
        <v>290</v>
      </c>
      <c r="AU189" s="217" t="s">
        <v>82</v>
      </c>
      <c r="AY189" s="19" t="s">
        <v>128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504</v>
      </c>
      <c r="BM189" s="217" t="s">
        <v>1047</v>
      </c>
    </row>
    <row r="190" s="14" customFormat="1">
      <c r="A190" s="14"/>
      <c r="B190" s="235"/>
      <c r="C190" s="236"/>
      <c r="D190" s="226" t="s">
        <v>143</v>
      </c>
      <c r="E190" s="237" t="s">
        <v>19</v>
      </c>
      <c r="F190" s="238" t="s">
        <v>1048</v>
      </c>
      <c r="G190" s="236"/>
      <c r="H190" s="239">
        <v>19.800000000000001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143</v>
      </c>
      <c r="AU190" s="245" t="s">
        <v>82</v>
      </c>
      <c r="AV190" s="14" t="s">
        <v>82</v>
      </c>
      <c r="AW190" s="14" t="s">
        <v>33</v>
      </c>
      <c r="AX190" s="14" t="s">
        <v>80</v>
      </c>
      <c r="AY190" s="245" t="s">
        <v>128</v>
      </c>
    </row>
    <row r="191" s="2" customFormat="1" ht="21.75" customHeight="1">
      <c r="A191" s="40"/>
      <c r="B191" s="41"/>
      <c r="C191" s="206" t="s">
        <v>331</v>
      </c>
      <c r="D191" s="206" t="s">
        <v>130</v>
      </c>
      <c r="E191" s="207" t="s">
        <v>1049</v>
      </c>
      <c r="F191" s="208" t="s">
        <v>1050</v>
      </c>
      <c r="G191" s="209" t="s">
        <v>133</v>
      </c>
      <c r="H191" s="210">
        <v>3</v>
      </c>
      <c r="I191" s="211"/>
      <c r="J191" s="212">
        <f>ROUND(I191*H191,2)</f>
        <v>0</v>
      </c>
      <c r="K191" s="208" t="s">
        <v>134</v>
      </c>
      <c r="L191" s="46"/>
      <c r="M191" s="213" t="s">
        <v>19</v>
      </c>
      <c r="N191" s="214" t="s">
        <v>43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504</v>
      </c>
      <c r="AT191" s="217" t="s">
        <v>130</v>
      </c>
      <c r="AU191" s="217" t="s">
        <v>82</v>
      </c>
      <c r="AY191" s="19" t="s">
        <v>128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80</v>
      </c>
      <c r="BK191" s="218">
        <f>ROUND(I191*H191,2)</f>
        <v>0</v>
      </c>
      <c r="BL191" s="19" t="s">
        <v>504</v>
      </c>
      <c r="BM191" s="217" t="s">
        <v>1051</v>
      </c>
    </row>
    <row r="192" s="2" customFormat="1">
      <c r="A192" s="40"/>
      <c r="B192" s="41"/>
      <c r="C192" s="42"/>
      <c r="D192" s="219" t="s">
        <v>137</v>
      </c>
      <c r="E192" s="42"/>
      <c r="F192" s="220" t="s">
        <v>1052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137</v>
      </c>
      <c r="AU192" s="19" t="s">
        <v>82</v>
      </c>
    </row>
    <row r="193" s="13" customFormat="1">
      <c r="A193" s="13"/>
      <c r="B193" s="224"/>
      <c r="C193" s="225"/>
      <c r="D193" s="226" t="s">
        <v>143</v>
      </c>
      <c r="E193" s="227" t="s">
        <v>19</v>
      </c>
      <c r="F193" s="228" t="s">
        <v>1053</v>
      </c>
      <c r="G193" s="225"/>
      <c r="H193" s="227" t="s">
        <v>19</v>
      </c>
      <c r="I193" s="229"/>
      <c r="J193" s="225"/>
      <c r="K193" s="225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143</v>
      </c>
      <c r="AU193" s="234" t="s">
        <v>82</v>
      </c>
      <c r="AV193" s="13" t="s">
        <v>80</v>
      </c>
      <c r="AW193" s="13" t="s">
        <v>33</v>
      </c>
      <c r="AX193" s="13" t="s">
        <v>72</v>
      </c>
      <c r="AY193" s="234" t="s">
        <v>128</v>
      </c>
    </row>
    <row r="194" s="14" customFormat="1">
      <c r="A194" s="14"/>
      <c r="B194" s="235"/>
      <c r="C194" s="236"/>
      <c r="D194" s="226" t="s">
        <v>143</v>
      </c>
      <c r="E194" s="237" t="s">
        <v>19</v>
      </c>
      <c r="F194" s="238" t="s">
        <v>146</v>
      </c>
      <c r="G194" s="236"/>
      <c r="H194" s="239">
        <v>3</v>
      </c>
      <c r="I194" s="240"/>
      <c r="J194" s="236"/>
      <c r="K194" s="236"/>
      <c r="L194" s="241"/>
      <c r="M194" s="242"/>
      <c r="N194" s="243"/>
      <c r="O194" s="243"/>
      <c r="P194" s="243"/>
      <c r="Q194" s="243"/>
      <c r="R194" s="243"/>
      <c r="S194" s="243"/>
      <c r="T194" s="24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5" t="s">
        <v>143</v>
      </c>
      <c r="AU194" s="245" t="s">
        <v>82</v>
      </c>
      <c r="AV194" s="14" t="s">
        <v>82</v>
      </c>
      <c r="AW194" s="14" t="s">
        <v>33</v>
      </c>
      <c r="AX194" s="14" t="s">
        <v>80</v>
      </c>
      <c r="AY194" s="245" t="s">
        <v>128</v>
      </c>
    </row>
    <row r="195" s="2" customFormat="1" ht="16.5" customHeight="1">
      <c r="A195" s="40"/>
      <c r="B195" s="41"/>
      <c r="C195" s="206" t="s">
        <v>337</v>
      </c>
      <c r="D195" s="206" t="s">
        <v>130</v>
      </c>
      <c r="E195" s="207" t="s">
        <v>1054</v>
      </c>
      <c r="F195" s="208" t="s">
        <v>1055</v>
      </c>
      <c r="G195" s="209" t="s">
        <v>133</v>
      </c>
      <c r="H195" s="210">
        <v>3</v>
      </c>
      <c r="I195" s="211"/>
      <c r="J195" s="212">
        <f>ROUND(I195*H195,2)</f>
        <v>0</v>
      </c>
      <c r="K195" s="208" t="s">
        <v>134</v>
      </c>
      <c r="L195" s="46"/>
      <c r="M195" s="213" t="s">
        <v>19</v>
      </c>
      <c r="N195" s="214" t="s">
        <v>43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504</v>
      </c>
      <c r="AT195" s="217" t="s">
        <v>130</v>
      </c>
      <c r="AU195" s="217" t="s">
        <v>82</v>
      </c>
      <c r="AY195" s="19" t="s">
        <v>128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80</v>
      </c>
      <c r="BK195" s="218">
        <f>ROUND(I195*H195,2)</f>
        <v>0</v>
      </c>
      <c r="BL195" s="19" t="s">
        <v>504</v>
      </c>
      <c r="BM195" s="217" t="s">
        <v>1056</v>
      </c>
    </row>
    <row r="196" s="2" customFormat="1">
      <c r="A196" s="40"/>
      <c r="B196" s="41"/>
      <c r="C196" s="42"/>
      <c r="D196" s="219" t="s">
        <v>137</v>
      </c>
      <c r="E196" s="42"/>
      <c r="F196" s="220" t="s">
        <v>1057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137</v>
      </c>
      <c r="AU196" s="19" t="s">
        <v>82</v>
      </c>
    </row>
    <row r="197" s="13" customFormat="1">
      <c r="A197" s="13"/>
      <c r="B197" s="224"/>
      <c r="C197" s="225"/>
      <c r="D197" s="226" t="s">
        <v>143</v>
      </c>
      <c r="E197" s="227" t="s">
        <v>19</v>
      </c>
      <c r="F197" s="228" t="s">
        <v>1053</v>
      </c>
      <c r="G197" s="225"/>
      <c r="H197" s="227" t="s">
        <v>19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143</v>
      </c>
      <c r="AU197" s="234" t="s">
        <v>82</v>
      </c>
      <c r="AV197" s="13" t="s">
        <v>80</v>
      </c>
      <c r="AW197" s="13" t="s">
        <v>33</v>
      </c>
      <c r="AX197" s="13" t="s">
        <v>72</v>
      </c>
      <c r="AY197" s="234" t="s">
        <v>128</v>
      </c>
    </row>
    <row r="198" s="14" customFormat="1">
      <c r="A198" s="14"/>
      <c r="B198" s="235"/>
      <c r="C198" s="236"/>
      <c r="D198" s="226" t="s">
        <v>143</v>
      </c>
      <c r="E198" s="237" t="s">
        <v>19</v>
      </c>
      <c r="F198" s="238" t="s">
        <v>146</v>
      </c>
      <c r="G198" s="236"/>
      <c r="H198" s="239">
        <v>3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143</v>
      </c>
      <c r="AU198" s="245" t="s">
        <v>82</v>
      </c>
      <c r="AV198" s="14" t="s">
        <v>82</v>
      </c>
      <c r="AW198" s="14" t="s">
        <v>33</v>
      </c>
      <c r="AX198" s="14" t="s">
        <v>80</v>
      </c>
      <c r="AY198" s="245" t="s">
        <v>128</v>
      </c>
    </row>
    <row r="199" s="2" customFormat="1" ht="16.5" customHeight="1">
      <c r="A199" s="40"/>
      <c r="B199" s="41"/>
      <c r="C199" s="206" t="s">
        <v>342</v>
      </c>
      <c r="D199" s="206" t="s">
        <v>130</v>
      </c>
      <c r="E199" s="207" t="s">
        <v>1058</v>
      </c>
      <c r="F199" s="208" t="s">
        <v>1059</v>
      </c>
      <c r="G199" s="209" t="s">
        <v>133</v>
      </c>
      <c r="H199" s="210">
        <v>3</v>
      </c>
      <c r="I199" s="211"/>
      <c r="J199" s="212">
        <f>ROUND(I199*H199,2)</f>
        <v>0</v>
      </c>
      <c r="K199" s="208" t="s">
        <v>134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504</v>
      </c>
      <c r="AT199" s="217" t="s">
        <v>130</v>
      </c>
      <c r="AU199" s="217" t="s">
        <v>82</v>
      </c>
      <c r="AY199" s="19" t="s">
        <v>128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504</v>
      </c>
      <c r="BM199" s="217" t="s">
        <v>1060</v>
      </c>
    </row>
    <row r="200" s="2" customFormat="1">
      <c r="A200" s="40"/>
      <c r="B200" s="41"/>
      <c r="C200" s="42"/>
      <c r="D200" s="219" t="s">
        <v>137</v>
      </c>
      <c r="E200" s="42"/>
      <c r="F200" s="220" t="s">
        <v>1061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137</v>
      </c>
      <c r="AU200" s="19" t="s">
        <v>82</v>
      </c>
    </row>
    <row r="201" s="2" customFormat="1" ht="16.5" customHeight="1">
      <c r="A201" s="40"/>
      <c r="B201" s="41"/>
      <c r="C201" s="206" t="s">
        <v>349</v>
      </c>
      <c r="D201" s="206" t="s">
        <v>130</v>
      </c>
      <c r="E201" s="207" t="s">
        <v>1062</v>
      </c>
      <c r="F201" s="208" t="s">
        <v>1063</v>
      </c>
      <c r="G201" s="209" t="s">
        <v>133</v>
      </c>
      <c r="H201" s="210">
        <v>3</v>
      </c>
      <c r="I201" s="211"/>
      <c r="J201" s="212">
        <f>ROUND(I201*H201,2)</f>
        <v>0</v>
      </c>
      <c r="K201" s="208" t="s">
        <v>134</v>
      </c>
      <c r="L201" s="46"/>
      <c r="M201" s="213" t="s">
        <v>19</v>
      </c>
      <c r="N201" s="214" t="s">
        <v>43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504</v>
      </c>
      <c r="AT201" s="217" t="s">
        <v>130</v>
      </c>
      <c r="AU201" s="217" t="s">
        <v>82</v>
      </c>
      <c r="AY201" s="19" t="s">
        <v>128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80</v>
      </c>
      <c r="BK201" s="218">
        <f>ROUND(I201*H201,2)</f>
        <v>0</v>
      </c>
      <c r="BL201" s="19" t="s">
        <v>504</v>
      </c>
      <c r="BM201" s="217" t="s">
        <v>1064</v>
      </c>
    </row>
    <row r="202" s="2" customFormat="1">
      <c r="A202" s="40"/>
      <c r="B202" s="41"/>
      <c r="C202" s="42"/>
      <c r="D202" s="219" t="s">
        <v>137</v>
      </c>
      <c r="E202" s="42"/>
      <c r="F202" s="220" t="s">
        <v>1065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137</v>
      </c>
      <c r="AU202" s="19" t="s">
        <v>82</v>
      </c>
    </row>
    <row r="203" s="2" customFormat="1" ht="16.5" customHeight="1">
      <c r="A203" s="40"/>
      <c r="B203" s="41"/>
      <c r="C203" s="206" t="s">
        <v>355</v>
      </c>
      <c r="D203" s="206" t="s">
        <v>130</v>
      </c>
      <c r="E203" s="207" t="s">
        <v>1066</v>
      </c>
      <c r="F203" s="208" t="s">
        <v>1067</v>
      </c>
      <c r="G203" s="209" t="s">
        <v>133</v>
      </c>
      <c r="H203" s="210">
        <v>6</v>
      </c>
      <c r="I203" s="211"/>
      <c r="J203" s="212">
        <f>ROUND(I203*H203,2)</f>
        <v>0</v>
      </c>
      <c r="K203" s="208" t="s">
        <v>19</v>
      </c>
      <c r="L203" s="46"/>
      <c r="M203" s="213" t="s">
        <v>19</v>
      </c>
      <c r="N203" s="214" t="s">
        <v>43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504</v>
      </c>
      <c r="AT203" s="217" t="s">
        <v>130</v>
      </c>
      <c r="AU203" s="217" t="s">
        <v>82</v>
      </c>
      <c r="AY203" s="19" t="s">
        <v>128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80</v>
      </c>
      <c r="BK203" s="218">
        <f>ROUND(I203*H203,2)</f>
        <v>0</v>
      </c>
      <c r="BL203" s="19" t="s">
        <v>504</v>
      </c>
      <c r="BM203" s="217" t="s">
        <v>1068</v>
      </c>
    </row>
    <row r="204" s="12" customFormat="1" ht="22.8" customHeight="1">
      <c r="A204" s="12"/>
      <c r="B204" s="190"/>
      <c r="C204" s="191"/>
      <c r="D204" s="192" t="s">
        <v>71</v>
      </c>
      <c r="E204" s="204" t="s">
        <v>1069</v>
      </c>
      <c r="F204" s="204" t="s">
        <v>1070</v>
      </c>
      <c r="G204" s="191"/>
      <c r="H204" s="191"/>
      <c r="I204" s="194"/>
      <c r="J204" s="205">
        <f>BK204</f>
        <v>0</v>
      </c>
      <c r="K204" s="191"/>
      <c r="L204" s="196"/>
      <c r="M204" s="197"/>
      <c r="N204" s="198"/>
      <c r="O204" s="198"/>
      <c r="P204" s="199">
        <f>SUM(P205:P221)</f>
        <v>0</v>
      </c>
      <c r="Q204" s="198"/>
      <c r="R204" s="199">
        <f>SUM(R205:R221)</f>
        <v>5.0374804305120007</v>
      </c>
      <c r="S204" s="198"/>
      <c r="T204" s="200">
        <f>SUM(T205:T221)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1" t="s">
        <v>146</v>
      </c>
      <c r="AT204" s="202" t="s">
        <v>71</v>
      </c>
      <c r="AU204" s="202" t="s">
        <v>80</v>
      </c>
      <c r="AY204" s="201" t="s">
        <v>128</v>
      </c>
      <c r="BK204" s="203">
        <f>SUM(BK205:BK221)</f>
        <v>0</v>
      </c>
    </row>
    <row r="205" s="2" customFormat="1" ht="16.5" customHeight="1">
      <c r="A205" s="40"/>
      <c r="B205" s="41"/>
      <c r="C205" s="206" t="s">
        <v>361</v>
      </c>
      <c r="D205" s="206" t="s">
        <v>130</v>
      </c>
      <c r="E205" s="207" t="s">
        <v>1071</v>
      </c>
      <c r="F205" s="208" t="s">
        <v>1072</v>
      </c>
      <c r="G205" s="209" t="s">
        <v>233</v>
      </c>
      <c r="H205" s="210">
        <v>2.2280000000000002</v>
      </c>
      <c r="I205" s="211"/>
      <c r="J205" s="212">
        <f>ROUND(I205*H205,2)</f>
        <v>0</v>
      </c>
      <c r="K205" s="208" t="s">
        <v>134</v>
      </c>
      <c r="L205" s="46"/>
      <c r="M205" s="213" t="s">
        <v>19</v>
      </c>
      <c r="N205" s="214" t="s">
        <v>43</v>
      </c>
      <c r="O205" s="86"/>
      <c r="P205" s="215">
        <f>O205*H205</f>
        <v>0</v>
      </c>
      <c r="Q205" s="215">
        <v>2.2563422040000001</v>
      </c>
      <c r="R205" s="215">
        <f>Q205*H205</f>
        <v>5.0271304305120008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504</v>
      </c>
      <c r="AT205" s="217" t="s">
        <v>130</v>
      </c>
      <c r="AU205" s="217" t="s">
        <v>82</v>
      </c>
      <c r="AY205" s="19" t="s">
        <v>128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80</v>
      </c>
      <c r="BK205" s="218">
        <f>ROUND(I205*H205,2)</f>
        <v>0</v>
      </c>
      <c r="BL205" s="19" t="s">
        <v>504</v>
      </c>
      <c r="BM205" s="217" t="s">
        <v>1073</v>
      </c>
    </row>
    <row r="206" s="2" customFormat="1">
      <c r="A206" s="40"/>
      <c r="B206" s="41"/>
      <c r="C206" s="42"/>
      <c r="D206" s="219" t="s">
        <v>137</v>
      </c>
      <c r="E206" s="42"/>
      <c r="F206" s="220" t="s">
        <v>1074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137</v>
      </c>
      <c r="AU206" s="19" t="s">
        <v>82</v>
      </c>
    </row>
    <row r="207" s="13" customFormat="1">
      <c r="A207" s="13"/>
      <c r="B207" s="224"/>
      <c r="C207" s="225"/>
      <c r="D207" s="226" t="s">
        <v>143</v>
      </c>
      <c r="E207" s="227" t="s">
        <v>19</v>
      </c>
      <c r="F207" s="228" t="s">
        <v>1075</v>
      </c>
      <c r="G207" s="225"/>
      <c r="H207" s="227" t="s">
        <v>19</v>
      </c>
      <c r="I207" s="229"/>
      <c r="J207" s="225"/>
      <c r="K207" s="225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143</v>
      </c>
      <c r="AU207" s="234" t="s">
        <v>82</v>
      </c>
      <c r="AV207" s="13" t="s">
        <v>80</v>
      </c>
      <c r="AW207" s="13" t="s">
        <v>33</v>
      </c>
      <c r="AX207" s="13" t="s">
        <v>72</v>
      </c>
      <c r="AY207" s="234" t="s">
        <v>128</v>
      </c>
    </row>
    <row r="208" s="14" customFormat="1">
      <c r="A208" s="14"/>
      <c r="B208" s="235"/>
      <c r="C208" s="236"/>
      <c r="D208" s="226" t="s">
        <v>143</v>
      </c>
      <c r="E208" s="237" t="s">
        <v>19</v>
      </c>
      <c r="F208" s="238" t="s">
        <v>944</v>
      </c>
      <c r="G208" s="236"/>
      <c r="H208" s="239">
        <v>1.728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143</v>
      </c>
      <c r="AU208" s="245" t="s">
        <v>82</v>
      </c>
      <c r="AV208" s="14" t="s">
        <v>82</v>
      </c>
      <c r="AW208" s="14" t="s">
        <v>33</v>
      </c>
      <c r="AX208" s="14" t="s">
        <v>72</v>
      </c>
      <c r="AY208" s="245" t="s">
        <v>128</v>
      </c>
    </row>
    <row r="209" s="13" customFormat="1">
      <c r="A209" s="13"/>
      <c r="B209" s="224"/>
      <c r="C209" s="225"/>
      <c r="D209" s="226" t="s">
        <v>143</v>
      </c>
      <c r="E209" s="227" t="s">
        <v>19</v>
      </c>
      <c r="F209" s="228" t="s">
        <v>1076</v>
      </c>
      <c r="G209" s="225"/>
      <c r="H209" s="227" t="s">
        <v>19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143</v>
      </c>
      <c r="AU209" s="234" t="s">
        <v>82</v>
      </c>
      <c r="AV209" s="13" t="s">
        <v>80</v>
      </c>
      <c r="AW209" s="13" t="s">
        <v>33</v>
      </c>
      <c r="AX209" s="13" t="s">
        <v>72</v>
      </c>
      <c r="AY209" s="234" t="s">
        <v>128</v>
      </c>
    </row>
    <row r="210" s="14" customFormat="1">
      <c r="A210" s="14"/>
      <c r="B210" s="235"/>
      <c r="C210" s="236"/>
      <c r="D210" s="226" t="s">
        <v>143</v>
      </c>
      <c r="E210" s="237" t="s">
        <v>19</v>
      </c>
      <c r="F210" s="238" t="s">
        <v>1077</v>
      </c>
      <c r="G210" s="236"/>
      <c r="H210" s="239">
        <v>0.5</v>
      </c>
      <c r="I210" s="240"/>
      <c r="J210" s="236"/>
      <c r="K210" s="236"/>
      <c r="L210" s="241"/>
      <c r="M210" s="242"/>
      <c r="N210" s="243"/>
      <c r="O210" s="243"/>
      <c r="P210" s="243"/>
      <c r="Q210" s="243"/>
      <c r="R210" s="243"/>
      <c r="S210" s="243"/>
      <c r="T210" s="24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5" t="s">
        <v>143</v>
      </c>
      <c r="AU210" s="245" t="s">
        <v>82</v>
      </c>
      <c r="AV210" s="14" t="s">
        <v>82</v>
      </c>
      <c r="AW210" s="14" t="s">
        <v>33</v>
      </c>
      <c r="AX210" s="14" t="s">
        <v>72</v>
      </c>
      <c r="AY210" s="245" t="s">
        <v>128</v>
      </c>
    </row>
    <row r="211" s="15" customFormat="1">
      <c r="A211" s="15"/>
      <c r="B211" s="246"/>
      <c r="C211" s="247"/>
      <c r="D211" s="226" t="s">
        <v>143</v>
      </c>
      <c r="E211" s="248" t="s">
        <v>19</v>
      </c>
      <c r="F211" s="249" t="s">
        <v>181</v>
      </c>
      <c r="G211" s="247"/>
      <c r="H211" s="250">
        <v>2.2280000000000002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56" t="s">
        <v>143</v>
      </c>
      <c r="AU211" s="256" t="s">
        <v>82</v>
      </c>
      <c r="AV211" s="15" t="s">
        <v>135</v>
      </c>
      <c r="AW211" s="15" t="s">
        <v>33</v>
      </c>
      <c r="AX211" s="15" t="s">
        <v>80</v>
      </c>
      <c r="AY211" s="256" t="s">
        <v>128</v>
      </c>
    </row>
    <row r="212" s="2" customFormat="1" ht="24.15" customHeight="1">
      <c r="A212" s="40"/>
      <c r="B212" s="41"/>
      <c r="C212" s="206" t="s">
        <v>366</v>
      </c>
      <c r="D212" s="206" t="s">
        <v>130</v>
      </c>
      <c r="E212" s="207" t="s">
        <v>1078</v>
      </c>
      <c r="F212" s="208" t="s">
        <v>1079</v>
      </c>
      <c r="G212" s="209" t="s">
        <v>222</v>
      </c>
      <c r="H212" s="210">
        <v>120</v>
      </c>
      <c r="I212" s="211"/>
      <c r="J212" s="212">
        <f>ROUND(I212*H212,2)</f>
        <v>0</v>
      </c>
      <c r="K212" s="208" t="s">
        <v>134</v>
      </c>
      <c r="L212" s="46"/>
      <c r="M212" s="213" t="s">
        <v>19</v>
      </c>
      <c r="N212" s="214" t="s">
        <v>43</v>
      </c>
      <c r="O212" s="86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504</v>
      </c>
      <c r="AT212" s="217" t="s">
        <v>130</v>
      </c>
      <c r="AU212" s="217" t="s">
        <v>82</v>
      </c>
      <c r="AY212" s="19" t="s">
        <v>128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80</v>
      </c>
      <c r="BK212" s="218">
        <f>ROUND(I212*H212,2)</f>
        <v>0</v>
      </c>
      <c r="BL212" s="19" t="s">
        <v>504</v>
      </c>
      <c r="BM212" s="217" t="s">
        <v>1080</v>
      </c>
    </row>
    <row r="213" s="2" customFormat="1">
      <c r="A213" s="40"/>
      <c r="B213" s="41"/>
      <c r="C213" s="42"/>
      <c r="D213" s="219" t="s">
        <v>137</v>
      </c>
      <c r="E213" s="42"/>
      <c r="F213" s="220" t="s">
        <v>1081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137</v>
      </c>
      <c r="AU213" s="19" t="s">
        <v>82</v>
      </c>
    </row>
    <row r="214" s="14" customFormat="1">
      <c r="A214" s="14"/>
      <c r="B214" s="235"/>
      <c r="C214" s="236"/>
      <c r="D214" s="226" t="s">
        <v>143</v>
      </c>
      <c r="E214" s="237" t="s">
        <v>19</v>
      </c>
      <c r="F214" s="238" t="s">
        <v>1082</v>
      </c>
      <c r="G214" s="236"/>
      <c r="H214" s="239">
        <v>120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5" t="s">
        <v>143</v>
      </c>
      <c r="AU214" s="245" t="s">
        <v>82</v>
      </c>
      <c r="AV214" s="14" t="s">
        <v>82</v>
      </c>
      <c r="AW214" s="14" t="s">
        <v>33</v>
      </c>
      <c r="AX214" s="14" t="s">
        <v>80</v>
      </c>
      <c r="AY214" s="245" t="s">
        <v>128</v>
      </c>
    </row>
    <row r="215" s="2" customFormat="1" ht="16.5" customHeight="1">
      <c r="A215" s="40"/>
      <c r="B215" s="41"/>
      <c r="C215" s="257" t="s">
        <v>371</v>
      </c>
      <c r="D215" s="257" t="s">
        <v>290</v>
      </c>
      <c r="E215" s="258" t="s">
        <v>1083</v>
      </c>
      <c r="F215" s="259" t="s">
        <v>1084</v>
      </c>
      <c r="G215" s="260" t="s">
        <v>222</v>
      </c>
      <c r="H215" s="261">
        <v>5.25</v>
      </c>
      <c r="I215" s="262"/>
      <c r="J215" s="263">
        <f>ROUND(I215*H215,2)</f>
        <v>0</v>
      </c>
      <c r="K215" s="259" t="s">
        <v>19</v>
      </c>
      <c r="L215" s="264"/>
      <c r="M215" s="265" t="s">
        <v>19</v>
      </c>
      <c r="N215" s="266" t="s">
        <v>43</v>
      </c>
      <c r="O215" s="86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1008</v>
      </c>
      <c r="AT215" s="217" t="s">
        <v>290</v>
      </c>
      <c r="AU215" s="217" t="s">
        <v>82</v>
      </c>
      <c r="AY215" s="19" t="s">
        <v>128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80</v>
      </c>
      <c r="BK215" s="218">
        <f>ROUND(I215*H215,2)</f>
        <v>0</v>
      </c>
      <c r="BL215" s="19" t="s">
        <v>504</v>
      </c>
      <c r="BM215" s="217" t="s">
        <v>1085</v>
      </c>
    </row>
    <row r="216" s="14" customFormat="1">
      <c r="A216" s="14"/>
      <c r="B216" s="235"/>
      <c r="C216" s="236"/>
      <c r="D216" s="226" t="s">
        <v>143</v>
      </c>
      <c r="E216" s="237" t="s">
        <v>19</v>
      </c>
      <c r="F216" s="238" t="s">
        <v>1086</v>
      </c>
      <c r="G216" s="236"/>
      <c r="H216" s="239">
        <v>5.25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143</v>
      </c>
      <c r="AU216" s="245" t="s">
        <v>82</v>
      </c>
      <c r="AV216" s="14" t="s">
        <v>82</v>
      </c>
      <c r="AW216" s="14" t="s">
        <v>33</v>
      </c>
      <c r="AX216" s="14" t="s">
        <v>80</v>
      </c>
      <c r="AY216" s="245" t="s">
        <v>128</v>
      </c>
    </row>
    <row r="217" s="2" customFormat="1" ht="16.5" customHeight="1">
      <c r="A217" s="40"/>
      <c r="B217" s="41"/>
      <c r="C217" s="257" t="s">
        <v>378</v>
      </c>
      <c r="D217" s="257" t="s">
        <v>290</v>
      </c>
      <c r="E217" s="258" t="s">
        <v>1087</v>
      </c>
      <c r="F217" s="259" t="s">
        <v>1088</v>
      </c>
      <c r="G217" s="260" t="s">
        <v>222</v>
      </c>
      <c r="H217" s="261">
        <v>120.75</v>
      </c>
      <c r="I217" s="262"/>
      <c r="J217" s="263">
        <f>ROUND(I217*H217,2)</f>
        <v>0</v>
      </c>
      <c r="K217" s="259" t="s">
        <v>19</v>
      </c>
      <c r="L217" s="264"/>
      <c r="M217" s="265" t="s">
        <v>19</v>
      </c>
      <c r="N217" s="266" t="s">
        <v>43</v>
      </c>
      <c r="O217" s="86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1008</v>
      </c>
      <c r="AT217" s="217" t="s">
        <v>290</v>
      </c>
      <c r="AU217" s="217" t="s">
        <v>82</v>
      </c>
      <c r="AY217" s="19" t="s">
        <v>128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504</v>
      </c>
      <c r="BM217" s="217" t="s">
        <v>1089</v>
      </c>
    </row>
    <row r="218" s="14" customFormat="1">
      <c r="A218" s="14"/>
      <c r="B218" s="235"/>
      <c r="C218" s="236"/>
      <c r="D218" s="226" t="s">
        <v>143</v>
      </c>
      <c r="E218" s="237" t="s">
        <v>19</v>
      </c>
      <c r="F218" s="238" t="s">
        <v>1090</v>
      </c>
      <c r="G218" s="236"/>
      <c r="H218" s="239">
        <v>120.75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143</v>
      </c>
      <c r="AU218" s="245" t="s">
        <v>82</v>
      </c>
      <c r="AV218" s="14" t="s">
        <v>82</v>
      </c>
      <c r="AW218" s="14" t="s">
        <v>33</v>
      </c>
      <c r="AX218" s="14" t="s">
        <v>80</v>
      </c>
      <c r="AY218" s="245" t="s">
        <v>128</v>
      </c>
    </row>
    <row r="219" s="2" customFormat="1" ht="21.75" customHeight="1">
      <c r="A219" s="40"/>
      <c r="B219" s="41"/>
      <c r="C219" s="206" t="s">
        <v>387</v>
      </c>
      <c r="D219" s="206" t="s">
        <v>130</v>
      </c>
      <c r="E219" s="207" t="s">
        <v>1091</v>
      </c>
      <c r="F219" s="208" t="s">
        <v>1092</v>
      </c>
      <c r="G219" s="209" t="s">
        <v>222</v>
      </c>
      <c r="H219" s="210">
        <v>115</v>
      </c>
      <c r="I219" s="211"/>
      <c r="J219" s="212">
        <f>ROUND(I219*H219,2)</f>
        <v>0</v>
      </c>
      <c r="K219" s="208" t="s">
        <v>134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9.0000000000000006E-05</v>
      </c>
      <c r="R219" s="215">
        <f>Q219*H219</f>
        <v>0.01035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504</v>
      </c>
      <c r="AT219" s="217" t="s">
        <v>130</v>
      </c>
      <c r="AU219" s="217" t="s">
        <v>82</v>
      </c>
      <c r="AY219" s="19" t="s">
        <v>128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504</v>
      </c>
      <c r="BM219" s="217" t="s">
        <v>1093</v>
      </c>
    </row>
    <row r="220" s="2" customFormat="1">
      <c r="A220" s="40"/>
      <c r="B220" s="41"/>
      <c r="C220" s="42"/>
      <c r="D220" s="219" t="s">
        <v>137</v>
      </c>
      <c r="E220" s="42"/>
      <c r="F220" s="220" t="s">
        <v>1094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137</v>
      </c>
      <c r="AU220" s="19" t="s">
        <v>82</v>
      </c>
    </row>
    <row r="221" s="2" customFormat="1" ht="16.5" customHeight="1">
      <c r="A221" s="40"/>
      <c r="B221" s="41"/>
      <c r="C221" s="206" t="s">
        <v>392</v>
      </c>
      <c r="D221" s="206" t="s">
        <v>130</v>
      </c>
      <c r="E221" s="207" t="s">
        <v>1095</v>
      </c>
      <c r="F221" s="208" t="s">
        <v>1096</v>
      </c>
      <c r="G221" s="209" t="s">
        <v>133</v>
      </c>
      <c r="H221" s="210">
        <v>6</v>
      </c>
      <c r="I221" s="211"/>
      <c r="J221" s="212">
        <f>ROUND(I221*H221,2)</f>
        <v>0</v>
      </c>
      <c r="K221" s="208" t="s">
        <v>19</v>
      </c>
      <c r="L221" s="46"/>
      <c r="M221" s="213" t="s">
        <v>19</v>
      </c>
      <c r="N221" s="214" t="s">
        <v>43</v>
      </c>
      <c r="O221" s="86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504</v>
      </c>
      <c r="AT221" s="217" t="s">
        <v>130</v>
      </c>
      <c r="AU221" s="217" t="s">
        <v>82</v>
      </c>
      <c r="AY221" s="19" t="s">
        <v>128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80</v>
      </c>
      <c r="BK221" s="218">
        <f>ROUND(I221*H221,2)</f>
        <v>0</v>
      </c>
      <c r="BL221" s="19" t="s">
        <v>504</v>
      </c>
      <c r="BM221" s="217" t="s">
        <v>1097</v>
      </c>
    </row>
    <row r="222" s="12" customFormat="1" ht="25.92" customHeight="1">
      <c r="A222" s="12"/>
      <c r="B222" s="190"/>
      <c r="C222" s="191"/>
      <c r="D222" s="192" t="s">
        <v>71</v>
      </c>
      <c r="E222" s="193" t="s">
        <v>745</v>
      </c>
      <c r="F222" s="193" t="s">
        <v>746</v>
      </c>
      <c r="G222" s="191"/>
      <c r="H222" s="191"/>
      <c r="I222" s="194"/>
      <c r="J222" s="195">
        <f>BK222</f>
        <v>0</v>
      </c>
      <c r="K222" s="191"/>
      <c r="L222" s="196"/>
      <c r="M222" s="197"/>
      <c r="N222" s="198"/>
      <c r="O222" s="198"/>
      <c r="P222" s="199">
        <f>SUM(P223:P224)</f>
        <v>0</v>
      </c>
      <c r="Q222" s="198"/>
      <c r="R222" s="199">
        <f>SUM(R223:R224)</f>
        <v>0</v>
      </c>
      <c r="S222" s="198"/>
      <c r="T222" s="200">
        <f>SUM(T223:T224)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1" t="s">
        <v>135</v>
      </c>
      <c r="AT222" s="202" t="s">
        <v>71</v>
      </c>
      <c r="AU222" s="202" t="s">
        <v>72</v>
      </c>
      <c r="AY222" s="201" t="s">
        <v>128</v>
      </c>
      <c r="BK222" s="203">
        <f>SUM(BK223:BK224)</f>
        <v>0</v>
      </c>
    </row>
    <row r="223" s="2" customFormat="1" ht="16.5" customHeight="1">
      <c r="A223" s="40"/>
      <c r="B223" s="41"/>
      <c r="C223" s="206" t="s">
        <v>401</v>
      </c>
      <c r="D223" s="206" t="s">
        <v>130</v>
      </c>
      <c r="E223" s="207" t="s">
        <v>748</v>
      </c>
      <c r="F223" s="208" t="s">
        <v>749</v>
      </c>
      <c r="G223" s="209" t="s">
        <v>750</v>
      </c>
      <c r="H223" s="210">
        <v>10</v>
      </c>
      <c r="I223" s="211"/>
      <c r="J223" s="212">
        <f>ROUND(I223*H223,2)</f>
        <v>0</v>
      </c>
      <c r="K223" s="208" t="s">
        <v>134</v>
      </c>
      <c r="L223" s="46"/>
      <c r="M223" s="213" t="s">
        <v>19</v>
      </c>
      <c r="N223" s="214" t="s">
        <v>43</v>
      </c>
      <c r="O223" s="86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751</v>
      </c>
      <c r="AT223" s="217" t="s">
        <v>130</v>
      </c>
      <c r="AU223" s="217" t="s">
        <v>80</v>
      </c>
      <c r="AY223" s="19" t="s">
        <v>128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80</v>
      </c>
      <c r="BK223" s="218">
        <f>ROUND(I223*H223,2)</f>
        <v>0</v>
      </c>
      <c r="BL223" s="19" t="s">
        <v>751</v>
      </c>
      <c r="BM223" s="217" t="s">
        <v>1098</v>
      </c>
    </row>
    <row r="224" s="2" customFormat="1">
      <c r="A224" s="40"/>
      <c r="B224" s="41"/>
      <c r="C224" s="42"/>
      <c r="D224" s="219" t="s">
        <v>137</v>
      </c>
      <c r="E224" s="42"/>
      <c r="F224" s="220" t="s">
        <v>753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137</v>
      </c>
      <c r="AU224" s="19" t="s">
        <v>80</v>
      </c>
    </row>
    <row r="225" s="12" customFormat="1" ht="25.92" customHeight="1">
      <c r="A225" s="12"/>
      <c r="B225" s="190"/>
      <c r="C225" s="191"/>
      <c r="D225" s="192" t="s">
        <v>71</v>
      </c>
      <c r="E225" s="193" t="s">
        <v>754</v>
      </c>
      <c r="F225" s="193" t="s">
        <v>755</v>
      </c>
      <c r="G225" s="191"/>
      <c r="H225" s="191"/>
      <c r="I225" s="194"/>
      <c r="J225" s="195">
        <f>BK225</f>
        <v>0</v>
      </c>
      <c r="K225" s="191"/>
      <c r="L225" s="196"/>
      <c r="M225" s="197"/>
      <c r="N225" s="198"/>
      <c r="O225" s="198"/>
      <c r="P225" s="199">
        <f>P226+P233+P237</f>
        <v>0</v>
      </c>
      <c r="Q225" s="198"/>
      <c r="R225" s="199">
        <f>R226+R233+R237</f>
        <v>0</v>
      </c>
      <c r="S225" s="198"/>
      <c r="T225" s="200">
        <f>T226+T233+T237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1" t="s">
        <v>145</v>
      </c>
      <c r="AT225" s="202" t="s">
        <v>71</v>
      </c>
      <c r="AU225" s="202" t="s">
        <v>72</v>
      </c>
      <c r="AY225" s="201" t="s">
        <v>128</v>
      </c>
      <c r="BK225" s="203">
        <f>BK226+BK233+BK237</f>
        <v>0</v>
      </c>
    </row>
    <row r="226" s="12" customFormat="1" ht="22.8" customHeight="1">
      <c r="A226" s="12"/>
      <c r="B226" s="190"/>
      <c r="C226" s="191"/>
      <c r="D226" s="192" t="s">
        <v>71</v>
      </c>
      <c r="E226" s="204" t="s">
        <v>756</v>
      </c>
      <c r="F226" s="204" t="s">
        <v>757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SUM(P227:P232)</f>
        <v>0</v>
      </c>
      <c r="Q226" s="198"/>
      <c r="R226" s="199">
        <f>SUM(R227:R232)</f>
        <v>0</v>
      </c>
      <c r="S226" s="198"/>
      <c r="T226" s="200">
        <f>SUM(T227:T232)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145</v>
      </c>
      <c r="AT226" s="202" t="s">
        <v>71</v>
      </c>
      <c r="AU226" s="202" t="s">
        <v>80</v>
      </c>
      <c r="AY226" s="201" t="s">
        <v>128</v>
      </c>
      <c r="BK226" s="203">
        <f>SUM(BK227:BK232)</f>
        <v>0</v>
      </c>
    </row>
    <row r="227" s="2" customFormat="1" ht="16.5" customHeight="1">
      <c r="A227" s="40"/>
      <c r="B227" s="41"/>
      <c r="C227" s="206" t="s">
        <v>406</v>
      </c>
      <c r="D227" s="206" t="s">
        <v>130</v>
      </c>
      <c r="E227" s="207" t="s">
        <v>1099</v>
      </c>
      <c r="F227" s="208" t="s">
        <v>1100</v>
      </c>
      <c r="G227" s="209" t="s">
        <v>761</v>
      </c>
      <c r="H227" s="210">
        <v>10</v>
      </c>
      <c r="I227" s="211"/>
      <c r="J227" s="212">
        <f>ROUND(I227*H227,2)</f>
        <v>0</v>
      </c>
      <c r="K227" s="208" t="s">
        <v>19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762</v>
      </c>
      <c r="AT227" s="217" t="s">
        <v>130</v>
      </c>
      <c r="AU227" s="217" t="s">
        <v>82</v>
      </c>
      <c r="AY227" s="19" t="s">
        <v>128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762</v>
      </c>
      <c r="BM227" s="217" t="s">
        <v>1101</v>
      </c>
    </row>
    <row r="228" s="13" customFormat="1">
      <c r="A228" s="13"/>
      <c r="B228" s="224"/>
      <c r="C228" s="225"/>
      <c r="D228" s="226" t="s">
        <v>143</v>
      </c>
      <c r="E228" s="227" t="s">
        <v>19</v>
      </c>
      <c r="F228" s="228" t="s">
        <v>764</v>
      </c>
      <c r="G228" s="225"/>
      <c r="H228" s="227" t="s">
        <v>19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143</v>
      </c>
      <c r="AU228" s="234" t="s">
        <v>82</v>
      </c>
      <c r="AV228" s="13" t="s">
        <v>80</v>
      </c>
      <c r="AW228" s="13" t="s">
        <v>33</v>
      </c>
      <c r="AX228" s="13" t="s">
        <v>72</v>
      </c>
      <c r="AY228" s="234" t="s">
        <v>128</v>
      </c>
    </row>
    <row r="229" s="14" customFormat="1">
      <c r="A229" s="14"/>
      <c r="B229" s="235"/>
      <c r="C229" s="236"/>
      <c r="D229" s="226" t="s">
        <v>143</v>
      </c>
      <c r="E229" s="237" t="s">
        <v>19</v>
      </c>
      <c r="F229" s="238" t="s">
        <v>189</v>
      </c>
      <c r="G229" s="236"/>
      <c r="H229" s="239">
        <v>10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5" t="s">
        <v>143</v>
      </c>
      <c r="AU229" s="245" t="s">
        <v>82</v>
      </c>
      <c r="AV229" s="14" t="s">
        <v>82</v>
      </c>
      <c r="AW229" s="14" t="s">
        <v>33</v>
      </c>
      <c r="AX229" s="14" t="s">
        <v>80</v>
      </c>
      <c r="AY229" s="245" t="s">
        <v>128</v>
      </c>
    </row>
    <row r="230" s="2" customFormat="1" ht="16.5" customHeight="1">
      <c r="A230" s="40"/>
      <c r="B230" s="41"/>
      <c r="C230" s="206" t="s">
        <v>411</v>
      </c>
      <c r="D230" s="206" t="s">
        <v>130</v>
      </c>
      <c r="E230" s="207" t="s">
        <v>769</v>
      </c>
      <c r="F230" s="208" t="s">
        <v>770</v>
      </c>
      <c r="G230" s="209" t="s">
        <v>761</v>
      </c>
      <c r="H230" s="210">
        <v>10</v>
      </c>
      <c r="I230" s="211"/>
      <c r="J230" s="212">
        <f>ROUND(I230*H230,2)</f>
        <v>0</v>
      </c>
      <c r="K230" s="208" t="s">
        <v>19</v>
      </c>
      <c r="L230" s="46"/>
      <c r="M230" s="213" t="s">
        <v>19</v>
      </c>
      <c r="N230" s="214" t="s">
        <v>43</v>
      </c>
      <c r="O230" s="86"/>
      <c r="P230" s="215">
        <f>O230*H230</f>
        <v>0</v>
      </c>
      <c r="Q230" s="215">
        <v>0</v>
      </c>
      <c r="R230" s="215">
        <f>Q230*H230</f>
        <v>0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762</v>
      </c>
      <c r="AT230" s="217" t="s">
        <v>130</v>
      </c>
      <c r="AU230" s="217" t="s">
        <v>82</v>
      </c>
      <c r="AY230" s="19" t="s">
        <v>128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80</v>
      </c>
      <c r="BK230" s="218">
        <f>ROUND(I230*H230,2)</f>
        <v>0</v>
      </c>
      <c r="BL230" s="19" t="s">
        <v>762</v>
      </c>
      <c r="BM230" s="217" t="s">
        <v>1102</v>
      </c>
    </row>
    <row r="231" s="13" customFormat="1">
      <c r="A231" s="13"/>
      <c r="B231" s="224"/>
      <c r="C231" s="225"/>
      <c r="D231" s="226" t="s">
        <v>143</v>
      </c>
      <c r="E231" s="227" t="s">
        <v>19</v>
      </c>
      <c r="F231" s="228" t="s">
        <v>772</v>
      </c>
      <c r="G231" s="225"/>
      <c r="H231" s="227" t="s">
        <v>19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143</v>
      </c>
      <c r="AU231" s="234" t="s">
        <v>82</v>
      </c>
      <c r="AV231" s="13" t="s">
        <v>80</v>
      </c>
      <c r="AW231" s="13" t="s">
        <v>33</v>
      </c>
      <c r="AX231" s="13" t="s">
        <v>72</v>
      </c>
      <c r="AY231" s="234" t="s">
        <v>128</v>
      </c>
    </row>
    <row r="232" s="14" customFormat="1">
      <c r="A232" s="14"/>
      <c r="B232" s="235"/>
      <c r="C232" s="236"/>
      <c r="D232" s="226" t="s">
        <v>143</v>
      </c>
      <c r="E232" s="237" t="s">
        <v>19</v>
      </c>
      <c r="F232" s="238" t="s">
        <v>189</v>
      </c>
      <c r="G232" s="236"/>
      <c r="H232" s="239">
        <v>10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143</v>
      </c>
      <c r="AU232" s="245" t="s">
        <v>82</v>
      </c>
      <c r="AV232" s="14" t="s">
        <v>82</v>
      </c>
      <c r="AW232" s="14" t="s">
        <v>33</v>
      </c>
      <c r="AX232" s="14" t="s">
        <v>80</v>
      </c>
      <c r="AY232" s="245" t="s">
        <v>128</v>
      </c>
    </row>
    <row r="233" s="12" customFormat="1" ht="22.8" customHeight="1">
      <c r="A233" s="12"/>
      <c r="B233" s="190"/>
      <c r="C233" s="191"/>
      <c r="D233" s="192" t="s">
        <v>71</v>
      </c>
      <c r="E233" s="204" t="s">
        <v>777</v>
      </c>
      <c r="F233" s="204" t="s">
        <v>778</v>
      </c>
      <c r="G233" s="191"/>
      <c r="H233" s="191"/>
      <c r="I233" s="194"/>
      <c r="J233" s="205">
        <f>BK233</f>
        <v>0</v>
      </c>
      <c r="K233" s="191"/>
      <c r="L233" s="196"/>
      <c r="M233" s="197"/>
      <c r="N233" s="198"/>
      <c r="O233" s="198"/>
      <c r="P233" s="199">
        <f>SUM(P234:P236)</f>
        <v>0</v>
      </c>
      <c r="Q233" s="198"/>
      <c r="R233" s="199">
        <f>SUM(R234:R236)</f>
        <v>0</v>
      </c>
      <c r="S233" s="198"/>
      <c r="T233" s="200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1" t="s">
        <v>145</v>
      </c>
      <c r="AT233" s="202" t="s">
        <v>71</v>
      </c>
      <c r="AU233" s="202" t="s">
        <v>80</v>
      </c>
      <c r="AY233" s="201" t="s">
        <v>128</v>
      </c>
      <c r="BK233" s="203">
        <f>SUM(BK234:BK236)</f>
        <v>0</v>
      </c>
    </row>
    <row r="234" s="2" customFormat="1" ht="16.5" customHeight="1">
      <c r="A234" s="40"/>
      <c r="B234" s="41"/>
      <c r="C234" s="206" t="s">
        <v>416</v>
      </c>
      <c r="D234" s="206" t="s">
        <v>130</v>
      </c>
      <c r="E234" s="207" t="s">
        <v>780</v>
      </c>
      <c r="F234" s="208" t="s">
        <v>781</v>
      </c>
      <c r="G234" s="209" t="s">
        <v>636</v>
      </c>
      <c r="H234" s="210">
        <v>1</v>
      </c>
      <c r="I234" s="211"/>
      <c r="J234" s="212">
        <f>ROUND(I234*H234,2)</f>
        <v>0</v>
      </c>
      <c r="K234" s="208" t="s">
        <v>19</v>
      </c>
      <c r="L234" s="46"/>
      <c r="M234" s="213" t="s">
        <v>19</v>
      </c>
      <c r="N234" s="214" t="s">
        <v>43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762</v>
      </c>
      <c r="AT234" s="217" t="s">
        <v>130</v>
      </c>
      <c r="AU234" s="217" t="s">
        <v>82</v>
      </c>
      <c r="AY234" s="19" t="s">
        <v>128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80</v>
      </c>
      <c r="BK234" s="218">
        <f>ROUND(I234*H234,2)</f>
        <v>0</v>
      </c>
      <c r="BL234" s="19" t="s">
        <v>762</v>
      </c>
      <c r="BM234" s="217" t="s">
        <v>1103</v>
      </c>
    </row>
    <row r="235" s="2" customFormat="1" ht="16.5" customHeight="1">
      <c r="A235" s="40"/>
      <c r="B235" s="41"/>
      <c r="C235" s="206" t="s">
        <v>421</v>
      </c>
      <c r="D235" s="206" t="s">
        <v>130</v>
      </c>
      <c r="E235" s="207" t="s">
        <v>784</v>
      </c>
      <c r="F235" s="208" t="s">
        <v>785</v>
      </c>
      <c r="G235" s="209" t="s">
        <v>786</v>
      </c>
      <c r="H235" s="210">
        <v>1</v>
      </c>
      <c r="I235" s="211"/>
      <c r="J235" s="212">
        <f>ROUND(I235*H235,2)</f>
        <v>0</v>
      </c>
      <c r="K235" s="208" t="s">
        <v>19</v>
      </c>
      <c r="L235" s="46"/>
      <c r="M235" s="213" t="s">
        <v>19</v>
      </c>
      <c r="N235" s="214" t="s">
        <v>43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762</v>
      </c>
      <c r="AT235" s="217" t="s">
        <v>130</v>
      </c>
      <c r="AU235" s="217" t="s">
        <v>82</v>
      </c>
      <c r="AY235" s="19" t="s">
        <v>128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762</v>
      </c>
      <c r="BM235" s="217" t="s">
        <v>1104</v>
      </c>
    </row>
    <row r="236" s="14" customFormat="1">
      <c r="A236" s="14"/>
      <c r="B236" s="235"/>
      <c r="C236" s="236"/>
      <c r="D236" s="226" t="s">
        <v>143</v>
      </c>
      <c r="E236" s="237" t="s">
        <v>19</v>
      </c>
      <c r="F236" s="238" t="s">
        <v>80</v>
      </c>
      <c r="G236" s="236"/>
      <c r="H236" s="239">
        <v>1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143</v>
      </c>
      <c r="AU236" s="245" t="s">
        <v>82</v>
      </c>
      <c r="AV236" s="14" t="s">
        <v>82</v>
      </c>
      <c r="AW236" s="14" t="s">
        <v>33</v>
      </c>
      <c r="AX236" s="14" t="s">
        <v>80</v>
      </c>
      <c r="AY236" s="245" t="s">
        <v>128</v>
      </c>
    </row>
    <row r="237" s="12" customFormat="1" ht="22.8" customHeight="1">
      <c r="A237" s="12"/>
      <c r="B237" s="190"/>
      <c r="C237" s="191"/>
      <c r="D237" s="192" t="s">
        <v>71</v>
      </c>
      <c r="E237" s="204" t="s">
        <v>1105</v>
      </c>
      <c r="F237" s="204" t="s">
        <v>1106</v>
      </c>
      <c r="G237" s="191"/>
      <c r="H237" s="191"/>
      <c r="I237" s="194"/>
      <c r="J237" s="205">
        <f>BK237</f>
        <v>0</v>
      </c>
      <c r="K237" s="191"/>
      <c r="L237" s="196"/>
      <c r="M237" s="197"/>
      <c r="N237" s="198"/>
      <c r="O237" s="198"/>
      <c r="P237" s="199">
        <f>P238</f>
        <v>0</v>
      </c>
      <c r="Q237" s="198"/>
      <c r="R237" s="199">
        <f>R238</f>
        <v>0</v>
      </c>
      <c r="S237" s="198"/>
      <c r="T237" s="200">
        <f>T238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1" t="s">
        <v>145</v>
      </c>
      <c r="AT237" s="202" t="s">
        <v>71</v>
      </c>
      <c r="AU237" s="202" t="s">
        <v>80</v>
      </c>
      <c r="AY237" s="201" t="s">
        <v>128</v>
      </c>
      <c r="BK237" s="203">
        <f>BK238</f>
        <v>0</v>
      </c>
    </row>
    <row r="238" s="2" customFormat="1" ht="24.15" customHeight="1">
      <c r="A238" s="40"/>
      <c r="B238" s="41"/>
      <c r="C238" s="206" t="s">
        <v>426</v>
      </c>
      <c r="D238" s="206" t="s">
        <v>130</v>
      </c>
      <c r="E238" s="207" t="s">
        <v>1107</v>
      </c>
      <c r="F238" s="208" t="s">
        <v>1108</v>
      </c>
      <c r="G238" s="209" t="s">
        <v>636</v>
      </c>
      <c r="H238" s="210">
        <v>1</v>
      </c>
      <c r="I238" s="211"/>
      <c r="J238" s="212">
        <f>ROUND(I238*H238,2)</f>
        <v>0</v>
      </c>
      <c r="K238" s="208" t="s">
        <v>19</v>
      </c>
      <c r="L238" s="46"/>
      <c r="M238" s="267" t="s">
        <v>19</v>
      </c>
      <c r="N238" s="268" t="s">
        <v>43</v>
      </c>
      <c r="O238" s="269"/>
      <c r="P238" s="270">
        <f>O238*H238</f>
        <v>0</v>
      </c>
      <c r="Q238" s="270">
        <v>0</v>
      </c>
      <c r="R238" s="270">
        <f>Q238*H238</f>
        <v>0</v>
      </c>
      <c r="S238" s="270">
        <v>0</v>
      </c>
      <c r="T238" s="271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762</v>
      </c>
      <c r="AT238" s="217" t="s">
        <v>130</v>
      </c>
      <c r="AU238" s="217" t="s">
        <v>82</v>
      </c>
      <c r="AY238" s="19" t="s">
        <v>128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80</v>
      </c>
      <c r="BK238" s="218">
        <f>ROUND(I238*H238,2)</f>
        <v>0</v>
      </c>
      <c r="BL238" s="19" t="s">
        <v>762</v>
      </c>
      <c r="BM238" s="217" t="s">
        <v>1109</v>
      </c>
    </row>
    <row r="239" s="2" customFormat="1" ht="6.96" customHeight="1">
      <c r="A239" s="40"/>
      <c r="B239" s="61"/>
      <c r="C239" s="62"/>
      <c r="D239" s="62"/>
      <c r="E239" s="62"/>
      <c r="F239" s="62"/>
      <c r="G239" s="62"/>
      <c r="H239" s="62"/>
      <c r="I239" s="62"/>
      <c r="J239" s="62"/>
      <c r="K239" s="62"/>
      <c r="L239" s="46"/>
      <c r="M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</row>
  </sheetData>
  <sheetProtection sheet="1" autoFilter="0" formatColumns="0" formatRows="0" objects="1" scenarios="1" spinCount="100000" saltValue="sZxGe88+IgbNtDO6M4f2QtWEmRisEHU6+r2k0C1zRbGDSk6xj3F3kbLj310xnxVRU5Mj8KzG+3YSwiWXL08oTA==" hashValue="zDLtgrn77lRKy3wkzWjsJsB1d5TiKP+v4NxgF4V8WERUHyKsQCwzxoS48s3DKZM5bxLyDU1Kz5bUmN3H7IbOdA==" algorithmName="SHA-512" password="CC35"/>
  <autoFilter ref="C91:K238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4_01/131251100"/>
    <hyperlink ref="F100" r:id="rId2" display="https://podminky.urs.cz/item/CS_URS_2024_01/132251102"/>
    <hyperlink ref="F103" r:id="rId3" display="https://podminky.urs.cz/item/CS_URS_2024_01/162211311"/>
    <hyperlink ref="F108" r:id="rId4" display="https://podminky.urs.cz/item/CS_URS_2024_01/162751117"/>
    <hyperlink ref="F110" r:id="rId5" display="https://podminky.urs.cz/item/CS_URS_2024_01/162751119"/>
    <hyperlink ref="F113" r:id="rId6" display="https://podminky.urs.cz/item/CS_URS_2024_01/167151101"/>
    <hyperlink ref="F115" r:id="rId7" display="https://podminky.urs.cz/item/CS_URS_2024_01/171201231"/>
    <hyperlink ref="F118" r:id="rId8" display="https://podminky.urs.cz/item/CS_URS_2024_01/171251201"/>
    <hyperlink ref="F121" r:id="rId9" display="https://podminky.urs.cz/item/CS_URS_2024_01/174111101"/>
    <hyperlink ref="F126" r:id="rId10" display="https://podminky.urs.cz/item/CS_URS_2024_01/175111101"/>
    <hyperlink ref="F131" r:id="rId11" display="https://podminky.urs.cz/item/CS_URS_2024_01/181411131"/>
    <hyperlink ref="F136" r:id="rId12" display="https://podminky.urs.cz/item/CS_URS_2024_01/182303111"/>
    <hyperlink ref="F143" r:id="rId13" display="https://podminky.urs.cz/item/CS_URS_2024_01/998225111"/>
    <hyperlink ref="F147" r:id="rId14" display="https://podminky.urs.cz/item/CS_URS_2024_01/741130021"/>
    <hyperlink ref="F149" r:id="rId15" display="https://podminky.urs.cz/item/CS_URS_2024_01/741130025"/>
    <hyperlink ref="F151" r:id="rId16" display="https://podminky.urs.cz/item/CS_URS_2024_01/998741101"/>
    <hyperlink ref="F155" r:id="rId17" display="https://podminky.urs.cz/item/CS_URS_2024_01/210202013"/>
    <hyperlink ref="F163" r:id="rId18" display="https://podminky.urs.cz/item/CS_URS_2024_01/210204002"/>
    <hyperlink ref="F171" r:id="rId19" display="https://podminky.urs.cz/item/CS_URS_2024_01/210204204"/>
    <hyperlink ref="F179" r:id="rId20" display="https://podminky.urs.cz/item/CS_URS_2024_01/210220022"/>
    <hyperlink ref="F183" r:id="rId21" display="https://podminky.urs.cz/item/CS_URS_2024_01/210800411"/>
    <hyperlink ref="F192" r:id="rId22" display="https://podminky.urs.cz/item/CS_URS_2024_01/218202016"/>
    <hyperlink ref="F196" r:id="rId23" display="https://podminky.urs.cz/item/CS_URS_2024_01/218204002"/>
    <hyperlink ref="F200" r:id="rId24" display="https://podminky.urs.cz/item/CS_URS_2024_01/218204122"/>
    <hyperlink ref="F202" r:id="rId25" display="https://podminky.urs.cz/item/CS_URS_2024_01/218204204"/>
    <hyperlink ref="F206" r:id="rId26" display="https://podminky.urs.cz/item/CS_URS_2024_01/460080014"/>
    <hyperlink ref="F213" r:id="rId27" display="https://podminky.urs.cz/item/CS_URS_2024_01/460510054"/>
    <hyperlink ref="F220" r:id="rId28" display="https://podminky.urs.cz/item/CS_URS_2024_01/460671113"/>
    <hyperlink ref="F224" r:id="rId29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6" customFormat="1" ht="45" customHeight="1">
      <c r="B3" s="276"/>
      <c r="C3" s="277" t="s">
        <v>1110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1111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1112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1113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1114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1115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1116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1117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1118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1119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1120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79</v>
      </c>
      <c r="F18" s="283" t="s">
        <v>1121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1122</v>
      </c>
      <c r="F19" s="283" t="s">
        <v>1123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1124</v>
      </c>
      <c r="F20" s="283" t="s">
        <v>1125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1126</v>
      </c>
      <c r="F21" s="283" t="s">
        <v>1127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1128</v>
      </c>
      <c r="F22" s="283" t="s">
        <v>1129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1130</v>
      </c>
      <c r="F23" s="283" t="s">
        <v>1131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1132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1133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1134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1135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1136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1137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1138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1139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1140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114</v>
      </c>
      <c r="F36" s="283"/>
      <c r="G36" s="283" t="s">
        <v>1141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1142</v>
      </c>
      <c r="F37" s="283"/>
      <c r="G37" s="283" t="s">
        <v>1143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53</v>
      </c>
      <c r="F38" s="283"/>
      <c r="G38" s="283" t="s">
        <v>1144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54</v>
      </c>
      <c r="F39" s="283"/>
      <c r="G39" s="283" t="s">
        <v>1145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115</v>
      </c>
      <c r="F40" s="283"/>
      <c r="G40" s="283" t="s">
        <v>1146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116</v>
      </c>
      <c r="F41" s="283"/>
      <c r="G41" s="283" t="s">
        <v>1147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1148</v>
      </c>
      <c r="F42" s="283"/>
      <c r="G42" s="283" t="s">
        <v>1149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1150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1151</v>
      </c>
      <c r="F44" s="283"/>
      <c r="G44" s="283" t="s">
        <v>1152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118</v>
      </c>
      <c r="F45" s="283"/>
      <c r="G45" s="283" t="s">
        <v>1153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1154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1155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1156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1157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1158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1159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1160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1161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1162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1163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1164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1165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1166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1167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1168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1169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1170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1171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1172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1173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1174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1175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1176</v>
      </c>
      <c r="D76" s="301"/>
      <c r="E76" s="301"/>
      <c r="F76" s="301" t="s">
        <v>1177</v>
      </c>
      <c r="G76" s="302"/>
      <c r="H76" s="301" t="s">
        <v>54</v>
      </c>
      <c r="I76" s="301" t="s">
        <v>57</v>
      </c>
      <c r="J76" s="301" t="s">
        <v>1178</v>
      </c>
      <c r="K76" s="300"/>
    </row>
    <row r="77" s="1" customFormat="1" ht="17.25" customHeight="1">
      <c r="B77" s="298"/>
      <c r="C77" s="303" t="s">
        <v>1179</v>
      </c>
      <c r="D77" s="303"/>
      <c r="E77" s="303"/>
      <c r="F77" s="304" t="s">
        <v>1180</v>
      </c>
      <c r="G77" s="305"/>
      <c r="H77" s="303"/>
      <c r="I77" s="303"/>
      <c r="J77" s="303" t="s">
        <v>1181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53</v>
      </c>
      <c r="D79" s="308"/>
      <c r="E79" s="308"/>
      <c r="F79" s="309" t="s">
        <v>1182</v>
      </c>
      <c r="G79" s="310"/>
      <c r="H79" s="286" t="s">
        <v>1183</v>
      </c>
      <c r="I79" s="286" t="s">
        <v>1184</v>
      </c>
      <c r="J79" s="286">
        <v>20</v>
      </c>
      <c r="K79" s="300"/>
    </row>
    <row r="80" s="1" customFormat="1" ht="15" customHeight="1">
      <c r="B80" s="298"/>
      <c r="C80" s="286" t="s">
        <v>1185</v>
      </c>
      <c r="D80" s="286"/>
      <c r="E80" s="286"/>
      <c r="F80" s="309" t="s">
        <v>1182</v>
      </c>
      <c r="G80" s="310"/>
      <c r="H80" s="286" t="s">
        <v>1186</v>
      </c>
      <c r="I80" s="286" t="s">
        <v>1184</v>
      </c>
      <c r="J80" s="286">
        <v>120</v>
      </c>
      <c r="K80" s="300"/>
    </row>
    <row r="81" s="1" customFormat="1" ht="15" customHeight="1">
      <c r="B81" s="311"/>
      <c r="C81" s="286" t="s">
        <v>1187</v>
      </c>
      <c r="D81" s="286"/>
      <c r="E81" s="286"/>
      <c r="F81" s="309" t="s">
        <v>1188</v>
      </c>
      <c r="G81" s="310"/>
      <c r="H81" s="286" t="s">
        <v>1189</v>
      </c>
      <c r="I81" s="286" t="s">
        <v>1184</v>
      </c>
      <c r="J81" s="286">
        <v>50</v>
      </c>
      <c r="K81" s="300"/>
    </row>
    <row r="82" s="1" customFormat="1" ht="15" customHeight="1">
      <c r="B82" s="311"/>
      <c r="C82" s="286" t="s">
        <v>1190</v>
      </c>
      <c r="D82" s="286"/>
      <c r="E82" s="286"/>
      <c r="F82" s="309" t="s">
        <v>1182</v>
      </c>
      <c r="G82" s="310"/>
      <c r="H82" s="286" t="s">
        <v>1191</v>
      </c>
      <c r="I82" s="286" t="s">
        <v>1192</v>
      </c>
      <c r="J82" s="286"/>
      <c r="K82" s="300"/>
    </row>
    <row r="83" s="1" customFormat="1" ht="15" customHeight="1">
      <c r="B83" s="311"/>
      <c r="C83" s="312" t="s">
        <v>1193</v>
      </c>
      <c r="D83" s="312"/>
      <c r="E83" s="312"/>
      <c r="F83" s="313" t="s">
        <v>1188</v>
      </c>
      <c r="G83" s="312"/>
      <c r="H83" s="312" t="s">
        <v>1194</v>
      </c>
      <c r="I83" s="312" t="s">
        <v>1184</v>
      </c>
      <c r="J83" s="312">
        <v>15</v>
      </c>
      <c r="K83" s="300"/>
    </row>
    <row r="84" s="1" customFormat="1" ht="15" customHeight="1">
      <c r="B84" s="311"/>
      <c r="C84" s="312" t="s">
        <v>1195</v>
      </c>
      <c r="D84" s="312"/>
      <c r="E84" s="312"/>
      <c r="F84" s="313" t="s">
        <v>1188</v>
      </c>
      <c r="G84" s="312"/>
      <c r="H84" s="312" t="s">
        <v>1196</v>
      </c>
      <c r="I84" s="312" t="s">
        <v>1184</v>
      </c>
      <c r="J84" s="312">
        <v>15</v>
      </c>
      <c r="K84" s="300"/>
    </row>
    <row r="85" s="1" customFormat="1" ht="15" customHeight="1">
      <c r="B85" s="311"/>
      <c r="C85" s="312" t="s">
        <v>1197</v>
      </c>
      <c r="D85" s="312"/>
      <c r="E85" s="312"/>
      <c r="F85" s="313" t="s">
        <v>1188</v>
      </c>
      <c r="G85" s="312"/>
      <c r="H85" s="312" t="s">
        <v>1198</v>
      </c>
      <c r="I85" s="312" t="s">
        <v>1184</v>
      </c>
      <c r="J85" s="312">
        <v>20</v>
      </c>
      <c r="K85" s="300"/>
    </row>
    <row r="86" s="1" customFormat="1" ht="15" customHeight="1">
      <c r="B86" s="311"/>
      <c r="C86" s="312" t="s">
        <v>1199</v>
      </c>
      <c r="D86" s="312"/>
      <c r="E86" s="312"/>
      <c r="F86" s="313" t="s">
        <v>1188</v>
      </c>
      <c r="G86" s="312"/>
      <c r="H86" s="312" t="s">
        <v>1200</v>
      </c>
      <c r="I86" s="312" t="s">
        <v>1184</v>
      </c>
      <c r="J86" s="312">
        <v>20</v>
      </c>
      <c r="K86" s="300"/>
    </row>
    <row r="87" s="1" customFormat="1" ht="15" customHeight="1">
      <c r="B87" s="311"/>
      <c r="C87" s="286" t="s">
        <v>1201</v>
      </c>
      <c r="D87" s="286"/>
      <c r="E87" s="286"/>
      <c r="F87" s="309" t="s">
        <v>1188</v>
      </c>
      <c r="G87" s="310"/>
      <c r="H87" s="286" t="s">
        <v>1202</v>
      </c>
      <c r="I87" s="286" t="s">
        <v>1184</v>
      </c>
      <c r="J87" s="286">
        <v>50</v>
      </c>
      <c r="K87" s="300"/>
    </row>
    <row r="88" s="1" customFormat="1" ht="15" customHeight="1">
      <c r="B88" s="311"/>
      <c r="C88" s="286" t="s">
        <v>1203</v>
      </c>
      <c r="D88" s="286"/>
      <c r="E88" s="286"/>
      <c r="F88" s="309" t="s">
        <v>1188</v>
      </c>
      <c r="G88" s="310"/>
      <c r="H88" s="286" t="s">
        <v>1204</v>
      </c>
      <c r="I88" s="286" t="s">
        <v>1184</v>
      </c>
      <c r="J88" s="286">
        <v>20</v>
      </c>
      <c r="K88" s="300"/>
    </row>
    <row r="89" s="1" customFormat="1" ht="15" customHeight="1">
      <c r="B89" s="311"/>
      <c r="C89" s="286" t="s">
        <v>1205</v>
      </c>
      <c r="D89" s="286"/>
      <c r="E89" s="286"/>
      <c r="F89" s="309" t="s">
        <v>1188</v>
      </c>
      <c r="G89" s="310"/>
      <c r="H89" s="286" t="s">
        <v>1206</v>
      </c>
      <c r="I89" s="286" t="s">
        <v>1184</v>
      </c>
      <c r="J89" s="286">
        <v>20</v>
      </c>
      <c r="K89" s="300"/>
    </row>
    <row r="90" s="1" customFormat="1" ht="15" customHeight="1">
      <c r="B90" s="311"/>
      <c r="C90" s="286" t="s">
        <v>1207</v>
      </c>
      <c r="D90" s="286"/>
      <c r="E90" s="286"/>
      <c r="F90" s="309" t="s">
        <v>1188</v>
      </c>
      <c r="G90" s="310"/>
      <c r="H90" s="286" t="s">
        <v>1208</v>
      </c>
      <c r="I90" s="286" t="s">
        <v>1184</v>
      </c>
      <c r="J90" s="286">
        <v>50</v>
      </c>
      <c r="K90" s="300"/>
    </row>
    <row r="91" s="1" customFormat="1" ht="15" customHeight="1">
      <c r="B91" s="311"/>
      <c r="C91" s="286" t="s">
        <v>1209</v>
      </c>
      <c r="D91" s="286"/>
      <c r="E91" s="286"/>
      <c r="F91" s="309" t="s">
        <v>1188</v>
      </c>
      <c r="G91" s="310"/>
      <c r="H91" s="286" t="s">
        <v>1209</v>
      </c>
      <c r="I91" s="286" t="s">
        <v>1184</v>
      </c>
      <c r="J91" s="286">
        <v>50</v>
      </c>
      <c r="K91" s="300"/>
    </row>
    <row r="92" s="1" customFormat="1" ht="15" customHeight="1">
      <c r="B92" s="311"/>
      <c r="C92" s="286" t="s">
        <v>1210</v>
      </c>
      <c r="D92" s="286"/>
      <c r="E92" s="286"/>
      <c r="F92" s="309" t="s">
        <v>1188</v>
      </c>
      <c r="G92" s="310"/>
      <c r="H92" s="286" t="s">
        <v>1211</v>
      </c>
      <c r="I92" s="286" t="s">
        <v>1184</v>
      </c>
      <c r="J92" s="286">
        <v>255</v>
      </c>
      <c r="K92" s="300"/>
    </row>
    <row r="93" s="1" customFormat="1" ht="15" customHeight="1">
      <c r="B93" s="311"/>
      <c r="C93" s="286" t="s">
        <v>1212</v>
      </c>
      <c r="D93" s="286"/>
      <c r="E93" s="286"/>
      <c r="F93" s="309" t="s">
        <v>1182</v>
      </c>
      <c r="G93" s="310"/>
      <c r="H93" s="286" t="s">
        <v>1213</v>
      </c>
      <c r="I93" s="286" t="s">
        <v>1214</v>
      </c>
      <c r="J93" s="286"/>
      <c r="K93" s="300"/>
    </row>
    <row r="94" s="1" customFormat="1" ht="15" customHeight="1">
      <c r="B94" s="311"/>
      <c r="C94" s="286" t="s">
        <v>1215</v>
      </c>
      <c r="D94" s="286"/>
      <c r="E94" s="286"/>
      <c r="F94" s="309" t="s">
        <v>1182</v>
      </c>
      <c r="G94" s="310"/>
      <c r="H94" s="286" t="s">
        <v>1216</v>
      </c>
      <c r="I94" s="286" t="s">
        <v>1217</v>
      </c>
      <c r="J94" s="286"/>
      <c r="K94" s="300"/>
    </row>
    <row r="95" s="1" customFormat="1" ht="15" customHeight="1">
      <c r="B95" s="311"/>
      <c r="C95" s="286" t="s">
        <v>1218</v>
      </c>
      <c r="D95" s="286"/>
      <c r="E95" s="286"/>
      <c r="F95" s="309" t="s">
        <v>1182</v>
      </c>
      <c r="G95" s="310"/>
      <c r="H95" s="286" t="s">
        <v>1218</v>
      </c>
      <c r="I95" s="286" t="s">
        <v>1217</v>
      </c>
      <c r="J95" s="286"/>
      <c r="K95" s="300"/>
    </row>
    <row r="96" s="1" customFormat="1" ht="15" customHeight="1">
      <c r="B96" s="311"/>
      <c r="C96" s="286" t="s">
        <v>38</v>
      </c>
      <c r="D96" s="286"/>
      <c r="E96" s="286"/>
      <c r="F96" s="309" t="s">
        <v>1182</v>
      </c>
      <c r="G96" s="310"/>
      <c r="H96" s="286" t="s">
        <v>1219</v>
      </c>
      <c r="I96" s="286" t="s">
        <v>1217</v>
      </c>
      <c r="J96" s="286"/>
      <c r="K96" s="300"/>
    </row>
    <row r="97" s="1" customFormat="1" ht="15" customHeight="1">
      <c r="B97" s="311"/>
      <c r="C97" s="286" t="s">
        <v>48</v>
      </c>
      <c r="D97" s="286"/>
      <c r="E97" s="286"/>
      <c r="F97" s="309" t="s">
        <v>1182</v>
      </c>
      <c r="G97" s="310"/>
      <c r="H97" s="286" t="s">
        <v>1220</v>
      </c>
      <c r="I97" s="286" t="s">
        <v>1217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1221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1176</v>
      </c>
      <c r="D103" s="301"/>
      <c r="E103" s="301"/>
      <c r="F103" s="301" t="s">
        <v>1177</v>
      </c>
      <c r="G103" s="302"/>
      <c r="H103" s="301" t="s">
        <v>54</v>
      </c>
      <c r="I103" s="301" t="s">
        <v>57</v>
      </c>
      <c r="J103" s="301" t="s">
        <v>1178</v>
      </c>
      <c r="K103" s="300"/>
    </row>
    <row r="104" s="1" customFormat="1" ht="17.25" customHeight="1">
      <c r="B104" s="298"/>
      <c r="C104" s="303" t="s">
        <v>1179</v>
      </c>
      <c r="D104" s="303"/>
      <c r="E104" s="303"/>
      <c r="F104" s="304" t="s">
        <v>1180</v>
      </c>
      <c r="G104" s="305"/>
      <c r="H104" s="303"/>
      <c r="I104" s="303"/>
      <c r="J104" s="303" t="s">
        <v>1181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53</v>
      </c>
      <c r="D106" s="308"/>
      <c r="E106" s="308"/>
      <c r="F106" s="309" t="s">
        <v>1182</v>
      </c>
      <c r="G106" s="286"/>
      <c r="H106" s="286" t="s">
        <v>1222</v>
      </c>
      <c r="I106" s="286" t="s">
        <v>1184</v>
      </c>
      <c r="J106" s="286">
        <v>20</v>
      </c>
      <c r="K106" s="300"/>
    </row>
    <row r="107" s="1" customFormat="1" ht="15" customHeight="1">
      <c r="B107" s="298"/>
      <c r="C107" s="286" t="s">
        <v>1185</v>
      </c>
      <c r="D107" s="286"/>
      <c r="E107" s="286"/>
      <c r="F107" s="309" t="s">
        <v>1182</v>
      </c>
      <c r="G107" s="286"/>
      <c r="H107" s="286" t="s">
        <v>1222</v>
      </c>
      <c r="I107" s="286" t="s">
        <v>1184</v>
      </c>
      <c r="J107" s="286">
        <v>120</v>
      </c>
      <c r="K107" s="300"/>
    </row>
    <row r="108" s="1" customFormat="1" ht="15" customHeight="1">
      <c r="B108" s="311"/>
      <c r="C108" s="286" t="s">
        <v>1187</v>
      </c>
      <c r="D108" s="286"/>
      <c r="E108" s="286"/>
      <c r="F108" s="309" t="s">
        <v>1188</v>
      </c>
      <c r="G108" s="286"/>
      <c r="H108" s="286" t="s">
        <v>1222</v>
      </c>
      <c r="I108" s="286" t="s">
        <v>1184</v>
      </c>
      <c r="J108" s="286">
        <v>50</v>
      </c>
      <c r="K108" s="300"/>
    </row>
    <row r="109" s="1" customFormat="1" ht="15" customHeight="1">
      <c r="B109" s="311"/>
      <c r="C109" s="286" t="s">
        <v>1190</v>
      </c>
      <c r="D109" s="286"/>
      <c r="E109" s="286"/>
      <c r="F109" s="309" t="s">
        <v>1182</v>
      </c>
      <c r="G109" s="286"/>
      <c r="H109" s="286" t="s">
        <v>1222</v>
      </c>
      <c r="I109" s="286" t="s">
        <v>1192</v>
      </c>
      <c r="J109" s="286"/>
      <c r="K109" s="300"/>
    </row>
    <row r="110" s="1" customFormat="1" ht="15" customHeight="1">
      <c r="B110" s="311"/>
      <c r="C110" s="286" t="s">
        <v>1201</v>
      </c>
      <c r="D110" s="286"/>
      <c r="E110" s="286"/>
      <c r="F110" s="309" t="s">
        <v>1188</v>
      </c>
      <c r="G110" s="286"/>
      <c r="H110" s="286" t="s">
        <v>1222</v>
      </c>
      <c r="I110" s="286" t="s">
        <v>1184</v>
      </c>
      <c r="J110" s="286">
        <v>50</v>
      </c>
      <c r="K110" s="300"/>
    </row>
    <row r="111" s="1" customFormat="1" ht="15" customHeight="1">
      <c r="B111" s="311"/>
      <c r="C111" s="286" t="s">
        <v>1209</v>
      </c>
      <c r="D111" s="286"/>
      <c r="E111" s="286"/>
      <c r="F111" s="309" t="s">
        <v>1188</v>
      </c>
      <c r="G111" s="286"/>
      <c r="H111" s="286" t="s">
        <v>1222</v>
      </c>
      <c r="I111" s="286" t="s">
        <v>1184</v>
      </c>
      <c r="J111" s="286">
        <v>50</v>
      </c>
      <c r="K111" s="300"/>
    </row>
    <row r="112" s="1" customFormat="1" ht="15" customHeight="1">
      <c r="B112" s="311"/>
      <c r="C112" s="286" t="s">
        <v>1207</v>
      </c>
      <c r="D112" s="286"/>
      <c r="E112" s="286"/>
      <c r="F112" s="309" t="s">
        <v>1188</v>
      </c>
      <c r="G112" s="286"/>
      <c r="H112" s="286" t="s">
        <v>1222</v>
      </c>
      <c r="I112" s="286" t="s">
        <v>1184</v>
      </c>
      <c r="J112" s="286">
        <v>50</v>
      </c>
      <c r="K112" s="300"/>
    </row>
    <row r="113" s="1" customFormat="1" ht="15" customHeight="1">
      <c r="B113" s="311"/>
      <c r="C113" s="286" t="s">
        <v>53</v>
      </c>
      <c r="D113" s="286"/>
      <c r="E113" s="286"/>
      <c r="F113" s="309" t="s">
        <v>1182</v>
      </c>
      <c r="G113" s="286"/>
      <c r="H113" s="286" t="s">
        <v>1223</v>
      </c>
      <c r="I113" s="286" t="s">
        <v>1184</v>
      </c>
      <c r="J113" s="286">
        <v>20</v>
      </c>
      <c r="K113" s="300"/>
    </row>
    <row r="114" s="1" customFormat="1" ht="15" customHeight="1">
      <c r="B114" s="311"/>
      <c r="C114" s="286" t="s">
        <v>1224</v>
      </c>
      <c r="D114" s="286"/>
      <c r="E114" s="286"/>
      <c r="F114" s="309" t="s">
        <v>1182</v>
      </c>
      <c r="G114" s="286"/>
      <c r="H114" s="286" t="s">
        <v>1225</v>
      </c>
      <c r="I114" s="286" t="s">
        <v>1184</v>
      </c>
      <c r="J114" s="286">
        <v>120</v>
      </c>
      <c r="K114" s="300"/>
    </row>
    <row r="115" s="1" customFormat="1" ht="15" customHeight="1">
      <c r="B115" s="311"/>
      <c r="C115" s="286" t="s">
        <v>38</v>
      </c>
      <c r="D115" s="286"/>
      <c r="E115" s="286"/>
      <c r="F115" s="309" t="s">
        <v>1182</v>
      </c>
      <c r="G115" s="286"/>
      <c r="H115" s="286" t="s">
        <v>1226</v>
      </c>
      <c r="I115" s="286" t="s">
        <v>1217</v>
      </c>
      <c r="J115" s="286"/>
      <c r="K115" s="300"/>
    </row>
    <row r="116" s="1" customFormat="1" ht="15" customHeight="1">
      <c r="B116" s="311"/>
      <c r="C116" s="286" t="s">
        <v>48</v>
      </c>
      <c r="D116" s="286"/>
      <c r="E116" s="286"/>
      <c r="F116" s="309" t="s">
        <v>1182</v>
      </c>
      <c r="G116" s="286"/>
      <c r="H116" s="286" t="s">
        <v>1227</v>
      </c>
      <c r="I116" s="286" t="s">
        <v>1217</v>
      </c>
      <c r="J116" s="286"/>
      <c r="K116" s="300"/>
    </row>
    <row r="117" s="1" customFormat="1" ht="15" customHeight="1">
      <c r="B117" s="311"/>
      <c r="C117" s="286" t="s">
        <v>57</v>
      </c>
      <c r="D117" s="286"/>
      <c r="E117" s="286"/>
      <c r="F117" s="309" t="s">
        <v>1182</v>
      </c>
      <c r="G117" s="286"/>
      <c r="H117" s="286" t="s">
        <v>1228</v>
      </c>
      <c r="I117" s="286" t="s">
        <v>1229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1230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1176</v>
      </c>
      <c r="D123" s="301"/>
      <c r="E123" s="301"/>
      <c r="F123" s="301" t="s">
        <v>1177</v>
      </c>
      <c r="G123" s="302"/>
      <c r="H123" s="301" t="s">
        <v>54</v>
      </c>
      <c r="I123" s="301" t="s">
        <v>57</v>
      </c>
      <c r="J123" s="301" t="s">
        <v>1178</v>
      </c>
      <c r="K123" s="330"/>
    </row>
    <row r="124" s="1" customFormat="1" ht="17.25" customHeight="1">
      <c r="B124" s="329"/>
      <c r="C124" s="303" t="s">
        <v>1179</v>
      </c>
      <c r="D124" s="303"/>
      <c r="E124" s="303"/>
      <c r="F124" s="304" t="s">
        <v>1180</v>
      </c>
      <c r="G124" s="305"/>
      <c r="H124" s="303"/>
      <c r="I124" s="303"/>
      <c r="J124" s="303" t="s">
        <v>1181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1185</v>
      </c>
      <c r="D126" s="308"/>
      <c r="E126" s="308"/>
      <c r="F126" s="309" t="s">
        <v>1182</v>
      </c>
      <c r="G126" s="286"/>
      <c r="H126" s="286" t="s">
        <v>1222</v>
      </c>
      <c r="I126" s="286" t="s">
        <v>1184</v>
      </c>
      <c r="J126" s="286">
        <v>120</v>
      </c>
      <c r="K126" s="334"/>
    </row>
    <row r="127" s="1" customFormat="1" ht="15" customHeight="1">
      <c r="B127" s="331"/>
      <c r="C127" s="286" t="s">
        <v>1231</v>
      </c>
      <c r="D127" s="286"/>
      <c r="E127" s="286"/>
      <c r="F127" s="309" t="s">
        <v>1182</v>
      </c>
      <c r="G127" s="286"/>
      <c r="H127" s="286" t="s">
        <v>1232</v>
      </c>
      <c r="I127" s="286" t="s">
        <v>1184</v>
      </c>
      <c r="J127" s="286" t="s">
        <v>1233</v>
      </c>
      <c r="K127" s="334"/>
    </row>
    <row r="128" s="1" customFormat="1" ht="15" customHeight="1">
      <c r="B128" s="331"/>
      <c r="C128" s="286" t="s">
        <v>1130</v>
      </c>
      <c r="D128" s="286"/>
      <c r="E128" s="286"/>
      <c r="F128" s="309" t="s">
        <v>1182</v>
      </c>
      <c r="G128" s="286"/>
      <c r="H128" s="286" t="s">
        <v>1234</v>
      </c>
      <c r="I128" s="286" t="s">
        <v>1184</v>
      </c>
      <c r="J128" s="286" t="s">
        <v>1233</v>
      </c>
      <c r="K128" s="334"/>
    </row>
    <row r="129" s="1" customFormat="1" ht="15" customHeight="1">
      <c r="B129" s="331"/>
      <c r="C129" s="286" t="s">
        <v>1193</v>
      </c>
      <c r="D129" s="286"/>
      <c r="E129" s="286"/>
      <c r="F129" s="309" t="s">
        <v>1188</v>
      </c>
      <c r="G129" s="286"/>
      <c r="H129" s="286" t="s">
        <v>1194</v>
      </c>
      <c r="I129" s="286" t="s">
        <v>1184</v>
      </c>
      <c r="J129" s="286">
        <v>15</v>
      </c>
      <c r="K129" s="334"/>
    </row>
    <row r="130" s="1" customFormat="1" ht="15" customHeight="1">
      <c r="B130" s="331"/>
      <c r="C130" s="312" t="s">
        <v>1195</v>
      </c>
      <c r="D130" s="312"/>
      <c r="E130" s="312"/>
      <c r="F130" s="313" t="s">
        <v>1188</v>
      </c>
      <c r="G130" s="312"/>
      <c r="H130" s="312" t="s">
        <v>1196</v>
      </c>
      <c r="I130" s="312" t="s">
        <v>1184</v>
      </c>
      <c r="J130" s="312">
        <v>15</v>
      </c>
      <c r="K130" s="334"/>
    </row>
    <row r="131" s="1" customFormat="1" ht="15" customHeight="1">
      <c r="B131" s="331"/>
      <c r="C131" s="312" t="s">
        <v>1197</v>
      </c>
      <c r="D131" s="312"/>
      <c r="E131" s="312"/>
      <c r="F131" s="313" t="s">
        <v>1188</v>
      </c>
      <c r="G131" s="312"/>
      <c r="H131" s="312" t="s">
        <v>1198</v>
      </c>
      <c r="I131" s="312" t="s">
        <v>1184</v>
      </c>
      <c r="J131" s="312">
        <v>20</v>
      </c>
      <c r="K131" s="334"/>
    </row>
    <row r="132" s="1" customFormat="1" ht="15" customHeight="1">
      <c r="B132" s="331"/>
      <c r="C132" s="312" t="s">
        <v>1199</v>
      </c>
      <c r="D132" s="312"/>
      <c r="E132" s="312"/>
      <c r="F132" s="313" t="s">
        <v>1188</v>
      </c>
      <c r="G132" s="312"/>
      <c r="H132" s="312" t="s">
        <v>1200</v>
      </c>
      <c r="I132" s="312" t="s">
        <v>1184</v>
      </c>
      <c r="J132" s="312">
        <v>20</v>
      </c>
      <c r="K132" s="334"/>
    </row>
    <row r="133" s="1" customFormat="1" ht="15" customHeight="1">
      <c r="B133" s="331"/>
      <c r="C133" s="286" t="s">
        <v>1187</v>
      </c>
      <c r="D133" s="286"/>
      <c r="E133" s="286"/>
      <c r="F133" s="309" t="s">
        <v>1188</v>
      </c>
      <c r="G133" s="286"/>
      <c r="H133" s="286" t="s">
        <v>1222</v>
      </c>
      <c r="I133" s="286" t="s">
        <v>1184</v>
      </c>
      <c r="J133" s="286">
        <v>50</v>
      </c>
      <c r="K133" s="334"/>
    </row>
    <row r="134" s="1" customFormat="1" ht="15" customHeight="1">
      <c r="B134" s="331"/>
      <c r="C134" s="286" t="s">
        <v>1201</v>
      </c>
      <c r="D134" s="286"/>
      <c r="E134" s="286"/>
      <c r="F134" s="309" t="s">
        <v>1188</v>
      </c>
      <c r="G134" s="286"/>
      <c r="H134" s="286" t="s">
        <v>1222</v>
      </c>
      <c r="I134" s="286" t="s">
        <v>1184</v>
      </c>
      <c r="J134" s="286">
        <v>50</v>
      </c>
      <c r="K134" s="334"/>
    </row>
    <row r="135" s="1" customFormat="1" ht="15" customHeight="1">
      <c r="B135" s="331"/>
      <c r="C135" s="286" t="s">
        <v>1207</v>
      </c>
      <c r="D135" s="286"/>
      <c r="E135" s="286"/>
      <c r="F135" s="309" t="s">
        <v>1188</v>
      </c>
      <c r="G135" s="286"/>
      <c r="H135" s="286" t="s">
        <v>1222</v>
      </c>
      <c r="I135" s="286" t="s">
        <v>1184</v>
      </c>
      <c r="J135" s="286">
        <v>50</v>
      </c>
      <c r="K135" s="334"/>
    </row>
    <row r="136" s="1" customFormat="1" ht="15" customHeight="1">
      <c r="B136" s="331"/>
      <c r="C136" s="286" t="s">
        <v>1209</v>
      </c>
      <c r="D136" s="286"/>
      <c r="E136" s="286"/>
      <c r="F136" s="309" t="s">
        <v>1188</v>
      </c>
      <c r="G136" s="286"/>
      <c r="H136" s="286" t="s">
        <v>1222</v>
      </c>
      <c r="I136" s="286" t="s">
        <v>1184</v>
      </c>
      <c r="J136" s="286">
        <v>50</v>
      </c>
      <c r="K136" s="334"/>
    </row>
    <row r="137" s="1" customFormat="1" ht="15" customHeight="1">
      <c r="B137" s="331"/>
      <c r="C137" s="286" t="s">
        <v>1210</v>
      </c>
      <c r="D137" s="286"/>
      <c r="E137" s="286"/>
      <c r="F137" s="309" t="s">
        <v>1188</v>
      </c>
      <c r="G137" s="286"/>
      <c r="H137" s="286" t="s">
        <v>1235</v>
      </c>
      <c r="I137" s="286" t="s">
        <v>1184</v>
      </c>
      <c r="J137" s="286">
        <v>255</v>
      </c>
      <c r="K137" s="334"/>
    </row>
    <row r="138" s="1" customFormat="1" ht="15" customHeight="1">
      <c r="B138" s="331"/>
      <c r="C138" s="286" t="s">
        <v>1212</v>
      </c>
      <c r="D138" s="286"/>
      <c r="E138" s="286"/>
      <c r="F138" s="309" t="s">
        <v>1182</v>
      </c>
      <c r="G138" s="286"/>
      <c r="H138" s="286" t="s">
        <v>1236</v>
      </c>
      <c r="I138" s="286" t="s">
        <v>1214</v>
      </c>
      <c r="J138" s="286"/>
      <c r="K138" s="334"/>
    </row>
    <row r="139" s="1" customFormat="1" ht="15" customHeight="1">
      <c r="B139" s="331"/>
      <c r="C139" s="286" t="s">
        <v>1215</v>
      </c>
      <c r="D139" s="286"/>
      <c r="E139" s="286"/>
      <c r="F139" s="309" t="s">
        <v>1182</v>
      </c>
      <c r="G139" s="286"/>
      <c r="H139" s="286" t="s">
        <v>1237</v>
      </c>
      <c r="I139" s="286" t="s">
        <v>1217</v>
      </c>
      <c r="J139" s="286"/>
      <c r="K139" s="334"/>
    </row>
    <row r="140" s="1" customFormat="1" ht="15" customHeight="1">
      <c r="B140" s="331"/>
      <c r="C140" s="286" t="s">
        <v>1218</v>
      </c>
      <c r="D140" s="286"/>
      <c r="E140" s="286"/>
      <c r="F140" s="309" t="s">
        <v>1182</v>
      </c>
      <c r="G140" s="286"/>
      <c r="H140" s="286" t="s">
        <v>1218</v>
      </c>
      <c r="I140" s="286" t="s">
        <v>1217</v>
      </c>
      <c r="J140" s="286"/>
      <c r="K140" s="334"/>
    </row>
    <row r="141" s="1" customFormat="1" ht="15" customHeight="1">
      <c r="B141" s="331"/>
      <c r="C141" s="286" t="s">
        <v>38</v>
      </c>
      <c r="D141" s="286"/>
      <c r="E141" s="286"/>
      <c r="F141" s="309" t="s">
        <v>1182</v>
      </c>
      <c r="G141" s="286"/>
      <c r="H141" s="286" t="s">
        <v>1238</v>
      </c>
      <c r="I141" s="286" t="s">
        <v>1217</v>
      </c>
      <c r="J141" s="286"/>
      <c r="K141" s="334"/>
    </row>
    <row r="142" s="1" customFormat="1" ht="15" customHeight="1">
      <c r="B142" s="331"/>
      <c r="C142" s="286" t="s">
        <v>1239</v>
      </c>
      <c r="D142" s="286"/>
      <c r="E142" s="286"/>
      <c r="F142" s="309" t="s">
        <v>1182</v>
      </c>
      <c r="G142" s="286"/>
      <c r="H142" s="286" t="s">
        <v>1240</v>
      </c>
      <c r="I142" s="286" t="s">
        <v>1217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1241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1176</v>
      </c>
      <c r="D148" s="301"/>
      <c r="E148" s="301"/>
      <c r="F148" s="301" t="s">
        <v>1177</v>
      </c>
      <c r="G148" s="302"/>
      <c r="H148" s="301" t="s">
        <v>54</v>
      </c>
      <c r="I148" s="301" t="s">
        <v>57</v>
      </c>
      <c r="J148" s="301" t="s">
        <v>1178</v>
      </c>
      <c r="K148" s="300"/>
    </row>
    <row r="149" s="1" customFormat="1" ht="17.25" customHeight="1">
      <c r="B149" s="298"/>
      <c r="C149" s="303" t="s">
        <v>1179</v>
      </c>
      <c r="D149" s="303"/>
      <c r="E149" s="303"/>
      <c r="F149" s="304" t="s">
        <v>1180</v>
      </c>
      <c r="G149" s="305"/>
      <c r="H149" s="303"/>
      <c r="I149" s="303"/>
      <c r="J149" s="303" t="s">
        <v>1181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1185</v>
      </c>
      <c r="D151" s="286"/>
      <c r="E151" s="286"/>
      <c r="F151" s="339" t="s">
        <v>1182</v>
      </c>
      <c r="G151" s="286"/>
      <c r="H151" s="338" t="s">
        <v>1222</v>
      </c>
      <c r="I151" s="338" t="s">
        <v>1184</v>
      </c>
      <c r="J151" s="338">
        <v>120</v>
      </c>
      <c r="K151" s="334"/>
    </row>
    <row r="152" s="1" customFormat="1" ht="15" customHeight="1">
      <c r="B152" s="311"/>
      <c r="C152" s="338" t="s">
        <v>1231</v>
      </c>
      <c r="D152" s="286"/>
      <c r="E152" s="286"/>
      <c r="F152" s="339" t="s">
        <v>1182</v>
      </c>
      <c r="G152" s="286"/>
      <c r="H152" s="338" t="s">
        <v>1242</v>
      </c>
      <c r="I152" s="338" t="s">
        <v>1184</v>
      </c>
      <c r="J152" s="338" t="s">
        <v>1233</v>
      </c>
      <c r="K152" s="334"/>
    </row>
    <row r="153" s="1" customFormat="1" ht="15" customHeight="1">
      <c r="B153" s="311"/>
      <c r="C153" s="338" t="s">
        <v>1130</v>
      </c>
      <c r="D153" s="286"/>
      <c r="E153" s="286"/>
      <c r="F153" s="339" t="s">
        <v>1182</v>
      </c>
      <c r="G153" s="286"/>
      <c r="H153" s="338" t="s">
        <v>1243</v>
      </c>
      <c r="I153" s="338" t="s">
        <v>1184</v>
      </c>
      <c r="J153" s="338" t="s">
        <v>1233</v>
      </c>
      <c r="K153" s="334"/>
    </row>
    <row r="154" s="1" customFormat="1" ht="15" customHeight="1">
      <c r="B154" s="311"/>
      <c r="C154" s="338" t="s">
        <v>1187</v>
      </c>
      <c r="D154" s="286"/>
      <c r="E154" s="286"/>
      <c r="F154" s="339" t="s">
        <v>1188</v>
      </c>
      <c r="G154" s="286"/>
      <c r="H154" s="338" t="s">
        <v>1222</v>
      </c>
      <c r="I154" s="338" t="s">
        <v>1184</v>
      </c>
      <c r="J154" s="338">
        <v>50</v>
      </c>
      <c r="K154" s="334"/>
    </row>
    <row r="155" s="1" customFormat="1" ht="15" customHeight="1">
      <c r="B155" s="311"/>
      <c r="C155" s="338" t="s">
        <v>1190</v>
      </c>
      <c r="D155" s="286"/>
      <c r="E155" s="286"/>
      <c r="F155" s="339" t="s">
        <v>1182</v>
      </c>
      <c r="G155" s="286"/>
      <c r="H155" s="338" t="s">
        <v>1222</v>
      </c>
      <c r="I155" s="338" t="s">
        <v>1192</v>
      </c>
      <c r="J155" s="338"/>
      <c r="K155" s="334"/>
    </row>
    <row r="156" s="1" customFormat="1" ht="15" customHeight="1">
      <c r="B156" s="311"/>
      <c r="C156" s="338" t="s">
        <v>1201</v>
      </c>
      <c r="D156" s="286"/>
      <c r="E156" s="286"/>
      <c r="F156" s="339" t="s">
        <v>1188</v>
      </c>
      <c r="G156" s="286"/>
      <c r="H156" s="338" t="s">
        <v>1222</v>
      </c>
      <c r="I156" s="338" t="s">
        <v>1184</v>
      </c>
      <c r="J156" s="338">
        <v>50</v>
      </c>
      <c r="K156" s="334"/>
    </row>
    <row r="157" s="1" customFormat="1" ht="15" customHeight="1">
      <c r="B157" s="311"/>
      <c r="C157" s="338" t="s">
        <v>1209</v>
      </c>
      <c r="D157" s="286"/>
      <c r="E157" s="286"/>
      <c r="F157" s="339" t="s">
        <v>1188</v>
      </c>
      <c r="G157" s="286"/>
      <c r="H157" s="338" t="s">
        <v>1222</v>
      </c>
      <c r="I157" s="338" t="s">
        <v>1184</v>
      </c>
      <c r="J157" s="338">
        <v>50</v>
      </c>
      <c r="K157" s="334"/>
    </row>
    <row r="158" s="1" customFormat="1" ht="15" customHeight="1">
      <c r="B158" s="311"/>
      <c r="C158" s="338" t="s">
        <v>1207</v>
      </c>
      <c r="D158" s="286"/>
      <c r="E158" s="286"/>
      <c r="F158" s="339" t="s">
        <v>1188</v>
      </c>
      <c r="G158" s="286"/>
      <c r="H158" s="338" t="s">
        <v>1222</v>
      </c>
      <c r="I158" s="338" t="s">
        <v>1184</v>
      </c>
      <c r="J158" s="338">
        <v>50</v>
      </c>
      <c r="K158" s="334"/>
    </row>
    <row r="159" s="1" customFormat="1" ht="15" customHeight="1">
      <c r="B159" s="311"/>
      <c r="C159" s="338" t="s">
        <v>93</v>
      </c>
      <c r="D159" s="286"/>
      <c r="E159" s="286"/>
      <c r="F159" s="339" t="s">
        <v>1182</v>
      </c>
      <c r="G159" s="286"/>
      <c r="H159" s="338" t="s">
        <v>1244</v>
      </c>
      <c r="I159" s="338" t="s">
        <v>1184</v>
      </c>
      <c r="J159" s="338" t="s">
        <v>1245</v>
      </c>
      <c r="K159" s="334"/>
    </row>
    <row r="160" s="1" customFormat="1" ht="15" customHeight="1">
      <c r="B160" s="311"/>
      <c r="C160" s="338" t="s">
        <v>1246</v>
      </c>
      <c r="D160" s="286"/>
      <c r="E160" s="286"/>
      <c r="F160" s="339" t="s">
        <v>1182</v>
      </c>
      <c r="G160" s="286"/>
      <c r="H160" s="338" t="s">
        <v>1247</v>
      </c>
      <c r="I160" s="338" t="s">
        <v>1217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1248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1176</v>
      </c>
      <c r="D166" s="301"/>
      <c r="E166" s="301"/>
      <c r="F166" s="301" t="s">
        <v>1177</v>
      </c>
      <c r="G166" s="343"/>
      <c r="H166" s="344" t="s">
        <v>54</v>
      </c>
      <c r="I166" s="344" t="s">
        <v>57</v>
      </c>
      <c r="J166" s="301" t="s">
        <v>1178</v>
      </c>
      <c r="K166" s="278"/>
    </row>
    <row r="167" s="1" customFormat="1" ht="17.25" customHeight="1">
      <c r="B167" s="279"/>
      <c r="C167" s="303" t="s">
        <v>1179</v>
      </c>
      <c r="D167" s="303"/>
      <c r="E167" s="303"/>
      <c r="F167" s="304" t="s">
        <v>1180</v>
      </c>
      <c r="G167" s="345"/>
      <c r="H167" s="346"/>
      <c r="I167" s="346"/>
      <c r="J167" s="303" t="s">
        <v>1181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1185</v>
      </c>
      <c r="D169" s="286"/>
      <c r="E169" s="286"/>
      <c r="F169" s="309" t="s">
        <v>1182</v>
      </c>
      <c r="G169" s="286"/>
      <c r="H169" s="286" t="s">
        <v>1222</v>
      </c>
      <c r="I169" s="286" t="s">
        <v>1184</v>
      </c>
      <c r="J169" s="286">
        <v>120</v>
      </c>
      <c r="K169" s="334"/>
    </row>
    <row r="170" s="1" customFormat="1" ht="15" customHeight="1">
      <c r="B170" s="311"/>
      <c r="C170" s="286" t="s">
        <v>1231</v>
      </c>
      <c r="D170" s="286"/>
      <c r="E170" s="286"/>
      <c r="F170" s="309" t="s">
        <v>1182</v>
      </c>
      <c r="G170" s="286"/>
      <c r="H170" s="286" t="s">
        <v>1232</v>
      </c>
      <c r="I170" s="286" t="s">
        <v>1184</v>
      </c>
      <c r="J170" s="286" t="s">
        <v>1233</v>
      </c>
      <c r="K170" s="334"/>
    </row>
    <row r="171" s="1" customFormat="1" ht="15" customHeight="1">
      <c r="B171" s="311"/>
      <c r="C171" s="286" t="s">
        <v>1130</v>
      </c>
      <c r="D171" s="286"/>
      <c r="E171" s="286"/>
      <c r="F171" s="309" t="s">
        <v>1182</v>
      </c>
      <c r="G171" s="286"/>
      <c r="H171" s="286" t="s">
        <v>1249</v>
      </c>
      <c r="I171" s="286" t="s">
        <v>1184</v>
      </c>
      <c r="J171" s="286" t="s">
        <v>1233</v>
      </c>
      <c r="K171" s="334"/>
    </row>
    <row r="172" s="1" customFormat="1" ht="15" customHeight="1">
      <c r="B172" s="311"/>
      <c r="C172" s="286" t="s">
        <v>1187</v>
      </c>
      <c r="D172" s="286"/>
      <c r="E172" s="286"/>
      <c r="F172" s="309" t="s">
        <v>1188</v>
      </c>
      <c r="G172" s="286"/>
      <c r="H172" s="286" t="s">
        <v>1249</v>
      </c>
      <c r="I172" s="286" t="s">
        <v>1184</v>
      </c>
      <c r="J172" s="286">
        <v>50</v>
      </c>
      <c r="K172" s="334"/>
    </row>
    <row r="173" s="1" customFormat="1" ht="15" customHeight="1">
      <c r="B173" s="311"/>
      <c r="C173" s="286" t="s">
        <v>1190</v>
      </c>
      <c r="D173" s="286"/>
      <c r="E173" s="286"/>
      <c r="F173" s="309" t="s">
        <v>1182</v>
      </c>
      <c r="G173" s="286"/>
      <c r="H173" s="286" t="s">
        <v>1249</v>
      </c>
      <c r="I173" s="286" t="s">
        <v>1192</v>
      </c>
      <c r="J173" s="286"/>
      <c r="K173" s="334"/>
    </row>
    <row r="174" s="1" customFormat="1" ht="15" customHeight="1">
      <c r="B174" s="311"/>
      <c r="C174" s="286" t="s">
        <v>1201</v>
      </c>
      <c r="D174" s="286"/>
      <c r="E174" s="286"/>
      <c r="F174" s="309" t="s">
        <v>1188</v>
      </c>
      <c r="G174" s="286"/>
      <c r="H174" s="286" t="s">
        <v>1249</v>
      </c>
      <c r="I174" s="286" t="s">
        <v>1184</v>
      </c>
      <c r="J174" s="286">
        <v>50</v>
      </c>
      <c r="K174" s="334"/>
    </row>
    <row r="175" s="1" customFormat="1" ht="15" customHeight="1">
      <c r="B175" s="311"/>
      <c r="C175" s="286" t="s">
        <v>1209</v>
      </c>
      <c r="D175" s="286"/>
      <c r="E175" s="286"/>
      <c r="F175" s="309" t="s">
        <v>1188</v>
      </c>
      <c r="G175" s="286"/>
      <c r="H175" s="286" t="s">
        <v>1249</v>
      </c>
      <c r="I175" s="286" t="s">
        <v>1184</v>
      </c>
      <c r="J175" s="286">
        <v>50</v>
      </c>
      <c r="K175" s="334"/>
    </row>
    <row r="176" s="1" customFormat="1" ht="15" customHeight="1">
      <c r="B176" s="311"/>
      <c r="C176" s="286" t="s">
        <v>1207</v>
      </c>
      <c r="D176" s="286"/>
      <c r="E176" s="286"/>
      <c r="F176" s="309" t="s">
        <v>1188</v>
      </c>
      <c r="G176" s="286"/>
      <c r="H176" s="286" t="s">
        <v>1249</v>
      </c>
      <c r="I176" s="286" t="s">
        <v>1184</v>
      </c>
      <c r="J176" s="286">
        <v>50</v>
      </c>
      <c r="K176" s="334"/>
    </row>
    <row r="177" s="1" customFormat="1" ht="15" customHeight="1">
      <c r="B177" s="311"/>
      <c r="C177" s="286" t="s">
        <v>114</v>
      </c>
      <c r="D177" s="286"/>
      <c r="E177" s="286"/>
      <c r="F177" s="309" t="s">
        <v>1182</v>
      </c>
      <c r="G177" s="286"/>
      <c r="H177" s="286" t="s">
        <v>1250</v>
      </c>
      <c r="I177" s="286" t="s">
        <v>1251</v>
      </c>
      <c r="J177" s="286"/>
      <c r="K177" s="334"/>
    </row>
    <row r="178" s="1" customFormat="1" ht="15" customHeight="1">
      <c r="B178" s="311"/>
      <c r="C178" s="286" t="s">
        <v>57</v>
      </c>
      <c r="D178" s="286"/>
      <c r="E178" s="286"/>
      <c r="F178" s="309" t="s">
        <v>1182</v>
      </c>
      <c r="G178" s="286"/>
      <c r="H178" s="286" t="s">
        <v>1252</v>
      </c>
      <c r="I178" s="286" t="s">
        <v>1253</v>
      </c>
      <c r="J178" s="286">
        <v>1</v>
      </c>
      <c r="K178" s="334"/>
    </row>
    <row r="179" s="1" customFormat="1" ht="15" customHeight="1">
      <c r="B179" s="311"/>
      <c r="C179" s="286" t="s">
        <v>53</v>
      </c>
      <c r="D179" s="286"/>
      <c r="E179" s="286"/>
      <c r="F179" s="309" t="s">
        <v>1182</v>
      </c>
      <c r="G179" s="286"/>
      <c r="H179" s="286" t="s">
        <v>1254</v>
      </c>
      <c r="I179" s="286" t="s">
        <v>1184</v>
      </c>
      <c r="J179" s="286">
        <v>20</v>
      </c>
      <c r="K179" s="334"/>
    </row>
    <row r="180" s="1" customFormat="1" ht="15" customHeight="1">
      <c r="B180" s="311"/>
      <c r="C180" s="286" t="s">
        <v>54</v>
      </c>
      <c r="D180" s="286"/>
      <c r="E180" s="286"/>
      <c r="F180" s="309" t="s">
        <v>1182</v>
      </c>
      <c r="G180" s="286"/>
      <c r="H180" s="286" t="s">
        <v>1255</v>
      </c>
      <c r="I180" s="286" t="s">
        <v>1184</v>
      </c>
      <c r="J180" s="286">
        <v>255</v>
      </c>
      <c r="K180" s="334"/>
    </row>
    <row r="181" s="1" customFormat="1" ht="15" customHeight="1">
      <c r="B181" s="311"/>
      <c r="C181" s="286" t="s">
        <v>115</v>
      </c>
      <c r="D181" s="286"/>
      <c r="E181" s="286"/>
      <c r="F181" s="309" t="s">
        <v>1182</v>
      </c>
      <c r="G181" s="286"/>
      <c r="H181" s="286" t="s">
        <v>1146</v>
      </c>
      <c r="I181" s="286" t="s">
        <v>1184</v>
      </c>
      <c r="J181" s="286">
        <v>10</v>
      </c>
      <c r="K181" s="334"/>
    </row>
    <row r="182" s="1" customFormat="1" ht="15" customHeight="1">
      <c r="B182" s="311"/>
      <c r="C182" s="286" t="s">
        <v>116</v>
      </c>
      <c r="D182" s="286"/>
      <c r="E182" s="286"/>
      <c r="F182" s="309" t="s">
        <v>1182</v>
      </c>
      <c r="G182" s="286"/>
      <c r="H182" s="286" t="s">
        <v>1256</v>
      </c>
      <c r="I182" s="286" t="s">
        <v>1217</v>
      </c>
      <c r="J182" s="286"/>
      <c r="K182" s="334"/>
    </row>
    <row r="183" s="1" customFormat="1" ht="15" customHeight="1">
      <c r="B183" s="311"/>
      <c r="C183" s="286" t="s">
        <v>1257</v>
      </c>
      <c r="D183" s="286"/>
      <c r="E183" s="286"/>
      <c r="F183" s="309" t="s">
        <v>1182</v>
      </c>
      <c r="G183" s="286"/>
      <c r="H183" s="286" t="s">
        <v>1258</v>
      </c>
      <c r="I183" s="286" t="s">
        <v>1217</v>
      </c>
      <c r="J183" s="286"/>
      <c r="K183" s="334"/>
    </row>
    <row r="184" s="1" customFormat="1" ht="15" customHeight="1">
      <c r="B184" s="311"/>
      <c r="C184" s="286" t="s">
        <v>1246</v>
      </c>
      <c r="D184" s="286"/>
      <c r="E184" s="286"/>
      <c r="F184" s="309" t="s">
        <v>1182</v>
      </c>
      <c r="G184" s="286"/>
      <c r="H184" s="286" t="s">
        <v>1259</v>
      </c>
      <c r="I184" s="286" t="s">
        <v>1217</v>
      </c>
      <c r="J184" s="286"/>
      <c r="K184" s="334"/>
    </row>
    <row r="185" s="1" customFormat="1" ht="15" customHeight="1">
      <c r="B185" s="311"/>
      <c r="C185" s="286" t="s">
        <v>118</v>
      </c>
      <c r="D185" s="286"/>
      <c r="E185" s="286"/>
      <c r="F185" s="309" t="s">
        <v>1188</v>
      </c>
      <c r="G185" s="286"/>
      <c r="H185" s="286" t="s">
        <v>1260</v>
      </c>
      <c r="I185" s="286" t="s">
        <v>1184</v>
      </c>
      <c r="J185" s="286">
        <v>50</v>
      </c>
      <c r="K185" s="334"/>
    </row>
    <row r="186" s="1" customFormat="1" ht="15" customHeight="1">
      <c r="B186" s="311"/>
      <c r="C186" s="286" t="s">
        <v>1261</v>
      </c>
      <c r="D186" s="286"/>
      <c r="E186" s="286"/>
      <c r="F186" s="309" t="s">
        <v>1188</v>
      </c>
      <c r="G186" s="286"/>
      <c r="H186" s="286" t="s">
        <v>1262</v>
      </c>
      <c r="I186" s="286" t="s">
        <v>1263</v>
      </c>
      <c r="J186" s="286"/>
      <c r="K186" s="334"/>
    </row>
    <row r="187" s="1" customFormat="1" ht="15" customHeight="1">
      <c r="B187" s="311"/>
      <c r="C187" s="286" t="s">
        <v>1264</v>
      </c>
      <c r="D187" s="286"/>
      <c r="E187" s="286"/>
      <c r="F187" s="309" t="s">
        <v>1188</v>
      </c>
      <c r="G187" s="286"/>
      <c r="H187" s="286" t="s">
        <v>1265</v>
      </c>
      <c r="I187" s="286" t="s">
        <v>1263</v>
      </c>
      <c r="J187" s="286"/>
      <c r="K187" s="334"/>
    </row>
    <row r="188" s="1" customFormat="1" ht="15" customHeight="1">
      <c r="B188" s="311"/>
      <c r="C188" s="286" t="s">
        <v>1266</v>
      </c>
      <c r="D188" s="286"/>
      <c r="E188" s="286"/>
      <c r="F188" s="309" t="s">
        <v>1188</v>
      </c>
      <c r="G188" s="286"/>
      <c r="H188" s="286" t="s">
        <v>1267</v>
      </c>
      <c r="I188" s="286" t="s">
        <v>1263</v>
      </c>
      <c r="J188" s="286"/>
      <c r="K188" s="334"/>
    </row>
    <row r="189" s="1" customFormat="1" ht="15" customHeight="1">
      <c r="B189" s="311"/>
      <c r="C189" s="347" t="s">
        <v>1268</v>
      </c>
      <c r="D189" s="286"/>
      <c r="E189" s="286"/>
      <c r="F189" s="309" t="s">
        <v>1188</v>
      </c>
      <c r="G189" s="286"/>
      <c r="H189" s="286" t="s">
        <v>1269</v>
      </c>
      <c r="I189" s="286" t="s">
        <v>1270</v>
      </c>
      <c r="J189" s="348" t="s">
        <v>1271</v>
      </c>
      <c r="K189" s="334"/>
    </row>
    <row r="190" s="17" customFormat="1" ht="15" customHeight="1">
      <c r="B190" s="349"/>
      <c r="C190" s="350" t="s">
        <v>1272</v>
      </c>
      <c r="D190" s="351"/>
      <c r="E190" s="351"/>
      <c r="F190" s="352" t="s">
        <v>1188</v>
      </c>
      <c r="G190" s="351"/>
      <c r="H190" s="351" t="s">
        <v>1273</v>
      </c>
      <c r="I190" s="351" t="s">
        <v>1270</v>
      </c>
      <c r="J190" s="353" t="s">
        <v>1271</v>
      </c>
      <c r="K190" s="354"/>
    </row>
    <row r="191" s="1" customFormat="1" ht="15" customHeight="1">
      <c r="B191" s="311"/>
      <c r="C191" s="347" t="s">
        <v>42</v>
      </c>
      <c r="D191" s="286"/>
      <c r="E191" s="286"/>
      <c r="F191" s="309" t="s">
        <v>1182</v>
      </c>
      <c r="G191" s="286"/>
      <c r="H191" s="283" t="s">
        <v>1274</v>
      </c>
      <c r="I191" s="286" t="s">
        <v>1275</v>
      </c>
      <c r="J191" s="286"/>
      <c r="K191" s="334"/>
    </row>
    <row r="192" s="1" customFormat="1" ht="15" customHeight="1">
      <c r="B192" s="311"/>
      <c r="C192" s="347" t="s">
        <v>1276</v>
      </c>
      <c r="D192" s="286"/>
      <c r="E192" s="286"/>
      <c r="F192" s="309" t="s">
        <v>1182</v>
      </c>
      <c r="G192" s="286"/>
      <c r="H192" s="286" t="s">
        <v>1277</v>
      </c>
      <c r="I192" s="286" t="s">
        <v>1217</v>
      </c>
      <c r="J192" s="286"/>
      <c r="K192" s="334"/>
    </row>
    <row r="193" s="1" customFormat="1" ht="15" customHeight="1">
      <c r="B193" s="311"/>
      <c r="C193" s="347" t="s">
        <v>1278</v>
      </c>
      <c r="D193" s="286"/>
      <c r="E193" s="286"/>
      <c r="F193" s="309" t="s">
        <v>1182</v>
      </c>
      <c r="G193" s="286"/>
      <c r="H193" s="286" t="s">
        <v>1279</v>
      </c>
      <c r="I193" s="286" t="s">
        <v>1217</v>
      </c>
      <c r="J193" s="286"/>
      <c r="K193" s="334"/>
    </row>
    <row r="194" s="1" customFormat="1" ht="15" customHeight="1">
      <c r="B194" s="311"/>
      <c r="C194" s="347" t="s">
        <v>1280</v>
      </c>
      <c r="D194" s="286"/>
      <c r="E194" s="286"/>
      <c r="F194" s="309" t="s">
        <v>1188</v>
      </c>
      <c r="G194" s="286"/>
      <c r="H194" s="286" t="s">
        <v>1281</v>
      </c>
      <c r="I194" s="286" t="s">
        <v>1217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1282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1283</v>
      </c>
      <c r="D201" s="356"/>
      <c r="E201" s="356"/>
      <c r="F201" s="356" t="s">
        <v>1284</v>
      </c>
      <c r="G201" s="357"/>
      <c r="H201" s="356" t="s">
        <v>1285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1275</v>
      </c>
      <c r="D203" s="286"/>
      <c r="E203" s="286"/>
      <c r="F203" s="309" t="s">
        <v>43</v>
      </c>
      <c r="G203" s="286"/>
      <c r="H203" s="286" t="s">
        <v>1286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44</v>
      </c>
      <c r="G204" s="286"/>
      <c r="H204" s="286" t="s">
        <v>1287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47</v>
      </c>
      <c r="G205" s="286"/>
      <c r="H205" s="286" t="s">
        <v>1288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45</v>
      </c>
      <c r="G206" s="286"/>
      <c r="H206" s="286" t="s">
        <v>1289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46</v>
      </c>
      <c r="G207" s="286"/>
      <c r="H207" s="286" t="s">
        <v>1290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1229</v>
      </c>
      <c r="D209" s="286"/>
      <c r="E209" s="286"/>
      <c r="F209" s="309" t="s">
        <v>79</v>
      </c>
      <c r="G209" s="286"/>
      <c r="H209" s="286" t="s">
        <v>1291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1124</v>
      </c>
      <c r="G210" s="286"/>
      <c r="H210" s="286" t="s">
        <v>1125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1122</v>
      </c>
      <c r="G211" s="286"/>
      <c r="H211" s="286" t="s">
        <v>1292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1126</v>
      </c>
      <c r="G212" s="347"/>
      <c r="H212" s="338" t="s">
        <v>1127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1128</v>
      </c>
      <c r="G213" s="347"/>
      <c r="H213" s="338" t="s">
        <v>1106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1253</v>
      </c>
      <c r="D215" s="286"/>
      <c r="E215" s="286"/>
      <c r="F215" s="309">
        <v>1</v>
      </c>
      <c r="G215" s="347"/>
      <c r="H215" s="338" t="s">
        <v>1293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1294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1295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1296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DESKTOP-R19VL48\Jára</dc:creator>
  <cp:lastModifiedBy>DESKTOP-R19VL48\Jára</cp:lastModifiedBy>
  <dcterms:created xsi:type="dcterms:W3CDTF">2024-06-27T11:43:48Z</dcterms:created>
  <dcterms:modified xsi:type="dcterms:W3CDTF">2024-06-27T11:43:55Z</dcterms:modified>
</cp:coreProperties>
</file>