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etr\Documents\Firma\Atelier\2024\PA-1017_Budyne_spychar_revize\Rozpocet_a_VV_Budyne_Basta\"/>
    </mc:Choice>
  </mc:AlternateContent>
  <bookViews>
    <workbookView xWindow="0" yWindow="0" windowWidth="28800" windowHeight="12300"/>
  </bookViews>
  <sheets>
    <sheet name="Rekapitulace stavby" sheetId="1" r:id="rId1"/>
    <sheet name="SO01 - Bašta" sheetId="2" r:id="rId2"/>
    <sheet name="VON - Vedlejší a ostatní ..." sheetId="3" r:id="rId3"/>
  </sheets>
  <definedNames>
    <definedName name="_xlnm._FilterDatabase" localSheetId="1" hidden="1">'SO01 - Bašta'!$C$132:$K$744</definedName>
    <definedName name="_xlnm._FilterDatabase" localSheetId="2" hidden="1">'VON - Vedlejší a ostatní ...'!$C$120:$K$143</definedName>
    <definedName name="_xlnm.Print_Titles" localSheetId="0">'Rekapitulace stavby'!$92:$92</definedName>
    <definedName name="_xlnm.Print_Titles" localSheetId="1">'SO01 - Bašta'!$132:$132</definedName>
    <definedName name="_xlnm.Print_Titles" localSheetId="2">'VON - Vedlejší a ostatní ...'!$120:$120</definedName>
    <definedName name="_xlnm.Print_Area" localSheetId="0">'Rekapitulace stavby'!$D$4:$AO$76,'Rekapitulace stavby'!$C$82:$AQ$97</definedName>
    <definedName name="_xlnm.Print_Area" localSheetId="1">'SO01 - Bašta'!$C$4:$J$76,'SO01 - Bašta'!$C$82:$J$114,'SO01 - Bašta'!$C$120:$K$744</definedName>
    <definedName name="_xlnm.Print_Area" localSheetId="2">'VON - Vedlejší a ostatní ...'!$C$4:$J$76,'VON - Vedlejší a ostatní ...'!$C$82:$J$102,'VON - Vedlejší a ostatní ...'!$C$108:$K$143</definedName>
  </definedNames>
  <calcPr calcId="152511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42" i="3"/>
  <c r="BH142" i="3"/>
  <c r="BG142" i="3"/>
  <c r="BF142" i="3"/>
  <c r="T142" i="3"/>
  <c r="T141" i="3"/>
  <c r="R142" i="3"/>
  <c r="R141" i="3"/>
  <c r="P142" i="3"/>
  <c r="P141" i="3" s="1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J118" i="3"/>
  <c r="J117" i="3"/>
  <c r="F117" i="3"/>
  <c r="F115" i="3"/>
  <c r="E113" i="3"/>
  <c r="J92" i="3"/>
  <c r="J91" i="3"/>
  <c r="F91" i="3"/>
  <c r="F89" i="3"/>
  <c r="E87" i="3"/>
  <c r="J18" i="3"/>
  <c r="E18" i="3"/>
  <c r="F118" i="3"/>
  <c r="J17" i="3"/>
  <c r="J12" i="3"/>
  <c r="J89" i="3" s="1"/>
  <c r="E7" i="3"/>
  <c r="E85" i="3"/>
  <c r="J718" i="2"/>
  <c r="J37" i="2"/>
  <c r="J36" i="2"/>
  <c r="AY95" i="1" s="1"/>
  <c r="J35" i="2"/>
  <c r="AX95" i="1" s="1"/>
  <c r="BI743" i="2"/>
  <c r="BH743" i="2"/>
  <c r="BG743" i="2"/>
  <c r="BF743" i="2"/>
  <c r="T743" i="2"/>
  <c r="R743" i="2"/>
  <c r="P743" i="2"/>
  <c r="BI740" i="2"/>
  <c r="BH740" i="2"/>
  <c r="BG740" i="2"/>
  <c r="BF740" i="2"/>
  <c r="T740" i="2"/>
  <c r="R740" i="2"/>
  <c r="P740" i="2"/>
  <c r="BI737" i="2"/>
  <c r="BH737" i="2"/>
  <c r="BG737" i="2"/>
  <c r="BF737" i="2"/>
  <c r="T737" i="2"/>
  <c r="R737" i="2"/>
  <c r="P737" i="2"/>
  <c r="BI732" i="2"/>
  <c r="BH732" i="2"/>
  <c r="BG732" i="2"/>
  <c r="BF732" i="2"/>
  <c r="T732" i="2"/>
  <c r="R732" i="2"/>
  <c r="P732" i="2"/>
  <c r="BI730" i="2"/>
  <c r="BH730" i="2"/>
  <c r="BG730" i="2"/>
  <c r="BF730" i="2"/>
  <c r="T730" i="2"/>
  <c r="R730" i="2"/>
  <c r="P730" i="2"/>
  <c r="BI728" i="2"/>
  <c r="BH728" i="2"/>
  <c r="BG728" i="2"/>
  <c r="BF728" i="2"/>
  <c r="T728" i="2"/>
  <c r="R728" i="2"/>
  <c r="P728" i="2"/>
  <c r="BI726" i="2"/>
  <c r="BH726" i="2"/>
  <c r="BG726" i="2"/>
  <c r="BF726" i="2"/>
  <c r="T726" i="2"/>
  <c r="R726" i="2"/>
  <c r="P726" i="2"/>
  <c r="BI720" i="2"/>
  <c r="BH720" i="2"/>
  <c r="BG720" i="2"/>
  <c r="BF720" i="2"/>
  <c r="T720" i="2"/>
  <c r="R720" i="2"/>
  <c r="P720" i="2"/>
  <c r="J112" i="2"/>
  <c r="BI716" i="2"/>
  <c r="BH716" i="2"/>
  <c r="BG716" i="2"/>
  <c r="BF716" i="2"/>
  <c r="T716" i="2"/>
  <c r="R716" i="2"/>
  <c r="P716" i="2"/>
  <c r="BI710" i="2"/>
  <c r="BH710" i="2"/>
  <c r="BG710" i="2"/>
  <c r="BF710" i="2"/>
  <c r="T710" i="2"/>
  <c r="R710" i="2"/>
  <c r="P710" i="2"/>
  <c r="BI704" i="2"/>
  <c r="BH704" i="2"/>
  <c r="BG704" i="2"/>
  <c r="BF704" i="2"/>
  <c r="T704" i="2"/>
  <c r="R704" i="2"/>
  <c r="P704" i="2"/>
  <c r="BI701" i="2"/>
  <c r="BH701" i="2"/>
  <c r="BG701" i="2"/>
  <c r="BF701" i="2"/>
  <c r="T701" i="2"/>
  <c r="R701" i="2"/>
  <c r="P701" i="2"/>
  <c r="BI695" i="2"/>
  <c r="BH695" i="2"/>
  <c r="BG695" i="2"/>
  <c r="BF695" i="2"/>
  <c r="T695" i="2"/>
  <c r="R695" i="2"/>
  <c r="P695" i="2"/>
  <c r="BI692" i="2"/>
  <c r="BH692" i="2"/>
  <c r="BG692" i="2"/>
  <c r="BF692" i="2"/>
  <c r="T692" i="2"/>
  <c r="R692" i="2"/>
  <c r="P692" i="2"/>
  <c r="BI689" i="2"/>
  <c r="BH689" i="2"/>
  <c r="BG689" i="2"/>
  <c r="BF689" i="2"/>
  <c r="T689" i="2"/>
  <c r="R689" i="2"/>
  <c r="P689" i="2"/>
  <c r="BI683" i="2"/>
  <c r="BH683" i="2"/>
  <c r="BG683" i="2"/>
  <c r="BF683" i="2"/>
  <c r="T683" i="2"/>
  <c r="R683" i="2"/>
  <c r="P683" i="2"/>
  <c r="BI680" i="2"/>
  <c r="BH680" i="2"/>
  <c r="BG680" i="2"/>
  <c r="BF680" i="2"/>
  <c r="T680" i="2"/>
  <c r="R680" i="2"/>
  <c r="P680" i="2"/>
  <c r="BI675" i="2"/>
  <c r="BH675" i="2"/>
  <c r="BG675" i="2"/>
  <c r="BF675" i="2"/>
  <c r="T675" i="2"/>
  <c r="R675" i="2"/>
  <c r="P675" i="2"/>
  <c r="BI671" i="2"/>
  <c r="BH671" i="2"/>
  <c r="BG671" i="2"/>
  <c r="BF671" i="2"/>
  <c r="T671" i="2"/>
  <c r="R671" i="2"/>
  <c r="P671" i="2"/>
  <c r="BI668" i="2"/>
  <c r="BH668" i="2"/>
  <c r="BG668" i="2"/>
  <c r="BF668" i="2"/>
  <c r="T668" i="2"/>
  <c r="R668" i="2"/>
  <c r="P668" i="2"/>
  <c r="BI660" i="2"/>
  <c r="BH660" i="2"/>
  <c r="BG660" i="2"/>
  <c r="BF660" i="2"/>
  <c r="T660" i="2"/>
  <c r="R660" i="2"/>
  <c r="P660" i="2"/>
  <c r="BI652" i="2"/>
  <c r="BH652" i="2"/>
  <c r="BG652" i="2"/>
  <c r="BF652" i="2"/>
  <c r="T652" i="2"/>
  <c r="R652" i="2"/>
  <c r="P652" i="2"/>
  <c r="BI650" i="2"/>
  <c r="BH650" i="2"/>
  <c r="BG650" i="2"/>
  <c r="BF650" i="2"/>
  <c r="T650" i="2"/>
  <c r="R650" i="2"/>
  <c r="P650" i="2"/>
  <c r="BI644" i="2"/>
  <c r="BH644" i="2"/>
  <c r="BG644" i="2"/>
  <c r="BF644" i="2"/>
  <c r="T644" i="2"/>
  <c r="R644" i="2"/>
  <c r="P644" i="2"/>
  <c r="BI642" i="2"/>
  <c r="BH642" i="2"/>
  <c r="BG642" i="2"/>
  <c r="BF642" i="2"/>
  <c r="T642" i="2"/>
  <c r="R642" i="2"/>
  <c r="P642" i="2"/>
  <c r="BI635" i="2"/>
  <c r="BH635" i="2"/>
  <c r="BG635" i="2"/>
  <c r="BF635" i="2"/>
  <c r="T635" i="2"/>
  <c r="R635" i="2"/>
  <c r="P635" i="2"/>
  <c r="BI632" i="2"/>
  <c r="BH632" i="2"/>
  <c r="BG632" i="2"/>
  <c r="BF632" i="2"/>
  <c r="T632" i="2"/>
  <c r="R632" i="2"/>
  <c r="P632" i="2"/>
  <c r="BI630" i="2"/>
  <c r="BH630" i="2"/>
  <c r="BG630" i="2"/>
  <c r="BF630" i="2"/>
  <c r="T630" i="2"/>
  <c r="R630" i="2"/>
  <c r="P630" i="2"/>
  <c r="BI624" i="2"/>
  <c r="BH624" i="2"/>
  <c r="BG624" i="2"/>
  <c r="BF624" i="2"/>
  <c r="T624" i="2"/>
  <c r="R624" i="2"/>
  <c r="P624" i="2"/>
  <c r="BI622" i="2"/>
  <c r="BH622" i="2"/>
  <c r="BG622" i="2"/>
  <c r="BF622" i="2"/>
  <c r="T622" i="2"/>
  <c r="R622" i="2"/>
  <c r="P622" i="2"/>
  <c r="BI614" i="2"/>
  <c r="BH614" i="2"/>
  <c r="BG614" i="2"/>
  <c r="BF614" i="2"/>
  <c r="T614" i="2"/>
  <c r="R614" i="2"/>
  <c r="P614" i="2"/>
  <c r="BI610" i="2"/>
  <c r="BH610" i="2"/>
  <c r="BG610" i="2"/>
  <c r="BF610" i="2"/>
  <c r="T610" i="2"/>
  <c r="T609" i="2" s="1"/>
  <c r="R610" i="2"/>
  <c r="R609" i="2" s="1"/>
  <c r="P610" i="2"/>
  <c r="P609" i="2"/>
  <c r="BI604" i="2"/>
  <c r="BH604" i="2"/>
  <c r="BG604" i="2"/>
  <c r="BF604" i="2"/>
  <c r="T604" i="2"/>
  <c r="R604" i="2"/>
  <c r="P604" i="2"/>
  <c r="BI597" i="2"/>
  <c r="BH597" i="2"/>
  <c r="BG597" i="2"/>
  <c r="BF597" i="2"/>
  <c r="T597" i="2"/>
  <c r="R597" i="2"/>
  <c r="P597" i="2"/>
  <c r="BI592" i="2"/>
  <c r="BH592" i="2"/>
  <c r="BG592" i="2"/>
  <c r="BF592" i="2"/>
  <c r="T592" i="2"/>
  <c r="R592" i="2"/>
  <c r="P592" i="2"/>
  <c r="BI587" i="2"/>
  <c r="BH587" i="2"/>
  <c r="BG587" i="2"/>
  <c r="BF587" i="2"/>
  <c r="T587" i="2"/>
  <c r="R587" i="2"/>
  <c r="P587" i="2"/>
  <c r="BI583" i="2"/>
  <c r="BH583" i="2"/>
  <c r="BG583" i="2"/>
  <c r="BF583" i="2"/>
  <c r="T583" i="2"/>
  <c r="R583" i="2"/>
  <c r="P583" i="2"/>
  <c r="BI579" i="2"/>
  <c r="BH579" i="2"/>
  <c r="BG579" i="2"/>
  <c r="BF579" i="2"/>
  <c r="T579" i="2"/>
  <c r="R579" i="2"/>
  <c r="P579" i="2"/>
  <c r="BI577" i="2"/>
  <c r="BH577" i="2"/>
  <c r="BG577" i="2"/>
  <c r="BF577" i="2"/>
  <c r="T577" i="2"/>
  <c r="R577" i="2"/>
  <c r="P577" i="2"/>
  <c r="BI550" i="2"/>
  <c r="BH550" i="2"/>
  <c r="BG550" i="2"/>
  <c r="BF550" i="2"/>
  <c r="T550" i="2"/>
  <c r="R550" i="2"/>
  <c r="P550" i="2"/>
  <c r="BI535" i="2"/>
  <c r="BH535" i="2"/>
  <c r="BG535" i="2"/>
  <c r="BF535" i="2"/>
  <c r="T535" i="2"/>
  <c r="R535" i="2"/>
  <c r="P535" i="2"/>
  <c r="BI516" i="2"/>
  <c r="BH516" i="2"/>
  <c r="BG516" i="2"/>
  <c r="BF516" i="2"/>
  <c r="T516" i="2"/>
  <c r="R516" i="2"/>
  <c r="P516" i="2"/>
  <c r="BI507" i="2"/>
  <c r="BH507" i="2"/>
  <c r="BG507" i="2"/>
  <c r="BF507" i="2"/>
  <c r="T507" i="2"/>
  <c r="R507" i="2"/>
  <c r="P507" i="2"/>
  <c r="BI506" i="2"/>
  <c r="BH506" i="2"/>
  <c r="BG506" i="2"/>
  <c r="BF506" i="2"/>
  <c r="T506" i="2"/>
  <c r="R506" i="2"/>
  <c r="P506" i="2"/>
  <c r="BI501" i="2"/>
  <c r="BH501" i="2"/>
  <c r="BG501" i="2"/>
  <c r="BF501" i="2"/>
  <c r="T501" i="2"/>
  <c r="R501" i="2"/>
  <c r="P501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53" i="2"/>
  <c r="BH453" i="2"/>
  <c r="BG453" i="2"/>
  <c r="BF453" i="2"/>
  <c r="T453" i="2"/>
  <c r="R453" i="2"/>
  <c r="P453" i="2"/>
  <c r="BI443" i="2"/>
  <c r="BH443" i="2"/>
  <c r="BG443" i="2"/>
  <c r="BF443" i="2"/>
  <c r="T443" i="2"/>
  <c r="R443" i="2"/>
  <c r="P443" i="2"/>
  <c r="BI438" i="2"/>
  <c r="BH438" i="2"/>
  <c r="BG438" i="2"/>
  <c r="BF438" i="2"/>
  <c r="T438" i="2"/>
  <c r="R438" i="2"/>
  <c r="P438" i="2"/>
  <c r="BI411" i="2"/>
  <c r="BH411" i="2"/>
  <c r="BG411" i="2"/>
  <c r="BF411" i="2"/>
  <c r="T411" i="2"/>
  <c r="R411" i="2"/>
  <c r="P411" i="2"/>
  <c r="BI405" i="2"/>
  <c r="BH405" i="2"/>
  <c r="BG405" i="2"/>
  <c r="BF405" i="2"/>
  <c r="T405" i="2"/>
  <c r="R405" i="2"/>
  <c r="P405" i="2"/>
  <c r="BI379" i="2"/>
  <c r="BH379" i="2"/>
  <c r="BG379" i="2"/>
  <c r="BF379" i="2"/>
  <c r="T379" i="2"/>
  <c r="R379" i="2"/>
  <c r="P379" i="2"/>
  <c r="BI369" i="2"/>
  <c r="BH369" i="2"/>
  <c r="BG369" i="2"/>
  <c r="BF369" i="2"/>
  <c r="T369" i="2"/>
  <c r="R369" i="2"/>
  <c r="P369" i="2"/>
  <c r="BI364" i="2"/>
  <c r="BH364" i="2"/>
  <c r="BG364" i="2"/>
  <c r="BF364" i="2"/>
  <c r="T364" i="2"/>
  <c r="R364" i="2"/>
  <c r="P364" i="2"/>
  <c r="BI359" i="2"/>
  <c r="BH359" i="2"/>
  <c r="BG359" i="2"/>
  <c r="BF359" i="2"/>
  <c r="T359" i="2"/>
  <c r="R359" i="2"/>
  <c r="P359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37" i="2"/>
  <c r="BH337" i="2"/>
  <c r="BG337" i="2"/>
  <c r="BF337" i="2"/>
  <c r="T337" i="2"/>
  <c r="R337" i="2"/>
  <c r="P337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4" i="2"/>
  <c r="BH324" i="2"/>
  <c r="BG324" i="2"/>
  <c r="BF324" i="2"/>
  <c r="T324" i="2"/>
  <c r="R324" i="2"/>
  <c r="P324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06" i="2"/>
  <c r="BH306" i="2"/>
  <c r="BG306" i="2"/>
  <c r="BF306" i="2"/>
  <c r="T306" i="2"/>
  <c r="R306" i="2"/>
  <c r="P306" i="2"/>
  <c r="BI298" i="2"/>
  <c r="BH298" i="2"/>
  <c r="BG298" i="2"/>
  <c r="BF298" i="2"/>
  <c r="T298" i="2"/>
  <c r="R298" i="2"/>
  <c r="P298" i="2"/>
  <c r="BI293" i="2"/>
  <c r="BH293" i="2"/>
  <c r="BG293" i="2"/>
  <c r="BF293" i="2"/>
  <c r="T293" i="2"/>
  <c r="R293" i="2"/>
  <c r="P293" i="2"/>
  <c r="BI288" i="2"/>
  <c r="BH288" i="2"/>
  <c r="BG288" i="2"/>
  <c r="BF288" i="2"/>
  <c r="T288" i="2"/>
  <c r="R288" i="2"/>
  <c r="P288" i="2"/>
  <c r="BI280" i="2"/>
  <c r="BH280" i="2"/>
  <c r="BG280" i="2"/>
  <c r="BF280" i="2"/>
  <c r="T280" i="2"/>
  <c r="R280" i="2"/>
  <c r="P280" i="2"/>
  <c r="BI266" i="2"/>
  <c r="BH266" i="2"/>
  <c r="BG266" i="2"/>
  <c r="BF266" i="2"/>
  <c r="T266" i="2"/>
  <c r="R266" i="2"/>
  <c r="P266" i="2"/>
  <c r="BI248" i="2"/>
  <c r="BH248" i="2"/>
  <c r="BG248" i="2"/>
  <c r="BF248" i="2"/>
  <c r="T248" i="2"/>
  <c r="R248" i="2"/>
  <c r="P248" i="2"/>
  <c r="BI240" i="2"/>
  <c r="BH240" i="2"/>
  <c r="BG240" i="2"/>
  <c r="BF240" i="2"/>
  <c r="T240" i="2"/>
  <c r="R240" i="2"/>
  <c r="P240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7" i="2"/>
  <c r="BH217" i="2"/>
  <c r="BG217" i="2"/>
  <c r="BF217" i="2"/>
  <c r="T217" i="2"/>
  <c r="R217" i="2"/>
  <c r="P217" i="2"/>
  <c r="BI211" i="2"/>
  <c r="BH211" i="2"/>
  <c r="BG211" i="2"/>
  <c r="BF211" i="2"/>
  <c r="T211" i="2"/>
  <c r="R211" i="2"/>
  <c r="P211" i="2"/>
  <c r="BI206" i="2"/>
  <c r="BH206" i="2"/>
  <c r="BG206" i="2"/>
  <c r="BF206" i="2"/>
  <c r="T206" i="2"/>
  <c r="R206" i="2"/>
  <c r="P206" i="2"/>
  <c r="BI200" i="2"/>
  <c r="BH200" i="2"/>
  <c r="BG200" i="2"/>
  <c r="BF200" i="2"/>
  <c r="T200" i="2"/>
  <c r="R200" i="2"/>
  <c r="P200" i="2"/>
  <c r="BI191" i="2"/>
  <c r="BH191" i="2"/>
  <c r="BG191" i="2"/>
  <c r="BF191" i="2"/>
  <c r="T191" i="2"/>
  <c r="R191" i="2"/>
  <c r="P191" i="2"/>
  <c r="BI185" i="2"/>
  <c r="BH185" i="2"/>
  <c r="BG185" i="2"/>
  <c r="BF185" i="2"/>
  <c r="T185" i="2"/>
  <c r="R185" i="2"/>
  <c r="P185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68" i="2"/>
  <c r="BH168" i="2"/>
  <c r="BG168" i="2"/>
  <c r="BF168" i="2"/>
  <c r="T168" i="2"/>
  <c r="R168" i="2"/>
  <c r="P168" i="2"/>
  <c r="BI161" i="2"/>
  <c r="BH161" i="2"/>
  <c r="BG161" i="2"/>
  <c r="BF161" i="2"/>
  <c r="T161" i="2"/>
  <c r="R161" i="2"/>
  <c r="P161" i="2"/>
  <c r="BI156" i="2"/>
  <c r="BH156" i="2"/>
  <c r="BG156" i="2"/>
  <c r="BF156" i="2"/>
  <c r="T156" i="2"/>
  <c r="R156" i="2"/>
  <c r="P156" i="2"/>
  <c r="BI149" i="2"/>
  <c r="BH149" i="2"/>
  <c r="BG149" i="2"/>
  <c r="BF149" i="2"/>
  <c r="T149" i="2"/>
  <c r="R149" i="2"/>
  <c r="P149" i="2"/>
  <c r="BI142" i="2"/>
  <c r="BH142" i="2"/>
  <c r="BG142" i="2"/>
  <c r="BF142" i="2"/>
  <c r="T142" i="2"/>
  <c r="R142" i="2"/>
  <c r="P142" i="2"/>
  <c r="BI136" i="2"/>
  <c r="BH136" i="2"/>
  <c r="BG136" i="2"/>
  <c r="F35" i="2" s="1"/>
  <c r="BF136" i="2"/>
  <c r="T136" i="2"/>
  <c r="R136" i="2"/>
  <c r="P136" i="2"/>
  <c r="J130" i="2"/>
  <c r="J129" i="2"/>
  <c r="F129" i="2"/>
  <c r="F127" i="2"/>
  <c r="E125" i="2"/>
  <c r="J92" i="2"/>
  <c r="J91" i="2"/>
  <c r="F91" i="2"/>
  <c r="F89" i="2"/>
  <c r="E87" i="2"/>
  <c r="J18" i="2"/>
  <c r="E18" i="2"/>
  <c r="F130" i="2" s="1"/>
  <c r="J17" i="2"/>
  <c r="J12" i="2"/>
  <c r="J127" i="2"/>
  <c r="E7" i="2"/>
  <c r="E123" i="2" s="1"/>
  <c r="L90" i="1"/>
  <c r="AM90" i="1"/>
  <c r="AM89" i="1"/>
  <c r="L89" i="1"/>
  <c r="AM87" i="1"/>
  <c r="L87" i="1"/>
  <c r="L85" i="1"/>
  <c r="L84" i="1"/>
  <c r="BK324" i="2"/>
  <c r="BK293" i="2"/>
  <c r="J248" i="2"/>
  <c r="J217" i="2"/>
  <c r="BK191" i="2"/>
  <c r="J174" i="2"/>
  <c r="BK156" i="2"/>
  <c r="J136" i="2"/>
  <c r="J133" i="3"/>
  <c r="J140" i="3"/>
  <c r="BK124" i="3"/>
  <c r="BK720" i="2"/>
  <c r="J710" i="2"/>
  <c r="J704" i="2"/>
  <c r="J701" i="2"/>
  <c r="BK692" i="2"/>
  <c r="J689" i="2"/>
  <c r="BK675" i="2"/>
  <c r="BK671" i="2"/>
  <c r="J660" i="2"/>
  <c r="BK650" i="2"/>
  <c r="J644" i="2"/>
  <c r="BK635" i="2"/>
  <c r="BK632" i="2"/>
  <c r="J630" i="2"/>
  <c r="BK622" i="2"/>
  <c r="J614" i="2"/>
  <c r="BK604" i="2"/>
  <c r="J597" i="2"/>
  <c r="BK587" i="2"/>
  <c r="J583" i="2"/>
  <c r="J579" i="2"/>
  <c r="BK550" i="2"/>
  <c r="J535" i="2"/>
  <c r="BK507" i="2"/>
  <c r="J506" i="2"/>
  <c r="J501" i="2"/>
  <c r="BK497" i="2"/>
  <c r="J494" i="2"/>
  <c r="BK485" i="2"/>
  <c r="J483" i="2"/>
  <c r="BK443" i="2"/>
  <c r="J438" i="2"/>
  <c r="J411" i="2"/>
  <c r="BK379" i="2"/>
  <c r="BK369" i="2"/>
  <c r="J364" i="2"/>
  <c r="BK352" i="2"/>
  <c r="J349" i="2"/>
  <c r="J337" i="2"/>
  <c r="J314" i="2"/>
  <c r="BK266" i="2"/>
  <c r="J225" i="2"/>
  <c r="J200" i="2"/>
  <c r="J176" i="2"/>
  <c r="J161" i="2"/>
  <c r="BK136" i="2"/>
  <c r="BK130" i="3"/>
  <c r="J130" i="3"/>
  <c r="BK142" i="3"/>
  <c r="BK139" i="3"/>
  <c r="AS94" i="1"/>
  <c r="BK743" i="2"/>
  <c r="J743" i="2"/>
  <c r="BK740" i="2"/>
  <c r="J740" i="2"/>
  <c r="BK737" i="2"/>
  <c r="J737" i="2"/>
  <c r="BK732" i="2"/>
  <c r="J732" i="2"/>
  <c r="BK730" i="2"/>
  <c r="J730" i="2"/>
  <c r="BK728" i="2"/>
  <c r="J728" i="2"/>
  <c r="BK726" i="2"/>
  <c r="J726" i="2"/>
  <c r="J720" i="2"/>
  <c r="BK716" i="2"/>
  <c r="J716" i="2"/>
  <c r="BK704" i="2"/>
  <c r="BK701" i="2"/>
  <c r="J695" i="2"/>
  <c r="BK689" i="2"/>
  <c r="BK683" i="2"/>
  <c r="BK680" i="2"/>
  <c r="J675" i="2"/>
  <c r="BK668" i="2"/>
  <c r="BK660" i="2"/>
  <c r="BK652" i="2"/>
  <c r="J650" i="2"/>
  <c r="BK642" i="2"/>
  <c r="J635" i="2"/>
  <c r="BK630" i="2"/>
  <c r="J624" i="2"/>
  <c r="BK614" i="2"/>
  <c r="J610" i="2"/>
  <c r="BK597" i="2"/>
  <c r="J592" i="2"/>
  <c r="BK583" i="2"/>
  <c r="BK577" i="2"/>
  <c r="J550" i="2"/>
  <c r="BK516" i="2"/>
  <c r="J507" i="2"/>
  <c r="BK501" i="2"/>
  <c r="BK499" i="2"/>
  <c r="J497" i="2"/>
  <c r="BK488" i="2"/>
  <c r="J485" i="2"/>
  <c r="J453" i="2"/>
  <c r="BK438" i="2"/>
  <c r="BK411" i="2"/>
  <c r="J405" i="2"/>
  <c r="J369" i="2"/>
  <c r="BK359" i="2"/>
  <c r="BK349" i="2"/>
  <c r="J344" i="2"/>
  <c r="BK330" i="2"/>
  <c r="BK306" i="2"/>
  <c r="BK288" i="2"/>
  <c r="J266" i="2"/>
  <c r="BK222" i="2"/>
  <c r="J206" i="2"/>
  <c r="J168" i="2"/>
  <c r="BK133" i="3"/>
  <c r="J125" i="3"/>
  <c r="J137" i="3"/>
  <c r="J34" i="2"/>
  <c r="BK316" i="2"/>
  <c r="J293" i="2"/>
  <c r="BK240" i="2"/>
  <c r="BK206" i="2"/>
  <c r="BK174" i="2"/>
  <c r="BK142" i="2"/>
  <c r="BK135" i="3"/>
  <c r="J124" i="3"/>
  <c r="J131" i="3"/>
  <c r="F34" i="2"/>
  <c r="BK344" i="2"/>
  <c r="J330" i="2"/>
  <c r="J306" i="2"/>
  <c r="BK248" i="2"/>
  <c r="BK211" i="2"/>
  <c r="J185" i="2"/>
  <c r="J156" i="2"/>
  <c r="J139" i="3"/>
  <c r="BK125" i="3"/>
  <c r="BK128" i="3"/>
  <c r="J128" i="3"/>
  <c r="F37" i="2"/>
  <c r="J352" i="2"/>
  <c r="BK337" i="2"/>
  <c r="J316" i="2"/>
  <c r="J288" i="2"/>
  <c r="BK225" i="2"/>
  <c r="J211" i="2"/>
  <c r="BK185" i="2"/>
  <c r="BK161" i="2"/>
  <c r="J142" i="2"/>
  <c r="BK137" i="3"/>
  <c r="J142" i="3"/>
  <c r="BK126" i="3"/>
  <c r="J126" i="3"/>
  <c r="BK710" i="2"/>
  <c r="BK695" i="2"/>
  <c r="J692" i="2"/>
  <c r="J683" i="2"/>
  <c r="J680" i="2"/>
  <c r="J671" i="2"/>
  <c r="J668" i="2"/>
  <c r="J652" i="2"/>
  <c r="BK644" i="2"/>
  <c r="J642" i="2"/>
  <c r="J632" i="2"/>
  <c r="BK624" i="2"/>
  <c r="J622" i="2"/>
  <c r="BK610" i="2"/>
  <c r="J604" i="2"/>
  <c r="BK592" i="2"/>
  <c r="J587" i="2"/>
  <c r="BK579" i="2"/>
  <c r="J577" i="2"/>
  <c r="BK535" i="2"/>
  <c r="J516" i="2"/>
  <c r="BK506" i="2"/>
  <c r="J499" i="2"/>
  <c r="BK494" i="2"/>
  <c r="J488" i="2"/>
  <c r="BK483" i="2"/>
  <c r="BK453" i="2"/>
  <c r="J443" i="2"/>
  <c r="BK405" i="2"/>
  <c r="J379" i="2"/>
  <c r="BK364" i="2"/>
  <c r="J359" i="2"/>
  <c r="J350" i="2"/>
  <c r="BK346" i="2"/>
  <c r="J331" i="2"/>
  <c r="BK314" i="2"/>
  <c r="J298" i="2"/>
  <c r="J280" i="2"/>
  <c r="J222" i="2"/>
  <c r="J191" i="2"/>
  <c r="BK168" i="2"/>
  <c r="J149" i="2"/>
  <c r="BK140" i="3"/>
  <c r="J135" i="3"/>
  <c r="F36" i="2"/>
  <c r="BK350" i="2"/>
  <c r="J346" i="2"/>
  <c r="BK331" i="2"/>
  <c r="J324" i="2"/>
  <c r="BK298" i="2"/>
  <c r="BK280" i="2"/>
  <c r="J240" i="2"/>
  <c r="BK217" i="2"/>
  <c r="BK200" i="2"/>
  <c r="BK176" i="2"/>
  <c r="BK149" i="2"/>
  <c r="BK131" i="3"/>
  <c r="F37" i="3"/>
  <c r="P224" i="2" l="1"/>
  <c r="P505" i="2"/>
  <c r="P613" i="2"/>
  <c r="T719" i="2"/>
  <c r="BK224" i="2"/>
  <c r="J224" i="2"/>
  <c r="J101" i="2"/>
  <c r="BK505" i="2"/>
  <c r="J505" i="2" s="1"/>
  <c r="J103" i="2" s="1"/>
  <c r="BK613" i="2"/>
  <c r="J613" i="2"/>
  <c r="J107" i="2" s="1"/>
  <c r="BK719" i="2"/>
  <c r="J719" i="2"/>
  <c r="J113" i="2"/>
  <c r="T224" i="2"/>
  <c r="T505" i="2"/>
  <c r="T634" i="2"/>
  <c r="BK703" i="2"/>
  <c r="J703" i="2" s="1"/>
  <c r="J111" i="2" s="1"/>
  <c r="P132" i="3"/>
  <c r="R224" i="2"/>
  <c r="R505" i="2"/>
  <c r="R634" i="2"/>
  <c r="R719" i="2"/>
  <c r="BK132" i="3"/>
  <c r="J132" i="3" s="1"/>
  <c r="J100" i="3" s="1"/>
  <c r="R135" i="2"/>
  <c r="R205" i="2"/>
  <c r="P216" i="2"/>
  <c r="P336" i="2"/>
  <c r="BK576" i="2"/>
  <c r="J576" i="2"/>
  <c r="J104" i="2" s="1"/>
  <c r="BK634" i="2"/>
  <c r="J634" i="2"/>
  <c r="J108" i="2"/>
  <c r="T670" i="2"/>
  <c r="R682" i="2"/>
  <c r="P703" i="2"/>
  <c r="P123" i="3"/>
  <c r="R129" i="3"/>
  <c r="P135" i="2"/>
  <c r="P205" i="2"/>
  <c r="P134" i="2" s="1"/>
  <c r="R216" i="2"/>
  <c r="R336" i="2"/>
  <c r="P576" i="2"/>
  <c r="R613" i="2"/>
  <c r="BK670" i="2"/>
  <c r="J670" i="2"/>
  <c r="J109" i="2"/>
  <c r="BK682" i="2"/>
  <c r="J682" i="2" s="1"/>
  <c r="J110" i="2" s="1"/>
  <c r="P719" i="2"/>
  <c r="T123" i="3"/>
  <c r="T132" i="3"/>
  <c r="T135" i="2"/>
  <c r="T205" i="2"/>
  <c r="T216" i="2"/>
  <c r="T336" i="2"/>
  <c r="T576" i="2"/>
  <c r="T613" i="2"/>
  <c r="P670" i="2"/>
  <c r="T682" i="2"/>
  <c r="R703" i="2"/>
  <c r="R123" i="3"/>
  <c r="P129" i="3"/>
  <c r="R132" i="3"/>
  <c r="BK135" i="2"/>
  <c r="J135" i="2" s="1"/>
  <c r="J98" i="2" s="1"/>
  <c r="BK205" i="2"/>
  <c r="J205" i="2"/>
  <c r="J99" i="2"/>
  <c r="BK216" i="2"/>
  <c r="J216" i="2" s="1"/>
  <c r="J100" i="2" s="1"/>
  <c r="BK336" i="2"/>
  <c r="J336" i="2"/>
  <c r="J102" i="2" s="1"/>
  <c r="R576" i="2"/>
  <c r="P634" i="2"/>
  <c r="R670" i="2"/>
  <c r="P682" i="2"/>
  <c r="T703" i="2"/>
  <c r="BK123" i="3"/>
  <c r="J123" i="3"/>
  <c r="J98" i="3" s="1"/>
  <c r="BK129" i="3"/>
  <c r="J129" i="3"/>
  <c r="J99" i="3"/>
  <c r="T129" i="3"/>
  <c r="BK609" i="2"/>
  <c r="J609" i="2" s="1"/>
  <c r="J105" i="2" s="1"/>
  <c r="BK141" i="3"/>
  <c r="J141" i="3"/>
  <c r="J101" i="3"/>
  <c r="BE128" i="3"/>
  <c r="E111" i="3"/>
  <c r="J115" i="3"/>
  <c r="BE125" i="3"/>
  <c r="BE130" i="3"/>
  <c r="BE133" i="3"/>
  <c r="F92" i="3"/>
  <c r="BE124" i="3"/>
  <c r="BE126" i="3"/>
  <c r="BE131" i="3"/>
  <c r="BE137" i="3"/>
  <c r="BE140" i="3"/>
  <c r="BE135" i="3"/>
  <c r="BE139" i="3"/>
  <c r="BE142" i="3"/>
  <c r="BD96" i="1"/>
  <c r="E85" i="2"/>
  <c r="J89" i="2"/>
  <c r="F92" i="2"/>
  <c r="BE136" i="2"/>
  <c r="BE142" i="2"/>
  <c r="BE149" i="2"/>
  <c r="BE156" i="2"/>
  <c r="BE161" i="2"/>
  <c r="BE168" i="2"/>
  <c r="BE174" i="2"/>
  <c r="BE176" i="2"/>
  <c r="BE185" i="2"/>
  <c r="BE191" i="2"/>
  <c r="BE200" i="2"/>
  <c r="BE206" i="2"/>
  <c r="BE211" i="2"/>
  <c r="BE217" i="2"/>
  <c r="BE222" i="2"/>
  <c r="BE225" i="2"/>
  <c r="BE240" i="2"/>
  <c r="BE248" i="2"/>
  <c r="BE266" i="2"/>
  <c r="BE280" i="2"/>
  <c r="BE288" i="2"/>
  <c r="BE293" i="2"/>
  <c r="BE298" i="2"/>
  <c r="BE306" i="2"/>
  <c r="BE314" i="2"/>
  <c r="BE316" i="2"/>
  <c r="BE324" i="2"/>
  <c r="BE330" i="2"/>
  <c r="BE331" i="2"/>
  <c r="BE337" i="2"/>
  <c r="BE344" i="2"/>
  <c r="BE346" i="2"/>
  <c r="BE349" i="2"/>
  <c r="BE350" i="2"/>
  <c r="BE352" i="2"/>
  <c r="BE359" i="2"/>
  <c r="BE364" i="2"/>
  <c r="BE369" i="2"/>
  <c r="BE379" i="2"/>
  <c r="BE405" i="2"/>
  <c r="BE411" i="2"/>
  <c r="BE438" i="2"/>
  <c r="BE443" i="2"/>
  <c r="BE453" i="2"/>
  <c r="BE483" i="2"/>
  <c r="BE485" i="2"/>
  <c r="BE488" i="2"/>
  <c r="BE494" i="2"/>
  <c r="BE497" i="2"/>
  <c r="BE499" i="2"/>
  <c r="BE501" i="2"/>
  <c r="BE506" i="2"/>
  <c r="BE507" i="2"/>
  <c r="BE516" i="2"/>
  <c r="BE535" i="2"/>
  <c r="BE550" i="2"/>
  <c r="BE577" i="2"/>
  <c r="BE579" i="2"/>
  <c r="BE583" i="2"/>
  <c r="BE587" i="2"/>
  <c r="BE592" i="2"/>
  <c r="BE597" i="2"/>
  <c r="BE604" i="2"/>
  <c r="BE610" i="2"/>
  <c r="BE614" i="2"/>
  <c r="BE622" i="2"/>
  <c r="BE624" i="2"/>
  <c r="BE630" i="2"/>
  <c r="BE632" i="2"/>
  <c r="BE635" i="2"/>
  <c r="BE642" i="2"/>
  <c r="BE644" i="2"/>
  <c r="BE650" i="2"/>
  <c r="BE652" i="2"/>
  <c r="BE660" i="2"/>
  <c r="BE668" i="2"/>
  <c r="BE671" i="2"/>
  <c r="BE675" i="2"/>
  <c r="BE680" i="2"/>
  <c r="BE683" i="2"/>
  <c r="BE689" i="2"/>
  <c r="BE692" i="2"/>
  <c r="BE695" i="2"/>
  <c r="BE701" i="2"/>
  <c r="BE704" i="2"/>
  <c r="BE710" i="2"/>
  <c r="BE716" i="2"/>
  <c r="BE720" i="2"/>
  <c r="BE726" i="2"/>
  <c r="BE728" i="2"/>
  <c r="BE730" i="2"/>
  <c r="BE732" i="2"/>
  <c r="BE737" i="2"/>
  <c r="BE740" i="2"/>
  <c r="BE743" i="2"/>
  <c r="AW95" i="1"/>
  <c r="BA95" i="1"/>
  <c r="BB95" i="1"/>
  <c r="BC95" i="1"/>
  <c r="BD95" i="1"/>
  <c r="BD94" i="1" s="1"/>
  <c r="W33" i="1" s="1"/>
  <c r="F36" i="3"/>
  <c r="BC96" i="1"/>
  <c r="BC94" i="1" s="1"/>
  <c r="W32" i="1" s="1"/>
  <c r="F35" i="3"/>
  <c r="BB96" i="1" s="1"/>
  <c r="BB94" i="1" s="1"/>
  <c r="W31" i="1" s="1"/>
  <c r="F34" i="3"/>
  <c r="BA96" i="1"/>
  <c r="BA94" i="1" s="1"/>
  <c r="W30" i="1" s="1"/>
  <c r="J34" i="3"/>
  <c r="AW96" i="1" s="1"/>
  <c r="T134" i="2" l="1"/>
  <c r="T122" i="3"/>
  <c r="T121" i="3"/>
  <c r="R612" i="2"/>
  <c r="R122" i="3"/>
  <c r="R121" i="3"/>
  <c r="R134" i="2"/>
  <c r="R133" i="2"/>
  <c r="P612" i="2"/>
  <c r="P133" i="2"/>
  <c r="AU95" i="1"/>
  <c r="T612" i="2"/>
  <c r="P122" i="3"/>
  <c r="P121" i="3"/>
  <c r="AU96" i="1"/>
  <c r="BK134" i="2"/>
  <c r="J134" i="2" s="1"/>
  <c r="J97" i="2" s="1"/>
  <c r="BK612" i="2"/>
  <c r="J612" i="2"/>
  <c r="J106" i="2" s="1"/>
  <c r="BK122" i="3"/>
  <c r="BK121" i="3"/>
  <c r="J121" i="3"/>
  <c r="J96" i="3" s="1"/>
  <c r="J33" i="2"/>
  <c r="AV95" i="1" s="1"/>
  <c r="AT95" i="1" s="1"/>
  <c r="J33" i="3"/>
  <c r="AV96" i="1" s="1"/>
  <c r="AT96" i="1" s="1"/>
  <c r="AW94" i="1"/>
  <c r="AK30" i="1"/>
  <c r="F33" i="2"/>
  <c r="AZ95" i="1" s="1"/>
  <c r="AY94" i="1"/>
  <c r="AX94" i="1"/>
  <c r="F33" i="3"/>
  <c r="AZ96" i="1" s="1"/>
  <c r="BK133" i="2" l="1"/>
  <c r="J133" i="2" s="1"/>
  <c r="J96" i="2" s="1"/>
  <c r="T133" i="2"/>
  <c r="J122" i="3"/>
  <c r="J97" i="3"/>
  <c r="AU94" i="1"/>
  <c r="J30" i="3"/>
  <c r="AG96" i="1"/>
  <c r="AG94" i="1" s="1"/>
  <c r="AK26" i="1" s="1"/>
  <c r="AZ94" i="1"/>
  <c r="W29" i="1" s="1"/>
  <c r="J30" i="2"/>
  <c r="AG95" i="1"/>
  <c r="J39" i="3" l="1"/>
  <c r="J39" i="2"/>
  <c r="AN95" i="1"/>
  <c r="AN96" i="1"/>
  <c r="AV94" i="1"/>
  <c r="AK29" i="1" s="1"/>
  <c r="AK35" i="1" s="1"/>
  <c r="AT94" i="1" l="1"/>
  <c r="AN94" i="1"/>
</calcChain>
</file>

<file path=xl/sharedStrings.xml><?xml version="1.0" encoding="utf-8"?>
<sst xmlns="http://schemas.openxmlformats.org/spreadsheetml/2006/main" count="6109" uniqueCount="867">
  <si>
    <t>Export Komplet</t>
  </si>
  <si>
    <t/>
  </si>
  <si>
    <t>2.0</t>
  </si>
  <si>
    <t>ZAMOK</t>
  </si>
  <si>
    <t>False</t>
  </si>
  <si>
    <t>{7c8eb2d4-1bf3-4be3-bd37-ac39f997a81a}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</si>
  <si>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</si>
  <si>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</si>
  <si>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</si>
  <si>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</si>
  <si>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</si>
  <si>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</si>
  <si>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</si>
  <si>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</si>
  <si>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PA-1017/B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</si>
  <si>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</si>
  <si>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</si>
  <si>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Hrad č.p. 1, Budyně nad Ohří - Kulturní centrum v bývalém špýcharu - bašta</t>
  </si>
  <si>
    <t>KSO:</t>
  </si>
  <si>
    <t>CC-CZ:</t>
  </si>
  <si>
    <t>Místo:</t>
  </si>
  <si>
    <t>Budyně nad Ohří</t>
  </si>
  <si>
    <t>Datum:</t>
  </si>
  <si>
    <t>18. 3. 2024</t>
  </si>
  <si>
    <t>Zadavatel:</t>
  </si>
  <si>
    <t>IČ:</t>
  </si>
  <si>
    <t>00263427</t>
  </si>
  <si>
    <t>Město Budyně nad Ohří</t>
  </si>
  <si>
    <t>DIČ:</t>
  </si>
  <si>
    <t>Uchazeč:</t>
  </si>
  <si>
    <t>Vyplň údaj</t>
  </si>
  <si>
    <t>Projektant:</t>
  </si>
  <si>
    <t>40205321</t>
  </si>
  <si>
    <t>Ing. arch. Jiří Jarkovský - Projektový ateliér</t>
  </si>
  <si>
    <t>CZ5902201602</t>
  </si>
  <si>
    <t>True</t>
  </si>
  <si>
    <t>Zpracovatel:</t>
  </si>
  <si>
    <t>87710251</t>
  </si>
  <si>
    <t>Ing. Petr Jarkovský</t>
  </si>
  <si>
    <t>Poznámka:</t>
  </si>
  <si>
    <t>Soupis prací je sestaven s využitím položek Cenové soustavy ÚRS.Cenové a technické podmínky položek Cenové soustavy ÚRS, které nejsou uvedeny v soupisu prací (informace z tzv.úvodních katalogů) jsou neomezeně dálkově k dispozici na www.cs-urs.cz. Položky soupisu prací, které nemají ve sloupci ,,Cenová soustava" uveden žádný údaj, nepochází z Cenové soustavy ÚRS._x000D_
Výkaz výměr nemusí být úplný, ani vyčerpávající. Pokud Zhotovilel shledá nezbytně nutným doplnit další položky do výkazu výměr, pak lze tak učinit pouze se souhlasem zástupce Objednatele - na tuto skutečnost pak Zhotovitel přehledně upozorní v průvodním dopise k nabídce. Upozorňujeme, že nabídku lze odpovědně zpracovat pouze na základě kompletní dokumentace, tzn. průvodní a souhrnné části dokumentace, příslušné textové a výkresové části, výkazů výměr. Tento dokument byl vytvořen z výkresové a textové dokumentace projektu.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</si>
  <si>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</si>
  <si>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</si>
  <si>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</si>
  <si>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</si>
  <si>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</si>
  <si>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</si>
  <si>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</si>
  <si>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</si>
  <si>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</si>
  <si>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</si>
  <si>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</si>
  <si>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</si>
  <si>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</si>
  <si>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</si>
  <si>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</si>
  <si>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</si>
  <si>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</si>
  <si>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</si>
  <si>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</si>
  <si>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</si>
  <si>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</si>
  <si>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</si>
  <si>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</si>
  <si>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</si>
  <si>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</si>
  <si>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</si>
  <si>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</si>
  <si>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</si>
  <si>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</si>
  <si>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</si>
  <si>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</si>
  <si>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</si>
  <si>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</si>
  <si>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</si>
  <si>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</si>
  <si>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</si>
  <si>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</si>
  <si>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</si>
  <si>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</si>
  <si>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</si>
  <si>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</si>
  <si>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</si>
  <si>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</si>
  <si>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</si>
  <si>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</si>
  <si>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</si>
  <si>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Bašta</t>
  </si>
  <si>
    <t>STA</t>
  </si>
  <si>
    <t>1</t>
  </si>
  <si>
    <t>{8be0350a-4624-45a6-897f-27b2ea5f0a6e}</t>
  </si>
  <si>
    <t>2</t>
  </si>
  <si>
    <t>VON</t>
  </si>
  <si>
    <t>Vedlejší a ostatní náklady</t>
  </si>
  <si>
    <t>{2a677586-8851-4b3e-a4a9-1c5b0b3025ee}</t>
  </si>
  <si>
    <t>KRYCÍ LIST SOUPISU PRACÍ</t>
  </si>
  <si>
    <t>Objekt:</t>
  </si>
  <si>
    <t>SO01 - Bašta</t>
  </si>
  <si>
    <t>Soupis prací je sestaven s využitím položek Cenové soustavy ÚRS.Cenové a technické podmínky položek Cenové soustavy ÚRS, které nejsou uvedeny v soupisu prací (informace z tzv.úvodních katalogů) jsou neomezeně dálkově k dispozici na www.cs-urs.cz. Položky soupisu prací, které nemají ve sloupci ,,Cenová soustava" uveden žádný údaj, nepochází z Cenové soustavy ÚRS. Výkaz výměr nemusí být úplný, ani vyčerpávající. Pokud Zhotovilel shledá nezbytně nutným doplnit další položky do výkazu výměr, pak lze tak učinit pouze se souhlasem zástupce Objednatele - na tuto skutečnost pak Zhotovitel přehledně upozorní v průvodním dopise k nabídce. Upozorňujeme, že nabídku lze odpovědně zpracovat pouze na základě kompletní dokumentace, tzn. průvodní a souhrnné části dokumentace, příslušné textové a výkresové části, výkazů výměr. Tento dokument byl vytvořen z výkresové a textové dokumentace projektu.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</si>
  <si>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</si>
  <si>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</si>
  <si>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</si>
  <si>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</si>
  <si>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</si>
  <si>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</si>
  <si>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</si>
  <si>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</si>
  <si>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</si>
  <si>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</si>
  <si>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</si>
  <si>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901 - Restaurátorské práce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</si>
  <si>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</si>
  <si>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</si>
  <si>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</si>
  <si>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</si>
  <si>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</si>
  <si>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764 - Konstrukce klempířské</t>
  </si>
  <si>
    <t xml:space="preserve">    766 - Konstrukce truhlářské</t>
  </si>
  <si>
    <t xml:space="preserve">    767a - Konstrukce kovářské</t>
  </si>
  <si>
    <t xml:space="preserve">    771 - Podlahy z dlaždic</t>
  </si>
  <si>
    <t xml:space="preserve">    772 - Podlahy z kamene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</si>
  <si>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</si>
  <si>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</si>
  <si>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</si>
  <si>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</si>
  <si>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</si>
  <si>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</si>
  <si>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</si>
  <si>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</si>
  <si>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</si>
  <si>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</si>
  <si>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</si>
  <si>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</si>
  <si>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</si>
  <si>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</si>
  <si>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</si>
  <si>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</si>
  <si>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</si>
  <si>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</si>
  <si>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</si>
  <si>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</si>
  <si>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</si>
  <si>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2024 01</t>
  </si>
  <si>
    <t>16</t>
  </si>
  <si>
    <t>-383428500</t>
  </si>
  <si>
    <t>Online PSC</t>
  </si>
  <si>
    <t>https://podminky.urs.cz/item/CS_URS_2024_01/111211101</t>
  </si>
  <si>
    <t>PSC</t>
  </si>
  <si>
    <t xml:space="preserve">Poznámka k souboru cen:_x000D_
1. V ceně jsou započteny i náklady na případné nutné odklizení křovin a stromů na hromady na vzdálenost do 50 m, nebo naložení na dopravní prostředek. 2. Průměr kmenů stromů (křovin) se měří 0,15 m nad přilehlým terénem. 3. Množství jednotek se určí samostatně za každý objekt v m2 plochy rovné součtu půdorysných ploch omezených obalovými křivkami korun jednotlivých stromů a křovin, popř. skupin stromů a křovin, jejichž koruny se půdorysně překrývají. Jestliže by byl zmíněný součet ploch větší než půdorysná plocha staveniště, počítá se pouze s plochou staveniště. </t>
  </si>
  <si>
    <t>VV</t>
  </si>
  <si>
    <t>1. NP - ochoz bašty</t>
  </si>
  <si>
    <t>(3,1416*6,700*6,700)-(3,1416*6,700*6,700*111/360)</t>
  </si>
  <si>
    <t>Součet</t>
  </si>
  <si>
    <t>4</t>
  </si>
  <si>
    <t>122211101</t>
  </si>
  <si>
    <t>Odkopávky a prokopávky v hornině třídy těžitelnosti I, skupiny 3 ručně</t>
  </si>
  <si>
    <t>m3</t>
  </si>
  <si>
    <t>-714544215</t>
  </si>
  <si>
    <t>https://podminky.urs.cz/item/CS_URS_2024_01/122211101</t>
  </si>
  <si>
    <t xml:space="preserve">Poznámka k souboru cen:_x000D_
1. Ceny lze použít pro jakékoliv množství odkopané zeminy. 2. V cenách jsou započteny i náklady na přehození výkopku na vzdálenost do 3 m nebo naložení na dopravní prostředek. </t>
  </si>
  <si>
    <t>P</t>
  </si>
  <si>
    <t>Poznámka k položce:_x000D_
Odstranění zemina až na klenbu</t>
  </si>
  <si>
    <t>1. NP - ochoz bašty - předpoklad průměrné tlouštky vrstvy cca 500 mm</t>
  </si>
  <si>
    <t>((3,1415*(6,700)^2*249)/360)*0,500</t>
  </si>
  <si>
    <t>3</t>
  </si>
  <si>
    <t>131313701</t>
  </si>
  <si>
    <t>Hloubení nezapažených jam v soudržných horninách třídy těžitelnosti II skupiny 4 ručně</t>
  </si>
  <si>
    <t>1891701369</t>
  </si>
  <si>
    <t>https://podminky.urs.cz/item/CS_URS_2024_01/131313701</t>
  </si>
  <si>
    <t>1. PP</t>
  </si>
  <si>
    <t>Salonek</t>
  </si>
  <si>
    <t>((3,1415*(4,660)^2*249)/360)*1,500</t>
  </si>
  <si>
    <t>((4,990+4,830)/2*0,400)*1,500</t>
  </si>
  <si>
    <t>132212131</t>
  </si>
  <si>
    <t>Hloubení nezapažených rýh šířky do 800 mm v soudržných horninách třídy těžitelnosti I skupiny 3 ručně</t>
  </si>
  <si>
    <t>-561033312</t>
  </si>
  <si>
    <t>https://podminky.urs.cz/item/CS_URS_2024_01/132212131</t>
  </si>
  <si>
    <t>Založení venkovního schodiště na baštu</t>
  </si>
  <si>
    <t>0,500*1,500*1,050</t>
  </si>
  <si>
    <t>5</t>
  </si>
  <si>
    <t>161151113</t>
  </si>
  <si>
    <t>Svislé přemístění výkopku z horniny třídy těžitelnosti II skupiny 4 a 5 hl výkopu přes 4 do 8 m</t>
  </si>
  <si>
    <t>1856309628</t>
  </si>
  <si>
    <t>https://podminky.urs.cz/item/CS_URS_2024_01/161151113</t>
  </si>
  <si>
    <t>Poznámka k položce:_x000D_
Dopravníkový pás</t>
  </si>
  <si>
    <t>1. PP - salonek</t>
  </si>
  <si>
    <t>6</t>
  </si>
  <si>
    <t>162211321</t>
  </si>
  <si>
    <t>Vodorovné přemístění výkopku z horniny třídy těžitelnosti II skupiny 4 a 5 stavebním kolečkem do 10 m</t>
  </si>
  <si>
    <t>-730740863</t>
  </si>
  <si>
    <t>https://podminky.urs.cz/item/CS_URS_2024_01/162211321</t>
  </si>
  <si>
    <t>48,770</t>
  </si>
  <si>
    <t>73,724</t>
  </si>
  <si>
    <t>0,788</t>
  </si>
  <si>
    <t>7</t>
  </si>
  <si>
    <t>162211329</t>
  </si>
  <si>
    <t>Příplatek k vodorovnému přemístění výkopku z horniny třídy těžitelnosti II skupiny 4 a 5 stavebním kolečkem za každých dalších 10 m</t>
  </si>
  <si>
    <t>784893620</t>
  </si>
  <si>
    <t>https://podminky.urs.cz/item/CS_URS_2024_01/162211329</t>
  </si>
  <si>
    <t>8</t>
  </si>
  <si>
    <t>162751137</t>
  </si>
  <si>
    <t>Vodorovné přemístění přes 9 000 do 10000 m výkopku/sypaniny z horniny třídy těžitelnosti II skupiny 4 a 5</t>
  </si>
  <si>
    <t>-380980714</t>
  </si>
  <si>
    <t>https://podminky.urs.cz/item/CS_URS_2024_01/162751137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</si>
  <si>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 2. Ceny nelze použít, předepisuje-li projekt přemístit výkopek na místo nepřístupné obvyklým dopravním prostředkům; toto přemístění se oceňuje individuálně. </t>
  </si>
  <si>
    <t>Poznámka k položce:_x000D_
Předpoklad skládky do 15 km</t>
  </si>
  <si>
    <t>Vytěžená zemina</t>
  </si>
  <si>
    <t>9</t>
  </si>
  <si>
    <t>162751139</t>
  </si>
  <si>
    <t>Příplatek k vodorovnému přemístění výkopku/sypaniny z horniny třídy těžitelnosti II skupiny 4 a 5 ZKD 1000 m přes 10000 m</t>
  </si>
  <si>
    <t>1473517074</t>
  </si>
  <si>
    <t>https://podminky.urs.cz/item/CS_URS_2024_01/162751139</t>
  </si>
  <si>
    <t>123,282*5</t>
  </si>
  <si>
    <t>10</t>
  </si>
  <si>
    <t>167111102</t>
  </si>
  <si>
    <t>Nakládání výkopku z hornin třídy těžitelnosti II skupiny 4 a 5 ručně</t>
  </si>
  <si>
    <t>-510462046</t>
  </si>
  <si>
    <t>https://podminky.urs.cz/item/CS_URS_2024_01/167111102</t>
  </si>
  <si>
    <t xml:space="preserve">Poznámka k souboru cen:_x000D_
1. Množství měrných jednotek se určí v rostlém stavu horniny. </t>
  </si>
  <si>
    <t>Poznámka k položce:_x000D_
Nakládání na dopravníkový pás a nakládání výkopku ze střechy salonku</t>
  </si>
  <si>
    <t>11</t>
  </si>
  <si>
    <t>171201221</t>
  </si>
  <si>
    <t>Poplatek za uložení na skládce (skládkovné) zeminy a kamení kód odpadu 17 05 04</t>
  </si>
  <si>
    <t>t</t>
  </si>
  <si>
    <t>-613323805</t>
  </si>
  <si>
    <t>https://podminky.urs.cz/item/CS_URS_2024_01/171201221</t>
  </si>
  <si>
    <t xml:space="preserve">Poznámka k souboru cen:_x000D_
1. Ceny uvedené v souboru cen je doporučeno upravit podle aktuálních cen místně příslušné skládky. 2. V cenách je započítán poplatek za ukládání odpadu dle zákona 185/2001 Sb. </t>
  </si>
  <si>
    <t>123,282*1,800</t>
  </si>
  <si>
    <t>Zakládání</t>
  </si>
  <si>
    <t>271572211</t>
  </si>
  <si>
    <t>Podsyp pod základové konstrukce se zhutněním z netříděného štěrkopísku</t>
  </si>
  <si>
    <t>-857261092</t>
  </si>
  <si>
    <t>https://podminky.urs.cz/item/CS_URS_2024_01/271572211</t>
  </si>
  <si>
    <t>0,500*1,500*0,150</t>
  </si>
  <si>
    <t>13</t>
  </si>
  <si>
    <t>274211411</t>
  </si>
  <si>
    <t>Zdivo základových pásů z lomového kamene na maltu cementovou</t>
  </si>
  <si>
    <t>970936968</t>
  </si>
  <si>
    <t>https://podminky.urs.cz/item/CS_URS_2024_01/274211411</t>
  </si>
  <si>
    <t>0,500*1,500*0,900</t>
  </si>
  <si>
    <t>Svislé a kompletní konstrukce</t>
  </si>
  <si>
    <t>14</t>
  </si>
  <si>
    <t>317351105</t>
  </si>
  <si>
    <t>Zřízení bednění říms a žlabových říms v do 6 m</t>
  </si>
  <si>
    <t>-27338495</t>
  </si>
  <si>
    <t>https://podminky.urs.cz/item/CS_URS_2024_01/317351105</t>
  </si>
  <si>
    <t xml:space="preserve">Vstupní otvor </t>
  </si>
  <si>
    <t>4,100*1,150</t>
  </si>
  <si>
    <t>15</t>
  </si>
  <si>
    <t>317351106</t>
  </si>
  <si>
    <t>Odstranění bednění říms a žlabových říms v do 6 m</t>
  </si>
  <si>
    <t>1261812786</t>
  </si>
  <si>
    <t>https://podminky.urs.cz/item/CS_URS_2024_01/317351106</t>
  </si>
  <si>
    <t>Úpravy povrchů, podlahy a osazování výplní</t>
  </si>
  <si>
    <t>611131100</t>
  </si>
  <si>
    <t>Vápenný postřik vnitřních stropů nanášený ručně</t>
  </si>
  <si>
    <t>-949763342</t>
  </si>
  <si>
    <t>https://podminky.urs.cz/item/CS_URS_2024_01/611131100</t>
  </si>
  <si>
    <t>Poznámka k položce:_x000D_
Předpoklad provedení cca 90% plochy kleneb salonku_x000D_
Předpokla d provedení cca 50% plochy kleneb nadpraží oken_x000D_
Přesný rozsah bude stanoven po očištění kleneb</t>
  </si>
  <si>
    <t>Opravované omítky</t>
  </si>
  <si>
    <t>M101a</t>
  </si>
  <si>
    <t>Klenba salonku bez okenních kleneb</t>
  </si>
  <si>
    <t>((3,1415*4,660/2)*19,600/2)-((2,200*0,850/2)*4)*0,90</t>
  </si>
  <si>
    <t>Mezisoučet</t>
  </si>
  <si>
    <t>Nadpraží otvorů</t>
  </si>
  <si>
    <t>"okna" ((0,650+1,600)/2)*1,500*3*0,50</t>
  </si>
  <si>
    <t>"vstupní otvor" 4,100*1,150*0,50</t>
  </si>
  <si>
    <t>"nový otvor" 3,500*1,300*0,50</t>
  </si>
  <si>
    <t>17</t>
  </si>
  <si>
    <t>611311123</t>
  </si>
  <si>
    <t>Vápenná omítka hladká jednovrstvá vnitřních kleneb nebo skořepin nanášená ručně</t>
  </si>
  <si>
    <t>-576625850</t>
  </si>
  <si>
    <t>https://podminky.urs.cz/item/CS_URS_2024_01/611311123</t>
  </si>
  <si>
    <t>Poznámka k položce:_x000D_
Předpoklad opravy 90% plochy celkového objemu omítek_x000D_
- historické provedení omítek_x000D_
- hlazené zednickou lžící</t>
  </si>
  <si>
    <t>18</t>
  </si>
  <si>
    <t>612131100</t>
  </si>
  <si>
    <t>Vápenný postřik vnitřních stěn nanášený ručně</t>
  </si>
  <si>
    <t>-589201709</t>
  </si>
  <si>
    <t>https://podminky.urs.cz/item/CS_URS_2024_01/612131100</t>
  </si>
  <si>
    <t>Poznámka k položce:_x000D_
Předpoklad 60% stěn - přesný rozsah bude stanoven po odtěžení vrstev podlahy a provedení restaurátorského průzkumu</t>
  </si>
  <si>
    <t>2,500*(4,980+3,952+19,600)*0,60</t>
  </si>
  <si>
    <t>((3,1415*(2,330)^2)/2)*2*0,60</t>
  </si>
  <si>
    <t>"odpočet otvorů"</t>
  </si>
  <si>
    <t>-(1,390*1,280)*3*0,60</t>
  </si>
  <si>
    <t>-((3,100*0,910)+1/2*(1,8)^2*(((3,1415*130)/180)-Sin(130)))*0,60</t>
  </si>
  <si>
    <t>-((2,500*0,910)+1/2*(1,6)^2*(((3,1415*120)/180)-Sin(120)))*0,60</t>
  </si>
  <si>
    <t>Ostění otvorů</t>
  </si>
  <si>
    <t>"okna" ((0,600*1,210*2)+(0,600*0,560)+(1,210*1,500*2))*3*0,60</t>
  </si>
  <si>
    <t>"vstupní otvor" (0,910*1,150*2)*0,60</t>
  </si>
  <si>
    <t>"nový otvor" (0,910*1,300*2)*0,60</t>
  </si>
  <si>
    <t>19</t>
  </si>
  <si>
    <t>612311121</t>
  </si>
  <si>
    <t>Vápenná omítka hladká jednovrstvá vnitřních stěn nanášená ručně</t>
  </si>
  <si>
    <t>960302000</t>
  </si>
  <si>
    <t>https://podminky.urs.cz/item/CS_URS_2024_01/612311121</t>
  </si>
  <si>
    <t xml:space="preserve">Poznámka k souboru cen:_x000D_
1. Pro ocenění nanášení omítek v tloušťce jádrové omítky přes 10 mm se použije příplatek k cenám za každých dalších i započatých 5 mm tlouštky. 2. Omítky stropních konstrukcí nanášené na pletivo se oceňují cenami omítek žebrových stropů nebo osamělých trámů. 3. Podkladní a spojovací vrstvy se oceňují cenami souboru cen 61.13-1... této části katalogu. </t>
  </si>
  <si>
    <t>Poznámka k položce:_x000D_
Předpoklad 60% plochy celkového objemu omítek - přesný rozsah bude stanoven po odstranění stávajících vrstev podlahy a provedení restaurátorského průzkumu_x000D_
- historické provedení omítek podle restaurátorského dohledu_x000D_
- hlazené zednickou lžící nebo podle pokynů restaurátora</t>
  </si>
  <si>
    <t>20</t>
  </si>
  <si>
    <t>612315301</t>
  </si>
  <si>
    <t>Vápenná hladká omítka ostění nebo nadpraží</t>
  </si>
  <si>
    <t>1492772194</t>
  </si>
  <si>
    <t>https://podminky.urs.cz/item/CS_URS_2024_01/612315301</t>
  </si>
  <si>
    <t>Poznámka k položce:_x000D_
Předpoklad 60% u stávajících oken, 100% vstupního a nového otvoru_x000D_
- historické provedení omítek podle restaurátorského dohledu_x000D_
- hlazení zednickou lžící nebo podle pokynů restaurátora</t>
  </si>
  <si>
    <t>"vstupní otvor" (4,100*1,150)+(0,910*1,150*2)*0,50</t>
  </si>
  <si>
    <t>"nový otvor" (3,500*1,300)+(0,910*1,300*2)*0,50</t>
  </si>
  <si>
    <t>okenní otvory a nika - 3 ks</t>
  </si>
  <si>
    <t>((0,600*1,210*2)+(0,600*0,560)+((0,650+1,600)/2*1,500)+(1,210*1,500*2))*3*0,60</t>
  </si>
  <si>
    <t>629991001</t>
  </si>
  <si>
    <t>Zakrytí podélných ploch fólií volně položenou</t>
  </si>
  <si>
    <t>-2029402522</t>
  </si>
  <si>
    <t>https://podminky.urs.cz/item/CS_URS_2024_01/629991001</t>
  </si>
  <si>
    <t>Lešení u bašty</t>
  </si>
  <si>
    <t>42,000*2,000</t>
  </si>
  <si>
    <t>22</t>
  </si>
  <si>
    <t>631311114</t>
  </si>
  <si>
    <t>Mazanina tl přes 50 do 80 mm z betonu prostého bez zvýšených nároků na prostředí tř. C 16/20</t>
  </si>
  <si>
    <t>-1590948489</t>
  </si>
  <si>
    <t>https://podminky.urs.cz/item/CS_URS_2024_01/631311114</t>
  </si>
  <si>
    <t>1. NP - horní plocha klenby salonku</t>
  </si>
  <si>
    <t>((3,1415*(5,650)^2*249)/360)*0,080</t>
  </si>
  <si>
    <t>23</t>
  </si>
  <si>
    <t>631311124</t>
  </si>
  <si>
    <t>Mazanina tl přes 80 do 120 mm z betonu prostého bez zvýšených nároků na prostředí tř. C 16/20</t>
  </si>
  <si>
    <t>-1844022462</t>
  </si>
  <si>
    <t>https://podminky.urs.cz/item/CS_URS_2024_01/631311124</t>
  </si>
  <si>
    <t xml:space="preserve">Poznámka k souboru cen:_x000D_
1. Ceny jsou určeny pro mazaniny krycí (pochůzné i pojízdné), popř. podkladní, plovoucí, vyrovnávací nebo oddělující pod potěry, podlahy, průmyslové podlahy, popř. pro podlévání provizorně podklínovaných patek usazených strojů a technologických zařízení (s náležitým zatemováním hutného betonu). 2. Pro mazaniny tlouštěk větších než 240 mm jsou určeny: a) pro mazaniny ukládané na zeminu (v halách apod.) ceny souborů cen 27* 31- Základy z betonu prostého a 27* 32 - Základy z betonu železového, b) pro mazaniny v nadzemních podlažích ceny souboru cen 411 31- . . Beton kleneb. 3. Ceny lze použít i pro betonový okapový chodníček budovy (včetně tvarování rigolového žlábku) v příslušných tloušťkách. Jeho podloží se oceňuje samostatně. 4. V ceně jsou započteny i náklady na: a) základní stržení povrchu mazaniny s urovnáním vibrační lištou nebo dřevěným hladítkem, b) vytvoření dilatačních spár v mazanině bez zaplnění, pokud jsou dilatační spáry vytvářeny při provádění betonáže. Jestliže jsou dilatační spáry řezány dodatečně, oceňují se cenami souboru cen 634 91-11 Řezání dilatačních nebo smršťovacích spár. </t>
  </si>
  <si>
    <t>((3,1415*(4,660)^2*249)/360)*0,100</t>
  </si>
  <si>
    <t>((4,990+4,830)/2*0,400)*0,100</t>
  </si>
  <si>
    <t>24</t>
  </si>
  <si>
    <t>632441111</t>
  </si>
  <si>
    <t>Potěr anhydritový samonivelační tl přes 10 do 20 mm ze suchých směsí</t>
  </si>
  <si>
    <t>-1434903420</t>
  </si>
  <si>
    <t>https://podminky.urs.cz/item/CS_URS_2024_01/632441111</t>
  </si>
  <si>
    <t xml:space="preserve">Poznámka k souboru cen:_x000D_
1. Ceny jsou určeny pro samonivelační anhydritový potěr na stropech jako podklad pod izolaci, pod podlahové konstrukce apod., na mazaninách jen jako podklad pod izolaci proti vodě. </t>
  </si>
  <si>
    <t>(3,1415*(4,660)^2*249)/360</t>
  </si>
  <si>
    <t>((4,990+4,830)/2)*0,400</t>
  </si>
  <si>
    <t>25</t>
  </si>
  <si>
    <t>632481215</t>
  </si>
  <si>
    <t>Separační vrstva z geotextilie</t>
  </si>
  <si>
    <t>1113328864</t>
  </si>
  <si>
    <t>https://podminky.urs.cz/item/CS_URS_2024_01/632481215</t>
  </si>
  <si>
    <t>26</t>
  </si>
  <si>
    <t>635111115</t>
  </si>
  <si>
    <t>Násyp pod podlahy ze štěrkopísku s udusáním</t>
  </si>
  <si>
    <t>-1727314971</t>
  </si>
  <si>
    <t>https://podminky.urs.cz/item/CS_URS_2024_01/635111115</t>
  </si>
  <si>
    <t xml:space="preserve">Poznámka k souboru cen:_x000D_
1. Ceny jsou určeny pro násyp vodorovný nebo ve spádu pod podlahy, mazaniny, dlažby a pro násypy na plochých střechách. </t>
  </si>
  <si>
    <t>((3,1415*(4,660)^2*249)/360)*0,150</t>
  </si>
  <si>
    <t>((4,990+4,830)/2*0,400)*0,150</t>
  </si>
  <si>
    <t>27</t>
  </si>
  <si>
    <t>635321121</t>
  </si>
  <si>
    <t>Násyp pod podlahy ze skleněného recyklátu (pěnového skla) s udusáním</t>
  </si>
  <si>
    <t>-505805990</t>
  </si>
  <si>
    <t>https://podminky.urs.cz/item/CS_URS_2024_01/635321121</t>
  </si>
  <si>
    <t>Poznámka k položce:_x000D_
Vyspádování k ochozu bašty</t>
  </si>
  <si>
    <t>1. NP - horní plocha klenby salonku - tl. 50 - 500 mm, průměrná tloutka cca 300mm</t>
  </si>
  <si>
    <t>((3,1415*(5,650)^2*249)/360)*0,300</t>
  </si>
  <si>
    <t>28</t>
  </si>
  <si>
    <t>M</t>
  </si>
  <si>
    <t>58765105</t>
  </si>
  <si>
    <t>štěrk z pěnového skla frakce 4/16</t>
  </si>
  <si>
    <t>1772727193</t>
  </si>
  <si>
    <t>29</t>
  </si>
  <si>
    <t>635611111R</t>
  </si>
  <si>
    <t>Podklad pod podlahy stabilizovaný ze směsi vápenopískové s příměsí max 10% cementu se zhutněním</t>
  </si>
  <si>
    <t>472701272</t>
  </si>
  <si>
    <t>Poznámka k položce:_x000D_
Vrstva tl. 70 mm</t>
  </si>
  <si>
    <t>1. NP - vrchní plocha bašty</t>
  </si>
  <si>
    <t>(3,1415*(6,700)^2*249)/360*0,070</t>
  </si>
  <si>
    <t>Ostatní konstrukce a práce, bourání</t>
  </si>
  <si>
    <t>30</t>
  </si>
  <si>
    <t>941111121R</t>
  </si>
  <si>
    <t>Montáž lešení řadového trubkového lehkého s podlahami zatížení do 200 kg/m2 š od 0,9 do 1,2 m v do 10 m - po celou dobu stavby</t>
  </si>
  <si>
    <t>1434191797</t>
  </si>
  <si>
    <t xml:space="preserve">Poznámka k souboru cen:_x000D_
1. V ceně jsou započteny i náklady na kotvení lešení. 2. Montáž lešení řadového trubkového lehkého výšky přes 25 m se oceňuje individuálně. 3. Šířkou se rozumí půdorysná vzdálenost, měřená od vnitřního líce sloupků zábradlí k protilehlému volnému okraji podlahy nebo mezi vnitřními líci. </t>
  </si>
  <si>
    <t>Bašta - venkovní zdivo a schodiště</t>
  </si>
  <si>
    <t>26,500*6,000</t>
  </si>
  <si>
    <t>4,800*6,000</t>
  </si>
  <si>
    <t>9,500*6,000/2</t>
  </si>
  <si>
    <t>31</t>
  </si>
  <si>
    <t>941111312</t>
  </si>
  <si>
    <t>Odborná prohlídka lešení řadového trubkového lehkého s podlahami zatížení do 200 kg/m2 š od 0,6 do 1,5 m v do 25 m pl do 500 m2 zakrytého sítí</t>
  </si>
  <si>
    <t>kus</t>
  </si>
  <si>
    <t>-881608162</t>
  </si>
  <si>
    <t>https://podminky.urs.cz/item/CS_URS_2024_01/941111312</t>
  </si>
  <si>
    <t>32</t>
  </si>
  <si>
    <t>941111821</t>
  </si>
  <si>
    <t>Demontáž lešení řadového trubkového lehkého s podlahami zatížení do 200 kg/m2 š od 0,9 do 1,2 m v do 10 m</t>
  </si>
  <si>
    <t>-123858929</t>
  </si>
  <si>
    <t>https://podminky.urs.cz/item/CS_URS_2024_01/941111821</t>
  </si>
  <si>
    <t xml:space="preserve">Poznámka k souboru cen:_x000D_
1. Demontáž lešení řadového trubkového lehkého výšky přes 25 m se oceňuje individuálně. </t>
  </si>
  <si>
    <t>33</t>
  </si>
  <si>
    <t>944511111R</t>
  </si>
  <si>
    <t>Montáž a používání ochranné sítě z textilie z umělých vláken po celou dobu použití lešení</t>
  </si>
  <si>
    <t>1720644502</t>
  </si>
  <si>
    <t>34</t>
  </si>
  <si>
    <t>944511811</t>
  </si>
  <si>
    <t>Demontáž ochranné sítě z textilie z umělých vláken</t>
  </si>
  <si>
    <t>-1987097197</t>
  </si>
  <si>
    <t>https://podminky.urs.cz/item/CS_URS_2024_01/944511811</t>
  </si>
  <si>
    <t>35</t>
  </si>
  <si>
    <t>949101112</t>
  </si>
  <si>
    <t>Lešení pomocné pro objekty pozemních staveb s lešeňovou podlahou v přes 1,9 do 3,5 m zatížení do 150 kg/m2</t>
  </si>
  <si>
    <t>-2058278848</t>
  </si>
  <si>
    <t>https://podminky.urs.cz/item/CS_URS_2024_01/949101112</t>
  </si>
  <si>
    <t xml:space="preserve">Poznámka k souboru cen:_x000D_
1. V ceně jsou započteny i náklady na montáž, opotřebení a demontáž lešení. 2. V ceně nejsou započteny náklady na manipulaci s lešením; tyto jsou již zahrnuty v cenách příslušných stavebních prací. 3. Množství měrných jednotek se určuje m2 podlahové plochy, na které se práce provádí. </t>
  </si>
  <si>
    <t>36</t>
  </si>
  <si>
    <t>971028661</t>
  </si>
  <si>
    <t>Vybourání otvorů ve zdivu smíšeném pl do 4 m2 tl do 600 mm</t>
  </si>
  <si>
    <t>-629640766</t>
  </si>
  <si>
    <t>https://podminky.urs.cz/item/CS_URS_2024_01/971028661</t>
  </si>
  <si>
    <t>Nika - zazděný původní otvor</t>
  </si>
  <si>
    <t>1,390*1,280*0,150</t>
  </si>
  <si>
    <t>37</t>
  </si>
  <si>
    <t>971028691</t>
  </si>
  <si>
    <t>Vybourání otvorů ve zdivu smíšeném pl do 4 m2 tl přes 900 mm</t>
  </si>
  <si>
    <t>-727584748</t>
  </si>
  <si>
    <t>https://podminky.urs.cz/item/CS_URS_2024_01/971028691</t>
  </si>
  <si>
    <t>Otvor do M101</t>
  </si>
  <si>
    <t>((2,500*0,910)+1/2*(1,6)^2*(((3,1415*120)/180)-Sin(120)))*1,300</t>
  </si>
  <si>
    <t>38</t>
  </si>
  <si>
    <t>985131111</t>
  </si>
  <si>
    <t>Očištění ploch stěn, rubu kleneb a podlah tlakovou vodou</t>
  </si>
  <si>
    <t>1360852223</t>
  </si>
  <si>
    <t>https://podminky.urs.cz/item/CS_URS_2024_01/985131111</t>
  </si>
  <si>
    <t>Poznámka k položce:_x000D_
Regulovatelný tlak vody</t>
  </si>
  <si>
    <t>Venkovní plocha stěny bašty</t>
  </si>
  <si>
    <t>14,200*6,500</t>
  </si>
  <si>
    <t>11,100*((6,500+5,800)/2)</t>
  </si>
  <si>
    <t>((1,100+2,000)/2)*6,500*2</t>
  </si>
  <si>
    <t>1,100*2,300</t>
  </si>
  <si>
    <t>Sqrt((0,900)^2+(6,500)^2)*2,300</t>
  </si>
  <si>
    <t>39</t>
  </si>
  <si>
    <t>985131311</t>
  </si>
  <si>
    <t>Ruční dočištění ploch stěn, rubu kleneb a podlah ocelových kartáči</t>
  </si>
  <si>
    <t>-1162338271</t>
  </si>
  <si>
    <t>https://podminky.urs.cz/item/CS_URS_2024_01/985131311</t>
  </si>
  <si>
    <t>Okenní klenby - 4 ks</t>
  </si>
  <si>
    <t>(3,500*0,850/2)*4*0,90</t>
  </si>
  <si>
    <t>Stěny</t>
  </si>
  <si>
    <t>2,500*(4,980+3,952+19,600)</t>
  </si>
  <si>
    <t>((3,1415*(2,330)^2)/2)*2</t>
  </si>
  <si>
    <t>-(1,390*1,280)*2*3</t>
  </si>
  <si>
    <t>-((3,100*0,910)+1/2*(1,8)^2*(((3,1415*130)/180)-Sin(130)))</t>
  </si>
  <si>
    <t>-((2,500*0,910)+1/2*(1,6)^2*(((3,1415*120)/180)-Sin(120)))</t>
  </si>
  <si>
    <t>40</t>
  </si>
  <si>
    <t>985131311R</t>
  </si>
  <si>
    <t>Ruční čištění ploch rubu kleneb a podlah ocelových kartáči</t>
  </si>
  <si>
    <t>-1184084305</t>
  </si>
  <si>
    <t>Klenba salonku</t>
  </si>
  <si>
    <t>((3,1415*4,660/2)*19,600/2)</t>
  </si>
  <si>
    <t>41</t>
  </si>
  <si>
    <t>985132311R</t>
  </si>
  <si>
    <t>Ruční čištění ploch stěn, líce kleneb a podhledů ocelových kartáči</t>
  </si>
  <si>
    <t>887599324</t>
  </si>
  <si>
    <t>-(1,390*1,280)*2*3*0,60</t>
  </si>
  <si>
    <t>42</t>
  </si>
  <si>
    <t>985141111</t>
  </si>
  <si>
    <t>Vyčištění trhlin a dutin ve zdivu š do 30 mm hl do 150 mm</t>
  </si>
  <si>
    <t>m</t>
  </si>
  <si>
    <t>-254109176</t>
  </si>
  <si>
    <t>https://podminky.urs.cz/item/CS_URS_2024_01/985141111</t>
  </si>
  <si>
    <t>1. PP - klenba salonku</t>
  </si>
  <si>
    <t>10,000</t>
  </si>
  <si>
    <t>43</t>
  </si>
  <si>
    <t>985142112</t>
  </si>
  <si>
    <t>Vysekání spojovací hmoty ze spár zdiva hl do 40 mm dl přes 6 do 12 m/m2</t>
  </si>
  <si>
    <t>1264133945</t>
  </si>
  <si>
    <t>https://podminky.urs.cz/item/CS_URS_2024_01/985142112</t>
  </si>
  <si>
    <t>Poznámka k položce:_x000D_
Předpoklad vyčištění cca 20% celkové venkovní plochy zdi bašty</t>
  </si>
  <si>
    <t>14,200*6,500*0,20</t>
  </si>
  <si>
    <t>11,100*((6,500+5,800)/2)*0,20</t>
  </si>
  <si>
    <t>((1,100+2,000)/2)*6,500*2*0,20</t>
  </si>
  <si>
    <t>1,100*2,300*0,20</t>
  </si>
  <si>
    <t>Sqrt((0,900)^2+(6,500)^2)*2,300*0,20</t>
  </si>
  <si>
    <t>44</t>
  </si>
  <si>
    <t>985142113</t>
  </si>
  <si>
    <t>Vysekání spojovací hmoty ze spár zdiva hl do 40 mm dl přes 12 m/m2</t>
  </si>
  <si>
    <t>968672674</t>
  </si>
  <si>
    <t>https://podminky.urs.cz/item/CS_URS_2024_01/985142113</t>
  </si>
  <si>
    <t>Líc klenby salonku bez okenních kleneb</t>
  </si>
  <si>
    <t>Rub klenby salonku</t>
  </si>
  <si>
    <t>45</t>
  </si>
  <si>
    <t>985211112</t>
  </si>
  <si>
    <t>Vyklínování uvolněných kamenů ve zdivu se spárami dl přes 6 do 12 m/m2</t>
  </si>
  <si>
    <t>-1123069629</t>
  </si>
  <si>
    <t>https://podminky.urs.cz/item/CS_URS_2024_01/985211112</t>
  </si>
  <si>
    <t>46</t>
  </si>
  <si>
    <t>985211113</t>
  </si>
  <si>
    <t>Vyklínování uvolněných kamenů ve zdivu se spárami dl přes 12 m/m2</t>
  </si>
  <si>
    <t>-2044877404</t>
  </si>
  <si>
    <t>https://podminky.urs.cz/item/CS_URS_2024_01/985211113</t>
  </si>
  <si>
    <t>Poznámka k položce:_x000D_
Vyklínování provést dřevěnými klínky</t>
  </si>
  <si>
    <t>47</t>
  </si>
  <si>
    <t>985223110</t>
  </si>
  <si>
    <t>Přezdívání cihelného zdiva do aktivované malty objemu do 1 m3</t>
  </si>
  <si>
    <t>142606976</t>
  </si>
  <si>
    <t>https://podminky.urs.cz/item/CS_URS_2024_01/985223110</t>
  </si>
  <si>
    <t>M101a - oprava zdiva u vstupní části - odhad</t>
  </si>
  <si>
    <t>1,000*1,500*0,150</t>
  </si>
  <si>
    <t>48</t>
  </si>
  <si>
    <t>59610002</t>
  </si>
  <si>
    <t>cihla pálená plná přes P15 do P20 290x140x65mm</t>
  </si>
  <si>
    <t>1958492588</t>
  </si>
  <si>
    <t>Poznámka k položce:_x000D_
Spotřeba: 333 kus/m3</t>
  </si>
  <si>
    <t>0,227946916471507*320,25 'Přepočtené koeficientem množství</t>
  </si>
  <si>
    <t>49</t>
  </si>
  <si>
    <t>985231112</t>
  </si>
  <si>
    <t>Spárování zdiva aktivovanou maltou spára hl do 40 mm dl přes 6 do 12 m/m2</t>
  </si>
  <si>
    <t>-1941361071</t>
  </si>
  <si>
    <t>https://podminky.urs.cz/item/CS_URS_2024_01/985231112</t>
  </si>
  <si>
    <t>50</t>
  </si>
  <si>
    <t>985231113</t>
  </si>
  <si>
    <t>Spárování zdiva aktivovanou maltou spára hl do 40 mm dl přes 12 m/m2</t>
  </si>
  <si>
    <t>103953264</t>
  </si>
  <si>
    <t>https://podminky.urs.cz/item/CS_URS_2024_01/985231113</t>
  </si>
  <si>
    <t>51</t>
  </si>
  <si>
    <t>985411000R2</t>
  </si>
  <si>
    <t>Vyčištění a oprava parapetu u vybouraného otvoru do místnosti M101</t>
  </si>
  <si>
    <t>-1786885880</t>
  </si>
  <si>
    <t>Poznámka k položce:_x000D_
Použití vybouraného kamene</t>
  </si>
  <si>
    <t>2,500*1,300</t>
  </si>
  <si>
    <t>901</t>
  </si>
  <si>
    <t>Restaurátorské práce</t>
  </si>
  <si>
    <t>52</t>
  </si>
  <si>
    <t>901131520R</t>
  </si>
  <si>
    <t>Restaurátorské opravy kamenných ostění a nadpraží</t>
  </si>
  <si>
    <t>soubor</t>
  </si>
  <si>
    <t>60154953</t>
  </si>
  <si>
    <t>53</t>
  </si>
  <si>
    <t>901315301R</t>
  </si>
  <si>
    <t>Restaurátorská oprava vápenné hladké omítky ostění nebo nadpraží</t>
  </si>
  <si>
    <t>908755977</t>
  </si>
  <si>
    <t xml:space="preserve">Poznámka k souboru cen:_x000D_
1. Ceny lze použít jen pro ocenění samostatně upravovaného ostění a nadpraží ( např. při dodatečné výměně oken nebo zárubní ) v šířce do 300 mm okolo upravovaného otvoru. </t>
  </si>
  <si>
    <t>Poznámka k položce:_x000D_
Předpoklad restaurátorské opravy 50% celkového objemu původních omítek</t>
  </si>
  <si>
    <t>54</t>
  </si>
  <si>
    <t>901315413R</t>
  </si>
  <si>
    <t xml:space="preserve">Restaurátorská oprava vnitřní vápenné hladké omítky stěn </t>
  </si>
  <si>
    <t>-668219273</t>
  </si>
  <si>
    <t xml:space="preserve">Poznámka k souboru cen:_x000D_
1. Pro ocenění opravy omítek plochy do 4 m2 se použijí ceny souboru cen 61. 31-52.. Vápenná omítka jednotlivých malých ploch. </t>
  </si>
  <si>
    <t>Poznámka k položce:_x000D_
Předpoklad restaurátorské opravy 40% celkového objemu původních omítek _x000D_
Přesný rozsah bude stanoven po odstranění stávajících vrstev podlahy</t>
  </si>
  <si>
    <t>1.PP</t>
  </si>
  <si>
    <t>2,500*(4,980+3,952+19,600)*0,40</t>
  </si>
  <si>
    <t>((3,1415*(2,330)^2)/2)*2*0,40</t>
  </si>
  <si>
    <t>-(1,390*1,280)*2*3*0,40</t>
  </si>
  <si>
    <t>-((3,100*0,910)+1/2*(1,8)^2*(((3,1415*130)/180)-Sin(130)))*0,40</t>
  </si>
  <si>
    <t>-((2,500*0,910)+1/2*(1,6)^2*(((3,1415*120)/180)-Sin(120)))*0,40</t>
  </si>
  <si>
    <t>"okna" ((0,600*1,210*2)+(0,600*0,560)+(1,210*1,500*2))*3*0,40</t>
  </si>
  <si>
    <t>"vstupní otvor" (0,910*1,150*2)*0,40</t>
  </si>
  <si>
    <t>"nový otvor" (0,910*1,300*2)*0,40</t>
  </si>
  <si>
    <t>55</t>
  </si>
  <si>
    <t>901315414R</t>
  </si>
  <si>
    <t>Restaurátorská oprava vnitřní vápenné hladké omítky vnitřních kleneb nebo skořepin</t>
  </si>
  <si>
    <t>-794947592</t>
  </si>
  <si>
    <t>Poznámka k položce:_x000D_
Předpoklad restaurátorské opravy 30% celkového objemu původních omítek klenby</t>
  </si>
  <si>
    <t>((3,1415*4,660/2)*19,600/2)-((2,200*0,850/2)*4)*0,30</t>
  </si>
  <si>
    <t>"okna" ((0,650+1,600)/2)*1,500*3*0,30</t>
  </si>
  <si>
    <t>"vstupní otvor" 4,100*1,150*0,30</t>
  </si>
  <si>
    <t>"nový otvor" 3,500*1,300*0,30</t>
  </si>
  <si>
    <t>56</t>
  </si>
  <si>
    <t>901784661R</t>
  </si>
  <si>
    <t>Restaurátorská retuš maleb</t>
  </si>
  <si>
    <t>-1986197549</t>
  </si>
  <si>
    <t>997</t>
  </si>
  <si>
    <t>Přesun sutě</t>
  </si>
  <si>
    <t>57</t>
  </si>
  <si>
    <t>997013213</t>
  </si>
  <si>
    <t>Vnitrostaveništní doprava suti a vybouraných hmot pro budovy v přes 9 do 12 m ručně</t>
  </si>
  <si>
    <t>1663859212</t>
  </si>
  <si>
    <t>https://podminky.urs.cz/item/CS_URS_2024_01/997013213</t>
  </si>
  <si>
    <t>58</t>
  </si>
  <si>
    <t>997013311R</t>
  </si>
  <si>
    <t>Montáž a demontáž shozu suti v do 10 m</t>
  </si>
  <si>
    <t>-1439823265</t>
  </si>
  <si>
    <t>Poznámka k položce:_x000D_
Shoz z ochozu bašty - předpoklad použití 10 dní</t>
  </si>
  <si>
    <t>6,200</t>
  </si>
  <si>
    <t>59</t>
  </si>
  <si>
    <t>997013501</t>
  </si>
  <si>
    <t>Odvoz suti a vybouraných hmot na skládku nebo meziskládku do 1 km se složením</t>
  </si>
  <si>
    <t>1146014594</t>
  </si>
  <si>
    <t>https://podminky.urs.cz/item/CS_URS_2024_01/997013501</t>
  </si>
  <si>
    <t xml:space="preserve">Poznámka k souboru cen:_x000D_
1. Délka odvozu suti je vzdálenost od místa naložení suti na dopravní prostředek až po místo složení na určené skládce nebo meziskládce. 2. V ceně -3501 jsou započteny i náklady na složení suti na skládku nebo meziskládku. 3. Ceny jsou určeny pro odvoz suti na skládku nebo meziskládku jakýmkoliv způsobem silniční dopravy (i prostřednictvím kontejnerů). 4. Odvoz suti z meziskládky se oceňuje cenou 997 01-3511 souboru cen Odvoz suti a vybouraných hmot z meziskládky na skládku. </t>
  </si>
  <si>
    <t>60</t>
  </si>
  <si>
    <t>997013509</t>
  </si>
  <si>
    <t>Příplatek k odvozu suti a vybouraných hmot na skládku ZKD 1 km přes 1 km</t>
  </si>
  <si>
    <t>1059151915</t>
  </si>
  <si>
    <t>https://podminky.urs.cz/item/CS_URS_2024_01/997013509</t>
  </si>
  <si>
    <t>19,436*14 'Přepočtené koeficientem množství</t>
  </si>
  <si>
    <t>61</t>
  </si>
  <si>
    <t>997013603</t>
  </si>
  <si>
    <t>Poplatek za uložení na skládce (skládkovné) stavebního odpadu cihelného kód odpadu 17 01 02</t>
  </si>
  <si>
    <t>-1854759696</t>
  </si>
  <si>
    <t>https://podminky.urs.cz/item/CS_URS_2024_01/997013603</t>
  </si>
  <si>
    <t xml:space="preserve">Poznámka k souboru cen:_x000D_
1. Ceny uvedené v souboru cen je doporučeno upravit podle aktuálních cen místně příslušné skládky odpadů. 2. Uložení odpadů neuvedených v souboru cen se oceňuje individuálně. 3. V cenách je započítán poplatek za ukládaní odpadu dle zákona 185/2001 Sb. 4. Případné drcení stavebního odpadu lze ocenit souborem cen 997 00-60 Drcení stavebního odpadu z katalogu 800-6 Demolice objektů. </t>
  </si>
  <si>
    <t>0,439</t>
  </si>
  <si>
    <t>62</t>
  </si>
  <si>
    <t>997013631</t>
  </si>
  <si>
    <t>Poplatek za uložení na skládce (skládkovné) stavebního odpadu směsného kód odpadu 17 09 04</t>
  </si>
  <si>
    <t>-1342085000</t>
  </si>
  <si>
    <t>https://podminky.urs.cz/item/CS_URS_2024_01/997013631</t>
  </si>
  <si>
    <t>0,534</t>
  </si>
  <si>
    <t>0,924</t>
  </si>
  <si>
    <t>4,842</t>
  </si>
  <si>
    <t>63</t>
  </si>
  <si>
    <t>997013655</t>
  </si>
  <si>
    <t>659214774</t>
  </si>
  <si>
    <t>https://podminky.urs.cz/item/CS_URS_2024_01/997013655</t>
  </si>
  <si>
    <t>10,002</t>
  </si>
  <si>
    <t>998</t>
  </si>
  <si>
    <t>Přesun hmot</t>
  </si>
  <si>
    <t>64</t>
  </si>
  <si>
    <t>998011009</t>
  </si>
  <si>
    <t>Přesun hmot pro budovy zděné s omezením mechanizace pro budovy v přes 6 do 12 m</t>
  </si>
  <si>
    <t>608775638</t>
  </si>
  <si>
    <t>https://podminky.urs.cz/item/CS_URS_2024_01/998011009</t>
  </si>
  <si>
    <t>PSV</t>
  </si>
  <si>
    <t>Práce a dodávky PSV</t>
  </si>
  <si>
    <t>711</t>
  </si>
  <si>
    <t>Izolace proti vodě, vlhkosti a plynům</t>
  </si>
  <si>
    <t>65</t>
  </si>
  <si>
    <t>711141559</t>
  </si>
  <si>
    <t>Provedení izolace proti zemní vlhkosti pásy přitavením vodorovné NAIP</t>
  </si>
  <si>
    <t>-546541976</t>
  </si>
  <si>
    <t>https://podminky.urs.cz/item/CS_URS_2024_01/711141559</t>
  </si>
  <si>
    <t xml:space="preserve">Poznámka k souboru cen:_x000D_
1. Izolace plochy jednotlivě do 10 m2 se oceňují skladebně cenou příslušné izolace a cenou 711 19-9097 Příplatek za plochu do 10 m2. </t>
  </si>
  <si>
    <t>Poznámka k položce:_x000D_
Provedení 2 vrstev</t>
  </si>
  <si>
    <t>(3,1415*(4,750)^2*249)/360*2</t>
  </si>
  <si>
    <t>(((4,990+4,830)/2*0,650)+(4,000*0,150))*2</t>
  </si>
  <si>
    <t>66</t>
  </si>
  <si>
    <t>62853003</t>
  </si>
  <si>
    <t>pás asfaltový natavitelný modifikovaný SBS s vložkou ze skleněné tkaniny a spalitelnou PE fólií nebo jemnozrnným minerálním posypem na horním povrchu tl 3,5mm</t>
  </si>
  <si>
    <t>-5474403</t>
  </si>
  <si>
    <t>105,634*1,15 'Přepočtené koeficientem množství</t>
  </si>
  <si>
    <t>67</t>
  </si>
  <si>
    <t>711151101</t>
  </si>
  <si>
    <t>Provedení izolace proti zemní vlhkosti vodorovné hydroizolační rohoží bentonitovou</t>
  </si>
  <si>
    <t>-1000808220</t>
  </si>
  <si>
    <t>https://podminky.urs.cz/item/CS_URS_2024_01/711151101</t>
  </si>
  <si>
    <t>Poznámka k položce:_x000D_
2 vrstvy</t>
  </si>
  <si>
    <t>(3,1415*(6,700)^2*249)/360*2</t>
  </si>
  <si>
    <t>68</t>
  </si>
  <si>
    <t>56284516</t>
  </si>
  <si>
    <t>rohož bentonitová 4,0 kg/m2</t>
  </si>
  <si>
    <t>1862928369</t>
  </si>
  <si>
    <t>195,08*1,1655 'Přepočtené koeficientem množství</t>
  </si>
  <si>
    <t>69</t>
  </si>
  <si>
    <t>998711122</t>
  </si>
  <si>
    <t>Přesun hmot tonážní pro izolace proti vodě, vlhkosti a plynům ruční v objektech v přes 6 do 12 m</t>
  </si>
  <si>
    <t>1051394110</t>
  </si>
  <si>
    <t>https://podminky.urs.cz/item/CS_URS_2024_01/998711122</t>
  </si>
  <si>
    <t>713</t>
  </si>
  <si>
    <t>Izolace tepelné</t>
  </si>
  <si>
    <t>70</t>
  </si>
  <si>
    <t>713121111</t>
  </si>
  <si>
    <t>Montáž izolace tepelné podlah volně kladenými rohožemi, pásy, dílci, deskami 1 vrstva</t>
  </si>
  <si>
    <t>-2124279135</t>
  </si>
  <si>
    <t>https://podminky.urs.cz/item/CS_URS_2024_01/713121111</t>
  </si>
  <si>
    <t xml:space="preserve">Poznámka k souboru cen:_x000D_
1. Množství tepelné izolace podlah okrajovými pásky k ceně -1211 se určuje v m projektované délky obložení (bez přesahů) na obvodu podlahy. </t>
  </si>
  <si>
    <t>71</t>
  </si>
  <si>
    <t>28372317</t>
  </si>
  <si>
    <t>deska EPS 100 pro konstrukce s běžným zatížením λ=0,037 tl 150mm</t>
  </si>
  <si>
    <t>-1450531021</t>
  </si>
  <si>
    <t>49,149*1,02 'Přepočtené koeficientem množství</t>
  </si>
  <si>
    <t>72</t>
  </si>
  <si>
    <t>713141131</t>
  </si>
  <si>
    <t>Montáž izolace tepelné střech plochých lepené za studena plně 1 vrstva rohoží, pásů, dílců, desek</t>
  </si>
  <si>
    <t>312253980</t>
  </si>
  <si>
    <t>https://podminky.urs.cz/item/CS_URS_2024_01/713141131</t>
  </si>
  <si>
    <t xml:space="preserve">Poznámka k souboru cen:_x000D_
1. Množství tepelné izolace střech plochých atikovými pásky k ceně -1211 se určuje v m projektované délky obložení (bez přesahů) na obvodu ploché střechy. 2. Množství jednotek tepelné izolace střech plochých spádovými klíny k cenám -1311 až -1336 se určuje v m2 půdorysné projektované vyspádované plochy střechy. 3. V cenách -1222 až -1264 jsou započteny náklady na montáž a dodávku kotevních šroubů. 4. V cenách -1222 až -1264 nejsou započteny náklady na položení tepelné izolace; tyto se oceňují cenami -1111 až - 1153 tohoto souboru cen. 5. Ceny -1381 až -1396 lze použít pro montáž izolace do 1 000 mm. V případě vyšších střešních konstrukcí se pro izolace stěn použijí položky souboru cen 713 13-11 Montáž tepelné izolace stěn tohoto katalogu. </t>
  </si>
  <si>
    <t>(3,1415*(6,700)^2*249)/360</t>
  </si>
  <si>
    <t>73</t>
  </si>
  <si>
    <t>28376465</t>
  </si>
  <si>
    <t>deska XPS hrana polodrážková a hladký povrch 700kPA λ=0,035 tl 120mm</t>
  </si>
  <si>
    <t>615323245</t>
  </si>
  <si>
    <t>97,54*1,02 'Přepočtené koeficientem množství</t>
  </si>
  <si>
    <t>74</t>
  </si>
  <si>
    <t>713191132</t>
  </si>
  <si>
    <t>Montáž izolace tepelné podlah, stropů vrchem nebo střech překrytí separační fólií z PE</t>
  </si>
  <si>
    <t>1472778321</t>
  </si>
  <si>
    <t>https://podminky.urs.cz/item/CS_URS_2024_01/713191132</t>
  </si>
  <si>
    <t>((4,990+4,830)/2)*0,460</t>
  </si>
  <si>
    <t>75</t>
  </si>
  <si>
    <t>28323053</t>
  </si>
  <si>
    <t>fólie PE (500 kg/m3) separační podlahová oddělující tepelnou izolaci tl 0,6mm</t>
  </si>
  <si>
    <t>812260228</t>
  </si>
  <si>
    <t>146,984*1,1 'Přepočtené koeficientem množství</t>
  </si>
  <si>
    <t>76</t>
  </si>
  <si>
    <t>998713122</t>
  </si>
  <si>
    <t>Přesun hmot tonážní pro izolace tepelné ruční v objektech v přes 6 do 12 m</t>
  </si>
  <si>
    <t>-1021774160</t>
  </si>
  <si>
    <t>https://podminky.urs.cz/item/CS_URS_2024_01/998713122</t>
  </si>
  <si>
    <t>764</t>
  </si>
  <si>
    <t>Konstrukce klempířské</t>
  </si>
  <si>
    <t>77</t>
  </si>
  <si>
    <t>764301000R</t>
  </si>
  <si>
    <t>Montáž ochranného oplechování styku stěny a konstrukce střechy bašty z plechu olověného RŠ 600 mm</t>
  </si>
  <si>
    <t>1038251229</t>
  </si>
  <si>
    <t>13,500</t>
  </si>
  <si>
    <t>78</t>
  </si>
  <si>
    <t>1797159.vl</t>
  </si>
  <si>
    <t>plech olověný tl. 0,5 mm</t>
  </si>
  <si>
    <t>kg</t>
  </si>
  <si>
    <t>-1047526414</t>
  </si>
  <si>
    <t>13,500*0,600*6,800</t>
  </si>
  <si>
    <t>55,08*1,1 'Přepočtené koeficientem množství</t>
  </si>
  <si>
    <t>79</t>
  </si>
  <si>
    <t>998764122</t>
  </si>
  <si>
    <t>Přesun hmot tonážní pro konstrukce klempířské ruční v objektech v přes 6 do 12 m</t>
  </si>
  <si>
    <t>-712317973</t>
  </si>
  <si>
    <t>https://podminky.urs.cz/item/CS_URS_2024_01/998764122</t>
  </si>
  <si>
    <t>766</t>
  </si>
  <si>
    <t>Konstrukce truhlářské</t>
  </si>
  <si>
    <t>80</t>
  </si>
  <si>
    <t>766221225R1</t>
  </si>
  <si>
    <t>D + M celodřevěného schodiště venkovního přímého bez podstupnic včetně zábradlí s kovářskými prvky</t>
  </si>
  <si>
    <t>-295203341</t>
  </si>
  <si>
    <t xml:space="preserve">Poznámka k souboru cen:_x000D_
1. V cenách jsou započteny i náklady na zaměření montované konstrukce, usazení, vertikální a horizontální vyrovnání. 2. V cenách jsou započteny i náklady na montáž zábradlí, je-li toto součástí konstrukce schodiště. 3. V cenách -1111 až -1245 nejsou započteny náklady na montážní materiál (svěrací táhla, krytky); tyto materiály se oceňují ve specifikaci. </t>
  </si>
  <si>
    <t xml:space="preserve">Poznámka k položce:_x000D_
1) Včetně impregnace pro exteriéry, ochranné nátěry_x000D_
2) zesílené stupnice - tl. 12 cm_x000D_
3) kotvení podesty chemickými kotvami_x000D_
</t>
  </si>
  <si>
    <t>venkovní z 1. PP do 1. NP</t>
  </si>
  <si>
    <t>11,500</t>
  </si>
  <si>
    <t>81</t>
  </si>
  <si>
    <t>766221225R2</t>
  </si>
  <si>
    <t>D + M dřevěného zábradlí s kovanými příčníky ochozu bašty</t>
  </si>
  <si>
    <t>1275971344</t>
  </si>
  <si>
    <t>24,000</t>
  </si>
  <si>
    <t>82</t>
  </si>
  <si>
    <t>766621602</t>
  </si>
  <si>
    <t>Montáž dřevěných oken plochy do 1 m2 jednoduchých pevných do zdiva</t>
  </si>
  <si>
    <t>-655666990</t>
  </si>
  <si>
    <t>https://podminky.urs.cz/item/CS_URS_2024_01/766621602</t>
  </si>
  <si>
    <t>Poznámka k položce:_x000D_
Okna nutno zaměřit před výrobou_x000D_
Střílna bude zaměřena po odstranění stávajících vrstev podlahy_x000D_
Vyhotovení výrobní dokumentace oken</t>
  </si>
  <si>
    <t>83</t>
  </si>
  <si>
    <t>61110000</t>
  </si>
  <si>
    <t>okno dřevěné s fixním zasklením dvojsklo do plochy 1m2</t>
  </si>
  <si>
    <t>368041433</t>
  </si>
  <si>
    <t>Okno</t>
  </si>
  <si>
    <t>0,600*1,200</t>
  </si>
  <si>
    <t>Střílna - předpoklad</t>
  </si>
  <si>
    <t>84</t>
  </si>
  <si>
    <t>998766312</t>
  </si>
  <si>
    <t>Přesun hmot procentní pro kce truhlářské ruční v objektech v přes 6 do 12 m</t>
  </si>
  <si>
    <t>%</t>
  </si>
  <si>
    <t>-1445628457</t>
  </si>
  <si>
    <t>https://podminky.urs.cz/item/CS_URS_2024_01/998766312</t>
  </si>
  <si>
    <t>767a</t>
  </si>
  <si>
    <t>Konstrukce kovářské</t>
  </si>
  <si>
    <t>85</t>
  </si>
  <si>
    <t>767662110R</t>
  </si>
  <si>
    <t>D + M mříží pevných kovaných historizujících do salonku</t>
  </si>
  <si>
    <t>1425146044</t>
  </si>
  <si>
    <t xml:space="preserve">Poznámka k souboru cen:_x000D_
1. Cenami lze oceňovat pouze montáž mříží dodaných vcelku. 2. Montáž mříží z jednotlivých tyčových prvků se oceňuje cenami 767 99- . . Montáž ostatních atypických zámečnických konstrukcí. 3. V cenách není započtena montáž dokončení okování mříží otvíravých; tyto práce se oceňují cenami souboru cen 767 64- . . Montáž dveří. </t>
  </si>
  <si>
    <t>Poznámka k položce:_x000D_
Včetně nátěrů</t>
  </si>
  <si>
    <t>86</t>
  </si>
  <si>
    <t>767662210R</t>
  </si>
  <si>
    <t>D + M mříží kovaných historizujících s otevíravým křídlem do salonku</t>
  </si>
  <si>
    <t>1103657206</t>
  </si>
  <si>
    <t>Poznámka k položce:_x000D_
Včetně nátěrů a všech potřebných prvků</t>
  </si>
  <si>
    <t>87</t>
  </si>
  <si>
    <t>998767312</t>
  </si>
  <si>
    <t>Přesun hmot procentní pro zámečnické konstrukce ruční v objektech v přes 6 do 12 m</t>
  </si>
  <si>
    <t>1184738</t>
  </si>
  <si>
    <t>https://podminky.urs.cz/item/CS_URS_2024_01/998767312</t>
  </si>
  <si>
    <t>771</t>
  </si>
  <si>
    <t>Podlahy z dlaždic</t>
  </si>
  <si>
    <t>772</t>
  </si>
  <si>
    <t>Podlahy z kamene</t>
  </si>
  <si>
    <t>88</t>
  </si>
  <si>
    <t>772522160</t>
  </si>
  <si>
    <t>Kladení dlažby z kamene z pravoúhlých desek, dlaždic v pásech do malty š 100 - 400 mm tl přes 50 do 70 mm</t>
  </si>
  <si>
    <t>595962605</t>
  </si>
  <si>
    <t>https://podminky.urs.cz/item/CS_URS_2024_01/772522160</t>
  </si>
  <si>
    <t xml:space="preserve">Poznámka k souboru cen:_x000D_
1. Vyrovnání podkladu se oceňuje cenami souboru cen 771 99-01 Vyrovnání podkladu samonivelační stěrkou části A01 katalogu 771 Podlahy z dlaždic. 2. V cenách kladení dlažby na terče 772 52-81 jsou započteny i náklady na dodávku terčů. </t>
  </si>
  <si>
    <t>89</t>
  </si>
  <si>
    <t>58381913.1</t>
  </si>
  <si>
    <t>deska dlažební smirkovaná pískovec tl 70mm</t>
  </si>
  <si>
    <t>144867747</t>
  </si>
  <si>
    <t>97,54*1,04 'Přepočtené koeficientem množství</t>
  </si>
  <si>
    <t>90</t>
  </si>
  <si>
    <t>772591325R1</t>
  </si>
  <si>
    <t>D + M chrliče z pískovce ke žlabu pro odvodnění střechy bašty</t>
  </si>
  <si>
    <t>779212607</t>
  </si>
  <si>
    <t>Poznámka k položce:_x000D_
Chrlič z pískovce o rozměrech 20x30x70 cm s vytvořením odvodňovacího žlábku (detail viz dokumentace)</t>
  </si>
  <si>
    <t>91</t>
  </si>
  <si>
    <t>772591325R2</t>
  </si>
  <si>
    <t>D + M pískovcového žlabu k odvodnění střechy bašty</t>
  </si>
  <si>
    <t>1301831420</t>
  </si>
  <si>
    <t>Poznámka k položce:_x000D_
Rozměry 20x50 cm, délka do 24 m (viz detail v dokumentaci)</t>
  </si>
  <si>
    <t>92</t>
  </si>
  <si>
    <t>772991111</t>
  </si>
  <si>
    <t>Penetrace podkladu dlažby z kamene</t>
  </si>
  <si>
    <t>-1657949202</t>
  </si>
  <si>
    <t>https://podminky.urs.cz/item/CS_URS_2024_01/772991111</t>
  </si>
  <si>
    <t xml:space="preserve">Poznámka k souboru cen:_x000D_
1. V ceně -1411 jsou započteny náklady na vysátí podlahy a setření vlhkým mopem. 2. V ceně -1431 jsou započteny i náklady na dodání vosku. </t>
  </si>
  <si>
    <t>97,540</t>
  </si>
  <si>
    <t>93</t>
  </si>
  <si>
    <t>772991411</t>
  </si>
  <si>
    <t>Základní čištění nově položených kamenných dlažeb vysátím a setřením vlhkým mopem</t>
  </si>
  <si>
    <t>-1012497882</t>
  </si>
  <si>
    <t>https://podminky.urs.cz/item/CS_URS_2024_01/772991411</t>
  </si>
  <si>
    <t>94</t>
  </si>
  <si>
    <t>772991422</t>
  </si>
  <si>
    <t>Impregnační nátěr nově položených kamenných dlažeb včetně základní čištění dvouvrstvý</t>
  </si>
  <si>
    <t>-1856297065</t>
  </si>
  <si>
    <t>https://podminky.urs.cz/item/CS_URS_2024_01/772991422</t>
  </si>
  <si>
    <t>95</t>
  </si>
  <si>
    <t>998772122</t>
  </si>
  <si>
    <t>Přesun hmot tonážní pro podlahy z kamene ruční v objektech v přes 6 do 12 m</t>
  </si>
  <si>
    <t>1865492297</t>
  </si>
  <si>
    <t>https://podminky.urs.cz/item/CS_URS_2024_01/998772122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</si>
  <si>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</si>
  <si>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</si>
  <si>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</si>
  <si>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</si>
  <si>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</si>
  <si>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</si>
  <si>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</si>
  <si>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</si>
  <si>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</si>
  <si>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</si>
  <si>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011324000</t>
  </si>
  <si>
    <t>Archeologický průzkum</t>
  </si>
  <si>
    <t>1024</t>
  </si>
  <si>
    <t>-982714493</t>
  </si>
  <si>
    <t>011534000</t>
  </si>
  <si>
    <t>Umělecko-historický průzkum</t>
  </si>
  <si>
    <t>2088193558</t>
  </si>
  <si>
    <t>011544000</t>
  </si>
  <si>
    <t>Průzkum restaurátorský</t>
  </si>
  <si>
    <t>-556173413</t>
  </si>
  <si>
    <t>Poznámka k položce:_x000D_
1) Omítky_x000D_
2) Kamenné ostění_x000D_
3) Další restaurátorské průzkumy potřebné k řádnému dokončení díla_x000D_
4) Zpracování restaurátorského záměru</t>
  </si>
  <si>
    <t>013254000</t>
  </si>
  <si>
    <t>Dokumentace skutečného provedení stavby</t>
  </si>
  <si>
    <t>-1833161327</t>
  </si>
  <si>
    <t>VRN2</t>
  </si>
  <si>
    <t>Příprava staveniště</t>
  </si>
  <si>
    <t>021303000</t>
  </si>
  <si>
    <t>Zabezpečení archeologických nálezů na místě</t>
  </si>
  <si>
    <t>1435153696</t>
  </si>
  <si>
    <t>021403000</t>
  </si>
  <si>
    <t>Stěhování archeologických nálezů</t>
  </si>
  <si>
    <t>1086575171</t>
  </si>
  <si>
    <t>VRN3</t>
  </si>
  <si>
    <t>Zařízení staveniště</t>
  </si>
  <si>
    <t>032103000</t>
  </si>
  <si>
    <t>Náklady na stavební buňky</t>
  </si>
  <si>
    <t>1439389423</t>
  </si>
  <si>
    <t>Poznámka k položce:_x000D_
1) Skladové buňky_x000D_
2) Buňky šaten a kanceláře_x000D_
3) mobilní WC</t>
  </si>
  <si>
    <t>033103000</t>
  </si>
  <si>
    <t>Připojení energií</t>
  </si>
  <si>
    <t>1666714505</t>
  </si>
  <si>
    <t>Poznámka k položce:_x000D_
1) Připojení elektrické energie, staveništní rozvaděč s podružným měřením spotřeby + spotřeba el. energie_x000D_
2) Připojení vody s podružním měřením + spotřeba vody</t>
  </si>
  <si>
    <t>034103000</t>
  </si>
  <si>
    <t>Oplocení staveniště</t>
  </si>
  <si>
    <t>1379665014</t>
  </si>
  <si>
    <t>Poznámka k položce:_x000D_
Včetně vjezdové brány do prostoru staveniště</t>
  </si>
  <si>
    <t>034503000</t>
  </si>
  <si>
    <t>Informační tabule na staveništi</t>
  </si>
  <si>
    <t>-1184115291</t>
  </si>
  <si>
    <t>039103000</t>
  </si>
  <si>
    <t>Rozebrání, bourání a odvoz zařízení staveniště</t>
  </si>
  <si>
    <t>-638209535</t>
  </si>
  <si>
    <t>VRN9</t>
  </si>
  <si>
    <t>Ostatní náklady</t>
  </si>
  <si>
    <t>091104000</t>
  </si>
  <si>
    <t>Stroje a zařízení nevyžadující montáž</t>
  </si>
  <si>
    <t>57270583</t>
  </si>
  <si>
    <t>Poznámka k položce:_x000D_
1) stavební vrátky_x000D_
2) dopravníkový pás_x000D_
3) jeřáb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</si>
</sst>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274211411" TargetMode="External"/><Relationship Id="rId18" Type="http://schemas.openxmlformats.org/officeDocument/2006/relationships/hyperlink" Target="https://podminky.urs.cz/item/CS_URS_2024_01/612131100" TargetMode="External"/><Relationship Id="rId26" Type="http://schemas.openxmlformats.org/officeDocument/2006/relationships/hyperlink" Target="https://podminky.urs.cz/item/CS_URS_2024_01/635111115" TargetMode="External"/><Relationship Id="rId39" Type="http://schemas.openxmlformats.org/officeDocument/2006/relationships/hyperlink" Target="https://podminky.urs.cz/item/CS_URS_2024_01/985211112" TargetMode="External"/><Relationship Id="rId21" Type="http://schemas.openxmlformats.org/officeDocument/2006/relationships/hyperlink" Target="https://podminky.urs.cz/item/CS_URS_2024_01/629991001" TargetMode="External"/><Relationship Id="rId34" Type="http://schemas.openxmlformats.org/officeDocument/2006/relationships/hyperlink" Target="https://podminky.urs.cz/item/CS_URS_2024_01/985131111" TargetMode="External"/><Relationship Id="rId42" Type="http://schemas.openxmlformats.org/officeDocument/2006/relationships/hyperlink" Target="https://podminky.urs.cz/item/CS_URS_2024_01/985231112" TargetMode="External"/><Relationship Id="rId47" Type="http://schemas.openxmlformats.org/officeDocument/2006/relationships/hyperlink" Target="https://podminky.urs.cz/item/CS_URS_2024_01/997013603" TargetMode="External"/><Relationship Id="rId50" Type="http://schemas.openxmlformats.org/officeDocument/2006/relationships/hyperlink" Target="https://podminky.urs.cz/item/CS_URS_2024_01/998011009" TargetMode="External"/><Relationship Id="rId55" Type="http://schemas.openxmlformats.org/officeDocument/2006/relationships/hyperlink" Target="https://podminky.urs.cz/item/CS_URS_2024_01/713141131" TargetMode="External"/><Relationship Id="rId63" Type="http://schemas.openxmlformats.org/officeDocument/2006/relationships/hyperlink" Target="https://podminky.urs.cz/item/CS_URS_2024_01/772991111" TargetMode="External"/><Relationship Id="rId68" Type="http://schemas.openxmlformats.org/officeDocument/2006/relationships/drawing" Target="../drawings/drawing2.xml"/><Relationship Id="rId7" Type="http://schemas.openxmlformats.org/officeDocument/2006/relationships/hyperlink" Target="https://podminky.urs.cz/item/CS_URS_2024_01/162211329" TargetMode="External"/><Relationship Id="rId2" Type="http://schemas.openxmlformats.org/officeDocument/2006/relationships/hyperlink" Target="https://podminky.urs.cz/item/CS_URS_2024_01/122211101" TargetMode="External"/><Relationship Id="rId16" Type="http://schemas.openxmlformats.org/officeDocument/2006/relationships/hyperlink" Target="https://podminky.urs.cz/item/CS_URS_2024_01/611131100" TargetMode="External"/><Relationship Id="rId29" Type="http://schemas.openxmlformats.org/officeDocument/2006/relationships/hyperlink" Target="https://podminky.urs.cz/item/CS_URS_2024_01/941111821" TargetMode="External"/><Relationship Id="rId1" Type="http://schemas.openxmlformats.org/officeDocument/2006/relationships/hyperlink" Target="https://podminky.urs.cz/item/CS_URS_2024_01/111211101" TargetMode="External"/><Relationship Id="rId6" Type="http://schemas.openxmlformats.org/officeDocument/2006/relationships/hyperlink" Target="https://podminky.urs.cz/item/CS_URS_2024_01/162211321" TargetMode="External"/><Relationship Id="rId11" Type="http://schemas.openxmlformats.org/officeDocument/2006/relationships/hyperlink" Target="https://podminky.urs.cz/item/CS_URS_2024_01/171201221" TargetMode="External"/><Relationship Id="rId24" Type="http://schemas.openxmlformats.org/officeDocument/2006/relationships/hyperlink" Target="https://podminky.urs.cz/item/CS_URS_2024_01/632441111" TargetMode="External"/><Relationship Id="rId32" Type="http://schemas.openxmlformats.org/officeDocument/2006/relationships/hyperlink" Target="https://podminky.urs.cz/item/CS_URS_2024_01/971028661" TargetMode="External"/><Relationship Id="rId37" Type="http://schemas.openxmlformats.org/officeDocument/2006/relationships/hyperlink" Target="https://podminky.urs.cz/item/CS_URS_2024_01/985142112" TargetMode="External"/><Relationship Id="rId40" Type="http://schemas.openxmlformats.org/officeDocument/2006/relationships/hyperlink" Target="https://podminky.urs.cz/item/CS_URS_2024_01/985211113" TargetMode="External"/><Relationship Id="rId45" Type="http://schemas.openxmlformats.org/officeDocument/2006/relationships/hyperlink" Target="https://podminky.urs.cz/item/CS_URS_2024_01/997013501" TargetMode="External"/><Relationship Id="rId53" Type="http://schemas.openxmlformats.org/officeDocument/2006/relationships/hyperlink" Target="https://podminky.urs.cz/item/CS_URS_2024_01/998711122" TargetMode="External"/><Relationship Id="rId58" Type="http://schemas.openxmlformats.org/officeDocument/2006/relationships/hyperlink" Target="https://podminky.urs.cz/item/CS_URS_2024_01/998764122" TargetMode="External"/><Relationship Id="rId66" Type="http://schemas.openxmlformats.org/officeDocument/2006/relationships/hyperlink" Target="https://podminky.urs.cz/item/CS_URS_2024_01/998772122" TargetMode="External"/><Relationship Id="rId5" Type="http://schemas.openxmlformats.org/officeDocument/2006/relationships/hyperlink" Target="https://podminky.urs.cz/item/CS_URS_2024_01/161151113" TargetMode="External"/><Relationship Id="rId15" Type="http://schemas.openxmlformats.org/officeDocument/2006/relationships/hyperlink" Target="https://podminky.urs.cz/item/CS_URS_2024_01/317351106" TargetMode="External"/><Relationship Id="rId23" Type="http://schemas.openxmlformats.org/officeDocument/2006/relationships/hyperlink" Target="https://podminky.urs.cz/item/CS_URS_2024_01/631311124" TargetMode="External"/><Relationship Id="rId28" Type="http://schemas.openxmlformats.org/officeDocument/2006/relationships/hyperlink" Target="https://podminky.urs.cz/item/CS_URS_2024_01/941111312" TargetMode="External"/><Relationship Id="rId36" Type="http://schemas.openxmlformats.org/officeDocument/2006/relationships/hyperlink" Target="https://podminky.urs.cz/item/CS_URS_2024_01/985141111" TargetMode="External"/><Relationship Id="rId49" Type="http://schemas.openxmlformats.org/officeDocument/2006/relationships/hyperlink" Target="https://podminky.urs.cz/item/CS_URS_2024_01/997013655" TargetMode="External"/><Relationship Id="rId57" Type="http://schemas.openxmlformats.org/officeDocument/2006/relationships/hyperlink" Target="https://podminky.urs.cz/item/CS_URS_2024_01/998713122" TargetMode="External"/><Relationship Id="rId61" Type="http://schemas.openxmlformats.org/officeDocument/2006/relationships/hyperlink" Target="https://podminky.urs.cz/item/CS_URS_2024_01/998767312" TargetMode="External"/><Relationship Id="rId10" Type="http://schemas.openxmlformats.org/officeDocument/2006/relationships/hyperlink" Target="https://podminky.urs.cz/item/CS_URS_2024_01/167111102" TargetMode="External"/><Relationship Id="rId19" Type="http://schemas.openxmlformats.org/officeDocument/2006/relationships/hyperlink" Target="https://podminky.urs.cz/item/CS_URS_2024_01/612311121" TargetMode="External"/><Relationship Id="rId31" Type="http://schemas.openxmlformats.org/officeDocument/2006/relationships/hyperlink" Target="https://podminky.urs.cz/item/CS_URS_2024_01/949101112" TargetMode="External"/><Relationship Id="rId44" Type="http://schemas.openxmlformats.org/officeDocument/2006/relationships/hyperlink" Target="https://podminky.urs.cz/item/CS_URS_2024_01/997013213" TargetMode="External"/><Relationship Id="rId52" Type="http://schemas.openxmlformats.org/officeDocument/2006/relationships/hyperlink" Target="https://podminky.urs.cz/item/CS_URS_2024_01/711151101" TargetMode="External"/><Relationship Id="rId60" Type="http://schemas.openxmlformats.org/officeDocument/2006/relationships/hyperlink" Target="https://podminky.urs.cz/item/CS_URS_2024_01/998766312" TargetMode="External"/><Relationship Id="rId65" Type="http://schemas.openxmlformats.org/officeDocument/2006/relationships/hyperlink" Target="https://podminky.urs.cz/item/CS_URS_2024_01/772991422" TargetMode="External"/><Relationship Id="rId4" Type="http://schemas.openxmlformats.org/officeDocument/2006/relationships/hyperlink" Target="https://podminky.urs.cz/item/CS_URS_2024_01/132212131" TargetMode="External"/><Relationship Id="rId9" Type="http://schemas.openxmlformats.org/officeDocument/2006/relationships/hyperlink" Target="https://podminky.urs.cz/item/CS_URS_2024_01/162751139" TargetMode="External"/><Relationship Id="rId14" Type="http://schemas.openxmlformats.org/officeDocument/2006/relationships/hyperlink" Target="https://podminky.urs.cz/item/CS_URS_2024_01/317351105" TargetMode="External"/><Relationship Id="rId22" Type="http://schemas.openxmlformats.org/officeDocument/2006/relationships/hyperlink" Target="https://podminky.urs.cz/item/CS_URS_2024_01/631311114" TargetMode="External"/><Relationship Id="rId27" Type="http://schemas.openxmlformats.org/officeDocument/2006/relationships/hyperlink" Target="https://podminky.urs.cz/item/CS_URS_2024_01/635321121" TargetMode="External"/><Relationship Id="rId30" Type="http://schemas.openxmlformats.org/officeDocument/2006/relationships/hyperlink" Target="https://podminky.urs.cz/item/CS_URS_2024_01/944511811" TargetMode="External"/><Relationship Id="rId35" Type="http://schemas.openxmlformats.org/officeDocument/2006/relationships/hyperlink" Target="https://podminky.urs.cz/item/CS_URS_2024_01/985131311" TargetMode="External"/><Relationship Id="rId43" Type="http://schemas.openxmlformats.org/officeDocument/2006/relationships/hyperlink" Target="https://podminky.urs.cz/item/CS_URS_2024_01/985231113" TargetMode="External"/><Relationship Id="rId48" Type="http://schemas.openxmlformats.org/officeDocument/2006/relationships/hyperlink" Target="https://podminky.urs.cz/item/CS_URS_2024_01/997013631" TargetMode="External"/><Relationship Id="rId56" Type="http://schemas.openxmlformats.org/officeDocument/2006/relationships/hyperlink" Target="https://podminky.urs.cz/item/CS_URS_2024_01/713191132" TargetMode="External"/><Relationship Id="rId64" Type="http://schemas.openxmlformats.org/officeDocument/2006/relationships/hyperlink" Target="https://podminky.urs.cz/item/CS_URS_2024_01/772991411" TargetMode="External"/><Relationship Id="rId8" Type="http://schemas.openxmlformats.org/officeDocument/2006/relationships/hyperlink" Target="https://podminky.urs.cz/item/CS_URS_2024_01/162751137" TargetMode="External"/><Relationship Id="rId51" Type="http://schemas.openxmlformats.org/officeDocument/2006/relationships/hyperlink" Target="https://podminky.urs.cz/item/CS_URS_2024_01/711141559" TargetMode="External"/><Relationship Id="rId3" Type="http://schemas.openxmlformats.org/officeDocument/2006/relationships/hyperlink" Target="https://podminky.urs.cz/item/CS_URS_2024_01/131313701" TargetMode="External"/><Relationship Id="rId12" Type="http://schemas.openxmlformats.org/officeDocument/2006/relationships/hyperlink" Target="https://podminky.urs.cz/item/CS_URS_2024_01/271572211" TargetMode="External"/><Relationship Id="rId17" Type="http://schemas.openxmlformats.org/officeDocument/2006/relationships/hyperlink" Target="https://podminky.urs.cz/item/CS_URS_2024_01/611311123" TargetMode="External"/><Relationship Id="rId25" Type="http://schemas.openxmlformats.org/officeDocument/2006/relationships/hyperlink" Target="https://podminky.urs.cz/item/CS_URS_2024_01/632481215" TargetMode="External"/><Relationship Id="rId33" Type="http://schemas.openxmlformats.org/officeDocument/2006/relationships/hyperlink" Target="https://podminky.urs.cz/item/CS_URS_2024_01/971028691" TargetMode="External"/><Relationship Id="rId38" Type="http://schemas.openxmlformats.org/officeDocument/2006/relationships/hyperlink" Target="https://podminky.urs.cz/item/CS_URS_2024_01/985142113" TargetMode="External"/><Relationship Id="rId46" Type="http://schemas.openxmlformats.org/officeDocument/2006/relationships/hyperlink" Target="https://podminky.urs.cz/item/CS_URS_2024_01/997013509" TargetMode="External"/><Relationship Id="rId59" Type="http://schemas.openxmlformats.org/officeDocument/2006/relationships/hyperlink" Target="https://podminky.urs.cz/item/CS_URS_2024_01/766621602" TargetMode="External"/><Relationship Id="rId67" Type="http://schemas.openxmlformats.org/officeDocument/2006/relationships/printerSettings" Target="../printerSettings/printerSettings2.bin"/><Relationship Id="rId20" Type="http://schemas.openxmlformats.org/officeDocument/2006/relationships/hyperlink" Target="https://podminky.urs.cz/item/CS_URS_2024_01/612315301" TargetMode="External"/><Relationship Id="rId41" Type="http://schemas.openxmlformats.org/officeDocument/2006/relationships/hyperlink" Target="https://podminky.urs.cz/item/CS_URS_2024_01/985223110" TargetMode="External"/><Relationship Id="rId54" Type="http://schemas.openxmlformats.org/officeDocument/2006/relationships/hyperlink" Target="https://podminky.urs.cz/item/CS_URS_2024_01/713121111" TargetMode="External"/><Relationship Id="rId62" Type="http://schemas.openxmlformats.org/officeDocument/2006/relationships/hyperlink" Target="https://podminky.urs.cz/item/CS_URS_2024_01/772522160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5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68" t="s">
        <v>14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23"/>
      <c r="AQ5" s="23"/>
      <c r="AR5" s="21"/>
      <c r="BE5" s="265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70" t="s">
        <v>17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P6" s="23"/>
      <c r="AQ6" s="23"/>
      <c r="AR6" s="21"/>
      <c r="BE6" s="266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66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66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66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266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266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66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30</v>
      </c>
      <c r="AO13" s="23"/>
      <c r="AP13" s="23"/>
      <c r="AQ13" s="23"/>
      <c r="AR13" s="21"/>
      <c r="BE13" s="266"/>
      <c r="BS13" s="18" t="s">
        <v>6</v>
      </c>
    </row>
    <row r="14" spans="1:74" ht="12.75">
      <c r="B14" s="22"/>
      <c r="C14" s="23"/>
      <c r="D14" s="23"/>
      <c r="E14" s="271" t="s">
        <v>30</v>
      </c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266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66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266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34</v>
      </c>
      <c r="AO17" s="23"/>
      <c r="AP17" s="23"/>
      <c r="AQ17" s="23"/>
      <c r="AR17" s="21"/>
      <c r="BE17" s="266"/>
      <c r="BS17" s="18" t="s">
        <v>35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66"/>
      <c r="BS18" s="18" t="s">
        <v>6</v>
      </c>
    </row>
    <row r="19" spans="1:71" s="1" customFormat="1" ht="12" customHeight="1">
      <c r="B19" s="22"/>
      <c r="C19" s="23"/>
      <c r="D19" s="30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37</v>
      </c>
      <c r="AO19" s="23"/>
      <c r="AP19" s="23"/>
      <c r="AQ19" s="23"/>
      <c r="AR19" s="21"/>
      <c r="BE19" s="266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266"/>
      <c r="BS20" s="18" t="s">
        <v>35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66"/>
    </row>
    <row r="22" spans="1:71" s="1" customFormat="1" ht="12" customHeight="1">
      <c r="B22" s="22"/>
      <c r="C22" s="23"/>
      <c r="D22" s="30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66"/>
    </row>
    <row r="23" spans="1:71" s="1" customFormat="1" ht="107.25" customHeight="1">
      <c r="B23" s="22"/>
      <c r="C23" s="23"/>
      <c r="D23" s="23"/>
      <c r="E23" s="273" t="s">
        <v>40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O23" s="23"/>
      <c r="AP23" s="23"/>
      <c r="AQ23" s="23"/>
      <c r="AR23" s="21"/>
      <c r="BE23" s="266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66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66"/>
    </row>
    <row r="26" spans="1:71" s="2" customFormat="1" ht="25.9" customHeight="1">
      <c r="A26" s="35"/>
      <c r="B26" s="36"/>
      <c r="C26" s="37"/>
      <c r="D26" s="38" t="s">
        <v>41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74">
        <f>ROUND(AG94,2)</f>
        <v>0</v>
      </c>
      <c r="AL26" s="275"/>
      <c r="AM26" s="275"/>
      <c r="AN26" s="275"/>
      <c r="AO26" s="275"/>
      <c r="AP26" s="37"/>
      <c r="AQ26" s="37"/>
      <c r="AR26" s="40"/>
      <c r="BE26" s="266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66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76" t="s">
        <v>42</v>
      </c>
      <c r="M28" s="276"/>
      <c r="N28" s="276"/>
      <c r="O28" s="276"/>
      <c r="P28" s="276"/>
      <c r="Q28" s="37"/>
      <c r="R28" s="37"/>
      <c r="S28" s="37"/>
      <c r="T28" s="37"/>
      <c r="U28" s="37"/>
      <c r="V28" s="37"/>
      <c r="W28" s="276" t="s">
        <v>43</v>
      </c>
      <c r="X28" s="276"/>
      <c r="Y28" s="276"/>
      <c r="Z28" s="276"/>
      <c r="AA28" s="276"/>
      <c r="AB28" s="276"/>
      <c r="AC28" s="276"/>
      <c r="AD28" s="276"/>
      <c r="AE28" s="276"/>
      <c r="AF28" s="37"/>
      <c r="AG28" s="37"/>
      <c r="AH28" s="37"/>
      <c r="AI28" s="37"/>
      <c r="AJ28" s="37"/>
      <c r="AK28" s="276" t="s">
        <v>44</v>
      </c>
      <c r="AL28" s="276"/>
      <c r="AM28" s="276"/>
      <c r="AN28" s="276"/>
      <c r="AO28" s="276"/>
      <c r="AP28" s="37"/>
      <c r="AQ28" s="37"/>
      <c r="AR28" s="40"/>
      <c r="BE28" s="266"/>
    </row>
    <row r="29" spans="1:71" s="3" customFormat="1" ht="14.45" customHeight="1">
      <c r="B29" s="41"/>
      <c r="C29" s="42"/>
      <c r="D29" s="30" t="s">
        <v>45</v>
      </c>
      <c r="E29" s="42"/>
      <c r="F29" s="30" t="s">
        <v>46</v>
      </c>
      <c r="G29" s="42"/>
      <c r="H29" s="42"/>
      <c r="I29" s="42"/>
      <c r="J29" s="42"/>
      <c r="K29" s="42"/>
      <c r="L29" s="279">
        <v>0.21</v>
      </c>
      <c r="M29" s="278"/>
      <c r="N29" s="278"/>
      <c r="O29" s="278"/>
      <c r="P29" s="278"/>
      <c r="Q29" s="42"/>
      <c r="R29" s="42"/>
      <c r="S29" s="42"/>
      <c r="T29" s="42"/>
      <c r="U29" s="42"/>
      <c r="V29" s="42"/>
      <c r="W29" s="277">
        <f>ROUND(AZ94, 2)</f>
        <v>0</v>
      </c>
      <c r="X29" s="278"/>
      <c r="Y29" s="278"/>
      <c r="Z29" s="278"/>
      <c r="AA29" s="278"/>
      <c r="AB29" s="278"/>
      <c r="AC29" s="278"/>
      <c r="AD29" s="278"/>
      <c r="AE29" s="278"/>
      <c r="AF29" s="42"/>
      <c r="AG29" s="42"/>
      <c r="AH29" s="42"/>
      <c r="AI29" s="42"/>
      <c r="AJ29" s="42"/>
      <c r="AK29" s="277">
        <f>ROUND(AV94, 2)</f>
        <v>0</v>
      </c>
      <c r="AL29" s="278"/>
      <c r="AM29" s="278"/>
      <c r="AN29" s="278"/>
      <c r="AO29" s="278"/>
      <c r="AP29" s="42"/>
      <c r="AQ29" s="42"/>
      <c r="AR29" s="43"/>
      <c r="BE29" s="267"/>
    </row>
    <row r="30" spans="1:71" s="3" customFormat="1" ht="14.45" customHeight="1">
      <c r="B30" s="41"/>
      <c r="C30" s="42"/>
      <c r="D30" s="42"/>
      <c r="E30" s="42"/>
      <c r="F30" s="30" t="s">
        <v>47</v>
      </c>
      <c r="G30" s="42"/>
      <c r="H30" s="42"/>
      <c r="I30" s="42"/>
      <c r="J30" s="42"/>
      <c r="K30" s="42"/>
      <c r="L30" s="279">
        <v>0.12</v>
      </c>
      <c r="M30" s="278"/>
      <c r="N30" s="278"/>
      <c r="O30" s="278"/>
      <c r="P30" s="278"/>
      <c r="Q30" s="42"/>
      <c r="R30" s="42"/>
      <c r="S30" s="42"/>
      <c r="T30" s="42"/>
      <c r="U30" s="42"/>
      <c r="V30" s="42"/>
      <c r="W30" s="277">
        <f>ROUND(BA94, 2)</f>
        <v>0</v>
      </c>
      <c r="X30" s="278"/>
      <c r="Y30" s="278"/>
      <c r="Z30" s="278"/>
      <c r="AA30" s="278"/>
      <c r="AB30" s="278"/>
      <c r="AC30" s="278"/>
      <c r="AD30" s="278"/>
      <c r="AE30" s="278"/>
      <c r="AF30" s="42"/>
      <c r="AG30" s="42"/>
      <c r="AH30" s="42"/>
      <c r="AI30" s="42"/>
      <c r="AJ30" s="42"/>
      <c r="AK30" s="277">
        <f>ROUND(AW94, 2)</f>
        <v>0</v>
      </c>
      <c r="AL30" s="278"/>
      <c r="AM30" s="278"/>
      <c r="AN30" s="278"/>
      <c r="AO30" s="278"/>
      <c r="AP30" s="42"/>
      <c r="AQ30" s="42"/>
      <c r="AR30" s="43"/>
      <c r="BE30" s="267"/>
    </row>
    <row r="31" spans="1:71" s="3" customFormat="1" ht="14.45" hidden="1" customHeight="1">
      <c r="B31" s="41"/>
      <c r="C31" s="42"/>
      <c r="D31" s="42"/>
      <c r="E31" s="42"/>
      <c r="F31" s="30" t="s">
        <v>48</v>
      </c>
      <c r="G31" s="42"/>
      <c r="H31" s="42"/>
      <c r="I31" s="42"/>
      <c r="J31" s="42"/>
      <c r="K31" s="42"/>
      <c r="L31" s="279">
        <v>0.21</v>
      </c>
      <c r="M31" s="278"/>
      <c r="N31" s="278"/>
      <c r="O31" s="278"/>
      <c r="P31" s="278"/>
      <c r="Q31" s="42"/>
      <c r="R31" s="42"/>
      <c r="S31" s="42"/>
      <c r="T31" s="42"/>
      <c r="U31" s="42"/>
      <c r="V31" s="42"/>
      <c r="W31" s="277">
        <f>ROUND(BB94, 2)</f>
        <v>0</v>
      </c>
      <c r="X31" s="278"/>
      <c r="Y31" s="278"/>
      <c r="Z31" s="278"/>
      <c r="AA31" s="278"/>
      <c r="AB31" s="278"/>
      <c r="AC31" s="278"/>
      <c r="AD31" s="278"/>
      <c r="AE31" s="278"/>
      <c r="AF31" s="42"/>
      <c r="AG31" s="42"/>
      <c r="AH31" s="42"/>
      <c r="AI31" s="42"/>
      <c r="AJ31" s="42"/>
      <c r="AK31" s="277">
        <v>0</v>
      </c>
      <c r="AL31" s="278"/>
      <c r="AM31" s="278"/>
      <c r="AN31" s="278"/>
      <c r="AO31" s="278"/>
      <c r="AP31" s="42"/>
      <c r="AQ31" s="42"/>
      <c r="AR31" s="43"/>
      <c r="BE31" s="267"/>
    </row>
    <row r="32" spans="1:71" s="3" customFormat="1" ht="14.45" hidden="1" customHeight="1">
      <c r="B32" s="41"/>
      <c r="C32" s="42"/>
      <c r="D32" s="42"/>
      <c r="E32" s="42"/>
      <c r="F32" s="30" t="s">
        <v>49</v>
      </c>
      <c r="G32" s="42"/>
      <c r="H32" s="42"/>
      <c r="I32" s="42"/>
      <c r="J32" s="42"/>
      <c r="K32" s="42"/>
      <c r="L32" s="279">
        <v>0.12</v>
      </c>
      <c r="M32" s="278"/>
      <c r="N32" s="278"/>
      <c r="O32" s="278"/>
      <c r="P32" s="278"/>
      <c r="Q32" s="42"/>
      <c r="R32" s="42"/>
      <c r="S32" s="42"/>
      <c r="T32" s="42"/>
      <c r="U32" s="42"/>
      <c r="V32" s="42"/>
      <c r="W32" s="277">
        <f>ROUND(BC94, 2)</f>
        <v>0</v>
      </c>
      <c r="X32" s="278"/>
      <c r="Y32" s="278"/>
      <c r="Z32" s="278"/>
      <c r="AA32" s="278"/>
      <c r="AB32" s="278"/>
      <c r="AC32" s="278"/>
      <c r="AD32" s="278"/>
      <c r="AE32" s="278"/>
      <c r="AF32" s="42"/>
      <c r="AG32" s="42"/>
      <c r="AH32" s="42"/>
      <c r="AI32" s="42"/>
      <c r="AJ32" s="42"/>
      <c r="AK32" s="277">
        <v>0</v>
      </c>
      <c r="AL32" s="278"/>
      <c r="AM32" s="278"/>
      <c r="AN32" s="278"/>
      <c r="AO32" s="278"/>
      <c r="AP32" s="42"/>
      <c r="AQ32" s="42"/>
      <c r="AR32" s="43"/>
      <c r="BE32" s="267"/>
    </row>
    <row r="33" spans="1:57" s="3" customFormat="1" ht="14.45" hidden="1" customHeight="1">
      <c r="B33" s="41"/>
      <c r="C33" s="42"/>
      <c r="D33" s="42"/>
      <c r="E33" s="42"/>
      <c r="F33" s="30" t="s">
        <v>50</v>
      </c>
      <c r="G33" s="42"/>
      <c r="H33" s="42"/>
      <c r="I33" s="42"/>
      <c r="J33" s="42"/>
      <c r="K33" s="42"/>
      <c r="L33" s="279">
        <v>0</v>
      </c>
      <c r="M33" s="278"/>
      <c r="N33" s="278"/>
      <c r="O33" s="278"/>
      <c r="P33" s="278"/>
      <c r="Q33" s="42"/>
      <c r="R33" s="42"/>
      <c r="S33" s="42"/>
      <c r="T33" s="42"/>
      <c r="U33" s="42"/>
      <c r="V33" s="42"/>
      <c r="W33" s="277">
        <f>ROUND(BD94, 2)</f>
        <v>0</v>
      </c>
      <c r="X33" s="278"/>
      <c r="Y33" s="278"/>
      <c r="Z33" s="278"/>
      <c r="AA33" s="278"/>
      <c r="AB33" s="278"/>
      <c r="AC33" s="278"/>
      <c r="AD33" s="278"/>
      <c r="AE33" s="278"/>
      <c r="AF33" s="42"/>
      <c r="AG33" s="42"/>
      <c r="AH33" s="42"/>
      <c r="AI33" s="42"/>
      <c r="AJ33" s="42"/>
      <c r="AK33" s="277">
        <v>0</v>
      </c>
      <c r="AL33" s="278"/>
      <c r="AM33" s="278"/>
      <c r="AN33" s="278"/>
      <c r="AO33" s="278"/>
      <c r="AP33" s="42"/>
      <c r="AQ33" s="42"/>
      <c r="AR33" s="43"/>
      <c r="BE33" s="267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66"/>
    </row>
    <row r="35" spans="1:57" s="2" customFormat="1" ht="25.9" customHeight="1">
      <c r="A35" s="35"/>
      <c r="B35" s="36"/>
      <c r="C35" s="44"/>
      <c r="D35" s="45" t="s">
        <v>51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52</v>
      </c>
      <c r="U35" s="46"/>
      <c r="V35" s="46"/>
      <c r="W35" s="46"/>
      <c r="X35" s="280" t="s">
        <v>53</v>
      </c>
      <c r="Y35" s="281"/>
      <c r="Z35" s="281"/>
      <c r="AA35" s="281"/>
      <c r="AB35" s="281"/>
      <c r="AC35" s="46"/>
      <c r="AD35" s="46"/>
      <c r="AE35" s="46"/>
      <c r="AF35" s="46"/>
      <c r="AG35" s="46"/>
      <c r="AH35" s="46"/>
      <c r="AI35" s="46"/>
      <c r="AJ35" s="46"/>
      <c r="AK35" s="282">
        <f>SUM(AK26:AK33)</f>
        <v>0</v>
      </c>
      <c r="AL35" s="281"/>
      <c r="AM35" s="281"/>
      <c r="AN35" s="281"/>
      <c r="AO35" s="283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54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55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56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57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56</v>
      </c>
      <c r="AI60" s="39"/>
      <c r="AJ60" s="39"/>
      <c r="AK60" s="39"/>
      <c r="AL60" s="39"/>
      <c r="AM60" s="53" t="s">
        <v>57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58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59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56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57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56</v>
      </c>
      <c r="AI75" s="39"/>
      <c r="AJ75" s="39"/>
      <c r="AK75" s="39"/>
      <c r="AL75" s="39"/>
      <c r="AM75" s="53" t="s">
        <v>57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60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PA-1017/B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84" t="str">
        <f>K6</f>
        <v>Hrad č.p. 1, Budyně nad Ohří - Kulturní centrum v bývalém špýcharu - bašta</v>
      </c>
      <c r="M85" s="285"/>
      <c r="N85" s="285"/>
      <c r="O85" s="285"/>
      <c r="P85" s="285"/>
      <c r="Q85" s="285"/>
      <c r="R85" s="285"/>
      <c r="S85" s="285"/>
      <c r="T85" s="285"/>
      <c r="U85" s="285"/>
      <c r="V85" s="285"/>
      <c r="W85" s="285"/>
      <c r="X85" s="285"/>
      <c r="Y85" s="285"/>
      <c r="Z85" s="285"/>
      <c r="AA85" s="285"/>
      <c r="AB85" s="285"/>
      <c r="AC85" s="285"/>
      <c r="AD85" s="285"/>
      <c r="AE85" s="285"/>
      <c r="AF85" s="285"/>
      <c r="AG85" s="285"/>
      <c r="AH85" s="285"/>
      <c r="AI85" s="285"/>
      <c r="AJ85" s="285"/>
      <c r="AK85" s="285"/>
      <c r="AL85" s="285"/>
      <c r="AM85" s="285"/>
      <c r="AN85" s="285"/>
      <c r="AO85" s="285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Budyně nad Ohří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86" t="str">
        <f>IF(AN8= "","",AN8)</f>
        <v>18. 3. 2024</v>
      </c>
      <c r="AN87" s="286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25.7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Město Budyně nad Ohří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31</v>
      </c>
      <c r="AJ89" s="37"/>
      <c r="AK89" s="37"/>
      <c r="AL89" s="37"/>
      <c r="AM89" s="287" t="str">
        <f>IF(E17="","",E17)</f>
        <v>Ing. arch. Jiří Jarkovský - Projektový ateliér</v>
      </c>
      <c r="AN89" s="288"/>
      <c r="AO89" s="288"/>
      <c r="AP89" s="288"/>
      <c r="AQ89" s="37"/>
      <c r="AR89" s="40"/>
      <c r="AS89" s="289" t="s">
        <v>61</v>
      </c>
      <c r="AT89" s="290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29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36</v>
      </c>
      <c r="AJ90" s="37"/>
      <c r="AK90" s="37"/>
      <c r="AL90" s="37"/>
      <c r="AM90" s="287" t="str">
        <f>IF(E20="","",E20)</f>
        <v>Ing. Petr Jarkovský</v>
      </c>
      <c r="AN90" s="288"/>
      <c r="AO90" s="288"/>
      <c r="AP90" s="288"/>
      <c r="AQ90" s="37"/>
      <c r="AR90" s="40"/>
      <c r="AS90" s="291"/>
      <c r="AT90" s="292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3"/>
      <c r="AT91" s="294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95" t="s">
        <v>62</v>
      </c>
      <c r="D92" s="296"/>
      <c r="E92" s="296"/>
      <c r="F92" s="296"/>
      <c r="G92" s="296"/>
      <c r="H92" s="74"/>
      <c r="I92" s="297" t="s">
        <v>63</v>
      </c>
      <c r="J92" s="296"/>
      <c r="K92" s="296"/>
      <c r="L92" s="296"/>
      <c r="M92" s="296"/>
      <c r="N92" s="296"/>
      <c r="O92" s="296"/>
      <c r="P92" s="296"/>
      <c r="Q92" s="296"/>
      <c r="R92" s="296"/>
      <c r="S92" s="296"/>
      <c r="T92" s="296"/>
      <c r="U92" s="296"/>
      <c r="V92" s="296"/>
      <c r="W92" s="296"/>
      <c r="X92" s="296"/>
      <c r="Y92" s="296"/>
      <c r="Z92" s="296"/>
      <c r="AA92" s="296"/>
      <c r="AB92" s="296"/>
      <c r="AC92" s="296"/>
      <c r="AD92" s="296"/>
      <c r="AE92" s="296"/>
      <c r="AF92" s="296"/>
      <c r="AG92" s="298" t="s">
        <v>64</v>
      </c>
      <c r="AH92" s="296"/>
      <c r="AI92" s="296"/>
      <c r="AJ92" s="296"/>
      <c r="AK92" s="296"/>
      <c r="AL92" s="296"/>
      <c r="AM92" s="296"/>
      <c r="AN92" s="297" t="s">
        <v>65</v>
      </c>
      <c r="AO92" s="296"/>
      <c r="AP92" s="299"/>
      <c r="AQ92" s="75" t="s">
        <v>66</v>
      </c>
      <c r="AR92" s="40"/>
      <c r="AS92" s="76" t="s">
        <v>67</v>
      </c>
      <c r="AT92" s="77" t="s">
        <v>68</v>
      </c>
      <c r="AU92" s="77" t="s">
        <v>69</v>
      </c>
      <c r="AV92" s="77" t="s">
        <v>70</v>
      </c>
      <c r="AW92" s="77" t="s">
        <v>71</v>
      </c>
      <c r="AX92" s="77" t="s">
        <v>72</v>
      </c>
      <c r="AY92" s="77" t="s">
        <v>73</v>
      </c>
      <c r="AZ92" s="77" t="s">
        <v>74</v>
      </c>
      <c r="BA92" s="77" t="s">
        <v>75</v>
      </c>
      <c r="BB92" s="77" t="s">
        <v>76</v>
      </c>
      <c r="BC92" s="77" t="s">
        <v>77</v>
      </c>
      <c r="BD92" s="78" t="s">
        <v>78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79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03">
        <f>ROUND(SUM(AG95:AG96),2)</f>
        <v>0</v>
      </c>
      <c r="AH94" s="303"/>
      <c r="AI94" s="303"/>
      <c r="AJ94" s="303"/>
      <c r="AK94" s="303"/>
      <c r="AL94" s="303"/>
      <c r="AM94" s="303"/>
      <c r="AN94" s="304">
        <f>SUM(AG94,AT94)</f>
        <v>0</v>
      </c>
      <c r="AO94" s="304"/>
      <c r="AP94" s="304"/>
      <c r="AQ94" s="86" t="s">
        <v>1</v>
      </c>
      <c r="AR94" s="87"/>
      <c r="AS94" s="88">
        <f>ROUND(SUM(AS95:AS96),2)</f>
        <v>0</v>
      </c>
      <c r="AT94" s="89">
        <f>ROUND(SUM(AV94:AW94),2)</f>
        <v>0</v>
      </c>
      <c r="AU94" s="90">
        <f>ROUND(SUM(AU95:AU96),5)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ROUND(SUM(AZ95:AZ96),2)</f>
        <v>0</v>
      </c>
      <c r="BA94" s="89">
        <f>ROUND(SUM(BA95:BA96),2)</f>
        <v>0</v>
      </c>
      <c r="BB94" s="89">
        <f>ROUND(SUM(BB95:BB96),2)</f>
        <v>0</v>
      </c>
      <c r="BC94" s="89">
        <f>ROUND(SUM(BC95:BC96),2)</f>
        <v>0</v>
      </c>
      <c r="BD94" s="91">
        <f>ROUND(SUM(BD95:BD96),2)</f>
        <v>0</v>
      </c>
      <c r="BS94" s="92" t="s">
        <v>80</v>
      </c>
      <c r="BT94" s="92" t="s">
        <v>81</v>
      </c>
      <c r="BU94" s="93" t="s">
        <v>82</v>
      </c>
      <c r="BV94" s="92" t="s">
        <v>83</v>
      </c>
      <c r="BW94" s="92" t="s">
        <v>5</v>
      </c>
      <c r="BX94" s="92" t="s">
        <v>84</v>
      </c>
      <c r="CL94" s="92" t="s">
        <v>1</v>
      </c>
    </row>
    <row r="95" spans="1:91" s="7" customFormat="1" ht="16.5" customHeight="1">
      <c r="A95" s="94" t="s">
        <v>85</v>
      </c>
      <c r="B95" s="95"/>
      <c r="C95" s="96"/>
      <c r="D95" s="302" t="s">
        <v>86</v>
      </c>
      <c r="E95" s="302"/>
      <c r="F95" s="302"/>
      <c r="G95" s="302"/>
      <c r="H95" s="302"/>
      <c r="I95" s="97"/>
      <c r="J95" s="302" t="s">
        <v>87</v>
      </c>
      <c r="K95" s="302"/>
      <c r="L95" s="302"/>
      <c r="M95" s="302"/>
      <c r="N95" s="302"/>
      <c r="O95" s="302"/>
      <c r="P95" s="302"/>
      <c r="Q95" s="302"/>
      <c r="R95" s="302"/>
      <c r="S95" s="302"/>
      <c r="T95" s="302"/>
      <c r="U95" s="302"/>
      <c r="V95" s="302"/>
      <c r="W95" s="302"/>
      <c r="X95" s="302"/>
      <c r="Y95" s="302"/>
      <c r="Z95" s="302"/>
      <c r="AA95" s="302"/>
      <c r="AB95" s="302"/>
      <c r="AC95" s="302"/>
      <c r="AD95" s="302"/>
      <c r="AE95" s="302"/>
      <c r="AF95" s="302"/>
      <c r="AG95" s="300">
        <f>'SO01 - Bašta'!J30</f>
        <v>0</v>
      </c>
      <c r="AH95" s="301"/>
      <c r="AI95" s="301"/>
      <c r="AJ95" s="301"/>
      <c r="AK95" s="301"/>
      <c r="AL95" s="301"/>
      <c r="AM95" s="301"/>
      <c r="AN95" s="300">
        <f>SUM(AG95,AT95)</f>
        <v>0</v>
      </c>
      <c r="AO95" s="301"/>
      <c r="AP95" s="301"/>
      <c r="AQ95" s="98" t="s">
        <v>88</v>
      </c>
      <c r="AR95" s="99"/>
      <c r="AS95" s="100">
        <v>0</v>
      </c>
      <c r="AT95" s="101">
        <f>ROUND(SUM(AV95:AW95),2)</f>
        <v>0</v>
      </c>
      <c r="AU95" s="102">
        <f>'SO01 - Bašta'!P133</f>
        <v>0</v>
      </c>
      <c r="AV95" s="101">
        <f>'SO01 - Bašta'!J33</f>
        <v>0</v>
      </c>
      <c r="AW95" s="101">
        <f>'SO01 - Bašta'!J34</f>
        <v>0</v>
      </c>
      <c r="AX95" s="101">
        <f>'SO01 - Bašta'!J35</f>
        <v>0</v>
      </c>
      <c r="AY95" s="101">
        <f>'SO01 - Bašta'!J36</f>
        <v>0</v>
      </c>
      <c r="AZ95" s="101">
        <f>'SO01 - Bašta'!F33</f>
        <v>0</v>
      </c>
      <c r="BA95" s="101">
        <f>'SO01 - Bašta'!F34</f>
        <v>0</v>
      </c>
      <c r="BB95" s="101">
        <f>'SO01 - Bašta'!F35</f>
        <v>0</v>
      </c>
      <c r="BC95" s="101">
        <f>'SO01 - Bašta'!F36</f>
        <v>0</v>
      </c>
      <c r="BD95" s="103">
        <f>'SO01 - Bašta'!F37</f>
        <v>0</v>
      </c>
      <c r="BT95" s="104" t="s">
        <v>89</v>
      </c>
      <c r="BV95" s="104" t="s">
        <v>83</v>
      </c>
      <c r="BW95" s="104" t="s">
        <v>90</v>
      </c>
      <c r="BX95" s="104" t="s">
        <v>5</v>
      </c>
      <c r="CL95" s="104" t="s">
        <v>1</v>
      </c>
      <c r="CM95" s="104" t="s">
        <v>91</v>
      </c>
    </row>
    <row r="96" spans="1:91" s="7" customFormat="1" ht="16.5" customHeight="1">
      <c r="A96" s="94" t="s">
        <v>85</v>
      </c>
      <c r="B96" s="95"/>
      <c r="C96" s="96"/>
      <c r="D96" s="302" t="s">
        <v>92</v>
      </c>
      <c r="E96" s="302"/>
      <c r="F96" s="302"/>
      <c r="G96" s="302"/>
      <c r="H96" s="302"/>
      <c r="I96" s="97"/>
      <c r="J96" s="302" t="s">
        <v>93</v>
      </c>
      <c r="K96" s="302"/>
      <c r="L96" s="302"/>
      <c r="M96" s="302"/>
      <c r="N96" s="302"/>
      <c r="O96" s="302"/>
      <c r="P96" s="302"/>
      <c r="Q96" s="302"/>
      <c r="R96" s="302"/>
      <c r="S96" s="302"/>
      <c r="T96" s="302"/>
      <c r="U96" s="302"/>
      <c r="V96" s="302"/>
      <c r="W96" s="302"/>
      <c r="X96" s="302"/>
      <c r="Y96" s="302"/>
      <c r="Z96" s="302"/>
      <c r="AA96" s="302"/>
      <c r="AB96" s="302"/>
      <c r="AC96" s="302"/>
      <c r="AD96" s="302"/>
      <c r="AE96" s="302"/>
      <c r="AF96" s="302"/>
      <c r="AG96" s="300">
        <f>'VON - Vedlejší a ostatní ...'!J30</f>
        <v>0</v>
      </c>
      <c r="AH96" s="301"/>
      <c r="AI96" s="301"/>
      <c r="AJ96" s="301"/>
      <c r="AK96" s="301"/>
      <c r="AL96" s="301"/>
      <c r="AM96" s="301"/>
      <c r="AN96" s="300">
        <f>SUM(AG96,AT96)</f>
        <v>0</v>
      </c>
      <c r="AO96" s="301"/>
      <c r="AP96" s="301"/>
      <c r="AQ96" s="98" t="s">
        <v>88</v>
      </c>
      <c r="AR96" s="99"/>
      <c r="AS96" s="105">
        <v>0</v>
      </c>
      <c r="AT96" s="106">
        <f>ROUND(SUM(AV96:AW96),2)</f>
        <v>0</v>
      </c>
      <c r="AU96" s="107">
        <f>'VON - Vedlejší a ostatní ...'!P121</f>
        <v>0</v>
      </c>
      <c r="AV96" s="106">
        <f>'VON - Vedlejší a ostatní ...'!J33</f>
        <v>0</v>
      </c>
      <c r="AW96" s="106">
        <f>'VON - Vedlejší a ostatní ...'!J34</f>
        <v>0</v>
      </c>
      <c r="AX96" s="106">
        <f>'VON - Vedlejší a ostatní ...'!J35</f>
        <v>0</v>
      </c>
      <c r="AY96" s="106">
        <f>'VON - Vedlejší a ostatní ...'!J36</f>
        <v>0</v>
      </c>
      <c r="AZ96" s="106">
        <f>'VON - Vedlejší a ostatní ...'!F33</f>
        <v>0</v>
      </c>
      <c r="BA96" s="106">
        <f>'VON - Vedlejší a ostatní ...'!F34</f>
        <v>0</v>
      </c>
      <c r="BB96" s="106">
        <f>'VON - Vedlejší a ostatní ...'!F35</f>
        <v>0</v>
      </c>
      <c r="BC96" s="106">
        <f>'VON - Vedlejší a ostatní ...'!F36</f>
        <v>0</v>
      </c>
      <c r="BD96" s="108">
        <f>'VON - Vedlejší a ostatní ...'!F37</f>
        <v>0</v>
      </c>
      <c r="BT96" s="104" t="s">
        <v>89</v>
      </c>
      <c r="BV96" s="104" t="s">
        <v>83</v>
      </c>
      <c r="BW96" s="104" t="s">
        <v>94</v>
      </c>
      <c r="BX96" s="104" t="s">
        <v>5</v>
      </c>
      <c r="CL96" s="104" t="s">
        <v>1</v>
      </c>
      <c r="CM96" s="104" t="s">
        <v>91</v>
      </c>
    </row>
    <row r="97" spans="1:5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s="2" customFormat="1" ht="6.95" customHeight="1">
      <c r="A98" s="35"/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algorithmName="SHA-512" hashValue="4tylZGNIoHWbJmKwh34OdCM8GxzS5aWkWlS2Fl/KbdGO7ymLZxK3pYd8u2x545VeXb2DLeX2C6WZr9QtGH4ntQ==" saltValue="WYuGtMOkYLH5huG01fc/H4VqH1S8gDQN5k/FR9CsGd7S67+0m3j4IijBmHQTlebcvDnzx9kJb2emDCyjtJU7+g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01 - Bašta'!C2" display="/"/>
    <hyperlink ref="A96" location="'VON - Vedlejší a ostatní ...'!C2" display="/"/>
  </hyperlink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745"/>
  <sheetViews>
    <sheetView showGridLines="0" zoomScaleNormal="100" workbookViewId="0"/>
  </sheetViews>
  <sheetFormatPr defaultRowHeight="15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8" t="s">
        <v>90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91</v>
      </c>
    </row>
    <row r="4" spans="1:46" s="1" customFormat="1" ht="24.95" customHeight="1">
      <c r="B4" s="21"/>
      <c r="D4" s="111" t="s">
        <v>95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06" t="str">
        <f>'Rekapitulace stavby'!K6</f>
        <v>Hrad č.p. 1, Budyně nad Ohří - Kulturní centrum v bývalém špýcharu - bašta</v>
      </c>
      <c r="F7" s="307"/>
      <c r="G7" s="307"/>
      <c r="H7" s="307"/>
      <c r="L7" s="21"/>
    </row>
    <row r="8" spans="1:46" s="2" customFormat="1" ht="12" customHeight="1">
      <c r="A8" s="35"/>
      <c r="B8" s="40"/>
      <c r="C8" s="35"/>
      <c r="D8" s="113" t="s">
        <v>96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8" t="s">
        <v>97</v>
      </c>
      <c r="F9" s="309"/>
      <c r="G9" s="309"/>
      <c r="H9" s="309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18. 3. 2024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29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0" t="str">
        <f>'Rekapitulace stavby'!E14</f>
        <v>Vyplň údaj</v>
      </c>
      <c r="F18" s="311"/>
      <c r="G18" s="311"/>
      <c r="H18" s="311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31</v>
      </c>
      <c r="E20" s="35"/>
      <c r="F20" s="35"/>
      <c r="G20" s="35"/>
      <c r="H20" s="35"/>
      <c r="I20" s="113" t="s">
        <v>25</v>
      </c>
      <c r="J20" s="114" t="s">
        <v>32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33</v>
      </c>
      <c r="F21" s="35"/>
      <c r="G21" s="35"/>
      <c r="H21" s="35"/>
      <c r="I21" s="113" t="s">
        <v>28</v>
      </c>
      <c r="J21" s="114" t="s">
        <v>34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36</v>
      </c>
      <c r="E23" s="35"/>
      <c r="F23" s="35"/>
      <c r="G23" s="35"/>
      <c r="H23" s="35"/>
      <c r="I23" s="113" t="s">
        <v>25</v>
      </c>
      <c r="J23" s="114" t="s">
        <v>37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38</v>
      </c>
      <c r="F24" s="35"/>
      <c r="G24" s="35"/>
      <c r="H24" s="35"/>
      <c r="I24" s="113" t="s">
        <v>28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39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55.25" customHeight="1">
      <c r="A27" s="116"/>
      <c r="B27" s="117"/>
      <c r="C27" s="116"/>
      <c r="D27" s="116"/>
      <c r="E27" s="312" t="s">
        <v>98</v>
      </c>
      <c r="F27" s="312"/>
      <c r="G27" s="312"/>
      <c r="H27" s="312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41</v>
      </c>
      <c r="E30" s="35"/>
      <c r="F30" s="35"/>
      <c r="G30" s="35"/>
      <c r="H30" s="35"/>
      <c r="I30" s="35"/>
      <c r="J30" s="121">
        <f>ROUND(J133,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43</v>
      </c>
      <c r="G32" s="35"/>
      <c r="H32" s="35"/>
      <c r="I32" s="122" t="s">
        <v>42</v>
      </c>
      <c r="J32" s="122" t="s">
        <v>44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45</v>
      </c>
      <c r="E33" s="113" t="s">
        <v>46</v>
      </c>
      <c r="F33" s="124">
        <f>ROUND((SUM(BE133:BE744)),  2)</f>
        <v>0</v>
      </c>
      <c r="G33" s="35"/>
      <c r="H33" s="35"/>
      <c r="I33" s="125">
        <v>0.21</v>
      </c>
      <c r="J33" s="124">
        <f>ROUND(((SUM(BE133:BE744))*I33),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47</v>
      </c>
      <c r="F34" s="124">
        <f>ROUND((SUM(BF133:BF744)),  2)</f>
        <v>0</v>
      </c>
      <c r="G34" s="35"/>
      <c r="H34" s="35"/>
      <c r="I34" s="125">
        <v>0.12</v>
      </c>
      <c r="J34" s="124">
        <f>ROUND(((SUM(BF133:BF744))*I34),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48</v>
      </c>
      <c r="F35" s="124">
        <f>ROUND((SUM(BG133:BG744)),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49</v>
      </c>
      <c r="F36" s="124">
        <f>ROUND((SUM(BH133:BH744)),  2)</f>
        <v>0</v>
      </c>
      <c r="G36" s="35"/>
      <c r="H36" s="35"/>
      <c r="I36" s="125">
        <v>0.12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50</v>
      </c>
      <c r="F37" s="124">
        <f>ROUND((SUM(BI133:BI744)),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51</v>
      </c>
      <c r="E39" s="128"/>
      <c r="F39" s="128"/>
      <c r="G39" s="129" t="s">
        <v>52</v>
      </c>
      <c r="H39" s="130" t="s">
        <v>53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54</v>
      </c>
      <c r="E50" s="134"/>
      <c r="F50" s="134"/>
      <c r="G50" s="133" t="s">
        <v>55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56</v>
      </c>
      <c r="E61" s="136"/>
      <c r="F61" s="137" t="s">
        <v>57</v>
      </c>
      <c r="G61" s="135" t="s">
        <v>56</v>
      </c>
      <c r="H61" s="136"/>
      <c r="I61" s="136"/>
      <c r="J61" s="138" t="s">
        <v>57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58</v>
      </c>
      <c r="E65" s="139"/>
      <c r="F65" s="139"/>
      <c r="G65" s="133" t="s">
        <v>59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56</v>
      </c>
      <c r="E76" s="136"/>
      <c r="F76" s="137" t="s">
        <v>57</v>
      </c>
      <c r="G76" s="135" t="s">
        <v>56</v>
      </c>
      <c r="H76" s="136"/>
      <c r="I76" s="136"/>
      <c r="J76" s="138" t="s">
        <v>57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99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13" t="str">
        <f>E7</f>
        <v>Hrad č.p. 1, Budyně nad Ohří - Kulturní centrum v bývalém špýcharu - bašta</v>
      </c>
      <c r="F85" s="314"/>
      <c r="G85" s="314"/>
      <c r="H85" s="314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4" t="str">
        <f>E9</f>
        <v>SO01 - Bašta</v>
      </c>
      <c r="F87" s="315"/>
      <c r="G87" s="315"/>
      <c r="H87" s="31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Budyně nad Ohří</v>
      </c>
      <c r="G89" s="37"/>
      <c r="H89" s="37"/>
      <c r="I89" s="30" t="s">
        <v>22</v>
      </c>
      <c r="J89" s="67" t="str">
        <f>IF(J12="","",J12)</f>
        <v>18. 3. 2024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40.15" customHeight="1">
      <c r="A91" s="35"/>
      <c r="B91" s="36"/>
      <c r="C91" s="30" t="s">
        <v>24</v>
      </c>
      <c r="D91" s="37"/>
      <c r="E91" s="37"/>
      <c r="F91" s="28" t="str">
        <f>E15</f>
        <v>Město Budyně nad Ohří</v>
      </c>
      <c r="G91" s="37"/>
      <c r="H91" s="37"/>
      <c r="I91" s="30" t="s">
        <v>31</v>
      </c>
      <c r="J91" s="33" t="str">
        <f>E21</f>
        <v>Ing. arch. Jiří Jarkovský - Projektový ateliér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29</v>
      </c>
      <c r="D92" s="37"/>
      <c r="E92" s="37"/>
      <c r="F92" s="28" t="str">
        <f>IF(E18="","",E18)</f>
        <v>Vyplň údaj</v>
      </c>
      <c r="G92" s="37"/>
      <c r="H92" s="37"/>
      <c r="I92" s="30" t="s">
        <v>36</v>
      </c>
      <c r="J92" s="33" t="str">
        <f>E24</f>
        <v>Ing. Petr Jarkovský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100</v>
      </c>
      <c r="D94" s="145"/>
      <c r="E94" s="145"/>
      <c r="F94" s="145"/>
      <c r="G94" s="145"/>
      <c r="H94" s="145"/>
      <c r="I94" s="145"/>
      <c r="J94" s="146" t="s">
        <v>101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102</v>
      </c>
      <c r="D96" s="37"/>
      <c r="E96" s="37"/>
      <c r="F96" s="37"/>
      <c r="G96" s="37"/>
      <c r="H96" s="37"/>
      <c r="I96" s="37"/>
      <c r="J96" s="85">
        <f>J133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103</v>
      </c>
    </row>
    <row r="97" spans="2:12" s="9" customFormat="1" ht="24.95" customHeight="1">
      <c r="B97" s="148"/>
      <c r="C97" s="149"/>
      <c r="D97" s="150" t="s">
        <v>104</v>
      </c>
      <c r="E97" s="151"/>
      <c r="F97" s="151"/>
      <c r="G97" s="151"/>
      <c r="H97" s="151"/>
      <c r="I97" s="151"/>
      <c r="J97" s="152">
        <f>J134</f>
        <v>0</v>
      </c>
      <c r="K97" s="149"/>
      <c r="L97" s="153"/>
    </row>
    <row r="98" spans="2:12" s="10" customFormat="1" ht="19.899999999999999" customHeight="1">
      <c r="B98" s="154"/>
      <c r="C98" s="155"/>
      <c r="D98" s="156" t="s">
        <v>105</v>
      </c>
      <c r="E98" s="157"/>
      <c r="F98" s="157"/>
      <c r="G98" s="157"/>
      <c r="H98" s="157"/>
      <c r="I98" s="157"/>
      <c r="J98" s="158">
        <f>J135</f>
        <v>0</v>
      </c>
      <c r="K98" s="155"/>
      <c r="L98" s="159"/>
    </row>
    <row r="99" spans="2:12" s="10" customFormat="1" ht="19.899999999999999" customHeight="1">
      <c r="B99" s="154"/>
      <c r="C99" s="155"/>
      <c r="D99" s="156" t="s">
        <v>106</v>
      </c>
      <c r="E99" s="157"/>
      <c r="F99" s="157"/>
      <c r="G99" s="157"/>
      <c r="H99" s="157"/>
      <c r="I99" s="157"/>
      <c r="J99" s="158">
        <f>J205</f>
        <v>0</v>
      </c>
      <c r="K99" s="155"/>
      <c r="L99" s="159"/>
    </row>
    <row r="100" spans="2:12" s="10" customFormat="1" ht="19.899999999999999" customHeight="1">
      <c r="B100" s="154"/>
      <c r="C100" s="155"/>
      <c r="D100" s="156" t="s">
        <v>107</v>
      </c>
      <c r="E100" s="157"/>
      <c r="F100" s="157"/>
      <c r="G100" s="157"/>
      <c r="H100" s="157"/>
      <c r="I100" s="157"/>
      <c r="J100" s="158">
        <f>J216</f>
        <v>0</v>
      </c>
      <c r="K100" s="155"/>
      <c r="L100" s="159"/>
    </row>
    <row r="101" spans="2:12" s="10" customFormat="1" ht="19.899999999999999" customHeight="1">
      <c r="B101" s="154"/>
      <c r="C101" s="155"/>
      <c r="D101" s="156" t="s">
        <v>108</v>
      </c>
      <c r="E101" s="157"/>
      <c r="F101" s="157"/>
      <c r="G101" s="157"/>
      <c r="H101" s="157"/>
      <c r="I101" s="157"/>
      <c r="J101" s="158">
        <f>J224</f>
        <v>0</v>
      </c>
      <c r="K101" s="155"/>
      <c r="L101" s="159"/>
    </row>
    <row r="102" spans="2:12" s="10" customFormat="1" ht="19.899999999999999" customHeight="1">
      <c r="B102" s="154"/>
      <c r="C102" s="155"/>
      <c r="D102" s="156" t="s">
        <v>109</v>
      </c>
      <c r="E102" s="157"/>
      <c r="F102" s="157"/>
      <c r="G102" s="157"/>
      <c r="H102" s="157"/>
      <c r="I102" s="157"/>
      <c r="J102" s="158">
        <f>J336</f>
        <v>0</v>
      </c>
      <c r="K102" s="155"/>
      <c r="L102" s="159"/>
    </row>
    <row r="103" spans="2:12" s="10" customFormat="1" ht="19.899999999999999" customHeight="1">
      <c r="B103" s="154"/>
      <c r="C103" s="155"/>
      <c r="D103" s="156" t="s">
        <v>110</v>
      </c>
      <c r="E103" s="157"/>
      <c r="F103" s="157"/>
      <c r="G103" s="157"/>
      <c r="H103" s="157"/>
      <c r="I103" s="157"/>
      <c r="J103" s="158">
        <f>J505</f>
        <v>0</v>
      </c>
      <c r="K103" s="155"/>
      <c r="L103" s="159"/>
    </row>
    <row r="104" spans="2:12" s="10" customFormat="1" ht="19.899999999999999" customHeight="1">
      <c r="B104" s="154"/>
      <c r="C104" s="155"/>
      <c r="D104" s="156" t="s">
        <v>111</v>
      </c>
      <c r="E104" s="157"/>
      <c r="F104" s="157"/>
      <c r="G104" s="157"/>
      <c r="H104" s="157"/>
      <c r="I104" s="157"/>
      <c r="J104" s="158">
        <f>J576</f>
        <v>0</v>
      </c>
      <c r="K104" s="155"/>
      <c r="L104" s="159"/>
    </row>
    <row r="105" spans="2:12" s="10" customFormat="1" ht="19.899999999999999" customHeight="1">
      <c r="B105" s="154"/>
      <c r="C105" s="155"/>
      <c r="D105" s="156" t="s">
        <v>112</v>
      </c>
      <c r="E105" s="157"/>
      <c r="F105" s="157"/>
      <c r="G105" s="157"/>
      <c r="H105" s="157"/>
      <c r="I105" s="157"/>
      <c r="J105" s="158">
        <f>J609</f>
        <v>0</v>
      </c>
      <c r="K105" s="155"/>
      <c r="L105" s="159"/>
    </row>
    <row r="106" spans="2:12" s="9" customFormat="1" ht="24.95" customHeight="1">
      <c r="B106" s="148"/>
      <c r="C106" s="149"/>
      <c r="D106" s="150" t="s">
        <v>113</v>
      </c>
      <c r="E106" s="151"/>
      <c r="F106" s="151"/>
      <c r="G106" s="151"/>
      <c r="H106" s="151"/>
      <c r="I106" s="151"/>
      <c r="J106" s="152">
        <f>J612</f>
        <v>0</v>
      </c>
      <c r="K106" s="149"/>
      <c r="L106" s="153"/>
    </row>
    <row r="107" spans="2:12" s="10" customFormat="1" ht="19.899999999999999" customHeight="1">
      <c r="B107" s="154"/>
      <c r="C107" s="155"/>
      <c r="D107" s="156" t="s">
        <v>114</v>
      </c>
      <c r="E107" s="157"/>
      <c r="F107" s="157"/>
      <c r="G107" s="157"/>
      <c r="H107" s="157"/>
      <c r="I107" s="157"/>
      <c r="J107" s="158">
        <f>J613</f>
        <v>0</v>
      </c>
      <c r="K107" s="155"/>
      <c r="L107" s="159"/>
    </row>
    <row r="108" spans="2:12" s="10" customFormat="1" ht="19.899999999999999" customHeight="1">
      <c r="B108" s="154"/>
      <c r="C108" s="155"/>
      <c r="D108" s="156" t="s">
        <v>115</v>
      </c>
      <c r="E108" s="157"/>
      <c r="F108" s="157"/>
      <c r="G108" s="157"/>
      <c r="H108" s="157"/>
      <c r="I108" s="157"/>
      <c r="J108" s="158">
        <f>J634</f>
        <v>0</v>
      </c>
      <c r="K108" s="155"/>
      <c r="L108" s="159"/>
    </row>
    <row r="109" spans="2:12" s="10" customFormat="1" ht="19.899999999999999" customHeight="1">
      <c r="B109" s="154"/>
      <c r="C109" s="155"/>
      <c r="D109" s="156" t="s">
        <v>116</v>
      </c>
      <c r="E109" s="157"/>
      <c r="F109" s="157"/>
      <c r="G109" s="157"/>
      <c r="H109" s="157"/>
      <c r="I109" s="157"/>
      <c r="J109" s="158">
        <f>J670</f>
        <v>0</v>
      </c>
      <c r="K109" s="155"/>
      <c r="L109" s="159"/>
    </row>
    <row r="110" spans="2:12" s="10" customFormat="1" ht="19.899999999999999" customHeight="1">
      <c r="B110" s="154"/>
      <c r="C110" s="155"/>
      <c r="D110" s="156" t="s">
        <v>117</v>
      </c>
      <c r="E110" s="157"/>
      <c r="F110" s="157"/>
      <c r="G110" s="157"/>
      <c r="H110" s="157"/>
      <c r="I110" s="157"/>
      <c r="J110" s="158">
        <f>J682</f>
        <v>0</v>
      </c>
      <c r="K110" s="155"/>
      <c r="L110" s="159"/>
    </row>
    <row r="111" spans="2:12" s="10" customFormat="1" ht="19.899999999999999" customHeight="1">
      <c r="B111" s="154"/>
      <c r="C111" s="155"/>
      <c r="D111" s="156" t="s">
        <v>118</v>
      </c>
      <c r="E111" s="157"/>
      <c r="F111" s="157"/>
      <c r="G111" s="157"/>
      <c r="H111" s="157"/>
      <c r="I111" s="157"/>
      <c r="J111" s="158">
        <f>J703</f>
        <v>0</v>
      </c>
      <c r="K111" s="155"/>
      <c r="L111" s="159"/>
    </row>
    <row r="112" spans="2:12" s="10" customFormat="1" ht="19.899999999999999" customHeight="1">
      <c r="B112" s="154"/>
      <c r="C112" s="155"/>
      <c r="D112" s="156" t="s">
        <v>119</v>
      </c>
      <c r="E112" s="157"/>
      <c r="F112" s="157"/>
      <c r="G112" s="157"/>
      <c r="H112" s="157"/>
      <c r="I112" s="157"/>
      <c r="J112" s="158">
        <f>J718</f>
        <v>0</v>
      </c>
      <c r="K112" s="155"/>
      <c r="L112" s="159"/>
    </row>
    <row r="113" spans="1:31" s="10" customFormat="1" ht="19.899999999999999" customHeight="1">
      <c r="B113" s="154"/>
      <c r="C113" s="155"/>
      <c r="D113" s="156" t="s">
        <v>120</v>
      </c>
      <c r="E113" s="157"/>
      <c r="F113" s="157"/>
      <c r="G113" s="157"/>
      <c r="H113" s="157"/>
      <c r="I113" s="157"/>
      <c r="J113" s="158">
        <f>J719</f>
        <v>0</v>
      </c>
      <c r="K113" s="155"/>
      <c r="L113" s="159"/>
    </row>
    <row r="114" spans="1:31" s="2" customFormat="1" ht="21.7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6.95" customHeight="1">
      <c r="A115" s="35"/>
      <c r="B115" s="55"/>
      <c r="C115" s="56"/>
      <c r="D115" s="56"/>
      <c r="E115" s="56"/>
      <c r="F115" s="56"/>
      <c r="G115" s="56"/>
      <c r="H115" s="56"/>
      <c r="I115" s="56"/>
      <c r="J115" s="56"/>
      <c r="K115" s="56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9" spans="1:31" s="2" customFormat="1" ht="6.95" customHeight="1">
      <c r="A119" s="35"/>
      <c r="B119" s="57"/>
      <c r="C119" s="58"/>
      <c r="D119" s="58"/>
      <c r="E119" s="58"/>
      <c r="F119" s="58"/>
      <c r="G119" s="58"/>
      <c r="H119" s="58"/>
      <c r="I119" s="58"/>
      <c r="J119" s="58"/>
      <c r="K119" s="58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24.95" customHeight="1">
      <c r="A120" s="35"/>
      <c r="B120" s="36"/>
      <c r="C120" s="24" t="s">
        <v>121</v>
      </c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2" customHeight="1">
      <c r="A122" s="35"/>
      <c r="B122" s="36"/>
      <c r="C122" s="30" t="s">
        <v>16</v>
      </c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26.25" customHeight="1">
      <c r="A123" s="35"/>
      <c r="B123" s="36"/>
      <c r="C123" s="37"/>
      <c r="D123" s="37"/>
      <c r="E123" s="313" t="str">
        <f>E7</f>
        <v>Hrad č.p. 1, Budyně nad Ohří - Kulturní centrum v bývalém špýcharu - bašta</v>
      </c>
      <c r="F123" s="314"/>
      <c r="G123" s="314"/>
      <c r="H123" s="314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96</v>
      </c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6.5" customHeight="1">
      <c r="A125" s="35"/>
      <c r="B125" s="36"/>
      <c r="C125" s="37"/>
      <c r="D125" s="37"/>
      <c r="E125" s="284" t="str">
        <f>E9</f>
        <v>SO01 - Bašta</v>
      </c>
      <c r="F125" s="315"/>
      <c r="G125" s="315"/>
      <c r="H125" s="315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6.9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2" customHeight="1">
      <c r="A127" s="35"/>
      <c r="B127" s="36"/>
      <c r="C127" s="30" t="s">
        <v>20</v>
      </c>
      <c r="D127" s="37"/>
      <c r="E127" s="37"/>
      <c r="F127" s="28" t="str">
        <f>F12</f>
        <v>Budyně nad Ohří</v>
      </c>
      <c r="G127" s="37"/>
      <c r="H127" s="37"/>
      <c r="I127" s="30" t="s">
        <v>22</v>
      </c>
      <c r="J127" s="67" t="str">
        <f>IF(J12="","",J12)</f>
        <v>18. 3. 2024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6.9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40.15" customHeight="1">
      <c r="A129" s="35"/>
      <c r="B129" s="36"/>
      <c r="C129" s="30" t="s">
        <v>24</v>
      </c>
      <c r="D129" s="37"/>
      <c r="E129" s="37"/>
      <c r="F129" s="28" t="str">
        <f>E15</f>
        <v>Město Budyně nad Ohří</v>
      </c>
      <c r="G129" s="37"/>
      <c r="H129" s="37"/>
      <c r="I129" s="30" t="s">
        <v>31</v>
      </c>
      <c r="J129" s="33" t="str">
        <f>E21</f>
        <v>Ing. arch. Jiří Jarkovský - Projektový ateliér</v>
      </c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5.2" customHeight="1">
      <c r="A130" s="35"/>
      <c r="B130" s="36"/>
      <c r="C130" s="30" t="s">
        <v>29</v>
      </c>
      <c r="D130" s="37"/>
      <c r="E130" s="37"/>
      <c r="F130" s="28" t="str">
        <f>IF(E18="","",E18)</f>
        <v>Vyplň údaj</v>
      </c>
      <c r="G130" s="37"/>
      <c r="H130" s="37"/>
      <c r="I130" s="30" t="s">
        <v>36</v>
      </c>
      <c r="J130" s="33" t="str">
        <f>E24</f>
        <v>Ing. Petr Jarkovský</v>
      </c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0.35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11" customFormat="1" ht="29.25" customHeight="1">
      <c r="A132" s="160"/>
      <c r="B132" s="161"/>
      <c r="C132" s="162" t="s">
        <v>122</v>
      </c>
      <c r="D132" s="163" t="s">
        <v>66</v>
      </c>
      <c r="E132" s="163" t="s">
        <v>62</v>
      </c>
      <c r="F132" s="163" t="s">
        <v>63</v>
      </c>
      <c r="G132" s="163" t="s">
        <v>123</v>
      </c>
      <c r="H132" s="163" t="s">
        <v>124</v>
      </c>
      <c r="I132" s="163" t="s">
        <v>125</v>
      </c>
      <c r="J132" s="163" t="s">
        <v>101</v>
      </c>
      <c r="K132" s="164" t="s">
        <v>126</v>
      </c>
      <c r="L132" s="165"/>
      <c r="M132" s="76" t="s">
        <v>1</v>
      </c>
      <c r="N132" s="77" t="s">
        <v>45</v>
      </c>
      <c r="O132" s="77" t="s">
        <v>127</v>
      </c>
      <c r="P132" s="77" t="s">
        <v>128</v>
      </c>
      <c r="Q132" s="77" t="s">
        <v>129</v>
      </c>
      <c r="R132" s="77" t="s">
        <v>130</v>
      </c>
      <c r="S132" s="77" t="s">
        <v>131</v>
      </c>
      <c r="T132" s="78" t="s">
        <v>132</v>
      </c>
      <c r="U132" s="160"/>
      <c r="V132" s="160"/>
      <c r="W132" s="160"/>
      <c r="X132" s="160"/>
      <c r="Y132" s="160"/>
      <c r="Z132" s="160"/>
      <c r="AA132" s="160"/>
      <c r="AB132" s="160"/>
      <c r="AC132" s="160"/>
      <c r="AD132" s="160"/>
      <c r="AE132" s="160"/>
    </row>
    <row r="133" spans="1:65" s="2" customFormat="1" ht="22.9" customHeight="1">
      <c r="A133" s="35"/>
      <c r="B133" s="36"/>
      <c r="C133" s="83" t="s">
        <v>133</v>
      </c>
      <c r="D133" s="37"/>
      <c r="E133" s="37"/>
      <c r="F133" s="37"/>
      <c r="G133" s="37"/>
      <c r="H133" s="37"/>
      <c r="I133" s="37"/>
      <c r="J133" s="166">
        <f>BK133</f>
        <v>0</v>
      </c>
      <c r="K133" s="37"/>
      <c r="L133" s="40"/>
      <c r="M133" s="79"/>
      <c r="N133" s="167"/>
      <c r="O133" s="80"/>
      <c r="P133" s="168">
        <f>P134+P612</f>
        <v>0</v>
      </c>
      <c r="Q133" s="80"/>
      <c r="R133" s="168">
        <f>R134+R612</f>
        <v>99.457917699999996</v>
      </c>
      <c r="S133" s="80"/>
      <c r="T133" s="169">
        <f>T134+T612</f>
        <v>19.436191900000001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80</v>
      </c>
      <c r="AU133" s="18" t="s">
        <v>103</v>
      </c>
      <c r="BK133" s="170">
        <f>BK134+BK612</f>
        <v>0</v>
      </c>
    </row>
    <row r="134" spans="1:65" s="12" customFormat="1" ht="25.9" customHeight="1">
      <c r="B134" s="171"/>
      <c r="C134" s="172"/>
      <c r="D134" s="173" t="s">
        <v>80</v>
      </c>
      <c r="E134" s="174" t="s">
        <v>134</v>
      </c>
      <c r="F134" s="174" t="s">
        <v>135</v>
      </c>
      <c r="G134" s="172"/>
      <c r="H134" s="172"/>
      <c r="I134" s="175"/>
      <c r="J134" s="176">
        <f>BK134</f>
        <v>0</v>
      </c>
      <c r="K134" s="172"/>
      <c r="L134" s="177"/>
      <c r="M134" s="178"/>
      <c r="N134" s="179"/>
      <c r="O134" s="179"/>
      <c r="P134" s="180">
        <f>P135+P205+P216+P224+P336+P505+P576+P609</f>
        <v>0</v>
      </c>
      <c r="Q134" s="179"/>
      <c r="R134" s="180">
        <f>R135+R205+R216+R224+R336+R505+R576+R609</f>
        <v>83.057527300000004</v>
      </c>
      <c r="S134" s="179"/>
      <c r="T134" s="181">
        <f>T135+T205+T216+T224+T336+T505+T576+T609</f>
        <v>19.436191900000001</v>
      </c>
      <c r="AR134" s="182" t="s">
        <v>89</v>
      </c>
      <c r="AT134" s="183" t="s">
        <v>80</v>
      </c>
      <c r="AU134" s="183" t="s">
        <v>81</v>
      </c>
      <c r="AY134" s="182" t="s">
        <v>136</v>
      </c>
      <c r="BK134" s="184">
        <f>BK135+BK205+BK216+BK224+BK336+BK505+BK576+BK609</f>
        <v>0</v>
      </c>
    </row>
    <row r="135" spans="1:65" s="12" customFormat="1" ht="22.9" customHeight="1">
      <c r="B135" s="171"/>
      <c r="C135" s="172"/>
      <c r="D135" s="173" t="s">
        <v>80</v>
      </c>
      <c r="E135" s="185" t="s">
        <v>89</v>
      </c>
      <c r="F135" s="185" t="s">
        <v>137</v>
      </c>
      <c r="G135" s="172"/>
      <c r="H135" s="172"/>
      <c r="I135" s="175"/>
      <c r="J135" s="186">
        <f>BK135</f>
        <v>0</v>
      </c>
      <c r="K135" s="172"/>
      <c r="L135" s="177"/>
      <c r="M135" s="178"/>
      <c r="N135" s="179"/>
      <c r="O135" s="179"/>
      <c r="P135" s="180">
        <f>SUM(P136:P204)</f>
        <v>0</v>
      </c>
      <c r="Q135" s="179"/>
      <c r="R135" s="180">
        <f>SUM(R136:R204)</f>
        <v>0</v>
      </c>
      <c r="S135" s="179"/>
      <c r="T135" s="181">
        <f>SUM(T136:T204)</f>
        <v>0</v>
      </c>
      <c r="AR135" s="182" t="s">
        <v>89</v>
      </c>
      <c r="AT135" s="183" t="s">
        <v>80</v>
      </c>
      <c r="AU135" s="183" t="s">
        <v>89</v>
      </c>
      <c r="AY135" s="182" t="s">
        <v>136</v>
      </c>
      <c r="BK135" s="184">
        <f>SUM(BK136:BK204)</f>
        <v>0</v>
      </c>
    </row>
    <row r="136" spans="1:65" s="2" customFormat="1" ht="33" customHeight="1">
      <c r="A136" s="35"/>
      <c r="B136" s="36"/>
      <c r="C136" s="187" t="s">
        <v>89</v>
      </c>
      <c r="D136" s="187" t="s">
        <v>138</v>
      </c>
      <c r="E136" s="188" t="s">
        <v>139</v>
      </c>
      <c r="F136" s="189" t="s">
        <v>140</v>
      </c>
      <c r="G136" s="190" t="s">
        <v>141</v>
      </c>
      <c r="H136" s="191">
        <v>97.543000000000006</v>
      </c>
      <c r="I136" s="192"/>
      <c r="J136" s="193">
        <f>ROUND(I136*H136,2)</f>
        <v>0</v>
      </c>
      <c r="K136" s="189" t="s">
        <v>142</v>
      </c>
      <c r="L136" s="40"/>
      <c r="M136" s="194" t="s">
        <v>1</v>
      </c>
      <c r="N136" s="195" t="s">
        <v>46</v>
      </c>
      <c r="O136" s="72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8" t="s">
        <v>143</v>
      </c>
      <c r="AT136" s="198" t="s">
        <v>138</v>
      </c>
      <c r="AU136" s="198" t="s">
        <v>91</v>
      </c>
      <c r="AY136" s="18" t="s">
        <v>136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8" t="s">
        <v>89</v>
      </c>
      <c r="BK136" s="199">
        <f>ROUND(I136*H136,2)</f>
        <v>0</v>
      </c>
      <c r="BL136" s="18" t="s">
        <v>143</v>
      </c>
      <c r="BM136" s="198" t="s">
        <v>144</v>
      </c>
    </row>
    <row r="137" spans="1:65" s="2" customFormat="1" ht="11.25">
      <c r="A137" s="35"/>
      <c r="B137" s="36"/>
      <c r="C137" s="37"/>
      <c r="D137" s="200" t="s">
        <v>145</v>
      </c>
      <c r="E137" s="37"/>
      <c r="F137" s="201" t="s">
        <v>146</v>
      </c>
      <c r="G137" s="37"/>
      <c r="H137" s="37"/>
      <c r="I137" s="202"/>
      <c r="J137" s="37"/>
      <c r="K137" s="37"/>
      <c r="L137" s="40"/>
      <c r="M137" s="203"/>
      <c r="N137" s="204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145</v>
      </c>
      <c r="AU137" s="18" t="s">
        <v>91</v>
      </c>
    </row>
    <row r="138" spans="1:65" s="2" customFormat="1" ht="97.5">
      <c r="A138" s="35"/>
      <c r="B138" s="36"/>
      <c r="C138" s="37"/>
      <c r="D138" s="205" t="s">
        <v>147</v>
      </c>
      <c r="E138" s="37"/>
      <c r="F138" s="206" t="s">
        <v>148</v>
      </c>
      <c r="G138" s="37"/>
      <c r="H138" s="37"/>
      <c r="I138" s="202"/>
      <c r="J138" s="37"/>
      <c r="K138" s="37"/>
      <c r="L138" s="40"/>
      <c r="M138" s="203"/>
      <c r="N138" s="204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147</v>
      </c>
      <c r="AU138" s="18" t="s">
        <v>91</v>
      </c>
    </row>
    <row r="139" spans="1:65" s="13" customFormat="1" ht="11.25">
      <c r="B139" s="207"/>
      <c r="C139" s="208"/>
      <c r="D139" s="205" t="s">
        <v>149</v>
      </c>
      <c r="E139" s="209" t="s">
        <v>1</v>
      </c>
      <c r="F139" s="210" t="s">
        <v>150</v>
      </c>
      <c r="G139" s="208"/>
      <c r="H139" s="209" t="s">
        <v>1</v>
      </c>
      <c r="I139" s="211"/>
      <c r="J139" s="208"/>
      <c r="K139" s="208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149</v>
      </c>
      <c r="AU139" s="216" t="s">
        <v>91</v>
      </c>
      <c r="AV139" s="13" t="s">
        <v>89</v>
      </c>
      <c r="AW139" s="13" t="s">
        <v>35</v>
      </c>
      <c r="AX139" s="13" t="s">
        <v>81</v>
      </c>
      <c r="AY139" s="216" t="s">
        <v>136</v>
      </c>
    </row>
    <row r="140" spans="1:65" s="14" customFormat="1" ht="11.25">
      <c r="B140" s="217"/>
      <c r="C140" s="218"/>
      <c r="D140" s="205" t="s">
        <v>149</v>
      </c>
      <c r="E140" s="219" t="s">
        <v>1</v>
      </c>
      <c r="F140" s="220" t="s">
        <v>151</v>
      </c>
      <c r="G140" s="218"/>
      <c r="H140" s="221">
        <v>97.543000000000006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149</v>
      </c>
      <c r="AU140" s="227" t="s">
        <v>91</v>
      </c>
      <c r="AV140" s="14" t="s">
        <v>91</v>
      </c>
      <c r="AW140" s="14" t="s">
        <v>35</v>
      </c>
      <c r="AX140" s="14" t="s">
        <v>81</v>
      </c>
      <c r="AY140" s="227" t="s">
        <v>136</v>
      </c>
    </row>
    <row r="141" spans="1:65" s="15" customFormat="1" ht="11.25">
      <c r="B141" s="228"/>
      <c r="C141" s="229"/>
      <c r="D141" s="205" t="s">
        <v>149</v>
      </c>
      <c r="E141" s="230" t="s">
        <v>1</v>
      </c>
      <c r="F141" s="231" t="s">
        <v>152</v>
      </c>
      <c r="G141" s="229"/>
      <c r="H141" s="232">
        <v>97.543000000000006</v>
      </c>
      <c r="I141" s="233"/>
      <c r="J141" s="229"/>
      <c r="K141" s="229"/>
      <c r="L141" s="234"/>
      <c r="M141" s="235"/>
      <c r="N141" s="236"/>
      <c r="O141" s="236"/>
      <c r="P141" s="236"/>
      <c r="Q141" s="236"/>
      <c r="R141" s="236"/>
      <c r="S141" s="236"/>
      <c r="T141" s="237"/>
      <c r="AT141" s="238" t="s">
        <v>149</v>
      </c>
      <c r="AU141" s="238" t="s">
        <v>91</v>
      </c>
      <c r="AV141" s="15" t="s">
        <v>153</v>
      </c>
      <c r="AW141" s="15" t="s">
        <v>35</v>
      </c>
      <c r="AX141" s="15" t="s">
        <v>89</v>
      </c>
      <c r="AY141" s="238" t="s">
        <v>136</v>
      </c>
    </row>
    <row r="142" spans="1:65" s="2" customFormat="1" ht="24.2" customHeight="1">
      <c r="A142" s="35"/>
      <c r="B142" s="36"/>
      <c r="C142" s="187" t="s">
        <v>91</v>
      </c>
      <c r="D142" s="187" t="s">
        <v>138</v>
      </c>
      <c r="E142" s="188" t="s">
        <v>154</v>
      </c>
      <c r="F142" s="189" t="s">
        <v>155</v>
      </c>
      <c r="G142" s="190" t="s">
        <v>156</v>
      </c>
      <c r="H142" s="191">
        <v>48.77</v>
      </c>
      <c r="I142" s="192"/>
      <c r="J142" s="193">
        <f>ROUND(I142*H142,2)</f>
        <v>0</v>
      </c>
      <c r="K142" s="189" t="s">
        <v>142</v>
      </c>
      <c r="L142" s="40"/>
      <c r="M142" s="194" t="s">
        <v>1</v>
      </c>
      <c r="N142" s="195" t="s">
        <v>46</v>
      </c>
      <c r="O142" s="72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8" t="s">
        <v>153</v>
      </c>
      <c r="AT142" s="198" t="s">
        <v>138</v>
      </c>
      <c r="AU142" s="198" t="s">
        <v>91</v>
      </c>
      <c r="AY142" s="18" t="s">
        <v>136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8" t="s">
        <v>89</v>
      </c>
      <c r="BK142" s="199">
        <f>ROUND(I142*H142,2)</f>
        <v>0</v>
      </c>
      <c r="BL142" s="18" t="s">
        <v>153</v>
      </c>
      <c r="BM142" s="198" t="s">
        <v>157</v>
      </c>
    </row>
    <row r="143" spans="1:65" s="2" customFormat="1" ht="11.25">
      <c r="A143" s="35"/>
      <c r="B143" s="36"/>
      <c r="C143" s="37"/>
      <c r="D143" s="200" t="s">
        <v>145</v>
      </c>
      <c r="E143" s="37"/>
      <c r="F143" s="201" t="s">
        <v>158</v>
      </c>
      <c r="G143" s="37"/>
      <c r="H143" s="37"/>
      <c r="I143" s="202"/>
      <c r="J143" s="37"/>
      <c r="K143" s="37"/>
      <c r="L143" s="40"/>
      <c r="M143" s="203"/>
      <c r="N143" s="204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145</v>
      </c>
      <c r="AU143" s="18" t="s">
        <v>91</v>
      </c>
    </row>
    <row r="144" spans="1:65" s="2" customFormat="1" ht="39">
      <c r="A144" s="35"/>
      <c r="B144" s="36"/>
      <c r="C144" s="37"/>
      <c r="D144" s="205" t="s">
        <v>147</v>
      </c>
      <c r="E144" s="37"/>
      <c r="F144" s="206" t="s">
        <v>159</v>
      </c>
      <c r="G144" s="37"/>
      <c r="H144" s="37"/>
      <c r="I144" s="202"/>
      <c r="J144" s="37"/>
      <c r="K144" s="37"/>
      <c r="L144" s="40"/>
      <c r="M144" s="203"/>
      <c r="N144" s="204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147</v>
      </c>
      <c r="AU144" s="18" t="s">
        <v>91</v>
      </c>
    </row>
    <row r="145" spans="1:65" s="2" customFormat="1" ht="19.5">
      <c r="A145" s="35"/>
      <c r="B145" s="36"/>
      <c r="C145" s="37"/>
      <c r="D145" s="205" t="s">
        <v>160</v>
      </c>
      <c r="E145" s="37"/>
      <c r="F145" s="206" t="s">
        <v>161</v>
      </c>
      <c r="G145" s="37"/>
      <c r="H145" s="37"/>
      <c r="I145" s="202"/>
      <c r="J145" s="37"/>
      <c r="K145" s="37"/>
      <c r="L145" s="40"/>
      <c r="M145" s="203"/>
      <c r="N145" s="204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160</v>
      </c>
      <c r="AU145" s="18" t="s">
        <v>91</v>
      </c>
    </row>
    <row r="146" spans="1:65" s="13" customFormat="1" ht="22.5">
      <c r="B146" s="207"/>
      <c r="C146" s="208"/>
      <c r="D146" s="205" t="s">
        <v>149</v>
      </c>
      <c r="E146" s="209" t="s">
        <v>1</v>
      </c>
      <c r="F146" s="210" t="s">
        <v>162</v>
      </c>
      <c r="G146" s="208"/>
      <c r="H146" s="209" t="s">
        <v>1</v>
      </c>
      <c r="I146" s="211"/>
      <c r="J146" s="208"/>
      <c r="K146" s="208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149</v>
      </c>
      <c r="AU146" s="216" t="s">
        <v>91</v>
      </c>
      <c r="AV146" s="13" t="s">
        <v>89</v>
      </c>
      <c r="AW146" s="13" t="s">
        <v>35</v>
      </c>
      <c r="AX146" s="13" t="s">
        <v>81</v>
      </c>
      <c r="AY146" s="216" t="s">
        <v>136</v>
      </c>
    </row>
    <row r="147" spans="1:65" s="14" customFormat="1" ht="11.25">
      <c r="B147" s="217"/>
      <c r="C147" s="218"/>
      <c r="D147" s="205" t="s">
        <v>149</v>
      </c>
      <c r="E147" s="219" t="s">
        <v>1</v>
      </c>
      <c r="F147" s="220" t="s">
        <v>163</v>
      </c>
      <c r="G147" s="218"/>
      <c r="H147" s="221">
        <v>48.77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149</v>
      </c>
      <c r="AU147" s="227" t="s">
        <v>91</v>
      </c>
      <c r="AV147" s="14" t="s">
        <v>91</v>
      </c>
      <c r="AW147" s="14" t="s">
        <v>35</v>
      </c>
      <c r="AX147" s="14" t="s">
        <v>81</v>
      </c>
      <c r="AY147" s="227" t="s">
        <v>136</v>
      </c>
    </row>
    <row r="148" spans="1:65" s="15" customFormat="1" ht="11.25">
      <c r="B148" s="228"/>
      <c r="C148" s="229"/>
      <c r="D148" s="205" t="s">
        <v>149</v>
      </c>
      <c r="E148" s="230" t="s">
        <v>1</v>
      </c>
      <c r="F148" s="231" t="s">
        <v>152</v>
      </c>
      <c r="G148" s="229"/>
      <c r="H148" s="232">
        <v>48.77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149</v>
      </c>
      <c r="AU148" s="238" t="s">
        <v>91</v>
      </c>
      <c r="AV148" s="15" t="s">
        <v>153</v>
      </c>
      <c r="AW148" s="15" t="s">
        <v>35</v>
      </c>
      <c r="AX148" s="15" t="s">
        <v>89</v>
      </c>
      <c r="AY148" s="238" t="s">
        <v>136</v>
      </c>
    </row>
    <row r="149" spans="1:65" s="2" customFormat="1" ht="24.2" customHeight="1">
      <c r="A149" s="35"/>
      <c r="B149" s="36"/>
      <c r="C149" s="187" t="s">
        <v>164</v>
      </c>
      <c r="D149" s="187" t="s">
        <v>138</v>
      </c>
      <c r="E149" s="188" t="s">
        <v>165</v>
      </c>
      <c r="F149" s="189" t="s">
        <v>166</v>
      </c>
      <c r="G149" s="190" t="s">
        <v>156</v>
      </c>
      <c r="H149" s="191">
        <v>73.724000000000004</v>
      </c>
      <c r="I149" s="192"/>
      <c r="J149" s="193">
        <f>ROUND(I149*H149,2)</f>
        <v>0</v>
      </c>
      <c r="K149" s="189" t="s">
        <v>142</v>
      </c>
      <c r="L149" s="40"/>
      <c r="M149" s="194" t="s">
        <v>1</v>
      </c>
      <c r="N149" s="195" t="s">
        <v>46</v>
      </c>
      <c r="O149" s="72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8" t="s">
        <v>153</v>
      </c>
      <c r="AT149" s="198" t="s">
        <v>138</v>
      </c>
      <c r="AU149" s="198" t="s">
        <v>91</v>
      </c>
      <c r="AY149" s="18" t="s">
        <v>136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8" t="s">
        <v>89</v>
      </c>
      <c r="BK149" s="199">
        <f>ROUND(I149*H149,2)</f>
        <v>0</v>
      </c>
      <c r="BL149" s="18" t="s">
        <v>153</v>
      </c>
      <c r="BM149" s="198" t="s">
        <v>167</v>
      </c>
    </row>
    <row r="150" spans="1:65" s="2" customFormat="1" ht="11.25">
      <c r="A150" s="35"/>
      <c r="B150" s="36"/>
      <c r="C150" s="37"/>
      <c r="D150" s="200" t="s">
        <v>145</v>
      </c>
      <c r="E150" s="37"/>
      <c r="F150" s="201" t="s">
        <v>168</v>
      </c>
      <c r="G150" s="37"/>
      <c r="H150" s="37"/>
      <c r="I150" s="202"/>
      <c r="J150" s="37"/>
      <c r="K150" s="37"/>
      <c r="L150" s="40"/>
      <c r="M150" s="203"/>
      <c r="N150" s="204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145</v>
      </c>
      <c r="AU150" s="18" t="s">
        <v>91</v>
      </c>
    </row>
    <row r="151" spans="1:65" s="13" customFormat="1" ht="11.25">
      <c r="B151" s="207"/>
      <c r="C151" s="208"/>
      <c r="D151" s="205" t="s">
        <v>149</v>
      </c>
      <c r="E151" s="209" t="s">
        <v>1</v>
      </c>
      <c r="F151" s="210" t="s">
        <v>169</v>
      </c>
      <c r="G151" s="208"/>
      <c r="H151" s="209" t="s">
        <v>1</v>
      </c>
      <c r="I151" s="211"/>
      <c r="J151" s="208"/>
      <c r="K151" s="208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149</v>
      </c>
      <c r="AU151" s="216" t="s">
        <v>91</v>
      </c>
      <c r="AV151" s="13" t="s">
        <v>89</v>
      </c>
      <c r="AW151" s="13" t="s">
        <v>35</v>
      </c>
      <c r="AX151" s="13" t="s">
        <v>81</v>
      </c>
      <c r="AY151" s="216" t="s">
        <v>136</v>
      </c>
    </row>
    <row r="152" spans="1:65" s="13" customFormat="1" ht="11.25">
      <c r="B152" s="207"/>
      <c r="C152" s="208"/>
      <c r="D152" s="205" t="s">
        <v>149</v>
      </c>
      <c r="E152" s="209" t="s">
        <v>1</v>
      </c>
      <c r="F152" s="210" t="s">
        <v>170</v>
      </c>
      <c r="G152" s="208"/>
      <c r="H152" s="209" t="s">
        <v>1</v>
      </c>
      <c r="I152" s="211"/>
      <c r="J152" s="208"/>
      <c r="K152" s="208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149</v>
      </c>
      <c r="AU152" s="216" t="s">
        <v>91</v>
      </c>
      <c r="AV152" s="13" t="s">
        <v>89</v>
      </c>
      <c r="AW152" s="13" t="s">
        <v>35</v>
      </c>
      <c r="AX152" s="13" t="s">
        <v>81</v>
      </c>
      <c r="AY152" s="216" t="s">
        <v>136</v>
      </c>
    </row>
    <row r="153" spans="1:65" s="14" customFormat="1" ht="11.25">
      <c r="B153" s="217"/>
      <c r="C153" s="218"/>
      <c r="D153" s="205" t="s">
        <v>149</v>
      </c>
      <c r="E153" s="219" t="s">
        <v>1</v>
      </c>
      <c r="F153" s="220" t="s">
        <v>171</v>
      </c>
      <c r="G153" s="218"/>
      <c r="H153" s="221">
        <v>70.778000000000006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149</v>
      </c>
      <c r="AU153" s="227" t="s">
        <v>91</v>
      </c>
      <c r="AV153" s="14" t="s">
        <v>91</v>
      </c>
      <c r="AW153" s="14" t="s">
        <v>35</v>
      </c>
      <c r="AX153" s="14" t="s">
        <v>81</v>
      </c>
      <c r="AY153" s="227" t="s">
        <v>136</v>
      </c>
    </row>
    <row r="154" spans="1:65" s="14" customFormat="1" ht="11.25">
      <c r="B154" s="217"/>
      <c r="C154" s="218"/>
      <c r="D154" s="205" t="s">
        <v>149</v>
      </c>
      <c r="E154" s="219" t="s">
        <v>1</v>
      </c>
      <c r="F154" s="220" t="s">
        <v>172</v>
      </c>
      <c r="G154" s="218"/>
      <c r="H154" s="221">
        <v>2.9460000000000002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149</v>
      </c>
      <c r="AU154" s="227" t="s">
        <v>91</v>
      </c>
      <c r="AV154" s="14" t="s">
        <v>91</v>
      </c>
      <c r="AW154" s="14" t="s">
        <v>35</v>
      </c>
      <c r="AX154" s="14" t="s">
        <v>81</v>
      </c>
      <c r="AY154" s="227" t="s">
        <v>136</v>
      </c>
    </row>
    <row r="155" spans="1:65" s="15" customFormat="1" ht="11.25">
      <c r="B155" s="228"/>
      <c r="C155" s="229"/>
      <c r="D155" s="205" t="s">
        <v>149</v>
      </c>
      <c r="E155" s="230" t="s">
        <v>1</v>
      </c>
      <c r="F155" s="231" t="s">
        <v>152</v>
      </c>
      <c r="G155" s="229"/>
      <c r="H155" s="232">
        <v>73.724000000000004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AT155" s="238" t="s">
        <v>149</v>
      </c>
      <c r="AU155" s="238" t="s">
        <v>91</v>
      </c>
      <c r="AV155" s="15" t="s">
        <v>153</v>
      </c>
      <c r="AW155" s="15" t="s">
        <v>35</v>
      </c>
      <c r="AX155" s="15" t="s">
        <v>89</v>
      </c>
      <c r="AY155" s="238" t="s">
        <v>136</v>
      </c>
    </row>
    <row r="156" spans="1:65" s="2" customFormat="1" ht="33" customHeight="1">
      <c r="A156" s="35"/>
      <c r="B156" s="36"/>
      <c r="C156" s="187" t="s">
        <v>153</v>
      </c>
      <c r="D156" s="187" t="s">
        <v>138</v>
      </c>
      <c r="E156" s="188" t="s">
        <v>173</v>
      </c>
      <c r="F156" s="189" t="s">
        <v>174</v>
      </c>
      <c r="G156" s="190" t="s">
        <v>156</v>
      </c>
      <c r="H156" s="191">
        <v>0.78800000000000003</v>
      </c>
      <c r="I156" s="192"/>
      <c r="J156" s="193">
        <f>ROUND(I156*H156,2)</f>
        <v>0</v>
      </c>
      <c r="K156" s="189" t="s">
        <v>142</v>
      </c>
      <c r="L156" s="40"/>
      <c r="M156" s="194" t="s">
        <v>1</v>
      </c>
      <c r="N156" s="195" t="s">
        <v>46</v>
      </c>
      <c r="O156" s="72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8" t="s">
        <v>153</v>
      </c>
      <c r="AT156" s="198" t="s">
        <v>138</v>
      </c>
      <c r="AU156" s="198" t="s">
        <v>91</v>
      </c>
      <c r="AY156" s="18" t="s">
        <v>136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8" t="s">
        <v>89</v>
      </c>
      <c r="BK156" s="199">
        <f>ROUND(I156*H156,2)</f>
        <v>0</v>
      </c>
      <c r="BL156" s="18" t="s">
        <v>153</v>
      </c>
      <c r="BM156" s="198" t="s">
        <v>175</v>
      </c>
    </row>
    <row r="157" spans="1:65" s="2" customFormat="1" ht="11.25">
      <c r="A157" s="35"/>
      <c r="B157" s="36"/>
      <c r="C157" s="37"/>
      <c r="D157" s="200" t="s">
        <v>145</v>
      </c>
      <c r="E157" s="37"/>
      <c r="F157" s="201" t="s">
        <v>176</v>
      </c>
      <c r="G157" s="37"/>
      <c r="H157" s="37"/>
      <c r="I157" s="202"/>
      <c r="J157" s="37"/>
      <c r="K157" s="37"/>
      <c r="L157" s="40"/>
      <c r="M157" s="203"/>
      <c r="N157" s="204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145</v>
      </c>
      <c r="AU157" s="18" t="s">
        <v>91</v>
      </c>
    </row>
    <row r="158" spans="1:65" s="13" customFormat="1" ht="11.25">
      <c r="B158" s="207"/>
      <c r="C158" s="208"/>
      <c r="D158" s="205" t="s">
        <v>149</v>
      </c>
      <c r="E158" s="209" t="s">
        <v>1</v>
      </c>
      <c r="F158" s="210" t="s">
        <v>177</v>
      </c>
      <c r="G158" s="208"/>
      <c r="H158" s="209" t="s">
        <v>1</v>
      </c>
      <c r="I158" s="211"/>
      <c r="J158" s="208"/>
      <c r="K158" s="208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149</v>
      </c>
      <c r="AU158" s="216" t="s">
        <v>91</v>
      </c>
      <c r="AV158" s="13" t="s">
        <v>89</v>
      </c>
      <c r="AW158" s="13" t="s">
        <v>35</v>
      </c>
      <c r="AX158" s="13" t="s">
        <v>81</v>
      </c>
      <c r="AY158" s="216" t="s">
        <v>136</v>
      </c>
    </row>
    <row r="159" spans="1:65" s="14" customFormat="1" ht="11.25">
      <c r="B159" s="217"/>
      <c r="C159" s="218"/>
      <c r="D159" s="205" t="s">
        <v>149</v>
      </c>
      <c r="E159" s="219" t="s">
        <v>1</v>
      </c>
      <c r="F159" s="220" t="s">
        <v>178</v>
      </c>
      <c r="G159" s="218"/>
      <c r="H159" s="221">
        <v>0.78800000000000003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149</v>
      </c>
      <c r="AU159" s="227" t="s">
        <v>91</v>
      </c>
      <c r="AV159" s="14" t="s">
        <v>91</v>
      </c>
      <c r="AW159" s="14" t="s">
        <v>35</v>
      </c>
      <c r="AX159" s="14" t="s">
        <v>81</v>
      </c>
      <c r="AY159" s="227" t="s">
        <v>136</v>
      </c>
    </row>
    <row r="160" spans="1:65" s="15" customFormat="1" ht="11.25">
      <c r="B160" s="228"/>
      <c r="C160" s="229"/>
      <c r="D160" s="205" t="s">
        <v>149</v>
      </c>
      <c r="E160" s="230" t="s">
        <v>1</v>
      </c>
      <c r="F160" s="231" t="s">
        <v>152</v>
      </c>
      <c r="G160" s="229"/>
      <c r="H160" s="232">
        <v>0.78800000000000003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149</v>
      </c>
      <c r="AU160" s="238" t="s">
        <v>91</v>
      </c>
      <c r="AV160" s="15" t="s">
        <v>153</v>
      </c>
      <c r="AW160" s="15" t="s">
        <v>35</v>
      </c>
      <c r="AX160" s="15" t="s">
        <v>89</v>
      </c>
      <c r="AY160" s="238" t="s">
        <v>136</v>
      </c>
    </row>
    <row r="161" spans="1:65" s="2" customFormat="1" ht="33" customHeight="1">
      <c r="A161" s="35"/>
      <c r="B161" s="36"/>
      <c r="C161" s="187" t="s">
        <v>179</v>
      </c>
      <c r="D161" s="187" t="s">
        <v>138</v>
      </c>
      <c r="E161" s="188" t="s">
        <v>180</v>
      </c>
      <c r="F161" s="189" t="s">
        <v>181</v>
      </c>
      <c r="G161" s="190" t="s">
        <v>156</v>
      </c>
      <c r="H161" s="191">
        <v>73.724000000000004</v>
      </c>
      <c r="I161" s="192"/>
      <c r="J161" s="193">
        <f>ROUND(I161*H161,2)</f>
        <v>0</v>
      </c>
      <c r="K161" s="189" t="s">
        <v>142</v>
      </c>
      <c r="L161" s="40"/>
      <c r="M161" s="194" t="s">
        <v>1</v>
      </c>
      <c r="N161" s="195" t="s">
        <v>46</v>
      </c>
      <c r="O161" s="72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8" t="s">
        <v>153</v>
      </c>
      <c r="AT161" s="198" t="s">
        <v>138</v>
      </c>
      <c r="AU161" s="198" t="s">
        <v>91</v>
      </c>
      <c r="AY161" s="18" t="s">
        <v>136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8" t="s">
        <v>89</v>
      </c>
      <c r="BK161" s="199">
        <f>ROUND(I161*H161,2)</f>
        <v>0</v>
      </c>
      <c r="BL161" s="18" t="s">
        <v>153</v>
      </c>
      <c r="BM161" s="198" t="s">
        <v>182</v>
      </c>
    </row>
    <row r="162" spans="1:65" s="2" customFormat="1" ht="11.25">
      <c r="A162" s="35"/>
      <c r="B162" s="36"/>
      <c r="C162" s="37"/>
      <c r="D162" s="200" t="s">
        <v>145</v>
      </c>
      <c r="E162" s="37"/>
      <c r="F162" s="201" t="s">
        <v>183</v>
      </c>
      <c r="G162" s="37"/>
      <c r="H162" s="37"/>
      <c r="I162" s="202"/>
      <c r="J162" s="37"/>
      <c r="K162" s="37"/>
      <c r="L162" s="40"/>
      <c r="M162" s="203"/>
      <c r="N162" s="204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145</v>
      </c>
      <c r="AU162" s="18" t="s">
        <v>91</v>
      </c>
    </row>
    <row r="163" spans="1:65" s="2" customFormat="1" ht="19.5">
      <c r="A163" s="35"/>
      <c r="B163" s="36"/>
      <c r="C163" s="37"/>
      <c r="D163" s="205" t="s">
        <v>160</v>
      </c>
      <c r="E163" s="37"/>
      <c r="F163" s="206" t="s">
        <v>184</v>
      </c>
      <c r="G163" s="37"/>
      <c r="H163" s="37"/>
      <c r="I163" s="202"/>
      <c r="J163" s="37"/>
      <c r="K163" s="37"/>
      <c r="L163" s="40"/>
      <c r="M163" s="203"/>
      <c r="N163" s="204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160</v>
      </c>
      <c r="AU163" s="18" t="s">
        <v>91</v>
      </c>
    </row>
    <row r="164" spans="1:65" s="13" customFormat="1" ht="11.25">
      <c r="B164" s="207"/>
      <c r="C164" s="208"/>
      <c r="D164" s="205" t="s">
        <v>149</v>
      </c>
      <c r="E164" s="209" t="s">
        <v>1</v>
      </c>
      <c r="F164" s="210" t="s">
        <v>185</v>
      </c>
      <c r="G164" s="208"/>
      <c r="H164" s="209" t="s">
        <v>1</v>
      </c>
      <c r="I164" s="211"/>
      <c r="J164" s="208"/>
      <c r="K164" s="208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149</v>
      </c>
      <c r="AU164" s="216" t="s">
        <v>91</v>
      </c>
      <c r="AV164" s="13" t="s">
        <v>89</v>
      </c>
      <c r="AW164" s="13" t="s">
        <v>35</v>
      </c>
      <c r="AX164" s="13" t="s">
        <v>81</v>
      </c>
      <c r="AY164" s="216" t="s">
        <v>136</v>
      </c>
    </row>
    <row r="165" spans="1:65" s="14" customFormat="1" ht="11.25">
      <c r="B165" s="217"/>
      <c r="C165" s="218"/>
      <c r="D165" s="205" t="s">
        <v>149</v>
      </c>
      <c r="E165" s="219" t="s">
        <v>1</v>
      </c>
      <c r="F165" s="220" t="s">
        <v>171</v>
      </c>
      <c r="G165" s="218"/>
      <c r="H165" s="221">
        <v>70.778000000000006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149</v>
      </c>
      <c r="AU165" s="227" t="s">
        <v>91</v>
      </c>
      <c r="AV165" s="14" t="s">
        <v>91</v>
      </c>
      <c r="AW165" s="14" t="s">
        <v>35</v>
      </c>
      <c r="AX165" s="14" t="s">
        <v>81</v>
      </c>
      <c r="AY165" s="227" t="s">
        <v>136</v>
      </c>
    </row>
    <row r="166" spans="1:65" s="14" customFormat="1" ht="11.25">
      <c r="B166" s="217"/>
      <c r="C166" s="218"/>
      <c r="D166" s="205" t="s">
        <v>149</v>
      </c>
      <c r="E166" s="219" t="s">
        <v>1</v>
      </c>
      <c r="F166" s="220" t="s">
        <v>172</v>
      </c>
      <c r="G166" s="218"/>
      <c r="H166" s="221">
        <v>2.9460000000000002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149</v>
      </c>
      <c r="AU166" s="227" t="s">
        <v>91</v>
      </c>
      <c r="AV166" s="14" t="s">
        <v>91</v>
      </c>
      <c r="AW166" s="14" t="s">
        <v>35</v>
      </c>
      <c r="AX166" s="14" t="s">
        <v>81</v>
      </c>
      <c r="AY166" s="227" t="s">
        <v>136</v>
      </c>
    </row>
    <row r="167" spans="1:65" s="15" customFormat="1" ht="11.25">
      <c r="B167" s="228"/>
      <c r="C167" s="229"/>
      <c r="D167" s="205" t="s">
        <v>149</v>
      </c>
      <c r="E167" s="230" t="s">
        <v>1</v>
      </c>
      <c r="F167" s="231" t="s">
        <v>152</v>
      </c>
      <c r="G167" s="229"/>
      <c r="H167" s="232">
        <v>73.724000000000004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AT167" s="238" t="s">
        <v>149</v>
      </c>
      <c r="AU167" s="238" t="s">
        <v>91</v>
      </c>
      <c r="AV167" s="15" t="s">
        <v>153</v>
      </c>
      <c r="AW167" s="15" t="s">
        <v>35</v>
      </c>
      <c r="AX167" s="15" t="s">
        <v>89</v>
      </c>
      <c r="AY167" s="238" t="s">
        <v>136</v>
      </c>
    </row>
    <row r="168" spans="1:65" s="2" customFormat="1" ht="37.9" customHeight="1">
      <c r="A168" s="35"/>
      <c r="B168" s="36"/>
      <c r="C168" s="187" t="s">
        <v>186</v>
      </c>
      <c r="D168" s="187" t="s">
        <v>138</v>
      </c>
      <c r="E168" s="188" t="s">
        <v>187</v>
      </c>
      <c r="F168" s="189" t="s">
        <v>188</v>
      </c>
      <c r="G168" s="190" t="s">
        <v>156</v>
      </c>
      <c r="H168" s="191">
        <v>123.282</v>
      </c>
      <c r="I168" s="192"/>
      <c r="J168" s="193">
        <f>ROUND(I168*H168,2)</f>
        <v>0</v>
      </c>
      <c r="K168" s="189" t="s">
        <v>142</v>
      </c>
      <c r="L168" s="40"/>
      <c r="M168" s="194" t="s">
        <v>1</v>
      </c>
      <c r="N168" s="195" t="s">
        <v>46</v>
      </c>
      <c r="O168" s="72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8" t="s">
        <v>153</v>
      </c>
      <c r="AT168" s="198" t="s">
        <v>138</v>
      </c>
      <c r="AU168" s="198" t="s">
        <v>91</v>
      </c>
      <c r="AY168" s="18" t="s">
        <v>136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8" t="s">
        <v>89</v>
      </c>
      <c r="BK168" s="199">
        <f>ROUND(I168*H168,2)</f>
        <v>0</v>
      </c>
      <c r="BL168" s="18" t="s">
        <v>153</v>
      </c>
      <c r="BM168" s="198" t="s">
        <v>189</v>
      </c>
    </row>
    <row r="169" spans="1:65" s="2" customFormat="1" ht="11.25">
      <c r="A169" s="35"/>
      <c r="B169" s="36"/>
      <c r="C169" s="37"/>
      <c r="D169" s="200" t="s">
        <v>145</v>
      </c>
      <c r="E169" s="37"/>
      <c r="F169" s="201" t="s">
        <v>190</v>
      </c>
      <c r="G169" s="37"/>
      <c r="H169" s="37"/>
      <c r="I169" s="202"/>
      <c r="J169" s="37"/>
      <c r="K169" s="37"/>
      <c r="L169" s="40"/>
      <c r="M169" s="203"/>
      <c r="N169" s="204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145</v>
      </c>
      <c r="AU169" s="18" t="s">
        <v>91</v>
      </c>
    </row>
    <row r="170" spans="1:65" s="14" customFormat="1" ht="11.25">
      <c r="B170" s="217"/>
      <c r="C170" s="218"/>
      <c r="D170" s="205" t="s">
        <v>149</v>
      </c>
      <c r="E170" s="219" t="s">
        <v>1</v>
      </c>
      <c r="F170" s="220" t="s">
        <v>191</v>
      </c>
      <c r="G170" s="218"/>
      <c r="H170" s="221">
        <v>48.77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149</v>
      </c>
      <c r="AU170" s="227" t="s">
        <v>91</v>
      </c>
      <c r="AV170" s="14" t="s">
        <v>91</v>
      </c>
      <c r="AW170" s="14" t="s">
        <v>35</v>
      </c>
      <c r="AX170" s="14" t="s">
        <v>81</v>
      </c>
      <c r="AY170" s="227" t="s">
        <v>136</v>
      </c>
    </row>
    <row r="171" spans="1:65" s="14" customFormat="1" ht="11.25">
      <c r="B171" s="217"/>
      <c r="C171" s="218"/>
      <c r="D171" s="205" t="s">
        <v>149</v>
      </c>
      <c r="E171" s="219" t="s">
        <v>1</v>
      </c>
      <c r="F171" s="220" t="s">
        <v>192</v>
      </c>
      <c r="G171" s="218"/>
      <c r="H171" s="221">
        <v>73.724000000000004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149</v>
      </c>
      <c r="AU171" s="227" t="s">
        <v>91</v>
      </c>
      <c r="AV171" s="14" t="s">
        <v>91</v>
      </c>
      <c r="AW171" s="14" t="s">
        <v>35</v>
      </c>
      <c r="AX171" s="14" t="s">
        <v>81</v>
      </c>
      <c r="AY171" s="227" t="s">
        <v>136</v>
      </c>
    </row>
    <row r="172" spans="1:65" s="14" customFormat="1" ht="11.25">
      <c r="B172" s="217"/>
      <c r="C172" s="218"/>
      <c r="D172" s="205" t="s">
        <v>149</v>
      </c>
      <c r="E172" s="219" t="s">
        <v>1</v>
      </c>
      <c r="F172" s="220" t="s">
        <v>193</v>
      </c>
      <c r="G172" s="218"/>
      <c r="H172" s="221">
        <v>0.78800000000000003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149</v>
      </c>
      <c r="AU172" s="227" t="s">
        <v>91</v>
      </c>
      <c r="AV172" s="14" t="s">
        <v>91</v>
      </c>
      <c r="AW172" s="14" t="s">
        <v>35</v>
      </c>
      <c r="AX172" s="14" t="s">
        <v>81</v>
      </c>
      <c r="AY172" s="227" t="s">
        <v>136</v>
      </c>
    </row>
    <row r="173" spans="1:65" s="15" customFormat="1" ht="11.25">
      <c r="B173" s="228"/>
      <c r="C173" s="229"/>
      <c r="D173" s="205" t="s">
        <v>149</v>
      </c>
      <c r="E173" s="230" t="s">
        <v>1</v>
      </c>
      <c r="F173" s="231" t="s">
        <v>152</v>
      </c>
      <c r="G173" s="229"/>
      <c r="H173" s="232">
        <v>123.282</v>
      </c>
      <c r="I173" s="233"/>
      <c r="J173" s="229"/>
      <c r="K173" s="229"/>
      <c r="L173" s="234"/>
      <c r="M173" s="235"/>
      <c r="N173" s="236"/>
      <c r="O173" s="236"/>
      <c r="P173" s="236"/>
      <c r="Q173" s="236"/>
      <c r="R173" s="236"/>
      <c r="S173" s="236"/>
      <c r="T173" s="237"/>
      <c r="AT173" s="238" t="s">
        <v>149</v>
      </c>
      <c r="AU173" s="238" t="s">
        <v>91</v>
      </c>
      <c r="AV173" s="15" t="s">
        <v>153</v>
      </c>
      <c r="AW173" s="15" t="s">
        <v>35</v>
      </c>
      <c r="AX173" s="15" t="s">
        <v>89</v>
      </c>
      <c r="AY173" s="238" t="s">
        <v>136</v>
      </c>
    </row>
    <row r="174" spans="1:65" s="2" customFormat="1" ht="37.9" customHeight="1">
      <c r="A174" s="35"/>
      <c r="B174" s="36"/>
      <c r="C174" s="187" t="s">
        <v>194</v>
      </c>
      <c r="D174" s="187" t="s">
        <v>138</v>
      </c>
      <c r="E174" s="188" t="s">
        <v>195</v>
      </c>
      <c r="F174" s="189" t="s">
        <v>196</v>
      </c>
      <c r="G174" s="190" t="s">
        <v>156</v>
      </c>
      <c r="H174" s="191">
        <v>123.282</v>
      </c>
      <c r="I174" s="192"/>
      <c r="J174" s="193">
        <f>ROUND(I174*H174,2)</f>
        <v>0</v>
      </c>
      <c r="K174" s="189" t="s">
        <v>142</v>
      </c>
      <c r="L174" s="40"/>
      <c r="M174" s="194" t="s">
        <v>1</v>
      </c>
      <c r="N174" s="195" t="s">
        <v>46</v>
      </c>
      <c r="O174" s="72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8" t="s">
        <v>153</v>
      </c>
      <c r="AT174" s="198" t="s">
        <v>138</v>
      </c>
      <c r="AU174" s="198" t="s">
        <v>91</v>
      </c>
      <c r="AY174" s="18" t="s">
        <v>136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8" t="s">
        <v>89</v>
      </c>
      <c r="BK174" s="199">
        <f>ROUND(I174*H174,2)</f>
        <v>0</v>
      </c>
      <c r="BL174" s="18" t="s">
        <v>153</v>
      </c>
      <c r="BM174" s="198" t="s">
        <v>197</v>
      </c>
    </row>
    <row r="175" spans="1:65" s="2" customFormat="1" ht="11.25">
      <c r="A175" s="35"/>
      <c r="B175" s="36"/>
      <c r="C175" s="37"/>
      <c r="D175" s="200" t="s">
        <v>145</v>
      </c>
      <c r="E175" s="37"/>
      <c r="F175" s="201" t="s">
        <v>198</v>
      </c>
      <c r="G175" s="37"/>
      <c r="H175" s="37"/>
      <c r="I175" s="202"/>
      <c r="J175" s="37"/>
      <c r="K175" s="37"/>
      <c r="L175" s="40"/>
      <c r="M175" s="203"/>
      <c r="N175" s="204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145</v>
      </c>
      <c r="AU175" s="18" t="s">
        <v>91</v>
      </c>
    </row>
    <row r="176" spans="1:65" s="2" customFormat="1" ht="37.9" customHeight="1">
      <c r="A176" s="35"/>
      <c r="B176" s="36"/>
      <c r="C176" s="187" t="s">
        <v>199</v>
      </c>
      <c r="D176" s="187" t="s">
        <v>138</v>
      </c>
      <c r="E176" s="188" t="s">
        <v>200</v>
      </c>
      <c r="F176" s="189" t="s">
        <v>201</v>
      </c>
      <c r="G176" s="190" t="s">
        <v>156</v>
      </c>
      <c r="H176" s="191">
        <v>123.282</v>
      </c>
      <c r="I176" s="192"/>
      <c r="J176" s="193">
        <f>ROUND(I176*H176,2)</f>
        <v>0</v>
      </c>
      <c r="K176" s="189" t="s">
        <v>142</v>
      </c>
      <c r="L176" s="40"/>
      <c r="M176" s="194" t="s">
        <v>1</v>
      </c>
      <c r="N176" s="195" t="s">
        <v>46</v>
      </c>
      <c r="O176" s="72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8" t="s">
        <v>153</v>
      </c>
      <c r="AT176" s="198" t="s">
        <v>138</v>
      </c>
      <c r="AU176" s="198" t="s">
        <v>91</v>
      </c>
      <c r="AY176" s="18" t="s">
        <v>136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8" t="s">
        <v>89</v>
      </c>
      <c r="BK176" s="199">
        <f>ROUND(I176*H176,2)</f>
        <v>0</v>
      </c>
      <c r="BL176" s="18" t="s">
        <v>153</v>
      </c>
      <c r="BM176" s="198" t="s">
        <v>202</v>
      </c>
    </row>
    <row r="177" spans="1:65" s="2" customFormat="1" ht="11.25">
      <c r="A177" s="35"/>
      <c r="B177" s="36"/>
      <c r="C177" s="37"/>
      <c r="D177" s="200" t="s">
        <v>145</v>
      </c>
      <c r="E177" s="37"/>
      <c r="F177" s="201" t="s">
        <v>203</v>
      </c>
      <c r="G177" s="37"/>
      <c r="H177" s="37"/>
      <c r="I177" s="202"/>
      <c r="J177" s="37"/>
      <c r="K177" s="37"/>
      <c r="L177" s="40"/>
      <c r="M177" s="203"/>
      <c r="N177" s="204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145</v>
      </c>
      <c r="AU177" s="18" t="s">
        <v>91</v>
      </c>
    </row>
    <row r="178" spans="1:65" s="2" customFormat="1" ht="68.25">
      <c r="A178" s="35"/>
      <c r="B178" s="36"/>
      <c r="C178" s="37"/>
      <c r="D178" s="205" t="s">
        <v>147</v>
      </c>
      <c r="E178" s="37"/>
      <c r="F178" s="206" t="s">
        <v>204</v>
      </c>
      <c r="G178" s="37"/>
      <c r="H178" s="37"/>
      <c r="I178" s="202"/>
      <c r="J178" s="37"/>
      <c r="K178" s="37"/>
      <c r="L178" s="40"/>
      <c r="M178" s="203"/>
      <c r="N178" s="204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147</v>
      </c>
      <c r="AU178" s="18" t="s">
        <v>91</v>
      </c>
    </row>
    <row r="179" spans="1:65" s="2" customFormat="1" ht="19.5">
      <c r="A179" s="35"/>
      <c r="B179" s="36"/>
      <c r="C179" s="37"/>
      <c r="D179" s="205" t="s">
        <v>160</v>
      </c>
      <c r="E179" s="37"/>
      <c r="F179" s="206" t="s">
        <v>205</v>
      </c>
      <c r="G179" s="37"/>
      <c r="H179" s="37"/>
      <c r="I179" s="202"/>
      <c r="J179" s="37"/>
      <c r="K179" s="37"/>
      <c r="L179" s="40"/>
      <c r="M179" s="203"/>
      <c r="N179" s="204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160</v>
      </c>
      <c r="AU179" s="18" t="s">
        <v>91</v>
      </c>
    </row>
    <row r="180" spans="1:65" s="13" customFormat="1" ht="11.25">
      <c r="B180" s="207"/>
      <c r="C180" s="208"/>
      <c r="D180" s="205" t="s">
        <v>149</v>
      </c>
      <c r="E180" s="209" t="s">
        <v>1</v>
      </c>
      <c r="F180" s="210" t="s">
        <v>206</v>
      </c>
      <c r="G180" s="208"/>
      <c r="H180" s="209" t="s">
        <v>1</v>
      </c>
      <c r="I180" s="211"/>
      <c r="J180" s="208"/>
      <c r="K180" s="208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149</v>
      </c>
      <c r="AU180" s="216" t="s">
        <v>91</v>
      </c>
      <c r="AV180" s="13" t="s">
        <v>89</v>
      </c>
      <c r="AW180" s="13" t="s">
        <v>35</v>
      </c>
      <c r="AX180" s="13" t="s">
        <v>81</v>
      </c>
      <c r="AY180" s="216" t="s">
        <v>136</v>
      </c>
    </row>
    <row r="181" spans="1:65" s="14" customFormat="1" ht="11.25">
      <c r="B181" s="217"/>
      <c r="C181" s="218"/>
      <c r="D181" s="205" t="s">
        <v>149</v>
      </c>
      <c r="E181" s="219" t="s">
        <v>1</v>
      </c>
      <c r="F181" s="220" t="s">
        <v>191</v>
      </c>
      <c r="G181" s="218"/>
      <c r="H181" s="221">
        <v>48.77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149</v>
      </c>
      <c r="AU181" s="227" t="s">
        <v>91</v>
      </c>
      <c r="AV181" s="14" t="s">
        <v>91</v>
      </c>
      <c r="AW181" s="14" t="s">
        <v>35</v>
      </c>
      <c r="AX181" s="14" t="s">
        <v>81</v>
      </c>
      <c r="AY181" s="227" t="s">
        <v>136</v>
      </c>
    </row>
    <row r="182" spans="1:65" s="14" customFormat="1" ht="11.25">
      <c r="B182" s="217"/>
      <c r="C182" s="218"/>
      <c r="D182" s="205" t="s">
        <v>149</v>
      </c>
      <c r="E182" s="219" t="s">
        <v>1</v>
      </c>
      <c r="F182" s="220" t="s">
        <v>192</v>
      </c>
      <c r="G182" s="218"/>
      <c r="H182" s="221">
        <v>73.724000000000004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149</v>
      </c>
      <c r="AU182" s="227" t="s">
        <v>91</v>
      </c>
      <c r="AV182" s="14" t="s">
        <v>91</v>
      </c>
      <c r="AW182" s="14" t="s">
        <v>35</v>
      </c>
      <c r="AX182" s="14" t="s">
        <v>81</v>
      </c>
      <c r="AY182" s="227" t="s">
        <v>136</v>
      </c>
    </row>
    <row r="183" spans="1:65" s="14" customFormat="1" ht="11.25">
      <c r="B183" s="217"/>
      <c r="C183" s="218"/>
      <c r="D183" s="205" t="s">
        <v>149</v>
      </c>
      <c r="E183" s="219" t="s">
        <v>1</v>
      </c>
      <c r="F183" s="220" t="s">
        <v>193</v>
      </c>
      <c r="G183" s="218"/>
      <c r="H183" s="221">
        <v>0.78800000000000003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149</v>
      </c>
      <c r="AU183" s="227" t="s">
        <v>91</v>
      </c>
      <c r="AV183" s="14" t="s">
        <v>91</v>
      </c>
      <c r="AW183" s="14" t="s">
        <v>35</v>
      </c>
      <c r="AX183" s="14" t="s">
        <v>81</v>
      </c>
      <c r="AY183" s="227" t="s">
        <v>136</v>
      </c>
    </row>
    <row r="184" spans="1:65" s="15" customFormat="1" ht="11.25">
      <c r="B184" s="228"/>
      <c r="C184" s="229"/>
      <c r="D184" s="205" t="s">
        <v>149</v>
      </c>
      <c r="E184" s="230" t="s">
        <v>1</v>
      </c>
      <c r="F184" s="231" t="s">
        <v>152</v>
      </c>
      <c r="G184" s="229"/>
      <c r="H184" s="232">
        <v>123.282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AT184" s="238" t="s">
        <v>149</v>
      </c>
      <c r="AU184" s="238" t="s">
        <v>91</v>
      </c>
      <c r="AV184" s="15" t="s">
        <v>153</v>
      </c>
      <c r="AW184" s="15" t="s">
        <v>35</v>
      </c>
      <c r="AX184" s="15" t="s">
        <v>89</v>
      </c>
      <c r="AY184" s="238" t="s">
        <v>136</v>
      </c>
    </row>
    <row r="185" spans="1:65" s="2" customFormat="1" ht="37.9" customHeight="1">
      <c r="A185" s="35"/>
      <c r="B185" s="36"/>
      <c r="C185" s="187" t="s">
        <v>207</v>
      </c>
      <c r="D185" s="187" t="s">
        <v>138</v>
      </c>
      <c r="E185" s="188" t="s">
        <v>208</v>
      </c>
      <c r="F185" s="189" t="s">
        <v>209</v>
      </c>
      <c r="G185" s="190" t="s">
        <v>156</v>
      </c>
      <c r="H185" s="191">
        <v>616.41</v>
      </c>
      <c r="I185" s="192"/>
      <c r="J185" s="193">
        <f>ROUND(I185*H185,2)</f>
        <v>0</v>
      </c>
      <c r="K185" s="189" t="s">
        <v>142</v>
      </c>
      <c r="L185" s="40"/>
      <c r="M185" s="194" t="s">
        <v>1</v>
      </c>
      <c r="N185" s="195" t="s">
        <v>46</v>
      </c>
      <c r="O185" s="72"/>
      <c r="P185" s="196">
        <f>O185*H185</f>
        <v>0</v>
      </c>
      <c r="Q185" s="196">
        <v>0</v>
      </c>
      <c r="R185" s="196">
        <f>Q185*H185</f>
        <v>0</v>
      </c>
      <c r="S185" s="196">
        <v>0</v>
      </c>
      <c r="T185" s="19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8" t="s">
        <v>153</v>
      </c>
      <c r="AT185" s="198" t="s">
        <v>138</v>
      </c>
      <c r="AU185" s="198" t="s">
        <v>91</v>
      </c>
      <c r="AY185" s="18" t="s">
        <v>136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8" t="s">
        <v>89</v>
      </c>
      <c r="BK185" s="199">
        <f>ROUND(I185*H185,2)</f>
        <v>0</v>
      </c>
      <c r="BL185" s="18" t="s">
        <v>153</v>
      </c>
      <c r="BM185" s="198" t="s">
        <v>210</v>
      </c>
    </row>
    <row r="186" spans="1:65" s="2" customFormat="1" ht="11.25">
      <c r="A186" s="35"/>
      <c r="B186" s="36"/>
      <c r="C186" s="37"/>
      <c r="D186" s="200" t="s">
        <v>145</v>
      </c>
      <c r="E186" s="37"/>
      <c r="F186" s="201" t="s">
        <v>211</v>
      </c>
      <c r="G186" s="37"/>
      <c r="H186" s="37"/>
      <c r="I186" s="202"/>
      <c r="J186" s="37"/>
      <c r="K186" s="37"/>
      <c r="L186" s="40"/>
      <c r="M186" s="203"/>
      <c r="N186" s="204"/>
      <c r="O186" s="72"/>
      <c r="P186" s="72"/>
      <c r="Q186" s="72"/>
      <c r="R186" s="72"/>
      <c r="S186" s="72"/>
      <c r="T186" s="73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145</v>
      </c>
      <c r="AU186" s="18" t="s">
        <v>91</v>
      </c>
    </row>
    <row r="187" spans="1:65" s="2" customFormat="1" ht="68.25">
      <c r="A187" s="35"/>
      <c r="B187" s="36"/>
      <c r="C187" s="37"/>
      <c r="D187" s="205" t="s">
        <v>147</v>
      </c>
      <c r="E187" s="37"/>
      <c r="F187" s="206" t="s">
        <v>204</v>
      </c>
      <c r="G187" s="37"/>
      <c r="H187" s="37"/>
      <c r="I187" s="202"/>
      <c r="J187" s="37"/>
      <c r="K187" s="37"/>
      <c r="L187" s="40"/>
      <c r="M187" s="203"/>
      <c r="N187" s="204"/>
      <c r="O187" s="72"/>
      <c r="P187" s="72"/>
      <c r="Q187" s="72"/>
      <c r="R187" s="72"/>
      <c r="S187" s="72"/>
      <c r="T187" s="73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147</v>
      </c>
      <c r="AU187" s="18" t="s">
        <v>91</v>
      </c>
    </row>
    <row r="188" spans="1:65" s="2" customFormat="1" ht="19.5">
      <c r="A188" s="35"/>
      <c r="B188" s="36"/>
      <c r="C188" s="37"/>
      <c r="D188" s="205" t="s">
        <v>160</v>
      </c>
      <c r="E188" s="37"/>
      <c r="F188" s="206" t="s">
        <v>205</v>
      </c>
      <c r="G188" s="37"/>
      <c r="H188" s="37"/>
      <c r="I188" s="202"/>
      <c r="J188" s="37"/>
      <c r="K188" s="37"/>
      <c r="L188" s="40"/>
      <c r="M188" s="203"/>
      <c r="N188" s="204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160</v>
      </c>
      <c r="AU188" s="18" t="s">
        <v>91</v>
      </c>
    </row>
    <row r="189" spans="1:65" s="14" customFormat="1" ht="11.25">
      <c r="B189" s="217"/>
      <c r="C189" s="218"/>
      <c r="D189" s="205" t="s">
        <v>149</v>
      </c>
      <c r="E189" s="219" t="s">
        <v>1</v>
      </c>
      <c r="F189" s="220" t="s">
        <v>212</v>
      </c>
      <c r="G189" s="218"/>
      <c r="H189" s="221">
        <v>616.41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149</v>
      </c>
      <c r="AU189" s="227" t="s">
        <v>91</v>
      </c>
      <c r="AV189" s="14" t="s">
        <v>91</v>
      </c>
      <c r="AW189" s="14" t="s">
        <v>35</v>
      </c>
      <c r="AX189" s="14" t="s">
        <v>81</v>
      </c>
      <c r="AY189" s="227" t="s">
        <v>136</v>
      </c>
    </row>
    <row r="190" spans="1:65" s="15" customFormat="1" ht="11.25">
      <c r="B190" s="228"/>
      <c r="C190" s="229"/>
      <c r="D190" s="205" t="s">
        <v>149</v>
      </c>
      <c r="E190" s="230" t="s">
        <v>1</v>
      </c>
      <c r="F190" s="231" t="s">
        <v>152</v>
      </c>
      <c r="G190" s="229"/>
      <c r="H190" s="232">
        <v>616.41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AT190" s="238" t="s">
        <v>149</v>
      </c>
      <c r="AU190" s="238" t="s">
        <v>91</v>
      </c>
      <c r="AV190" s="15" t="s">
        <v>153</v>
      </c>
      <c r="AW190" s="15" t="s">
        <v>35</v>
      </c>
      <c r="AX190" s="15" t="s">
        <v>89</v>
      </c>
      <c r="AY190" s="238" t="s">
        <v>136</v>
      </c>
    </row>
    <row r="191" spans="1:65" s="2" customFormat="1" ht="24.2" customHeight="1">
      <c r="A191" s="35"/>
      <c r="B191" s="36"/>
      <c r="C191" s="187" t="s">
        <v>213</v>
      </c>
      <c r="D191" s="187" t="s">
        <v>138</v>
      </c>
      <c r="E191" s="188" t="s">
        <v>214</v>
      </c>
      <c r="F191" s="189" t="s">
        <v>215</v>
      </c>
      <c r="G191" s="190" t="s">
        <v>156</v>
      </c>
      <c r="H191" s="191">
        <v>123.282</v>
      </c>
      <c r="I191" s="192"/>
      <c r="J191" s="193">
        <f>ROUND(I191*H191,2)</f>
        <v>0</v>
      </c>
      <c r="K191" s="189" t="s">
        <v>142</v>
      </c>
      <c r="L191" s="40"/>
      <c r="M191" s="194" t="s">
        <v>1</v>
      </c>
      <c r="N191" s="195" t="s">
        <v>46</v>
      </c>
      <c r="O191" s="72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8" t="s">
        <v>153</v>
      </c>
      <c r="AT191" s="198" t="s">
        <v>138</v>
      </c>
      <c r="AU191" s="198" t="s">
        <v>91</v>
      </c>
      <c r="AY191" s="18" t="s">
        <v>136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8" t="s">
        <v>89</v>
      </c>
      <c r="BK191" s="199">
        <f>ROUND(I191*H191,2)</f>
        <v>0</v>
      </c>
      <c r="BL191" s="18" t="s">
        <v>153</v>
      </c>
      <c r="BM191" s="198" t="s">
        <v>216</v>
      </c>
    </row>
    <row r="192" spans="1:65" s="2" customFormat="1" ht="11.25">
      <c r="A192" s="35"/>
      <c r="B192" s="36"/>
      <c r="C192" s="37"/>
      <c r="D192" s="200" t="s">
        <v>145</v>
      </c>
      <c r="E192" s="37"/>
      <c r="F192" s="201" t="s">
        <v>217</v>
      </c>
      <c r="G192" s="37"/>
      <c r="H192" s="37"/>
      <c r="I192" s="202"/>
      <c r="J192" s="37"/>
      <c r="K192" s="37"/>
      <c r="L192" s="40"/>
      <c r="M192" s="203"/>
      <c r="N192" s="204"/>
      <c r="O192" s="72"/>
      <c r="P192" s="72"/>
      <c r="Q192" s="72"/>
      <c r="R192" s="72"/>
      <c r="S192" s="72"/>
      <c r="T192" s="73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145</v>
      </c>
      <c r="AU192" s="18" t="s">
        <v>91</v>
      </c>
    </row>
    <row r="193" spans="1:65" s="2" customFormat="1" ht="19.5">
      <c r="A193" s="35"/>
      <c r="B193" s="36"/>
      <c r="C193" s="37"/>
      <c r="D193" s="205" t="s">
        <v>147</v>
      </c>
      <c r="E193" s="37"/>
      <c r="F193" s="206" t="s">
        <v>218</v>
      </c>
      <c r="G193" s="37"/>
      <c r="H193" s="37"/>
      <c r="I193" s="202"/>
      <c r="J193" s="37"/>
      <c r="K193" s="37"/>
      <c r="L193" s="40"/>
      <c r="M193" s="203"/>
      <c r="N193" s="204"/>
      <c r="O193" s="72"/>
      <c r="P193" s="72"/>
      <c r="Q193" s="72"/>
      <c r="R193" s="72"/>
      <c r="S193" s="72"/>
      <c r="T193" s="73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147</v>
      </c>
      <c r="AU193" s="18" t="s">
        <v>91</v>
      </c>
    </row>
    <row r="194" spans="1:65" s="2" customFormat="1" ht="29.25">
      <c r="A194" s="35"/>
      <c r="B194" s="36"/>
      <c r="C194" s="37"/>
      <c r="D194" s="205" t="s">
        <v>160</v>
      </c>
      <c r="E194" s="37"/>
      <c r="F194" s="206" t="s">
        <v>219</v>
      </c>
      <c r="G194" s="37"/>
      <c r="H194" s="37"/>
      <c r="I194" s="202"/>
      <c r="J194" s="37"/>
      <c r="K194" s="37"/>
      <c r="L194" s="40"/>
      <c r="M194" s="203"/>
      <c r="N194" s="204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160</v>
      </c>
      <c r="AU194" s="18" t="s">
        <v>91</v>
      </c>
    </row>
    <row r="195" spans="1:65" s="13" customFormat="1" ht="11.25">
      <c r="B195" s="207"/>
      <c r="C195" s="208"/>
      <c r="D195" s="205" t="s">
        <v>149</v>
      </c>
      <c r="E195" s="209" t="s">
        <v>1</v>
      </c>
      <c r="F195" s="210" t="s">
        <v>206</v>
      </c>
      <c r="G195" s="208"/>
      <c r="H195" s="209" t="s">
        <v>1</v>
      </c>
      <c r="I195" s="211"/>
      <c r="J195" s="208"/>
      <c r="K195" s="208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149</v>
      </c>
      <c r="AU195" s="216" t="s">
        <v>91</v>
      </c>
      <c r="AV195" s="13" t="s">
        <v>89</v>
      </c>
      <c r="AW195" s="13" t="s">
        <v>35</v>
      </c>
      <c r="AX195" s="13" t="s">
        <v>81</v>
      </c>
      <c r="AY195" s="216" t="s">
        <v>136</v>
      </c>
    </row>
    <row r="196" spans="1:65" s="14" customFormat="1" ht="11.25">
      <c r="B196" s="217"/>
      <c r="C196" s="218"/>
      <c r="D196" s="205" t="s">
        <v>149</v>
      </c>
      <c r="E196" s="219" t="s">
        <v>1</v>
      </c>
      <c r="F196" s="220" t="s">
        <v>191</v>
      </c>
      <c r="G196" s="218"/>
      <c r="H196" s="221">
        <v>48.77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149</v>
      </c>
      <c r="AU196" s="227" t="s">
        <v>91</v>
      </c>
      <c r="AV196" s="14" t="s">
        <v>91</v>
      </c>
      <c r="AW196" s="14" t="s">
        <v>35</v>
      </c>
      <c r="AX196" s="14" t="s">
        <v>81</v>
      </c>
      <c r="AY196" s="227" t="s">
        <v>136</v>
      </c>
    </row>
    <row r="197" spans="1:65" s="14" customFormat="1" ht="11.25">
      <c r="B197" s="217"/>
      <c r="C197" s="218"/>
      <c r="D197" s="205" t="s">
        <v>149</v>
      </c>
      <c r="E197" s="219" t="s">
        <v>1</v>
      </c>
      <c r="F197" s="220" t="s">
        <v>192</v>
      </c>
      <c r="G197" s="218"/>
      <c r="H197" s="221">
        <v>73.724000000000004</v>
      </c>
      <c r="I197" s="222"/>
      <c r="J197" s="218"/>
      <c r="K197" s="218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149</v>
      </c>
      <c r="AU197" s="227" t="s">
        <v>91</v>
      </c>
      <c r="AV197" s="14" t="s">
        <v>91</v>
      </c>
      <c r="AW197" s="14" t="s">
        <v>35</v>
      </c>
      <c r="AX197" s="14" t="s">
        <v>81</v>
      </c>
      <c r="AY197" s="227" t="s">
        <v>136</v>
      </c>
    </row>
    <row r="198" spans="1:65" s="14" customFormat="1" ht="11.25">
      <c r="B198" s="217"/>
      <c r="C198" s="218"/>
      <c r="D198" s="205" t="s">
        <v>149</v>
      </c>
      <c r="E198" s="219" t="s">
        <v>1</v>
      </c>
      <c r="F198" s="220" t="s">
        <v>193</v>
      </c>
      <c r="G198" s="218"/>
      <c r="H198" s="221">
        <v>0.78800000000000003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149</v>
      </c>
      <c r="AU198" s="227" t="s">
        <v>91</v>
      </c>
      <c r="AV198" s="14" t="s">
        <v>91</v>
      </c>
      <c r="AW198" s="14" t="s">
        <v>35</v>
      </c>
      <c r="AX198" s="14" t="s">
        <v>81</v>
      </c>
      <c r="AY198" s="227" t="s">
        <v>136</v>
      </c>
    </row>
    <row r="199" spans="1:65" s="15" customFormat="1" ht="11.25">
      <c r="B199" s="228"/>
      <c r="C199" s="229"/>
      <c r="D199" s="205" t="s">
        <v>149</v>
      </c>
      <c r="E199" s="230" t="s">
        <v>1</v>
      </c>
      <c r="F199" s="231" t="s">
        <v>152</v>
      </c>
      <c r="G199" s="229"/>
      <c r="H199" s="232">
        <v>123.282</v>
      </c>
      <c r="I199" s="233"/>
      <c r="J199" s="229"/>
      <c r="K199" s="229"/>
      <c r="L199" s="234"/>
      <c r="M199" s="235"/>
      <c r="N199" s="236"/>
      <c r="O199" s="236"/>
      <c r="P199" s="236"/>
      <c r="Q199" s="236"/>
      <c r="R199" s="236"/>
      <c r="S199" s="236"/>
      <c r="T199" s="237"/>
      <c r="AT199" s="238" t="s">
        <v>149</v>
      </c>
      <c r="AU199" s="238" t="s">
        <v>91</v>
      </c>
      <c r="AV199" s="15" t="s">
        <v>153</v>
      </c>
      <c r="AW199" s="15" t="s">
        <v>35</v>
      </c>
      <c r="AX199" s="15" t="s">
        <v>89</v>
      </c>
      <c r="AY199" s="238" t="s">
        <v>136</v>
      </c>
    </row>
    <row r="200" spans="1:65" s="2" customFormat="1" ht="24.2" customHeight="1">
      <c r="A200" s="35"/>
      <c r="B200" s="36"/>
      <c r="C200" s="187" t="s">
        <v>220</v>
      </c>
      <c r="D200" s="187" t="s">
        <v>138</v>
      </c>
      <c r="E200" s="188" t="s">
        <v>221</v>
      </c>
      <c r="F200" s="189" t="s">
        <v>222</v>
      </c>
      <c r="G200" s="190" t="s">
        <v>223</v>
      </c>
      <c r="H200" s="191">
        <v>221.90799999999999</v>
      </c>
      <c r="I200" s="192"/>
      <c r="J200" s="193">
        <f>ROUND(I200*H200,2)</f>
        <v>0</v>
      </c>
      <c r="K200" s="189" t="s">
        <v>142</v>
      </c>
      <c r="L200" s="40"/>
      <c r="M200" s="194" t="s">
        <v>1</v>
      </c>
      <c r="N200" s="195" t="s">
        <v>46</v>
      </c>
      <c r="O200" s="72"/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8" t="s">
        <v>153</v>
      </c>
      <c r="AT200" s="198" t="s">
        <v>138</v>
      </c>
      <c r="AU200" s="198" t="s">
        <v>91</v>
      </c>
      <c r="AY200" s="18" t="s">
        <v>136</v>
      </c>
      <c r="BE200" s="199">
        <f>IF(N200="základní",J200,0)</f>
        <v>0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8" t="s">
        <v>89</v>
      </c>
      <c r="BK200" s="199">
        <f>ROUND(I200*H200,2)</f>
        <v>0</v>
      </c>
      <c r="BL200" s="18" t="s">
        <v>153</v>
      </c>
      <c r="BM200" s="198" t="s">
        <v>224</v>
      </c>
    </row>
    <row r="201" spans="1:65" s="2" customFormat="1" ht="11.25">
      <c r="A201" s="35"/>
      <c r="B201" s="36"/>
      <c r="C201" s="37"/>
      <c r="D201" s="200" t="s">
        <v>145</v>
      </c>
      <c r="E201" s="37"/>
      <c r="F201" s="201" t="s">
        <v>225</v>
      </c>
      <c r="G201" s="37"/>
      <c r="H201" s="37"/>
      <c r="I201" s="202"/>
      <c r="J201" s="37"/>
      <c r="K201" s="37"/>
      <c r="L201" s="40"/>
      <c r="M201" s="203"/>
      <c r="N201" s="204"/>
      <c r="O201" s="72"/>
      <c r="P201" s="72"/>
      <c r="Q201" s="72"/>
      <c r="R201" s="72"/>
      <c r="S201" s="72"/>
      <c r="T201" s="73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145</v>
      </c>
      <c r="AU201" s="18" t="s">
        <v>91</v>
      </c>
    </row>
    <row r="202" spans="1:65" s="2" customFormat="1" ht="39">
      <c r="A202" s="35"/>
      <c r="B202" s="36"/>
      <c r="C202" s="37"/>
      <c r="D202" s="205" t="s">
        <v>147</v>
      </c>
      <c r="E202" s="37"/>
      <c r="F202" s="206" t="s">
        <v>226</v>
      </c>
      <c r="G202" s="37"/>
      <c r="H202" s="37"/>
      <c r="I202" s="202"/>
      <c r="J202" s="37"/>
      <c r="K202" s="37"/>
      <c r="L202" s="40"/>
      <c r="M202" s="203"/>
      <c r="N202" s="204"/>
      <c r="O202" s="72"/>
      <c r="P202" s="72"/>
      <c r="Q202" s="72"/>
      <c r="R202" s="72"/>
      <c r="S202" s="72"/>
      <c r="T202" s="73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147</v>
      </c>
      <c r="AU202" s="18" t="s">
        <v>91</v>
      </c>
    </row>
    <row r="203" spans="1:65" s="14" customFormat="1" ht="11.25">
      <c r="B203" s="217"/>
      <c r="C203" s="218"/>
      <c r="D203" s="205" t="s">
        <v>149</v>
      </c>
      <c r="E203" s="219" t="s">
        <v>1</v>
      </c>
      <c r="F203" s="220" t="s">
        <v>227</v>
      </c>
      <c r="G203" s="218"/>
      <c r="H203" s="221">
        <v>221.90799999999999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149</v>
      </c>
      <c r="AU203" s="227" t="s">
        <v>91</v>
      </c>
      <c r="AV203" s="14" t="s">
        <v>91</v>
      </c>
      <c r="AW203" s="14" t="s">
        <v>35</v>
      </c>
      <c r="AX203" s="14" t="s">
        <v>81</v>
      </c>
      <c r="AY203" s="227" t="s">
        <v>136</v>
      </c>
    </row>
    <row r="204" spans="1:65" s="15" customFormat="1" ht="11.25">
      <c r="B204" s="228"/>
      <c r="C204" s="229"/>
      <c r="D204" s="205" t="s">
        <v>149</v>
      </c>
      <c r="E204" s="230" t="s">
        <v>1</v>
      </c>
      <c r="F204" s="231" t="s">
        <v>152</v>
      </c>
      <c r="G204" s="229"/>
      <c r="H204" s="232">
        <v>221.90799999999999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AT204" s="238" t="s">
        <v>149</v>
      </c>
      <c r="AU204" s="238" t="s">
        <v>91</v>
      </c>
      <c r="AV204" s="15" t="s">
        <v>153</v>
      </c>
      <c r="AW204" s="15" t="s">
        <v>35</v>
      </c>
      <c r="AX204" s="15" t="s">
        <v>89</v>
      </c>
      <c r="AY204" s="238" t="s">
        <v>136</v>
      </c>
    </row>
    <row r="205" spans="1:65" s="12" customFormat="1" ht="22.9" customHeight="1">
      <c r="B205" s="171"/>
      <c r="C205" s="172"/>
      <c r="D205" s="173" t="s">
        <v>80</v>
      </c>
      <c r="E205" s="185" t="s">
        <v>91</v>
      </c>
      <c r="F205" s="185" t="s">
        <v>228</v>
      </c>
      <c r="G205" s="172"/>
      <c r="H205" s="172"/>
      <c r="I205" s="175"/>
      <c r="J205" s="186">
        <f>BK205</f>
        <v>0</v>
      </c>
      <c r="K205" s="172"/>
      <c r="L205" s="177"/>
      <c r="M205" s="178"/>
      <c r="N205" s="179"/>
      <c r="O205" s="179"/>
      <c r="P205" s="180">
        <f>SUM(P206:P215)</f>
        <v>0</v>
      </c>
      <c r="Q205" s="179"/>
      <c r="R205" s="180">
        <f>SUM(R206:R215)</f>
        <v>2.0205899999999999</v>
      </c>
      <c r="S205" s="179"/>
      <c r="T205" s="181">
        <f>SUM(T206:T215)</f>
        <v>0</v>
      </c>
      <c r="AR205" s="182" t="s">
        <v>89</v>
      </c>
      <c r="AT205" s="183" t="s">
        <v>80</v>
      </c>
      <c r="AU205" s="183" t="s">
        <v>89</v>
      </c>
      <c r="AY205" s="182" t="s">
        <v>136</v>
      </c>
      <c r="BK205" s="184">
        <f>SUM(BK206:BK215)</f>
        <v>0</v>
      </c>
    </row>
    <row r="206" spans="1:65" s="2" customFormat="1" ht="24.2" customHeight="1">
      <c r="A206" s="35"/>
      <c r="B206" s="36"/>
      <c r="C206" s="187" t="s">
        <v>8</v>
      </c>
      <c r="D206" s="187" t="s">
        <v>138</v>
      </c>
      <c r="E206" s="188" t="s">
        <v>229</v>
      </c>
      <c r="F206" s="189" t="s">
        <v>230</v>
      </c>
      <c r="G206" s="190" t="s">
        <v>156</v>
      </c>
      <c r="H206" s="191">
        <v>0.113</v>
      </c>
      <c r="I206" s="192"/>
      <c r="J206" s="193">
        <f>ROUND(I206*H206,2)</f>
        <v>0</v>
      </c>
      <c r="K206" s="189" t="s">
        <v>142</v>
      </c>
      <c r="L206" s="40"/>
      <c r="M206" s="194" t="s">
        <v>1</v>
      </c>
      <c r="N206" s="195" t="s">
        <v>46</v>
      </c>
      <c r="O206" s="72"/>
      <c r="P206" s="196">
        <f>O206*H206</f>
        <v>0</v>
      </c>
      <c r="Q206" s="196">
        <v>1.98</v>
      </c>
      <c r="R206" s="196">
        <f>Q206*H206</f>
        <v>0.22373999999999999</v>
      </c>
      <c r="S206" s="196">
        <v>0</v>
      </c>
      <c r="T206" s="19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8" t="s">
        <v>153</v>
      </c>
      <c r="AT206" s="198" t="s">
        <v>138</v>
      </c>
      <c r="AU206" s="198" t="s">
        <v>91</v>
      </c>
      <c r="AY206" s="18" t="s">
        <v>136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18" t="s">
        <v>89</v>
      </c>
      <c r="BK206" s="199">
        <f>ROUND(I206*H206,2)</f>
        <v>0</v>
      </c>
      <c r="BL206" s="18" t="s">
        <v>153</v>
      </c>
      <c r="BM206" s="198" t="s">
        <v>231</v>
      </c>
    </row>
    <row r="207" spans="1:65" s="2" customFormat="1" ht="11.25">
      <c r="A207" s="35"/>
      <c r="B207" s="36"/>
      <c r="C207" s="37"/>
      <c r="D207" s="200" t="s">
        <v>145</v>
      </c>
      <c r="E207" s="37"/>
      <c r="F207" s="201" t="s">
        <v>232</v>
      </c>
      <c r="G207" s="37"/>
      <c r="H207" s="37"/>
      <c r="I207" s="202"/>
      <c r="J207" s="37"/>
      <c r="K207" s="37"/>
      <c r="L207" s="40"/>
      <c r="M207" s="203"/>
      <c r="N207" s="204"/>
      <c r="O207" s="72"/>
      <c r="P207" s="72"/>
      <c r="Q207" s="72"/>
      <c r="R207" s="72"/>
      <c r="S207" s="72"/>
      <c r="T207" s="73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145</v>
      </c>
      <c r="AU207" s="18" t="s">
        <v>91</v>
      </c>
    </row>
    <row r="208" spans="1:65" s="13" customFormat="1" ht="11.25">
      <c r="B208" s="207"/>
      <c r="C208" s="208"/>
      <c r="D208" s="205" t="s">
        <v>149</v>
      </c>
      <c r="E208" s="209" t="s">
        <v>1</v>
      </c>
      <c r="F208" s="210" t="s">
        <v>177</v>
      </c>
      <c r="G208" s="208"/>
      <c r="H208" s="209" t="s">
        <v>1</v>
      </c>
      <c r="I208" s="211"/>
      <c r="J208" s="208"/>
      <c r="K208" s="208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149</v>
      </c>
      <c r="AU208" s="216" t="s">
        <v>91</v>
      </c>
      <c r="AV208" s="13" t="s">
        <v>89</v>
      </c>
      <c r="AW208" s="13" t="s">
        <v>35</v>
      </c>
      <c r="AX208" s="13" t="s">
        <v>81</v>
      </c>
      <c r="AY208" s="216" t="s">
        <v>136</v>
      </c>
    </row>
    <row r="209" spans="1:65" s="14" customFormat="1" ht="11.25">
      <c r="B209" s="217"/>
      <c r="C209" s="218"/>
      <c r="D209" s="205" t="s">
        <v>149</v>
      </c>
      <c r="E209" s="219" t="s">
        <v>1</v>
      </c>
      <c r="F209" s="220" t="s">
        <v>233</v>
      </c>
      <c r="G209" s="218"/>
      <c r="H209" s="221">
        <v>0.113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149</v>
      </c>
      <c r="AU209" s="227" t="s">
        <v>91</v>
      </c>
      <c r="AV209" s="14" t="s">
        <v>91</v>
      </c>
      <c r="AW209" s="14" t="s">
        <v>35</v>
      </c>
      <c r="AX209" s="14" t="s">
        <v>81</v>
      </c>
      <c r="AY209" s="227" t="s">
        <v>136</v>
      </c>
    </row>
    <row r="210" spans="1:65" s="15" customFormat="1" ht="11.25">
      <c r="B210" s="228"/>
      <c r="C210" s="229"/>
      <c r="D210" s="205" t="s">
        <v>149</v>
      </c>
      <c r="E210" s="230" t="s">
        <v>1</v>
      </c>
      <c r="F210" s="231" t="s">
        <v>152</v>
      </c>
      <c r="G210" s="229"/>
      <c r="H210" s="232">
        <v>0.113</v>
      </c>
      <c r="I210" s="233"/>
      <c r="J210" s="229"/>
      <c r="K210" s="229"/>
      <c r="L210" s="234"/>
      <c r="M210" s="235"/>
      <c r="N210" s="236"/>
      <c r="O210" s="236"/>
      <c r="P210" s="236"/>
      <c r="Q210" s="236"/>
      <c r="R210" s="236"/>
      <c r="S210" s="236"/>
      <c r="T210" s="237"/>
      <c r="AT210" s="238" t="s">
        <v>149</v>
      </c>
      <c r="AU210" s="238" t="s">
        <v>91</v>
      </c>
      <c r="AV210" s="15" t="s">
        <v>153</v>
      </c>
      <c r="AW210" s="15" t="s">
        <v>35</v>
      </c>
      <c r="AX210" s="15" t="s">
        <v>89</v>
      </c>
      <c r="AY210" s="238" t="s">
        <v>136</v>
      </c>
    </row>
    <row r="211" spans="1:65" s="2" customFormat="1" ht="24.2" customHeight="1">
      <c r="A211" s="35"/>
      <c r="B211" s="36"/>
      <c r="C211" s="187" t="s">
        <v>234</v>
      </c>
      <c r="D211" s="187" t="s">
        <v>138</v>
      </c>
      <c r="E211" s="188" t="s">
        <v>235</v>
      </c>
      <c r="F211" s="189" t="s">
        <v>236</v>
      </c>
      <c r="G211" s="190" t="s">
        <v>156</v>
      </c>
      <c r="H211" s="191">
        <v>0.67500000000000004</v>
      </c>
      <c r="I211" s="192"/>
      <c r="J211" s="193">
        <f>ROUND(I211*H211,2)</f>
        <v>0</v>
      </c>
      <c r="K211" s="189" t="s">
        <v>142</v>
      </c>
      <c r="L211" s="40"/>
      <c r="M211" s="194" t="s">
        <v>1</v>
      </c>
      <c r="N211" s="195" t="s">
        <v>46</v>
      </c>
      <c r="O211" s="72"/>
      <c r="P211" s="196">
        <f>O211*H211</f>
        <v>0</v>
      </c>
      <c r="Q211" s="196">
        <v>2.6619999999999999</v>
      </c>
      <c r="R211" s="196">
        <f>Q211*H211</f>
        <v>1.7968500000000001</v>
      </c>
      <c r="S211" s="196">
        <v>0</v>
      </c>
      <c r="T211" s="19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8" t="s">
        <v>153</v>
      </c>
      <c r="AT211" s="198" t="s">
        <v>138</v>
      </c>
      <c r="AU211" s="198" t="s">
        <v>91</v>
      </c>
      <c r="AY211" s="18" t="s">
        <v>136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18" t="s">
        <v>89</v>
      </c>
      <c r="BK211" s="199">
        <f>ROUND(I211*H211,2)</f>
        <v>0</v>
      </c>
      <c r="BL211" s="18" t="s">
        <v>153</v>
      </c>
      <c r="BM211" s="198" t="s">
        <v>237</v>
      </c>
    </row>
    <row r="212" spans="1:65" s="2" customFormat="1" ht="11.25">
      <c r="A212" s="35"/>
      <c r="B212" s="36"/>
      <c r="C212" s="37"/>
      <c r="D212" s="200" t="s">
        <v>145</v>
      </c>
      <c r="E212" s="37"/>
      <c r="F212" s="201" t="s">
        <v>238</v>
      </c>
      <c r="G212" s="37"/>
      <c r="H212" s="37"/>
      <c r="I212" s="202"/>
      <c r="J212" s="37"/>
      <c r="K212" s="37"/>
      <c r="L212" s="40"/>
      <c r="M212" s="203"/>
      <c r="N212" s="204"/>
      <c r="O212" s="72"/>
      <c r="P212" s="72"/>
      <c r="Q212" s="72"/>
      <c r="R212" s="72"/>
      <c r="S212" s="72"/>
      <c r="T212" s="73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145</v>
      </c>
      <c r="AU212" s="18" t="s">
        <v>91</v>
      </c>
    </row>
    <row r="213" spans="1:65" s="13" customFormat="1" ht="11.25">
      <c r="B213" s="207"/>
      <c r="C213" s="208"/>
      <c r="D213" s="205" t="s">
        <v>149</v>
      </c>
      <c r="E213" s="209" t="s">
        <v>1</v>
      </c>
      <c r="F213" s="210" t="s">
        <v>177</v>
      </c>
      <c r="G213" s="208"/>
      <c r="H213" s="209" t="s">
        <v>1</v>
      </c>
      <c r="I213" s="211"/>
      <c r="J213" s="208"/>
      <c r="K213" s="208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149</v>
      </c>
      <c r="AU213" s="216" t="s">
        <v>91</v>
      </c>
      <c r="AV213" s="13" t="s">
        <v>89</v>
      </c>
      <c r="AW213" s="13" t="s">
        <v>35</v>
      </c>
      <c r="AX213" s="13" t="s">
        <v>81</v>
      </c>
      <c r="AY213" s="216" t="s">
        <v>136</v>
      </c>
    </row>
    <row r="214" spans="1:65" s="14" customFormat="1" ht="11.25">
      <c r="B214" s="217"/>
      <c r="C214" s="218"/>
      <c r="D214" s="205" t="s">
        <v>149</v>
      </c>
      <c r="E214" s="219" t="s">
        <v>1</v>
      </c>
      <c r="F214" s="220" t="s">
        <v>239</v>
      </c>
      <c r="G214" s="218"/>
      <c r="H214" s="221">
        <v>0.67500000000000004</v>
      </c>
      <c r="I214" s="222"/>
      <c r="J214" s="218"/>
      <c r="K214" s="218"/>
      <c r="L214" s="223"/>
      <c r="M214" s="224"/>
      <c r="N214" s="225"/>
      <c r="O214" s="225"/>
      <c r="P214" s="225"/>
      <c r="Q214" s="225"/>
      <c r="R214" s="225"/>
      <c r="S214" s="225"/>
      <c r="T214" s="226"/>
      <c r="AT214" s="227" t="s">
        <v>149</v>
      </c>
      <c r="AU214" s="227" t="s">
        <v>91</v>
      </c>
      <c r="AV214" s="14" t="s">
        <v>91</v>
      </c>
      <c r="AW214" s="14" t="s">
        <v>35</v>
      </c>
      <c r="AX214" s="14" t="s">
        <v>81</v>
      </c>
      <c r="AY214" s="227" t="s">
        <v>136</v>
      </c>
    </row>
    <row r="215" spans="1:65" s="15" customFormat="1" ht="11.25">
      <c r="B215" s="228"/>
      <c r="C215" s="229"/>
      <c r="D215" s="205" t="s">
        <v>149</v>
      </c>
      <c r="E215" s="230" t="s">
        <v>1</v>
      </c>
      <c r="F215" s="231" t="s">
        <v>152</v>
      </c>
      <c r="G215" s="229"/>
      <c r="H215" s="232">
        <v>0.67500000000000004</v>
      </c>
      <c r="I215" s="233"/>
      <c r="J215" s="229"/>
      <c r="K215" s="229"/>
      <c r="L215" s="234"/>
      <c r="M215" s="235"/>
      <c r="N215" s="236"/>
      <c r="O215" s="236"/>
      <c r="P215" s="236"/>
      <c r="Q215" s="236"/>
      <c r="R215" s="236"/>
      <c r="S215" s="236"/>
      <c r="T215" s="237"/>
      <c r="AT215" s="238" t="s">
        <v>149</v>
      </c>
      <c r="AU215" s="238" t="s">
        <v>91</v>
      </c>
      <c r="AV215" s="15" t="s">
        <v>153</v>
      </c>
      <c r="AW215" s="15" t="s">
        <v>35</v>
      </c>
      <c r="AX215" s="15" t="s">
        <v>89</v>
      </c>
      <c r="AY215" s="238" t="s">
        <v>136</v>
      </c>
    </row>
    <row r="216" spans="1:65" s="12" customFormat="1" ht="22.9" customHeight="1">
      <c r="B216" s="171"/>
      <c r="C216" s="172"/>
      <c r="D216" s="173" t="s">
        <v>80</v>
      </c>
      <c r="E216" s="185" t="s">
        <v>164</v>
      </c>
      <c r="F216" s="185" t="s">
        <v>240</v>
      </c>
      <c r="G216" s="172"/>
      <c r="H216" s="172"/>
      <c r="I216" s="175"/>
      <c r="J216" s="186">
        <f>BK216</f>
        <v>0</v>
      </c>
      <c r="K216" s="172"/>
      <c r="L216" s="177"/>
      <c r="M216" s="178"/>
      <c r="N216" s="179"/>
      <c r="O216" s="179"/>
      <c r="P216" s="180">
        <f>SUM(P217:P223)</f>
        <v>0</v>
      </c>
      <c r="Q216" s="179"/>
      <c r="R216" s="180">
        <f>SUM(R217:R223)</f>
        <v>6.8367499999999998E-2</v>
      </c>
      <c r="S216" s="179"/>
      <c r="T216" s="181">
        <f>SUM(T217:T223)</f>
        <v>0</v>
      </c>
      <c r="AR216" s="182" t="s">
        <v>89</v>
      </c>
      <c r="AT216" s="183" t="s">
        <v>80</v>
      </c>
      <c r="AU216" s="183" t="s">
        <v>89</v>
      </c>
      <c r="AY216" s="182" t="s">
        <v>136</v>
      </c>
      <c r="BK216" s="184">
        <f>SUM(BK217:BK223)</f>
        <v>0</v>
      </c>
    </row>
    <row r="217" spans="1:65" s="2" customFormat="1" ht="21.75" customHeight="1">
      <c r="A217" s="35"/>
      <c r="B217" s="36"/>
      <c r="C217" s="187" t="s">
        <v>241</v>
      </c>
      <c r="D217" s="187" t="s">
        <v>138</v>
      </c>
      <c r="E217" s="188" t="s">
        <v>242</v>
      </c>
      <c r="F217" s="189" t="s">
        <v>243</v>
      </c>
      <c r="G217" s="190" t="s">
        <v>141</v>
      </c>
      <c r="H217" s="191">
        <v>4.7149999999999999</v>
      </c>
      <c r="I217" s="192"/>
      <c r="J217" s="193">
        <f>ROUND(I217*H217,2)</f>
        <v>0</v>
      </c>
      <c r="K217" s="189" t="s">
        <v>142</v>
      </c>
      <c r="L217" s="40"/>
      <c r="M217" s="194" t="s">
        <v>1</v>
      </c>
      <c r="N217" s="195" t="s">
        <v>46</v>
      </c>
      <c r="O217" s="72"/>
      <c r="P217" s="196">
        <f>O217*H217</f>
        <v>0</v>
      </c>
      <c r="Q217" s="196">
        <v>1.4500000000000001E-2</v>
      </c>
      <c r="R217" s="196">
        <f>Q217*H217</f>
        <v>6.8367499999999998E-2</v>
      </c>
      <c r="S217" s="196">
        <v>0</v>
      </c>
      <c r="T217" s="19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98" t="s">
        <v>153</v>
      </c>
      <c r="AT217" s="198" t="s">
        <v>138</v>
      </c>
      <c r="AU217" s="198" t="s">
        <v>91</v>
      </c>
      <c r="AY217" s="18" t="s">
        <v>136</v>
      </c>
      <c r="BE217" s="199">
        <f>IF(N217="základní",J217,0)</f>
        <v>0</v>
      </c>
      <c r="BF217" s="199">
        <f>IF(N217="snížená",J217,0)</f>
        <v>0</v>
      </c>
      <c r="BG217" s="199">
        <f>IF(N217="zákl. přenesená",J217,0)</f>
        <v>0</v>
      </c>
      <c r="BH217" s="199">
        <f>IF(N217="sníž. přenesená",J217,0)</f>
        <v>0</v>
      </c>
      <c r="BI217" s="199">
        <f>IF(N217="nulová",J217,0)</f>
        <v>0</v>
      </c>
      <c r="BJ217" s="18" t="s">
        <v>89</v>
      </c>
      <c r="BK217" s="199">
        <f>ROUND(I217*H217,2)</f>
        <v>0</v>
      </c>
      <c r="BL217" s="18" t="s">
        <v>153</v>
      </c>
      <c r="BM217" s="198" t="s">
        <v>244</v>
      </c>
    </row>
    <row r="218" spans="1:65" s="2" customFormat="1" ht="11.25">
      <c r="A218" s="35"/>
      <c r="B218" s="36"/>
      <c r="C218" s="37"/>
      <c r="D218" s="200" t="s">
        <v>145</v>
      </c>
      <c r="E218" s="37"/>
      <c r="F218" s="201" t="s">
        <v>245</v>
      </c>
      <c r="G218" s="37"/>
      <c r="H218" s="37"/>
      <c r="I218" s="202"/>
      <c r="J218" s="37"/>
      <c r="K218" s="37"/>
      <c r="L218" s="40"/>
      <c r="M218" s="203"/>
      <c r="N218" s="204"/>
      <c r="O218" s="72"/>
      <c r="P218" s="72"/>
      <c r="Q218" s="72"/>
      <c r="R218" s="72"/>
      <c r="S218" s="72"/>
      <c r="T218" s="73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145</v>
      </c>
      <c r="AU218" s="18" t="s">
        <v>91</v>
      </c>
    </row>
    <row r="219" spans="1:65" s="13" customFormat="1" ht="11.25">
      <c r="B219" s="207"/>
      <c r="C219" s="208"/>
      <c r="D219" s="205" t="s">
        <v>149</v>
      </c>
      <c r="E219" s="209" t="s">
        <v>1</v>
      </c>
      <c r="F219" s="210" t="s">
        <v>246</v>
      </c>
      <c r="G219" s="208"/>
      <c r="H219" s="209" t="s">
        <v>1</v>
      </c>
      <c r="I219" s="211"/>
      <c r="J219" s="208"/>
      <c r="K219" s="208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149</v>
      </c>
      <c r="AU219" s="216" t="s">
        <v>91</v>
      </c>
      <c r="AV219" s="13" t="s">
        <v>89</v>
      </c>
      <c r="AW219" s="13" t="s">
        <v>35</v>
      </c>
      <c r="AX219" s="13" t="s">
        <v>81</v>
      </c>
      <c r="AY219" s="216" t="s">
        <v>136</v>
      </c>
    </row>
    <row r="220" spans="1:65" s="14" customFormat="1" ht="11.25">
      <c r="B220" s="217"/>
      <c r="C220" s="218"/>
      <c r="D220" s="205" t="s">
        <v>149</v>
      </c>
      <c r="E220" s="219" t="s">
        <v>1</v>
      </c>
      <c r="F220" s="220" t="s">
        <v>247</v>
      </c>
      <c r="G220" s="218"/>
      <c r="H220" s="221">
        <v>4.7149999999999999</v>
      </c>
      <c r="I220" s="222"/>
      <c r="J220" s="218"/>
      <c r="K220" s="218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149</v>
      </c>
      <c r="AU220" s="227" t="s">
        <v>91</v>
      </c>
      <c r="AV220" s="14" t="s">
        <v>91</v>
      </c>
      <c r="AW220" s="14" t="s">
        <v>35</v>
      </c>
      <c r="AX220" s="14" t="s">
        <v>81</v>
      </c>
      <c r="AY220" s="227" t="s">
        <v>136</v>
      </c>
    </row>
    <row r="221" spans="1:65" s="15" customFormat="1" ht="11.25">
      <c r="B221" s="228"/>
      <c r="C221" s="229"/>
      <c r="D221" s="205" t="s">
        <v>149</v>
      </c>
      <c r="E221" s="230" t="s">
        <v>1</v>
      </c>
      <c r="F221" s="231" t="s">
        <v>152</v>
      </c>
      <c r="G221" s="229"/>
      <c r="H221" s="232">
        <v>4.7149999999999999</v>
      </c>
      <c r="I221" s="233"/>
      <c r="J221" s="229"/>
      <c r="K221" s="229"/>
      <c r="L221" s="234"/>
      <c r="M221" s="235"/>
      <c r="N221" s="236"/>
      <c r="O221" s="236"/>
      <c r="P221" s="236"/>
      <c r="Q221" s="236"/>
      <c r="R221" s="236"/>
      <c r="S221" s="236"/>
      <c r="T221" s="237"/>
      <c r="AT221" s="238" t="s">
        <v>149</v>
      </c>
      <c r="AU221" s="238" t="s">
        <v>91</v>
      </c>
      <c r="AV221" s="15" t="s">
        <v>153</v>
      </c>
      <c r="AW221" s="15" t="s">
        <v>35</v>
      </c>
      <c r="AX221" s="15" t="s">
        <v>89</v>
      </c>
      <c r="AY221" s="238" t="s">
        <v>136</v>
      </c>
    </row>
    <row r="222" spans="1:65" s="2" customFormat="1" ht="21.75" customHeight="1">
      <c r="A222" s="35"/>
      <c r="B222" s="36"/>
      <c r="C222" s="187" t="s">
        <v>248</v>
      </c>
      <c r="D222" s="187" t="s">
        <v>138</v>
      </c>
      <c r="E222" s="188" t="s">
        <v>249</v>
      </c>
      <c r="F222" s="189" t="s">
        <v>250</v>
      </c>
      <c r="G222" s="190" t="s">
        <v>141</v>
      </c>
      <c r="H222" s="191">
        <v>4.7149999999999999</v>
      </c>
      <c r="I222" s="192"/>
      <c r="J222" s="193">
        <f>ROUND(I222*H222,2)</f>
        <v>0</v>
      </c>
      <c r="K222" s="189" t="s">
        <v>142</v>
      </c>
      <c r="L222" s="40"/>
      <c r="M222" s="194" t="s">
        <v>1</v>
      </c>
      <c r="N222" s="195" t="s">
        <v>46</v>
      </c>
      <c r="O222" s="72"/>
      <c r="P222" s="196">
        <f>O222*H222</f>
        <v>0</v>
      </c>
      <c r="Q222" s="196">
        <v>0</v>
      </c>
      <c r="R222" s="196">
        <f>Q222*H222</f>
        <v>0</v>
      </c>
      <c r="S222" s="196">
        <v>0</v>
      </c>
      <c r="T222" s="19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98" t="s">
        <v>153</v>
      </c>
      <c r="AT222" s="198" t="s">
        <v>138</v>
      </c>
      <c r="AU222" s="198" t="s">
        <v>91</v>
      </c>
      <c r="AY222" s="18" t="s">
        <v>136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8" t="s">
        <v>89</v>
      </c>
      <c r="BK222" s="199">
        <f>ROUND(I222*H222,2)</f>
        <v>0</v>
      </c>
      <c r="BL222" s="18" t="s">
        <v>153</v>
      </c>
      <c r="BM222" s="198" t="s">
        <v>251</v>
      </c>
    </row>
    <row r="223" spans="1:65" s="2" customFormat="1" ht="11.25">
      <c r="A223" s="35"/>
      <c r="B223" s="36"/>
      <c r="C223" s="37"/>
      <c r="D223" s="200" t="s">
        <v>145</v>
      </c>
      <c r="E223" s="37"/>
      <c r="F223" s="201" t="s">
        <v>252</v>
      </c>
      <c r="G223" s="37"/>
      <c r="H223" s="37"/>
      <c r="I223" s="202"/>
      <c r="J223" s="37"/>
      <c r="K223" s="37"/>
      <c r="L223" s="40"/>
      <c r="M223" s="203"/>
      <c r="N223" s="204"/>
      <c r="O223" s="72"/>
      <c r="P223" s="72"/>
      <c r="Q223" s="72"/>
      <c r="R223" s="72"/>
      <c r="S223" s="72"/>
      <c r="T223" s="73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145</v>
      </c>
      <c r="AU223" s="18" t="s">
        <v>91</v>
      </c>
    </row>
    <row r="224" spans="1:65" s="12" customFormat="1" ht="22.9" customHeight="1">
      <c r="B224" s="171"/>
      <c r="C224" s="172"/>
      <c r="D224" s="173" t="s">
        <v>80</v>
      </c>
      <c r="E224" s="185" t="s">
        <v>186</v>
      </c>
      <c r="F224" s="185" t="s">
        <v>253</v>
      </c>
      <c r="G224" s="172"/>
      <c r="H224" s="172"/>
      <c r="I224" s="175"/>
      <c r="J224" s="186">
        <f>BK224</f>
        <v>0</v>
      </c>
      <c r="K224" s="172"/>
      <c r="L224" s="177"/>
      <c r="M224" s="178"/>
      <c r="N224" s="179"/>
      <c r="O224" s="179"/>
      <c r="P224" s="180">
        <f>SUM(P225:P335)</f>
        <v>0</v>
      </c>
      <c r="Q224" s="179"/>
      <c r="R224" s="180">
        <f>SUM(R225:R335)</f>
        <v>63.784051879999993</v>
      </c>
      <c r="S224" s="179"/>
      <c r="T224" s="181">
        <f>SUM(T225:T335)</f>
        <v>5.0400000000000002E-3</v>
      </c>
      <c r="AR224" s="182" t="s">
        <v>89</v>
      </c>
      <c r="AT224" s="183" t="s">
        <v>80</v>
      </c>
      <c r="AU224" s="183" t="s">
        <v>89</v>
      </c>
      <c r="AY224" s="182" t="s">
        <v>136</v>
      </c>
      <c r="BK224" s="184">
        <f>SUM(BK225:BK335)</f>
        <v>0</v>
      </c>
    </row>
    <row r="225" spans="1:65" s="2" customFormat="1" ht="16.5" customHeight="1">
      <c r="A225" s="35"/>
      <c r="B225" s="36"/>
      <c r="C225" s="187" t="s">
        <v>143</v>
      </c>
      <c r="D225" s="187" t="s">
        <v>138</v>
      </c>
      <c r="E225" s="188" t="s">
        <v>254</v>
      </c>
      <c r="F225" s="189" t="s">
        <v>255</v>
      </c>
      <c r="G225" s="190" t="s">
        <v>141</v>
      </c>
      <c r="H225" s="191">
        <v>75.531000000000006</v>
      </c>
      <c r="I225" s="192"/>
      <c r="J225" s="193">
        <f>ROUND(I225*H225,2)</f>
        <v>0</v>
      </c>
      <c r="K225" s="189" t="s">
        <v>142</v>
      </c>
      <c r="L225" s="40"/>
      <c r="M225" s="194" t="s">
        <v>1</v>
      </c>
      <c r="N225" s="195" t="s">
        <v>46</v>
      </c>
      <c r="O225" s="72"/>
      <c r="P225" s="196">
        <f>O225*H225</f>
        <v>0</v>
      </c>
      <c r="Q225" s="196">
        <v>6.4999999999999997E-3</v>
      </c>
      <c r="R225" s="196">
        <f>Q225*H225</f>
        <v>0.49095150000000004</v>
      </c>
      <c r="S225" s="196">
        <v>0</v>
      </c>
      <c r="T225" s="19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98" t="s">
        <v>153</v>
      </c>
      <c r="AT225" s="198" t="s">
        <v>138</v>
      </c>
      <c r="AU225" s="198" t="s">
        <v>91</v>
      </c>
      <c r="AY225" s="18" t="s">
        <v>136</v>
      </c>
      <c r="BE225" s="199">
        <f>IF(N225="základní",J225,0)</f>
        <v>0</v>
      </c>
      <c r="BF225" s="199">
        <f>IF(N225="snížená",J225,0)</f>
        <v>0</v>
      </c>
      <c r="BG225" s="199">
        <f>IF(N225="zákl. přenesená",J225,0)</f>
        <v>0</v>
      </c>
      <c r="BH225" s="199">
        <f>IF(N225="sníž. přenesená",J225,0)</f>
        <v>0</v>
      </c>
      <c r="BI225" s="199">
        <f>IF(N225="nulová",J225,0)</f>
        <v>0</v>
      </c>
      <c r="BJ225" s="18" t="s">
        <v>89</v>
      </c>
      <c r="BK225" s="199">
        <f>ROUND(I225*H225,2)</f>
        <v>0</v>
      </c>
      <c r="BL225" s="18" t="s">
        <v>153</v>
      </c>
      <c r="BM225" s="198" t="s">
        <v>256</v>
      </c>
    </row>
    <row r="226" spans="1:65" s="2" customFormat="1" ht="11.25">
      <c r="A226" s="35"/>
      <c r="B226" s="36"/>
      <c r="C226" s="37"/>
      <c r="D226" s="200" t="s">
        <v>145</v>
      </c>
      <c r="E226" s="37"/>
      <c r="F226" s="201" t="s">
        <v>257</v>
      </c>
      <c r="G226" s="37"/>
      <c r="H226" s="37"/>
      <c r="I226" s="202"/>
      <c r="J226" s="37"/>
      <c r="K226" s="37"/>
      <c r="L226" s="40"/>
      <c r="M226" s="203"/>
      <c r="N226" s="204"/>
      <c r="O226" s="72"/>
      <c r="P226" s="72"/>
      <c r="Q226" s="72"/>
      <c r="R226" s="72"/>
      <c r="S226" s="72"/>
      <c r="T226" s="73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145</v>
      </c>
      <c r="AU226" s="18" t="s">
        <v>91</v>
      </c>
    </row>
    <row r="227" spans="1:65" s="2" customFormat="1" ht="39">
      <c r="A227" s="35"/>
      <c r="B227" s="36"/>
      <c r="C227" s="37"/>
      <c r="D227" s="205" t="s">
        <v>160</v>
      </c>
      <c r="E227" s="37"/>
      <c r="F227" s="206" t="s">
        <v>258</v>
      </c>
      <c r="G227" s="37"/>
      <c r="H227" s="37"/>
      <c r="I227" s="202"/>
      <c r="J227" s="37"/>
      <c r="K227" s="37"/>
      <c r="L227" s="40"/>
      <c r="M227" s="203"/>
      <c r="N227" s="204"/>
      <c r="O227" s="72"/>
      <c r="P227" s="72"/>
      <c r="Q227" s="72"/>
      <c r="R227" s="72"/>
      <c r="S227" s="72"/>
      <c r="T227" s="73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160</v>
      </c>
      <c r="AU227" s="18" t="s">
        <v>91</v>
      </c>
    </row>
    <row r="228" spans="1:65" s="13" customFormat="1" ht="11.25">
      <c r="B228" s="207"/>
      <c r="C228" s="208"/>
      <c r="D228" s="205" t="s">
        <v>149</v>
      </c>
      <c r="E228" s="209" t="s">
        <v>1</v>
      </c>
      <c r="F228" s="210" t="s">
        <v>259</v>
      </c>
      <c r="G228" s="208"/>
      <c r="H228" s="209" t="s">
        <v>1</v>
      </c>
      <c r="I228" s="211"/>
      <c r="J228" s="208"/>
      <c r="K228" s="208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149</v>
      </c>
      <c r="AU228" s="216" t="s">
        <v>91</v>
      </c>
      <c r="AV228" s="13" t="s">
        <v>89</v>
      </c>
      <c r="AW228" s="13" t="s">
        <v>35</v>
      </c>
      <c r="AX228" s="13" t="s">
        <v>81</v>
      </c>
      <c r="AY228" s="216" t="s">
        <v>136</v>
      </c>
    </row>
    <row r="229" spans="1:65" s="13" customFormat="1" ht="11.25">
      <c r="B229" s="207"/>
      <c r="C229" s="208"/>
      <c r="D229" s="205" t="s">
        <v>149</v>
      </c>
      <c r="E229" s="209" t="s">
        <v>1</v>
      </c>
      <c r="F229" s="210" t="s">
        <v>169</v>
      </c>
      <c r="G229" s="208"/>
      <c r="H229" s="209" t="s">
        <v>1</v>
      </c>
      <c r="I229" s="211"/>
      <c r="J229" s="208"/>
      <c r="K229" s="208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149</v>
      </c>
      <c r="AU229" s="216" t="s">
        <v>91</v>
      </c>
      <c r="AV229" s="13" t="s">
        <v>89</v>
      </c>
      <c r="AW229" s="13" t="s">
        <v>35</v>
      </c>
      <c r="AX229" s="13" t="s">
        <v>81</v>
      </c>
      <c r="AY229" s="216" t="s">
        <v>136</v>
      </c>
    </row>
    <row r="230" spans="1:65" s="13" customFormat="1" ht="11.25">
      <c r="B230" s="207"/>
      <c r="C230" s="208"/>
      <c r="D230" s="205" t="s">
        <v>149</v>
      </c>
      <c r="E230" s="209" t="s">
        <v>1</v>
      </c>
      <c r="F230" s="210" t="s">
        <v>260</v>
      </c>
      <c r="G230" s="208"/>
      <c r="H230" s="209" t="s">
        <v>1</v>
      </c>
      <c r="I230" s="211"/>
      <c r="J230" s="208"/>
      <c r="K230" s="208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149</v>
      </c>
      <c r="AU230" s="216" t="s">
        <v>91</v>
      </c>
      <c r="AV230" s="13" t="s">
        <v>89</v>
      </c>
      <c r="AW230" s="13" t="s">
        <v>35</v>
      </c>
      <c r="AX230" s="13" t="s">
        <v>81</v>
      </c>
      <c r="AY230" s="216" t="s">
        <v>136</v>
      </c>
    </row>
    <row r="231" spans="1:65" s="13" customFormat="1" ht="11.25">
      <c r="B231" s="207"/>
      <c r="C231" s="208"/>
      <c r="D231" s="205" t="s">
        <v>149</v>
      </c>
      <c r="E231" s="209" t="s">
        <v>1</v>
      </c>
      <c r="F231" s="210" t="s">
        <v>261</v>
      </c>
      <c r="G231" s="208"/>
      <c r="H231" s="209" t="s">
        <v>1</v>
      </c>
      <c r="I231" s="211"/>
      <c r="J231" s="208"/>
      <c r="K231" s="208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149</v>
      </c>
      <c r="AU231" s="216" t="s">
        <v>91</v>
      </c>
      <c r="AV231" s="13" t="s">
        <v>89</v>
      </c>
      <c r="AW231" s="13" t="s">
        <v>35</v>
      </c>
      <c r="AX231" s="13" t="s">
        <v>81</v>
      </c>
      <c r="AY231" s="216" t="s">
        <v>136</v>
      </c>
    </row>
    <row r="232" spans="1:65" s="14" customFormat="1" ht="11.25">
      <c r="B232" s="217"/>
      <c r="C232" s="218"/>
      <c r="D232" s="205" t="s">
        <v>149</v>
      </c>
      <c r="E232" s="219" t="s">
        <v>1</v>
      </c>
      <c r="F232" s="220" t="s">
        <v>262</v>
      </c>
      <c r="G232" s="218"/>
      <c r="H232" s="221">
        <v>68.367000000000004</v>
      </c>
      <c r="I232" s="222"/>
      <c r="J232" s="218"/>
      <c r="K232" s="218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149</v>
      </c>
      <c r="AU232" s="227" t="s">
        <v>91</v>
      </c>
      <c r="AV232" s="14" t="s">
        <v>91</v>
      </c>
      <c r="AW232" s="14" t="s">
        <v>35</v>
      </c>
      <c r="AX232" s="14" t="s">
        <v>81</v>
      </c>
      <c r="AY232" s="227" t="s">
        <v>136</v>
      </c>
    </row>
    <row r="233" spans="1:65" s="16" customFormat="1" ht="11.25">
      <c r="B233" s="239"/>
      <c r="C233" s="240"/>
      <c r="D233" s="205" t="s">
        <v>149</v>
      </c>
      <c r="E233" s="241" t="s">
        <v>1</v>
      </c>
      <c r="F233" s="242" t="s">
        <v>263</v>
      </c>
      <c r="G233" s="240"/>
      <c r="H233" s="243">
        <v>68.367000000000004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AT233" s="249" t="s">
        <v>149</v>
      </c>
      <c r="AU233" s="249" t="s">
        <v>91</v>
      </c>
      <c r="AV233" s="16" t="s">
        <v>164</v>
      </c>
      <c r="AW233" s="16" t="s">
        <v>35</v>
      </c>
      <c r="AX233" s="16" t="s">
        <v>81</v>
      </c>
      <c r="AY233" s="249" t="s">
        <v>136</v>
      </c>
    </row>
    <row r="234" spans="1:65" s="13" customFormat="1" ht="11.25">
      <c r="B234" s="207"/>
      <c r="C234" s="208"/>
      <c r="D234" s="205" t="s">
        <v>149</v>
      </c>
      <c r="E234" s="209" t="s">
        <v>1</v>
      </c>
      <c r="F234" s="210" t="s">
        <v>264</v>
      </c>
      <c r="G234" s="208"/>
      <c r="H234" s="209" t="s">
        <v>1</v>
      </c>
      <c r="I234" s="211"/>
      <c r="J234" s="208"/>
      <c r="K234" s="208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149</v>
      </c>
      <c r="AU234" s="216" t="s">
        <v>91</v>
      </c>
      <c r="AV234" s="13" t="s">
        <v>89</v>
      </c>
      <c r="AW234" s="13" t="s">
        <v>35</v>
      </c>
      <c r="AX234" s="13" t="s">
        <v>81</v>
      </c>
      <c r="AY234" s="216" t="s">
        <v>136</v>
      </c>
    </row>
    <row r="235" spans="1:65" s="14" customFormat="1" ht="11.25">
      <c r="B235" s="217"/>
      <c r="C235" s="218"/>
      <c r="D235" s="205" t="s">
        <v>149</v>
      </c>
      <c r="E235" s="219" t="s">
        <v>1</v>
      </c>
      <c r="F235" s="220" t="s">
        <v>265</v>
      </c>
      <c r="G235" s="218"/>
      <c r="H235" s="221">
        <v>2.5310000000000001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149</v>
      </c>
      <c r="AU235" s="227" t="s">
        <v>91</v>
      </c>
      <c r="AV235" s="14" t="s">
        <v>91</v>
      </c>
      <c r="AW235" s="14" t="s">
        <v>35</v>
      </c>
      <c r="AX235" s="14" t="s">
        <v>81</v>
      </c>
      <c r="AY235" s="227" t="s">
        <v>136</v>
      </c>
    </row>
    <row r="236" spans="1:65" s="14" customFormat="1" ht="11.25">
      <c r="B236" s="217"/>
      <c r="C236" s="218"/>
      <c r="D236" s="205" t="s">
        <v>149</v>
      </c>
      <c r="E236" s="219" t="s">
        <v>1</v>
      </c>
      <c r="F236" s="220" t="s">
        <v>266</v>
      </c>
      <c r="G236" s="218"/>
      <c r="H236" s="221">
        <v>2.3580000000000001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149</v>
      </c>
      <c r="AU236" s="227" t="s">
        <v>91</v>
      </c>
      <c r="AV236" s="14" t="s">
        <v>91</v>
      </c>
      <c r="AW236" s="14" t="s">
        <v>35</v>
      </c>
      <c r="AX236" s="14" t="s">
        <v>81</v>
      </c>
      <c r="AY236" s="227" t="s">
        <v>136</v>
      </c>
    </row>
    <row r="237" spans="1:65" s="14" customFormat="1" ht="11.25">
      <c r="B237" s="217"/>
      <c r="C237" s="218"/>
      <c r="D237" s="205" t="s">
        <v>149</v>
      </c>
      <c r="E237" s="219" t="s">
        <v>1</v>
      </c>
      <c r="F237" s="220" t="s">
        <v>267</v>
      </c>
      <c r="G237" s="218"/>
      <c r="H237" s="221">
        <v>2.2749999999999999</v>
      </c>
      <c r="I237" s="222"/>
      <c r="J237" s="218"/>
      <c r="K237" s="218"/>
      <c r="L237" s="223"/>
      <c r="M237" s="224"/>
      <c r="N237" s="225"/>
      <c r="O237" s="225"/>
      <c r="P237" s="225"/>
      <c r="Q237" s="225"/>
      <c r="R237" s="225"/>
      <c r="S237" s="225"/>
      <c r="T237" s="226"/>
      <c r="AT237" s="227" t="s">
        <v>149</v>
      </c>
      <c r="AU237" s="227" t="s">
        <v>91</v>
      </c>
      <c r="AV237" s="14" t="s">
        <v>91</v>
      </c>
      <c r="AW237" s="14" t="s">
        <v>35</v>
      </c>
      <c r="AX237" s="14" t="s">
        <v>81</v>
      </c>
      <c r="AY237" s="227" t="s">
        <v>136</v>
      </c>
    </row>
    <row r="238" spans="1:65" s="16" customFormat="1" ht="11.25">
      <c r="B238" s="239"/>
      <c r="C238" s="240"/>
      <c r="D238" s="205" t="s">
        <v>149</v>
      </c>
      <c r="E238" s="241" t="s">
        <v>1</v>
      </c>
      <c r="F238" s="242" t="s">
        <v>263</v>
      </c>
      <c r="G238" s="240"/>
      <c r="H238" s="243">
        <v>7.1639999999999997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AT238" s="249" t="s">
        <v>149</v>
      </c>
      <c r="AU238" s="249" t="s">
        <v>91</v>
      </c>
      <c r="AV238" s="16" t="s">
        <v>164</v>
      </c>
      <c r="AW238" s="16" t="s">
        <v>35</v>
      </c>
      <c r="AX238" s="16" t="s">
        <v>81</v>
      </c>
      <c r="AY238" s="249" t="s">
        <v>136</v>
      </c>
    </row>
    <row r="239" spans="1:65" s="15" customFormat="1" ht="11.25">
      <c r="B239" s="228"/>
      <c r="C239" s="229"/>
      <c r="D239" s="205" t="s">
        <v>149</v>
      </c>
      <c r="E239" s="230" t="s">
        <v>1</v>
      </c>
      <c r="F239" s="231" t="s">
        <v>152</v>
      </c>
      <c r="G239" s="229"/>
      <c r="H239" s="232">
        <v>75.531000000000006</v>
      </c>
      <c r="I239" s="233"/>
      <c r="J239" s="229"/>
      <c r="K239" s="229"/>
      <c r="L239" s="234"/>
      <c r="M239" s="235"/>
      <c r="N239" s="236"/>
      <c r="O239" s="236"/>
      <c r="P239" s="236"/>
      <c r="Q239" s="236"/>
      <c r="R239" s="236"/>
      <c r="S239" s="236"/>
      <c r="T239" s="237"/>
      <c r="AT239" s="238" t="s">
        <v>149</v>
      </c>
      <c r="AU239" s="238" t="s">
        <v>91</v>
      </c>
      <c r="AV239" s="15" t="s">
        <v>153</v>
      </c>
      <c r="AW239" s="15" t="s">
        <v>35</v>
      </c>
      <c r="AX239" s="15" t="s">
        <v>89</v>
      </c>
      <c r="AY239" s="238" t="s">
        <v>136</v>
      </c>
    </row>
    <row r="240" spans="1:65" s="2" customFormat="1" ht="24.2" customHeight="1">
      <c r="A240" s="35"/>
      <c r="B240" s="36"/>
      <c r="C240" s="187" t="s">
        <v>268</v>
      </c>
      <c r="D240" s="187" t="s">
        <v>138</v>
      </c>
      <c r="E240" s="188" t="s">
        <v>269</v>
      </c>
      <c r="F240" s="189" t="s">
        <v>270</v>
      </c>
      <c r="G240" s="190" t="s">
        <v>141</v>
      </c>
      <c r="H240" s="191">
        <v>68.367000000000004</v>
      </c>
      <c r="I240" s="192"/>
      <c r="J240" s="193">
        <f>ROUND(I240*H240,2)</f>
        <v>0</v>
      </c>
      <c r="K240" s="189" t="s">
        <v>142</v>
      </c>
      <c r="L240" s="40"/>
      <c r="M240" s="194" t="s">
        <v>1</v>
      </c>
      <c r="N240" s="195" t="s">
        <v>46</v>
      </c>
      <c r="O240" s="72"/>
      <c r="P240" s="196">
        <f>O240*H240</f>
        <v>0</v>
      </c>
      <c r="Q240" s="196">
        <v>1.47E-2</v>
      </c>
      <c r="R240" s="196">
        <f>Q240*H240</f>
        <v>1.0049949</v>
      </c>
      <c r="S240" s="196">
        <v>0</v>
      </c>
      <c r="T240" s="19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8" t="s">
        <v>153</v>
      </c>
      <c r="AT240" s="198" t="s">
        <v>138</v>
      </c>
      <c r="AU240" s="198" t="s">
        <v>91</v>
      </c>
      <c r="AY240" s="18" t="s">
        <v>136</v>
      </c>
      <c r="BE240" s="199">
        <f>IF(N240="základní",J240,0)</f>
        <v>0</v>
      </c>
      <c r="BF240" s="199">
        <f>IF(N240="snížená",J240,0)</f>
        <v>0</v>
      </c>
      <c r="BG240" s="199">
        <f>IF(N240="zákl. přenesená",J240,0)</f>
        <v>0</v>
      </c>
      <c r="BH240" s="199">
        <f>IF(N240="sníž. přenesená",J240,0)</f>
        <v>0</v>
      </c>
      <c r="BI240" s="199">
        <f>IF(N240="nulová",J240,0)</f>
        <v>0</v>
      </c>
      <c r="BJ240" s="18" t="s">
        <v>89</v>
      </c>
      <c r="BK240" s="199">
        <f>ROUND(I240*H240,2)</f>
        <v>0</v>
      </c>
      <c r="BL240" s="18" t="s">
        <v>153</v>
      </c>
      <c r="BM240" s="198" t="s">
        <v>271</v>
      </c>
    </row>
    <row r="241" spans="1:65" s="2" customFormat="1" ht="11.25">
      <c r="A241" s="35"/>
      <c r="B241" s="36"/>
      <c r="C241" s="37"/>
      <c r="D241" s="200" t="s">
        <v>145</v>
      </c>
      <c r="E241" s="37"/>
      <c r="F241" s="201" t="s">
        <v>272</v>
      </c>
      <c r="G241" s="37"/>
      <c r="H241" s="37"/>
      <c r="I241" s="202"/>
      <c r="J241" s="37"/>
      <c r="K241" s="37"/>
      <c r="L241" s="40"/>
      <c r="M241" s="203"/>
      <c r="N241" s="204"/>
      <c r="O241" s="72"/>
      <c r="P241" s="72"/>
      <c r="Q241" s="72"/>
      <c r="R241" s="72"/>
      <c r="S241" s="72"/>
      <c r="T241" s="73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145</v>
      </c>
      <c r="AU241" s="18" t="s">
        <v>91</v>
      </c>
    </row>
    <row r="242" spans="1:65" s="2" customFormat="1" ht="39">
      <c r="A242" s="35"/>
      <c r="B242" s="36"/>
      <c r="C242" s="37"/>
      <c r="D242" s="205" t="s">
        <v>160</v>
      </c>
      <c r="E242" s="37"/>
      <c r="F242" s="206" t="s">
        <v>273</v>
      </c>
      <c r="G242" s="37"/>
      <c r="H242" s="37"/>
      <c r="I242" s="202"/>
      <c r="J242" s="37"/>
      <c r="K242" s="37"/>
      <c r="L242" s="40"/>
      <c r="M242" s="203"/>
      <c r="N242" s="204"/>
      <c r="O242" s="72"/>
      <c r="P242" s="72"/>
      <c r="Q242" s="72"/>
      <c r="R242" s="72"/>
      <c r="S242" s="72"/>
      <c r="T242" s="73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160</v>
      </c>
      <c r="AU242" s="18" t="s">
        <v>91</v>
      </c>
    </row>
    <row r="243" spans="1:65" s="13" customFormat="1" ht="11.25">
      <c r="B243" s="207"/>
      <c r="C243" s="208"/>
      <c r="D243" s="205" t="s">
        <v>149</v>
      </c>
      <c r="E243" s="209" t="s">
        <v>1</v>
      </c>
      <c r="F243" s="210" t="s">
        <v>169</v>
      </c>
      <c r="G243" s="208"/>
      <c r="H243" s="209" t="s">
        <v>1</v>
      </c>
      <c r="I243" s="211"/>
      <c r="J243" s="208"/>
      <c r="K243" s="208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149</v>
      </c>
      <c r="AU243" s="216" t="s">
        <v>91</v>
      </c>
      <c r="AV243" s="13" t="s">
        <v>89</v>
      </c>
      <c r="AW243" s="13" t="s">
        <v>35</v>
      </c>
      <c r="AX243" s="13" t="s">
        <v>81</v>
      </c>
      <c r="AY243" s="216" t="s">
        <v>136</v>
      </c>
    </row>
    <row r="244" spans="1:65" s="13" customFormat="1" ht="11.25">
      <c r="B244" s="207"/>
      <c r="C244" s="208"/>
      <c r="D244" s="205" t="s">
        <v>149</v>
      </c>
      <c r="E244" s="209" t="s">
        <v>1</v>
      </c>
      <c r="F244" s="210" t="s">
        <v>260</v>
      </c>
      <c r="G244" s="208"/>
      <c r="H244" s="209" t="s">
        <v>1</v>
      </c>
      <c r="I244" s="211"/>
      <c r="J244" s="208"/>
      <c r="K244" s="208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149</v>
      </c>
      <c r="AU244" s="216" t="s">
        <v>91</v>
      </c>
      <c r="AV244" s="13" t="s">
        <v>89</v>
      </c>
      <c r="AW244" s="13" t="s">
        <v>35</v>
      </c>
      <c r="AX244" s="13" t="s">
        <v>81</v>
      </c>
      <c r="AY244" s="216" t="s">
        <v>136</v>
      </c>
    </row>
    <row r="245" spans="1:65" s="13" customFormat="1" ht="11.25">
      <c r="B245" s="207"/>
      <c r="C245" s="208"/>
      <c r="D245" s="205" t="s">
        <v>149</v>
      </c>
      <c r="E245" s="209" t="s">
        <v>1</v>
      </c>
      <c r="F245" s="210" t="s">
        <v>261</v>
      </c>
      <c r="G245" s="208"/>
      <c r="H245" s="209" t="s">
        <v>1</v>
      </c>
      <c r="I245" s="211"/>
      <c r="J245" s="208"/>
      <c r="K245" s="208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149</v>
      </c>
      <c r="AU245" s="216" t="s">
        <v>91</v>
      </c>
      <c r="AV245" s="13" t="s">
        <v>89</v>
      </c>
      <c r="AW245" s="13" t="s">
        <v>35</v>
      </c>
      <c r="AX245" s="13" t="s">
        <v>81</v>
      </c>
      <c r="AY245" s="216" t="s">
        <v>136</v>
      </c>
    </row>
    <row r="246" spans="1:65" s="14" customFormat="1" ht="11.25">
      <c r="B246" s="217"/>
      <c r="C246" s="218"/>
      <c r="D246" s="205" t="s">
        <v>149</v>
      </c>
      <c r="E246" s="219" t="s">
        <v>1</v>
      </c>
      <c r="F246" s="220" t="s">
        <v>262</v>
      </c>
      <c r="G246" s="218"/>
      <c r="H246" s="221">
        <v>68.367000000000004</v>
      </c>
      <c r="I246" s="222"/>
      <c r="J246" s="218"/>
      <c r="K246" s="218"/>
      <c r="L246" s="223"/>
      <c r="M246" s="224"/>
      <c r="N246" s="225"/>
      <c r="O246" s="225"/>
      <c r="P246" s="225"/>
      <c r="Q246" s="225"/>
      <c r="R246" s="225"/>
      <c r="S246" s="225"/>
      <c r="T246" s="226"/>
      <c r="AT246" s="227" t="s">
        <v>149</v>
      </c>
      <c r="AU246" s="227" t="s">
        <v>91</v>
      </c>
      <c r="AV246" s="14" t="s">
        <v>91</v>
      </c>
      <c r="AW246" s="14" t="s">
        <v>35</v>
      </c>
      <c r="AX246" s="14" t="s">
        <v>81</v>
      </c>
      <c r="AY246" s="227" t="s">
        <v>136</v>
      </c>
    </row>
    <row r="247" spans="1:65" s="15" customFormat="1" ht="11.25">
      <c r="B247" s="228"/>
      <c r="C247" s="229"/>
      <c r="D247" s="205" t="s">
        <v>149</v>
      </c>
      <c r="E247" s="230" t="s">
        <v>1</v>
      </c>
      <c r="F247" s="231" t="s">
        <v>152</v>
      </c>
      <c r="G247" s="229"/>
      <c r="H247" s="232">
        <v>68.367000000000004</v>
      </c>
      <c r="I247" s="233"/>
      <c r="J247" s="229"/>
      <c r="K247" s="229"/>
      <c r="L247" s="234"/>
      <c r="M247" s="235"/>
      <c r="N247" s="236"/>
      <c r="O247" s="236"/>
      <c r="P247" s="236"/>
      <c r="Q247" s="236"/>
      <c r="R247" s="236"/>
      <c r="S247" s="236"/>
      <c r="T247" s="237"/>
      <c r="AT247" s="238" t="s">
        <v>149</v>
      </c>
      <c r="AU247" s="238" t="s">
        <v>91</v>
      </c>
      <c r="AV247" s="15" t="s">
        <v>153</v>
      </c>
      <c r="AW247" s="15" t="s">
        <v>35</v>
      </c>
      <c r="AX247" s="15" t="s">
        <v>89</v>
      </c>
      <c r="AY247" s="238" t="s">
        <v>136</v>
      </c>
    </row>
    <row r="248" spans="1:65" s="2" customFormat="1" ht="16.5" customHeight="1">
      <c r="A248" s="35"/>
      <c r="B248" s="36"/>
      <c r="C248" s="187" t="s">
        <v>274</v>
      </c>
      <c r="D248" s="187" t="s">
        <v>138</v>
      </c>
      <c r="E248" s="188" t="s">
        <v>275</v>
      </c>
      <c r="F248" s="189" t="s">
        <v>276</v>
      </c>
      <c r="G248" s="190" t="s">
        <v>141</v>
      </c>
      <c r="H248" s="191">
        <v>56.795000000000002</v>
      </c>
      <c r="I248" s="192"/>
      <c r="J248" s="193">
        <f>ROUND(I248*H248,2)</f>
        <v>0</v>
      </c>
      <c r="K248" s="189" t="s">
        <v>142</v>
      </c>
      <c r="L248" s="40"/>
      <c r="M248" s="194" t="s">
        <v>1</v>
      </c>
      <c r="N248" s="195" t="s">
        <v>46</v>
      </c>
      <c r="O248" s="72"/>
      <c r="P248" s="196">
        <f>O248*H248</f>
        <v>0</v>
      </c>
      <c r="Q248" s="196">
        <v>6.4999999999999997E-3</v>
      </c>
      <c r="R248" s="196">
        <f>Q248*H248</f>
        <v>0.36916749999999998</v>
      </c>
      <c r="S248" s="196">
        <v>0</v>
      </c>
      <c r="T248" s="19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98" t="s">
        <v>153</v>
      </c>
      <c r="AT248" s="198" t="s">
        <v>138</v>
      </c>
      <c r="AU248" s="198" t="s">
        <v>91</v>
      </c>
      <c r="AY248" s="18" t="s">
        <v>136</v>
      </c>
      <c r="BE248" s="199">
        <f>IF(N248="základní",J248,0)</f>
        <v>0</v>
      </c>
      <c r="BF248" s="199">
        <f>IF(N248="snížená",J248,0)</f>
        <v>0</v>
      </c>
      <c r="BG248" s="199">
        <f>IF(N248="zákl. přenesená",J248,0)</f>
        <v>0</v>
      </c>
      <c r="BH248" s="199">
        <f>IF(N248="sníž. přenesená",J248,0)</f>
        <v>0</v>
      </c>
      <c r="BI248" s="199">
        <f>IF(N248="nulová",J248,0)</f>
        <v>0</v>
      </c>
      <c r="BJ248" s="18" t="s">
        <v>89</v>
      </c>
      <c r="BK248" s="199">
        <f>ROUND(I248*H248,2)</f>
        <v>0</v>
      </c>
      <c r="BL248" s="18" t="s">
        <v>153</v>
      </c>
      <c r="BM248" s="198" t="s">
        <v>277</v>
      </c>
    </row>
    <row r="249" spans="1:65" s="2" customFormat="1" ht="11.25">
      <c r="A249" s="35"/>
      <c r="B249" s="36"/>
      <c r="C249" s="37"/>
      <c r="D249" s="200" t="s">
        <v>145</v>
      </c>
      <c r="E249" s="37"/>
      <c r="F249" s="201" t="s">
        <v>278</v>
      </c>
      <c r="G249" s="37"/>
      <c r="H249" s="37"/>
      <c r="I249" s="202"/>
      <c r="J249" s="37"/>
      <c r="K249" s="37"/>
      <c r="L249" s="40"/>
      <c r="M249" s="203"/>
      <c r="N249" s="204"/>
      <c r="O249" s="72"/>
      <c r="P249" s="72"/>
      <c r="Q249" s="72"/>
      <c r="R249" s="72"/>
      <c r="S249" s="72"/>
      <c r="T249" s="73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145</v>
      </c>
      <c r="AU249" s="18" t="s">
        <v>91</v>
      </c>
    </row>
    <row r="250" spans="1:65" s="2" customFormat="1" ht="29.25">
      <c r="A250" s="35"/>
      <c r="B250" s="36"/>
      <c r="C250" s="37"/>
      <c r="D250" s="205" t="s">
        <v>160</v>
      </c>
      <c r="E250" s="37"/>
      <c r="F250" s="206" t="s">
        <v>279</v>
      </c>
      <c r="G250" s="37"/>
      <c r="H250" s="37"/>
      <c r="I250" s="202"/>
      <c r="J250" s="37"/>
      <c r="K250" s="37"/>
      <c r="L250" s="40"/>
      <c r="M250" s="203"/>
      <c r="N250" s="204"/>
      <c r="O250" s="72"/>
      <c r="P250" s="72"/>
      <c r="Q250" s="72"/>
      <c r="R250" s="72"/>
      <c r="S250" s="72"/>
      <c r="T250" s="73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160</v>
      </c>
      <c r="AU250" s="18" t="s">
        <v>91</v>
      </c>
    </row>
    <row r="251" spans="1:65" s="13" customFormat="1" ht="11.25">
      <c r="B251" s="207"/>
      <c r="C251" s="208"/>
      <c r="D251" s="205" t="s">
        <v>149</v>
      </c>
      <c r="E251" s="209" t="s">
        <v>1</v>
      </c>
      <c r="F251" s="210" t="s">
        <v>260</v>
      </c>
      <c r="G251" s="208"/>
      <c r="H251" s="209" t="s">
        <v>1</v>
      </c>
      <c r="I251" s="211"/>
      <c r="J251" s="208"/>
      <c r="K251" s="208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149</v>
      </c>
      <c r="AU251" s="216" t="s">
        <v>91</v>
      </c>
      <c r="AV251" s="13" t="s">
        <v>89</v>
      </c>
      <c r="AW251" s="13" t="s">
        <v>35</v>
      </c>
      <c r="AX251" s="13" t="s">
        <v>81</v>
      </c>
      <c r="AY251" s="216" t="s">
        <v>136</v>
      </c>
    </row>
    <row r="252" spans="1:65" s="14" customFormat="1" ht="11.25">
      <c r="B252" s="217"/>
      <c r="C252" s="218"/>
      <c r="D252" s="205" t="s">
        <v>149</v>
      </c>
      <c r="E252" s="219" t="s">
        <v>1</v>
      </c>
      <c r="F252" s="220" t="s">
        <v>280</v>
      </c>
      <c r="G252" s="218"/>
      <c r="H252" s="221">
        <v>42.798000000000002</v>
      </c>
      <c r="I252" s="222"/>
      <c r="J252" s="218"/>
      <c r="K252" s="218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149</v>
      </c>
      <c r="AU252" s="227" t="s">
        <v>91</v>
      </c>
      <c r="AV252" s="14" t="s">
        <v>91</v>
      </c>
      <c r="AW252" s="14" t="s">
        <v>35</v>
      </c>
      <c r="AX252" s="14" t="s">
        <v>81</v>
      </c>
      <c r="AY252" s="227" t="s">
        <v>136</v>
      </c>
    </row>
    <row r="253" spans="1:65" s="14" customFormat="1" ht="11.25">
      <c r="B253" s="217"/>
      <c r="C253" s="218"/>
      <c r="D253" s="205" t="s">
        <v>149</v>
      </c>
      <c r="E253" s="219" t="s">
        <v>1</v>
      </c>
      <c r="F253" s="220" t="s">
        <v>281</v>
      </c>
      <c r="G253" s="218"/>
      <c r="H253" s="221">
        <v>10.233000000000001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149</v>
      </c>
      <c r="AU253" s="227" t="s">
        <v>91</v>
      </c>
      <c r="AV253" s="14" t="s">
        <v>91</v>
      </c>
      <c r="AW253" s="14" t="s">
        <v>35</v>
      </c>
      <c r="AX253" s="14" t="s">
        <v>81</v>
      </c>
      <c r="AY253" s="227" t="s">
        <v>136</v>
      </c>
    </row>
    <row r="254" spans="1:65" s="16" customFormat="1" ht="11.25">
      <c r="B254" s="239"/>
      <c r="C254" s="240"/>
      <c r="D254" s="205" t="s">
        <v>149</v>
      </c>
      <c r="E254" s="241" t="s">
        <v>1</v>
      </c>
      <c r="F254" s="242" t="s">
        <v>263</v>
      </c>
      <c r="G254" s="240"/>
      <c r="H254" s="243">
        <v>53.030999999999999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AT254" s="249" t="s">
        <v>149</v>
      </c>
      <c r="AU254" s="249" t="s">
        <v>91</v>
      </c>
      <c r="AV254" s="16" t="s">
        <v>164</v>
      </c>
      <c r="AW254" s="16" t="s">
        <v>35</v>
      </c>
      <c r="AX254" s="16" t="s">
        <v>81</v>
      </c>
      <c r="AY254" s="249" t="s">
        <v>136</v>
      </c>
    </row>
    <row r="255" spans="1:65" s="13" customFormat="1" ht="11.25">
      <c r="B255" s="207"/>
      <c r="C255" s="208"/>
      <c r="D255" s="205" t="s">
        <v>149</v>
      </c>
      <c r="E255" s="209" t="s">
        <v>1</v>
      </c>
      <c r="F255" s="210" t="s">
        <v>282</v>
      </c>
      <c r="G255" s="208"/>
      <c r="H255" s="209" t="s">
        <v>1</v>
      </c>
      <c r="I255" s="211"/>
      <c r="J255" s="208"/>
      <c r="K255" s="208"/>
      <c r="L255" s="212"/>
      <c r="M255" s="213"/>
      <c r="N255" s="214"/>
      <c r="O255" s="214"/>
      <c r="P255" s="214"/>
      <c r="Q255" s="214"/>
      <c r="R255" s="214"/>
      <c r="S255" s="214"/>
      <c r="T255" s="215"/>
      <c r="AT255" s="216" t="s">
        <v>149</v>
      </c>
      <c r="AU255" s="216" t="s">
        <v>91</v>
      </c>
      <c r="AV255" s="13" t="s">
        <v>89</v>
      </c>
      <c r="AW255" s="13" t="s">
        <v>35</v>
      </c>
      <c r="AX255" s="13" t="s">
        <v>81</v>
      </c>
      <c r="AY255" s="216" t="s">
        <v>136</v>
      </c>
    </row>
    <row r="256" spans="1:65" s="14" customFormat="1" ht="11.25">
      <c r="B256" s="217"/>
      <c r="C256" s="218"/>
      <c r="D256" s="205" t="s">
        <v>149</v>
      </c>
      <c r="E256" s="219" t="s">
        <v>1</v>
      </c>
      <c r="F256" s="220" t="s">
        <v>283</v>
      </c>
      <c r="G256" s="218"/>
      <c r="H256" s="221">
        <v>-3.2029999999999998</v>
      </c>
      <c r="I256" s="222"/>
      <c r="J256" s="218"/>
      <c r="K256" s="218"/>
      <c r="L256" s="223"/>
      <c r="M256" s="224"/>
      <c r="N256" s="225"/>
      <c r="O256" s="225"/>
      <c r="P256" s="225"/>
      <c r="Q256" s="225"/>
      <c r="R256" s="225"/>
      <c r="S256" s="225"/>
      <c r="T256" s="226"/>
      <c r="AT256" s="227" t="s">
        <v>149</v>
      </c>
      <c r="AU256" s="227" t="s">
        <v>91</v>
      </c>
      <c r="AV256" s="14" t="s">
        <v>91</v>
      </c>
      <c r="AW256" s="14" t="s">
        <v>35</v>
      </c>
      <c r="AX256" s="14" t="s">
        <v>81</v>
      </c>
      <c r="AY256" s="227" t="s">
        <v>136</v>
      </c>
    </row>
    <row r="257" spans="1:65" s="14" customFormat="1" ht="22.5">
      <c r="B257" s="217"/>
      <c r="C257" s="218"/>
      <c r="D257" s="205" t="s">
        <v>149</v>
      </c>
      <c r="E257" s="219" t="s">
        <v>1</v>
      </c>
      <c r="F257" s="220" t="s">
        <v>284</v>
      </c>
      <c r="G257" s="218"/>
      <c r="H257" s="221">
        <v>-3.153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149</v>
      </c>
      <c r="AU257" s="227" t="s">
        <v>91</v>
      </c>
      <c r="AV257" s="14" t="s">
        <v>91</v>
      </c>
      <c r="AW257" s="14" t="s">
        <v>35</v>
      </c>
      <c r="AX257" s="14" t="s">
        <v>81</v>
      </c>
      <c r="AY257" s="227" t="s">
        <v>136</v>
      </c>
    </row>
    <row r="258" spans="1:65" s="14" customFormat="1" ht="22.5">
      <c r="B258" s="217"/>
      <c r="C258" s="218"/>
      <c r="D258" s="205" t="s">
        <v>149</v>
      </c>
      <c r="E258" s="219" t="s">
        <v>1</v>
      </c>
      <c r="F258" s="220" t="s">
        <v>285</v>
      </c>
      <c r="G258" s="218"/>
      <c r="H258" s="221">
        <v>-2.3079999999999998</v>
      </c>
      <c r="I258" s="222"/>
      <c r="J258" s="218"/>
      <c r="K258" s="218"/>
      <c r="L258" s="223"/>
      <c r="M258" s="224"/>
      <c r="N258" s="225"/>
      <c r="O258" s="225"/>
      <c r="P258" s="225"/>
      <c r="Q258" s="225"/>
      <c r="R258" s="225"/>
      <c r="S258" s="225"/>
      <c r="T258" s="226"/>
      <c r="AT258" s="227" t="s">
        <v>149</v>
      </c>
      <c r="AU258" s="227" t="s">
        <v>91</v>
      </c>
      <c r="AV258" s="14" t="s">
        <v>91</v>
      </c>
      <c r="AW258" s="14" t="s">
        <v>35</v>
      </c>
      <c r="AX258" s="14" t="s">
        <v>81</v>
      </c>
      <c r="AY258" s="227" t="s">
        <v>136</v>
      </c>
    </row>
    <row r="259" spans="1:65" s="16" customFormat="1" ht="11.25">
      <c r="B259" s="239"/>
      <c r="C259" s="240"/>
      <c r="D259" s="205" t="s">
        <v>149</v>
      </c>
      <c r="E259" s="241" t="s">
        <v>1</v>
      </c>
      <c r="F259" s="242" t="s">
        <v>263</v>
      </c>
      <c r="G259" s="240"/>
      <c r="H259" s="243">
        <v>-8.6639999999999997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AT259" s="249" t="s">
        <v>149</v>
      </c>
      <c r="AU259" s="249" t="s">
        <v>91</v>
      </c>
      <c r="AV259" s="16" t="s">
        <v>164</v>
      </c>
      <c r="AW259" s="16" t="s">
        <v>35</v>
      </c>
      <c r="AX259" s="16" t="s">
        <v>81</v>
      </c>
      <c r="AY259" s="249" t="s">
        <v>136</v>
      </c>
    </row>
    <row r="260" spans="1:65" s="13" customFormat="1" ht="11.25">
      <c r="B260" s="207"/>
      <c r="C260" s="208"/>
      <c r="D260" s="205" t="s">
        <v>149</v>
      </c>
      <c r="E260" s="209" t="s">
        <v>1</v>
      </c>
      <c r="F260" s="210" t="s">
        <v>286</v>
      </c>
      <c r="G260" s="208"/>
      <c r="H260" s="209" t="s">
        <v>1</v>
      </c>
      <c r="I260" s="211"/>
      <c r="J260" s="208"/>
      <c r="K260" s="208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149</v>
      </c>
      <c r="AU260" s="216" t="s">
        <v>91</v>
      </c>
      <c r="AV260" s="13" t="s">
        <v>89</v>
      </c>
      <c r="AW260" s="13" t="s">
        <v>35</v>
      </c>
      <c r="AX260" s="13" t="s">
        <v>81</v>
      </c>
      <c r="AY260" s="216" t="s">
        <v>136</v>
      </c>
    </row>
    <row r="261" spans="1:65" s="14" customFormat="1" ht="22.5">
      <c r="B261" s="217"/>
      <c r="C261" s="218"/>
      <c r="D261" s="205" t="s">
        <v>149</v>
      </c>
      <c r="E261" s="219" t="s">
        <v>1</v>
      </c>
      <c r="F261" s="220" t="s">
        <v>287</v>
      </c>
      <c r="G261" s="218"/>
      <c r="H261" s="221">
        <v>9.7520000000000007</v>
      </c>
      <c r="I261" s="222"/>
      <c r="J261" s="218"/>
      <c r="K261" s="218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149</v>
      </c>
      <c r="AU261" s="227" t="s">
        <v>91</v>
      </c>
      <c r="AV261" s="14" t="s">
        <v>91</v>
      </c>
      <c r="AW261" s="14" t="s">
        <v>35</v>
      </c>
      <c r="AX261" s="14" t="s">
        <v>81</v>
      </c>
      <c r="AY261" s="227" t="s">
        <v>136</v>
      </c>
    </row>
    <row r="262" spans="1:65" s="14" customFormat="1" ht="11.25">
      <c r="B262" s="217"/>
      <c r="C262" s="218"/>
      <c r="D262" s="205" t="s">
        <v>149</v>
      </c>
      <c r="E262" s="219" t="s">
        <v>1</v>
      </c>
      <c r="F262" s="220" t="s">
        <v>288</v>
      </c>
      <c r="G262" s="218"/>
      <c r="H262" s="221">
        <v>1.256</v>
      </c>
      <c r="I262" s="222"/>
      <c r="J262" s="218"/>
      <c r="K262" s="218"/>
      <c r="L262" s="223"/>
      <c r="M262" s="224"/>
      <c r="N262" s="225"/>
      <c r="O262" s="225"/>
      <c r="P262" s="225"/>
      <c r="Q262" s="225"/>
      <c r="R262" s="225"/>
      <c r="S262" s="225"/>
      <c r="T262" s="226"/>
      <c r="AT262" s="227" t="s">
        <v>149</v>
      </c>
      <c r="AU262" s="227" t="s">
        <v>91</v>
      </c>
      <c r="AV262" s="14" t="s">
        <v>91</v>
      </c>
      <c r="AW262" s="14" t="s">
        <v>35</v>
      </c>
      <c r="AX262" s="14" t="s">
        <v>81</v>
      </c>
      <c r="AY262" s="227" t="s">
        <v>136</v>
      </c>
    </row>
    <row r="263" spans="1:65" s="14" customFormat="1" ht="11.25">
      <c r="B263" s="217"/>
      <c r="C263" s="218"/>
      <c r="D263" s="205" t="s">
        <v>149</v>
      </c>
      <c r="E263" s="219" t="s">
        <v>1</v>
      </c>
      <c r="F263" s="220" t="s">
        <v>289</v>
      </c>
      <c r="G263" s="218"/>
      <c r="H263" s="221">
        <v>1.42</v>
      </c>
      <c r="I263" s="222"/>
      <c r="J263" s="218"/>
      <c r="K263" s="218"/>
      <c r="L263" s="223"/>
      <c r="M263" s="224"/>
      <c r="N263" s="225"/>
      <c r="O263" s="225"/>
      <c r="P263" s="225"/>
      <c r="Q263" s="225"/>
      <c r="R263" s="225"/>
      <c r="S263" s="225"/>
      <c r="T263" s="226"/>
      <c r="AT263" s="227" t="s">
        <v>149</v>
      </c>
      <c r="AU263" s="227" t="s">
        <v>91</v>
      </c>
      <c r="AV263" s="14" t="s">
        <v>91</v>
      </c>
      <c r="AW263" s="14" t="s">
        <v>35</v>
      </c>
      <c r="AX263" s="14" t="s">
        <v>81</v>
      </c>
      <c r="AY263" s="227" t="s">
        <v>136</v>
      </c>
    </row>
    <row r="264" spans="1:65" s="16" customFormat="1" ht="11.25">
      <c r="B264" s="239"/>
      <c r="C264" s="240"/>
      <c r="D264" s="205" t="s">
        <v>149</v>
      </c>
      <c r="E264" s="241" t="s">
        <v>1</v>
      </c>
      <c r="F264" s="242" t="s">
        <v>263</v>
      </c>
      <c r="G264" s="240"/>
      <c r="H264" s="243">
        <v>12.428000000000001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AT264" s="249" t="s">
        <v>149</v>
      </c>
      <c r="AU264" s="249" t="s">
        <v>91</v>
      </c>
      <c r="AV264" s="16" t="s">
        <v>164</v>
      </c>
      <c r="AW264" s="16" t="s">
        <v>35</v>
      </c>
      <c r="AX264" s="16" t="s">
        <v>81</v>
      </c>
      <c r="AY264" s="249" t="s">
        <v>136</v>
      </c>
    </row>
    <row r="265" spans="1:65" s="15" customFormat="1" ht="11.25">
      <c r="B265" s="228"/>
      <c r="C265" s="229"/>
      <c r="D265" s="205" t="s">
        <v>149</v>
      </c>
      <c r="E265" s="230" t="s">
        <v>1</v>
      </c>
      <c r="F265" s="231" t="s">
        <v>152</v>
      </c>
      <c r="G265" s="229"/>
      <c r="H265" s="232">
        <v>56.795000000000002</v>
      </c>
      <c r="I265" s="233"/>
      <c r="J265" s="229"/>
      <c r="K265" s="229"/>
      <c r="L265" s="234"/>
      <c r="M265" s="235"/>
      <c r="N265" s="236"/>
      <c r="O265" s="236"/>
      <c r="P265" s="236"/>
      <c r="Q265" s="236"/>
      <c r="R265" s="236"/>
      <c r="S265" s="236"/>
      <c r="T265" s="237"/>
      <c r="AT265" s="238" t="s">
        <v>149</v>
      </c>
      <c r="AU265" s="238" t="s">
        <v>91</v>
      </c>
      <c r="AV265" s="15" t="s">
        <v>153</v>
      </c>
      <c r="AW265" s="15" t="s">
        <v>35</v>
      </c>
      <c r="AX265" s="15" t="s">
        <v>89</v>
      </c>
      <c r="AY265" s="238" t="s">
        <v>136</v>
      </c>
    </row>
    <row r="266" spans="1:65" s="2" customFormat="1" ht="24.2" customHeight="1">
      <c r="A266" s="35"/>
      <c r="B266" s="36"/>
      <c r="C266" s="187" t="s">
        <v>290</v>
      </c>
      <c r="D266" s="187" t="s">
        <v>138</v>
      </c>
      <c r="E266" s="188" t="s">
        <v>291</v>
      </c>
      <c r="F266" s="189" t="s">
        <v>292</v>
      </c>
      <c r="G266" s="190" t="s">
        <v>141</v>
      </c>
      <c r="H266" s="191">
        <v>44.366999999999997</v>
      </c>
      <c r="I266" s="192"/>
      <c r="J266" s="193">
        <f>ROUND(I266*H266,2)</f>
        <v>0</v>
      </c>
      <c r="K266" s="189" t="s">
        <v>142</v>
      </c>
      <c r="L266" s="40"/>
      <c r="M266" s="194" t="s">
        <v>1</v>
      </c>
      <c r="N266" s="195" t="s">
        <v>46</v>
      </c>
      <c r="O266" s="72"/>
      <c r="P266" s="196">
        <f>O266*H266</f>
        <v>0</v>
      </c>
      <c r="Q266" s="196">
        <v>1.47E-2</v>
      </c>
      <c r="R266" s="196">
        <f>Q266*H266</f>
        <v>0.65219489999999991</v>
      </c>
      <c r="S266" s="196">
        <v>0</v>
      </c>
      <c r="T266" s="19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98" t="s">
        <v>153</v>
      </c>
      <c r="AT266" s="198" t="s">
        <v>138</v>
      </c>
      <c r="AU266" s="198" t="s">
        <v>91</v>
      </c>
      <c r="AY266" s="18" t="s">
        <v>136</v>
      </c>
      <c r="BE266" s="199">
        <f>IF(N266="základní",J266,0)</f>
        <v>0</v>
      </c>
      <c r="BF266" s="199">
        <f>IF(N266="snížená",J266,0)</f>
        <v>0</v>
      </c>
      <c r="BG266" s="199">
        <f>IF(N266="zákl. přenesená",J266,0)</f>
        <v>0</v>
      </c>
      <c r="BH266" s="199">
        <f>IF(N266="sníž. přenesená",J266,0)</f>
        <v>0</v>
      </c>
      <c r="BI266" s="199">
        <f>IF(N266="nulová",J266,0)</f>
        <v>0</v>
      </c>
      <c r="BJ266" s="18" t="s">
        <v>89</v>
      </c>
      <c r="BK266" s="199">
        <f>ROUND(I266*H266,2)</f>
        <v>0</v>
      </c>
      <c r="BL266" s="18" t="s">
        <v>153</v>
      </c>
      <c r="BM266" s="198" t="s">
        <v>293</v>
      </c>
    </row>
    <row r="267" spans="1:65" s="2" customFormat="1" ht="11.25">
      <c r="A267" s="35"/>
      <c r="B267" s="36"/>
      <c r="C267" s="37"/>
      <c r="D267" s="200" t="s">
        <v>145</v>
      </c>
      <c r="E267" s="37"/>
      <c r="F267" s="201" t="s">
        <v>294</v>
      </c>
      <c r="G267" s="37"/>
      <c r="H267" s="37"/>
      <c r="I267" s="202"/>
      <c r="J267" s="37"/>
      <c r="K267" s="37"/>
      <c r="L267" s="40"/>
      <c r="M267" s="203"/>
      <c r="N267" s="204"/>
      <c r="O267" s="72"/>
      <c r="P267" s="72"/>
      <c r="Q267" s="72"/>
      <c r="R267" s="72"/>
      <c r="S267" s="72"/>
      <c r="T267" s="73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145</v>
      </c>
      <c r="AU267" s="18" t="s">
        <v>91</v>
      </c>
    </row>
    <row r="268" spans="1:65" s="2" customFormat="1" ht="68.25">
      <c r="A268" s="35"/>
      <c r="B268" s="36"/>
      <c r="C268" s="37"/>
      <c r="D268" s="205" t="s">
        <v>147</v>
      </c>
      <c r="E268" s="37"/>
      <c r="F268" s="206" t="s">
        <v>295</v>
      </c>
      <c r="G268" s="37"/>
      <c r="H268" s="37"/>
      <c r="I268" s="202"/>
      <c r="J268" s="37"/>
      <c r="K268" s="37"/>
      <c r="L268" s="40"/>
      <c r="M268" s="203"/>
      <c r="N268" s="204"/>
      <c r="O268" s="72"/>
      <c r="P268" s="72"/>
      <c r="Q268" s="72"/>
      <c r="R268" s="72"/>
      <c r="S268" s="72"/>
      <c r="T268" s="73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147</v>
      </c>
      <c r="AU268" s="18" t="s">
        <v>91</v>
      </c>
    </row>
    <row r="269" spans="1:65" s="2" customFormat="1" ht="58.5">
      <c r="A269" s="35"/>
      <c r="B269" s="36"/>
      <c r="C269" s="37"/>
      <c r="D269" s="205" t="s">
        <v>160</v>
      </c>
      <c r="E269" s="37"/>
      <c r="F269" s="206" t="s">
        <v>296</v>
      </c>
      <c r="G269" s="37"/>
      <c r="H269" s="37"/>
      <c r="I269" s="202"/>
      <c r="J269" s="37"/>
      <c r="K269" s="37"/>
      <c r="L269" s="40"/>
      <c r="M269" s="203"/>
      <c r="N269" s="204"/>
      <c r="O269" s="72"/>
      <c r="P269" s="72"/>
      <c r="Q269" s="72"/>
      <c r="R269" s="72"/>
      <c r="S269" s="72"/>
      <c r="T269" s="73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160</v>
      </c>
      <c r="AU269" s="18" t="s">
        <v>91</v>
      </c>
    </row>
    <row r="270" spans="1:65" s="13" customFormat="1" ht="11.25">
      <c r="B270" s="207"/>
      <c r="C270" s="208"/>
      <c r="D270" s="205" t="s">
        <v>149</v>
      </c>
      <c r="E270" s="209" t="s">
        <v>1</v>
      </c>
      <c r="F270" s="210" t="s">
        <v>260</v>
      </c>
      <c r="G270" s="208"/>
      <c r="H270" s="209" t="s">
        <v>1</v>
      </c>
      <c r="I270" s="211"/>
      <c r="J270" s="208"/>
      <c r="K270" s="208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149</v>
      </c>
      <c r="AU270" s="216" t="s">
        <v>91</v>
      </c>
      <c r="AV270" s="13" t="s">
        <v>89</v>
      </c>
      <c r="AW270" s="13" t="s">
        <v>35</v>
      </c>
      <c r="AX270" s="13" t="s">
        <v>81</v>
      </c>
      <c r="AY270" s="216" t="s">
        <v>136</v>
      </c>
    </row>
    <row r="271" spans="1:65" s="14" customFormat="1" ht="11.25">
      <c r="B271" s="217"/>
      <c r="C271" s="218"/>
      <c r="D271" s="205" t="s">
        <v>149</v>
      </c>
      <c r="E271" s="219" t="s">
        <v>1</v>
      </c>
      <c r="F271" s="220" t="s">
        <v>280</v>
      </c>
      <c r="G271" s="218"/>
      <c r="H271" s="221">
        <v>42.798000000000002</v>
      </c>
      <c r="I271" s="222"/>
      <c r="J271" s="218"/>
      <c r="K271" s="218"/>
      <c r="L271" s="223"/>
      <c r="M271" s="224"/>
      <c r="N271" s="225"/>
      <c r="O271" s="225"/>
      <c r="P271" s="225"/>
      <c r="Q271" s="225"/>
      <c r="R271" s="225"/>
      <c r="S271" s="225"/>
      <c r="T271" s="226"/>
      <c r="AT271" s="227" t="s">
        <v>149</v>
      </c>
      <c r="AU271" s="227" t="s">
        <v>91</v>
      </c>
      <c r="AV271" s="14" t="s">
        <v>91</v>
      </c>
      <c r="AW271" s="14" t="s">
        <v>35</v>
      </c>
      <c r="AX271" s="14" t="s">
        <v>81</v>
      </c>
      <c r="AY271" s="227" t="s">
        <v>136</v>
      </c>
    </row>
    <row r="272" spans="1:65" s="14" customFormat="1" ht="11.25">
      <c r="B272" s="217"/>
      <c r="C272" s="218"/>
      <c r="D272" s="205" t="s">
        <v>149</v>
      </c>
      <c r="E272" s="219" t="s">
        <v>1</v>
      </c>
      <c r="F272" s="220" t="s">
        <v>281</v>
      </c>
      <c r="G272" s="218"/>
      <c r="H272" s="221">
        <v>10.233000000000001</v>
      </c>
      <c r="I272" s="222"/>
      <c r="J272" s="218"/>
      <c r="K272" s="218"/>
      <c r="L272" s="223"/>
      <c r="M272" s="224"/>
      <c r="N272" s="225"/>
      <c r="O272" s="225"/>
      <c r="P272" s="225"/>
      <c r="Q272" s="225"/>
      <c r="R272" s="225"/>
      <c r="S272" s="225"/>
      <c r="T272" s="226"/>
      <c r="AT272" s="227" t="s">
        <v>149</v>
      </c>
      <c r="AU272" s="227" t="s">
        <v>91</v>
      </c>
      <c r="AV272" s="14" t="s">
        <v>91</v>
      </c>
      <c r="AW272" s="14" t="s">
        <v>35</v>
      </c>
      <c r="AX272" s="14" t="s">
        <v>81</v>
      </c>
      <c r="AY272" s="227" t="s">
        <v>136</v>
      </c>
    </row>
    <row r="273" spans="1:65" s="16" customFormat="1" ht="11.25">
      <c r="B273" s="239"/>
      <c r="C273" s="240"/>
      <c r="D273" s="205" t="s">
        <v>149</v>
      </c>
      <c r="E273" s="241" t="s">
        <v>1</v>
      </c>
      <c r="F273" s="242" t="s">
        <v>263</v>
      </c>
      <c r="G273" s="240"/>
      <c r="H273" s="243">
        <v>53.030999999999999</v>
      </c>
      <c r="I273" s="244"/>
      <c r="J273" s="240"/>
      <c r="K273" s="240"/>
      <c r="L273" s="245"/>
      <c r="M273" s="246"/>
      <c r="N273" s="247"/>
      <c r="O273" s="247"/>
      <c r="P273" s="247"/>
      <c r="Q273" s="247"/>
      <c r="R273" s="247"/>
      <c r="S273" s="247"/>
      <c r="T273" s="248"/>
      <c r="AT273" s="249" t="s">
        <v>149</v>
      </c>
      <c r="AU273" s="249" t="s">
        <v>91</v>
      </c>
      <c r="AV273" s="16" t="s">
        <v>164</v>
      </c>
      <c r="AW273" s="16" t="s">
        <v>35</v>
      </c>
      <c r="AX273" s="16" t="s">
        <v>81</v>
      </c>
      <c r="AY273" s="249" t="s">
        <v>136</v>
      </c>
    </row>
    <row r="274" spans="1:65" s="13" customFormat="1" ht="11.25">
      <c r="B274" s="207"/>
      <c r="C274" s="208"/>
      <c r="D274" s="205" t="s">
        <v>149</v>
      </c>
      <c r="E274" s="209" t="s">
        <v>1</v>
      </c>
      <c r="F274" s="210" t="s">
        <v>282</v>
      </c>
      <c r="G274" s="208"/>
      <c r="H274" s="209" t="s">
        <v>1</v>
      </c>
      <c r="I274" s="211"/>
      <c r="J274" s="208"/>
      <c r="K274" s="208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149</v>
      </c>
      <c r="AU274" s="216" t="s">
        <v>91</v>
      </c>
      <c r="AV274" s="13" t="s">
        <v>89</v>
      </c>
      <c r="AW274" s="13" t="s">
        <v>35</v>
      </c>
      <c r="AX274" s="13" t="s">
        <v>81</v>
      </c>
      <c r="AY274" s="216" t="s">
        <v>136</v>
      </c>
    </row>
    <row r="275" spans="1:65" s="14" customFormat="1" ht="11.25">
      <c r="B275" s="217"/>
      <c r="C275" s="218"/>
      <c r="D275" s="205" t="s">
        <v>149</v>
      </c>
      <c r="E275" s="219" t="s">
        <v>1</v>
      </c>
      <c r="F275" s="220" t="s">
        <v>283</v>
      </c>
      <c r="G275" s="218"/>
      <c r="H275" s="221">
        <v>-3.2029999999999998</v>
      </c>
      <c r="I275" s="222"/>
      <c r="J275" s="218"/>
      <c r="K275" s="218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149</v>
      </c>
      <c r="AU275" s="227" t="s">
        <v>91</v>
      </c>
      <c r="AV275" s="14" t="s">
        <v>91</v>
      </c>
      <c r="AW275" s="14" t="s">
        <v>35</v>
      </c>
      <c r="AX275" s="14" t="s">
        <v>81</v>
      </c>
      <c r="AY275" s="227" t="s">
        <v>136</v>
      </c>
    </row>
    <row r="276" spans="1:65" s="14" customFormat="1" ht="22.5">
      <c r="B276" s="217"/>
      <c r="C276" s="218"/>
      <c r="D276" s="205" t="s">
        <v>149</v>
      </c>
      <c r="E276" s="219" t="s">
        <v>1</v>
      </c>
      <c r="F276" s="220" t="s">
        <v>284</v>
      </c>
      <c r="G276" s="218"/>
      <c r="H276" s="221">
        <v>-3.153</v>
      </c>
      <c r="I276" s="222"/>
      <c r="J276" s="218"/>
      <c r="K276" s="218"/>
      <c r="L276" s="223"/>
      <c r="M276" s="224"/>
      <c r="N276" s="225"/>
      <c r="O276" s="225"/>
      <c r="P276" s="225"/>
      <c r="Q276" s="225"/>
      <c r="R276" s="225"/>
      <c r="S276" s="225"/>
      <c r="T276" s="226"/>
      <c r="AT276" s="227" t="s">
        <v>149</v>
      </c>
      <c r="AU276" s="227" t="s">
        <v>91</v>
      </c>
      <c r="AV276" s="14" t="s">
        <v>91</v>
      </c>
      <c r="AW276" s="14" t="s">
        <v>35</v>
      </c>
      <c r="AX276" s="14" t="s">
        <v>81</v>
      </c>
      <c r="AY276" s="227" t="s">
        <v>136</v>
      </c>
    </row>
    <row r="277" spans="1:65" s="14" customFormat="1" ht="22.5">
      <c r="B277" s="217"/>
      <c r="C277" s="218"/>
      <c r="D277" s="205" t="s">
        <v>149</v>
      </c>
      <c r="E277" s="219" t="s">
        <v>1</v>
      </c>
      <c r="F277" s="220" t="s">
        <v>285</v>
      </c>
      <c r="G277" s="218"/>
      <c r="H277" s="221">
        <v>-2.3079999999999998</v>
      </c>
      <c r="I277" s="222"/>
      <c r="J277" s="218"/>
      <c r="K277" s="218"/>
      <c r="L277" s="223"/>
      <c r="M277" s="224"/>
      <c r="N277" s="225"/>
      <c r="O277" s="225"/>
      <c r="P277" s="225"/>
      <c r="Q277" s="225"/>
      <c r="R277" s="225"/>
      <c r="S277" s="225"/>
      <c r="T277" s="226"/>
      <c r="AT277" s="227" t="s">
        <v>149</v>
      </c>
      <c r="AU277" s="227" t="s">
        <v>91</v>
      </c>
      <c r="AV277" s="14" t="s">
        <v>91</v>
      </c>
      <c r="AW277" s="14" t="s">
        <v>35</v>
      </c>
      <c r="AX277" s="14" t="s">
        <v>81</v>
      </c>
      <c r="AY277" s="227" t="s">
        <v>136</v>
      </c>
    </row>
    <row r="278" spans="1:65" s="16" customFormat="1" ht="11.25">
      <c r="B278" s="239"/>
      <c r="C278" s="240"/>
      <c r="D278" s="205" t="s">
        <v>149</v>
      </c>
      <c r="E278" s="241" t="s">
        <v>1</v>
      </c>
      <c r="F278" s="242" t="s">
        <v>263</v>
      </c>
      <c r="G278" s="240"/>
      <c r="H278" s="243">
        <v>-8.6639999999999997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AT278" s="249" t="s">
        <v>149</v>
      </c>
      <c r="AU278" s="249" t="s">
        <v>91</v>
      </c>
      <c r="AV278" s="16" t="s">
        <v>164</v>
      </c>
      <c r="AW278" s="16" t="s">
        <v>35</v>
      </c>
      <c r="AX278" s="16" t="s">
        <v>81</v>
      </c>
      <c r="AY278" s="249" t="s">
        <v>136</v>
      </c>
    </row>
    <row r="279" spans="1:65" s="15" customFormat="1" ht="11.25">
      <c r="B279" s="228"/>
      <c r="C279" s="229"/>
      <c r="D279" s="205" t="s">
        <v>149</v>
      </c>
      <c r="E279" s="230" t="s">
        <v>1</v>
      </c>
      <c r="F279" s="231" t="s">
        <v>152</v>
      </c>
      <c r="G279" s="229"/>
      <c r="H279" s="232">
        <v>44.366999999999997</v>
      </c>
      <c r="I279" s="233"/>
      <c r="J279" s="229"/>
      <c r="K279" s="229"/>
      <c r="L279" s="234"/>
      <c r="M279" s="235"/>
      <c r="N279" s="236"/>
      <c r="O279" s="236"/>
      <c r="P279" s="236"/>
      <c r="Q279" s="236"/>
      <c r="R279" s="236"/>
      <c r="S279" s="236"/>
      <c r="T279" s="237"/>
      <c r="AT279" s="238" t="s">
        <v>149</v>
      </c>
      <c r="AU279" s="238" t="s">
        <v>91</v>
      </c>
      <c r="AV279" s="15" t="s">
        <v>153</v>
      </c>
      <c r="AW279" s="15" t="s">
        <v>35</v>
      </c>
      <c r="AX279" s="15" t="s">
        <v>89</v>
      </c>
      <c r="AY279" s="238" t="s">
        <v>136</v>
      </c>
    </row>
    <row r="280" spans="1:65" s="2" customFormat="1" ht="16.5" customHeight="1">
      <c r="A280" s="35"/>
      <c r="B280" s="36"/>
      <c r="C280" s="187" t="s">
        <v>297</v>
      </c>
      <c r="D280" s="187" t="s">
        <v>138</v>
      </c>
      <c r="E280" s="188" t="s">
        <v>298</v>
      </c>
      <c r="F280" s="189" t="s">
        <v>299</v>
      </c>
      <c r="G280" s="190" t="s">
        <v>141</v>
      </c>
      <c r="H280" s="191">
        <v>24.285</v>
      </c>
      <c r="I280" s="192"/>
      <c r="J280" s="193">
        <f>ROUND(I280*H280,2)</f>
        <v>0</v>
      </c>
      <c r="K280" s="189" t="s">
        <v>142</v>
      </c>
      <c r="L280" s="40"/>
      <c r="M280" s="194" t="s">
        <v>1</v>
      </c>
      <c r="N280" s="195" t="s">
        <v>46</v>
      </c>
      <c r="O280" s="72"/>
      <c r="P280" s="196">
        <f>O280*H280</f>
        <v>0</v>
      </c>
      <c r="Q280" s="196">
        <v>2.9600000000000001E-2</v>
      </c>
      <c r="R280" s="196">
        <f>Q280*H280</f>
        <v>0.71883600000000003</v>
      </c>
      <c r="S280" s="196">
        <v>0</v>
      </c>
      <c r="T280" s="19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98" t="s">
        <v>153</v>
      </c>
      <c r="AT280" s="198" t="s">
        <v>138</v>
      </c>
      <c r="AU280" s="198" t="s">
        <v>91</v>
      </c>
      <c r="AY280" s="18" t="s">
        <v>136</v>
      </c>
      <c r="BE280" s="199">
        <f>IF(N280="základní",J280,0)</f>
        <v>0</v>
      </c>
      <c r="BF280" s="199">
        <f>IF(N280="snížená",J280,0)</f>
        <v>0</v>
      </c>
      <c r="BG280" s="199">
        <f>IF(N280="zákl. přenesená",J280,0)</f>
        <v>0</v>
      </c>
      <c r="BH280" s="199">
        <f>IF(N280="sníž. přenesená",J280,0)</f>
        <v>0</v>
      </c>
      <c r="BI280" s="199">
        <f>IF(N280="nulová",J280,0)</f>
        <v>0</v>
      </c>
      <c r="BJ280" s="18" t="s">
        <v>89</v>
      </c>
      <c r="BK280" s="199">
        <f>ROUND(I280*H280,2)</f>
        <v>0</v>
      </c>
      <c r="BL280" s="18" t="s">
        <v>153</v>
      </c>
      <c r="BM280" s="198" t="s">
        <v>300</v>
      </c>
    </row>
    <row r="281" spans="1:65" s="2" customFormat="1" ht="11.25">
      <c r="A281" s="35"/>
      <c r="B281" s="36"/>
      <c r="C281" s="37"/>
      <c r="D281" s="200" t="s">
        <v>145</v>
      </c>
      <c r="E281" s="37"/>
      <c r="F281" s="201" t="s">
        <v>301</v>
      </c>
      <c r="G281" s="37"/>
      <c r="H281" s="37"/>
      <c r="I281" s="202"/>
      <c r="J281" s="37"/>
      <c r="K281" s="37"/>
      <c r="L281" s="40"/>
      <c r="M281" s="203"/>
      <c r="N281" s="204"/>
      <c r="O281" s="72"/>
      <c r="P281" s="72"/>
      <c r="Q281" s="72"/>
      <c r="R281" s="72"/>
      <c r="S281" s="72"/>
      <c r="T281" s="73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145</v>
      </c>
      <c r="AU281" s="18" t="s">
        <v>91</v>
      </c>
    </row>
    <row r="282" spans="1:65" s="2" customFormat="1" ht="48.75">
      <c r="A282" s="35"/>
      <c r="B282" s="36"/>
      <c r="C282" s="37"/>
      <c r="D282" s="205" t="s">
        <v>160</v>
      </c>
      <c r="E282" s="37"/>
      <c r="F282" s="206" t="s">
        <v>302</v>
      </c>
      <c r="G282" s="37"/>
      <c r="H282" s="37"/>
      <c r="I282" s="202"/>
      <c r="J282" s="37"/>
      <c r="K282" s="37"/>
      <c r="L282" s="40"/>
      <c r="M282" s="203"/>
      <c r="N282" s="204"/>
      <c r="O282" s="72"/>
      <c r="P282" s="72"/>
      <c r="Q282" s="72"/>
      <c r="R282" s="72"/>
      <c r="S282" s="72"/>
      <c r="T282" s="73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160</v>
      </c>
      <c r="AU282" s="18" t="s">
        <v>91</v>
      </c>
    </row>
    <row r="283" spans="1:65" s="14" customFormat="1" ht="11.25">
      <c r="B283" s="217"/>
      <c r="C283" s="218"/>
      <c r="D283" s="205" t="s">
        <v>149</v>
      </c>
      <c r="E283" s="219" t="s">
        <v>1</v>
      </c>
      <c r="F283" s="220" t="s">
        <v>303</v>
      </c>
      <c r="G283" s="218"/>
      <c r="H283" s="221">
        <v>5.7619999999999996</v>
      </c>
      <c r="I283" s="222"/>
      <c r="J283" s="218"/>
      <c r="K283" s="218"/>
      <c r="L283" s="223"/>
      <c r="M283" s="224"/>
      <c r="N283" s="225"/>
      <c r="O283" s="225"/>
      <c r="P283" s="225"/>
      <c r="Q283" s="225"/>
      <c r="R283" s="225"/>
      <c r="S283" s="225"/>
      <c r="T283" s="226"/>
      <c r="AT283" s="227" t="s">
        <v>149</v>
      </c>
      <c r="AU283" s="227" t="s">
        <v>91</v>
      </c>
      <c r="AV283" s="14" t="s">
        <v>91</v>
      </c>
      <c r="AW283" s="14" t="s">
        <v>35</v>
      </c>
      <c r="AX283" s="14" t="s">
        <v>81</v>
      </c>
      <c r="AY283" s="227" t="s">
        <v>136</v>
      </c>
    </row>
    <row r="284" spans="1:65" s="14" customFormat="1" ht="11.25">
      <c r="B284" s="217"/>
      <c r="C284" s="218"/>
      <c r="D284" s="205" t="s">
        <v>149</v>
      </c>
      <c r="E284" s="219" t="s">
        <v>1</v>
      </c>
      <c r="F284" s="220" t="s">
        <v>304</v>
      </c>
      <c r="G284" s="218"/>
      <c r="H284" s="221">
        <v>5.7329999999999997</v>
      </c>
      <c r="I284" s="222"/>
      <c r="J284" s="218"/>
      <c r="K284" s="218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149</v>
      </c>
      <c r="AU284" s="227" t="s">
        <v>91</v>
      </c>
      <c r="AV284" s="14" t="s">
        <v>91</v>
      </c>
      <c r="AW284" s="14" t="s">
        <v>35</v>
      </c>
      <c r="AX284" s="14" t="s">
        <v>81</v>
      </c>
      <c r="AY284" s="227" t="s">
        <v>136</v>
      </c>
    </row>
    <row r="285" spans="1:65" s="13" customFormat="1" ht="11.25">
      <c r="B285" s="207"/>
      <c r="C285" s="208"/>
      <c r="D285" s="205" t="s">
        <v>149</v>
      </c>
      <c r="E285" s="209" t="s">
        <v>1</v>
      </c>
      <c r="F285" s="210" t="s">
        <v>305</v>
      </c>
      <c r="G285" s="208"/>
      <c r="H285" s="209" t="s">
        <v>1</v>
      </c>
      <c r="I285" s="211"/>
      <c r="J285" s="208"/>
      <c r="K285" s="208"/>
      <c r="L285" s="212"/>
      <c r="M285" s="213"/>
      <c r="N285" s="214"/>
      <c r="O285" s="214"/>
      <c r="P285" s="214"/>
      <c r="Q285" s="214"/>
      <c r="R285" s="214"/>
      <c r="S285" s="214"/>
      <c r="T285" s="215"/>
      <c r="AT285" s="216" t="s">
        <v>149</v>
      </c>
      <c r="AU285" s="216" t="s">
        <v>91</v>
      </c>
      <c r="AV285" s="13" t="s">
        <v>89</v>
      </c>
      <c r="AW285" s="13" t="s">
        <v>35</v>
      </c>
      <c r="AX285" s="13" t="s">
        <v>81</v>
      </c>
      <c r="AY285" s="216" t="s">
        <v>136</v>
      </c>
    </row>
    <row r="286" spans="1:65" s="14" customFormat="1" ht="22.5">
      <c r="B286" s="217"/>
      <c r="C286" s="218"/>
      <c r="D286" s="205" t="s">
        <v>149</v>
      </c>
      <c r="E286" s="219" t="s">
        <v>1</v>
      </c>
      <c r="F286" s="220" t="s">
        <v>306</v>
      </c>
      <c r="G286" s="218"/>
      <c r="H286" s="221">
        <v>12.79</v>
      </c>
      <c r="I286" s="222"/>
      <c r="J286" s="218"/>
      <c r="K286" s="218"/>
      <c r="L286" s="223"/>
      <c r="M286" s="224"/>
      <c r="N286" s="225"/>
      <c r="O286" s="225"/>
      <c r="P286" s="225"/>
      <c r="Q286" s="225"/>
      <c r="R286" s="225"/>
      <c r="S286" s="225"/>
      <c r="T286" s="226"/>
      <c r="AT286" s="227" t="s">
        <v>149</v>
      </c>
      <c r="AU286" s="227" t="s">
        <v>91</v>
      </c>
      <c r="AV286" s="14" t="s">
        <v>91</v>
      </c>
      <c r="AW286" s="14" t="s">
        <v>35</v>
      </c>
      <c r="AX286" s="14" t="s">
        <v>81</v>
      </c>
      <c r="AY286" s="227" t="s">
        <v>136</v>
      </c>
    </row>
    <row r="287" spans="1:65" s="15" customFormat="1" ht="11.25">
      <c r="B287" s="228"/>
      <c r="C287" s="229"/>
      <c r="D287" s="205" t="s">
        <v>149</v>
      </c>
      <c r="E287" s="230" t="s">
        <v>1</v>
      </c>
      <c r="F287" s="231" t="s">
        <v>152</v>
      </c>
      <c r="G287" s="229"/>
      <c r="H287" s="232">
        <v>24.285</v>
      </c>
      <c r="I287" s="233"/>
      <c r="J287" s="229"/>
      <c r="K287" s="229"/>
      <c r="L287" s="234"/>
      <c r="M287" s="235"/>
      <c r="N287" s="236"/>
      <c r="O287" s="236"/>
      <c r="P287" s="236"/>
      <c r="Q287" s="236"/>
      <c r="R287" s="236"/>
      <c r="S287" s="236"/>
      <c r="T287" s="237"/>
      <c r="AT287" s="238" t="s">
        <v>149</v>
      </c>
      <c r="AU287" s="238" t="s">
        <v>91</v>
      </c>
      <c r="AV287" s="15" t="s">
        <v>153</v>
      </c>
      <c r="AW287" s="15" t="s">
        <v>35</v>
      </c>
      <c r="AX287" s="15" t="s">
        <v>89</v>
      </c>
      <c r="AY287" s="238" t="s">
        <v>136</v>
      </c>
    </row>
    <row r="288" spans="1:65" s="2" customFormat="1" ht="16.5" customHeight="1">
      <c r="A288" s="35"/>
      <c r="B288" s="36"/>
      <c r="C288" s="187" t="s">
        <v>7</v>
      </c>
      <c r="D288" s="187" t="s">
        <v>138</v>
      </c>
      <c r="E288" s="188" t="s">
        <v>307</v>
      </c>
      <c r="F288" s="189" t="s">
        <v>308</v>
      </c>
      <c r="G288" s="190" t="s">
        <v>141</v>
      </c>
      <c r="H288" s="191">
        <v>84</v>
      </c>
      <c r="I288" s="192"/>
      <c r="J288" s="193">
        <f>ROUND(I288*H288,2)</f>
        <v>0</v>
      </c>
      <c r="K288" s="189" t="s">
        <v>142</v>
      </c>
      <c r="L288" s="40"/>
      <c r="M288" s="194" t="s">
        <v>1</v>
      </c>
      <c r="N288" s="195" t="s">
        <v>46</v>
      </c>
      <c r="O288" s="72"/>
      <c r="P288" s="196">
        <f>O288*H288</f>
        <v>0</v>
      </c>
      <c r="Q288" s="196">
        <v>0</v>
      </c>
      <c r="R288" s="196">
        <f>Q288*H288</f>
        <v>0</v>
      </c>
      <c r="S288" s="196">
        <v>6.0000000000000002E-5</v>
      </c>
      <c r="T288" s="197">
        <f>S288*H288</f>
        <v>5.0400000000000002E-3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98" t="s">
        <v>153</v>
      </c>
      <c r="AT288" s="198" t="s">
        <v>138</v>
      </c>
      <c r="AU288" s="198" t="s">
        <v>91</v>
      </c>
      <c r="AY288" s="18" t="s">
        <v>136</v>
      </c>
      <c r="BE288" s="199">
        <f>IF(N288="základní",J288,0)</f>
        <v>0</v>
      </c>
      <c r="BF288" s="199">
        <f>IF(N288="snížená",J288,0)</f>
        <v>0</v>
      </c>
      <c r="BG288" s="199">
        <f>IF(N288="zákl. přenesená",J288,0)</f>
        <v>0</v>
      </c>
      <c r="BH288" s="199">
        <f>IF(N288="sníž. přenesená",J288,0)</f>
        <v>0</v>
      </c>
      <c r="BI288" s="199">
        <f>IF(N288="nulová",J288,0)</f>
        <v>0</v>
      </c>
      <c r="BJ288" s="18" t="s">
        <v>89</v>
      </c>
      <c r="BK288" s="199">
        <f>ROUND(I288*H288,2)</f>
        <v>0</v>
      </c>
      <c r="BL288" s="18" t="s">
        <v>153</v>
      </c>
      <c r="BM288" s="198" t="s">
        <v>309</v>
      </c>
    </row>
    <row r="289" spans="1:65" s="2" customFormat="1" ht="11.25">
      <c r="A289" s="35"/>
      <c r="B289" s="36"/>
      <c r="C289" s="37"/>
      <c r="D289" s="200" t="s">
        <v>145</v>
      </c>
      <c r="E289" s="37"/>
      <c r="F289" s="201" t="s">
        <v>310</v>
      </c>
      <c r="G289" s="37"/>
      <c r="H289" s="37"/>
      <c r="I289" s="202"/>
      <c r="J289" s="37"/>
      <c r="K289" s="37"/>
      <c r="L289" s="40"/>
      <c r="M289" s="203"/>
      <c r="N289" s="204"/>
      <c r="O289" s="72"/>
      <c r="P289" s="72"/>
      <c r="Q289" s="72"/>
      <c r="R289" s="72"/>
      <c r="S289" s="72"/>
      <c r="T289" s="73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145</v>
      </c>
      <c r="AU289" s="18" t="s">
        <v>91</v>
      </c>
    </row>
    <row r="290" spans="1:65" s="13" customFormat="1" ht="11.25">
      <c r="B290" s="207"/>
      <c r="C290" s="208"/>
      <c r="D290" s="205" t="s">
        <v>149</v>
      </c>
      <c r="E290" s="209" t="s">
        <v>1</v>
      </c>
      <c r="F290" s="210" t="s">
        <v>311</v>
      </c>
      <c r="G290" s="208"/>
      <c r="H290" s="209" t="s">
        <v>1</v>
      </c>
      <c r="I290" s="211"/>
      <c r="J290" s="208"/>
      <c r="K290" s="208"/>
      <c r="L290" s="212"/>
      <c r="M290" s="213"/>
      <c r="N290" s="214"/>
      <c r="O290" s="214"/>
      <c r="P290" s="214"/>
      <c r="Q290" s="214"/>
      <c r="R290" s="214"/>
      <c r="S290" s="214"/>
      <c r="T290" s="215"/>
      <c r="AT290" s="216" t="s">
        <v>149</v>
      </c>
      <c r="AU290" s="216" t="s">
        <v>91</v>
      </c>
      <c r="AV290" s="13" t="s">
        <v>89</v>
      </c>
      <c r="AW290" s="13" t="s">
        <v>35</v>
      </c>
      <c r="AX290" s="13" t="s">
        <v>81</v>
      </c>
      <c r="AY290" s="216" t="s">
        <v>136</v>
      </c>
    </row>
    <row r="291" spans="1:65" s="14" customFormat="1" ht="11.25">
      <c r="B291" s="217"/>
      <c r="C291" s="218"/>
      <c r="D291" s="205" t="s">
        <v>149</v>
      </c>
      <c r="E291" s="219" t="s">
        <v>1</v>
      </c>
      <c r="F291" s="220" t="s">
        <v>312</v>
      </c>
      <c r="G291" s="218"/>
      <c r="H291" s="221">
        <v>84</v>
      </c>
      <c r="I291" s="222"/>
      <c r="J291" s="218"/>
      <c r="K291" s="218"/>
      <c r="L291" s="223"/>
      <c r="M291" s="224"/>
      <c r="N291" s="225"/>
      <c r="O291" s="225"/>
      <c r="P291" s="225"/>
      <c r="Q291" s="225"/>
      <c r="R291" s="225"/>
      <c r="S291" s="225"/>
      <c r="T291" s="226"/>
      <c r="AT291" s="227" t="s">
        <v>149</v>
      </c>
      <c r="AU291" s="227" t="s">
        <v>91</v>
      </c>
      <c r="AV291" s="14" t="s">
        <v>91</v>
      </c>
      <c r="AW291" s="14" t="s">
        <v>35</v>
      </c>
      <c r="AX291" s="14" t="s">
        <v>81</v>
      </c>
      <c r="AY291" s="227" t="s">
        <v>136</v>
      </c>
    </row>
    <row r="292" spans="1:65" s="15" customFormat="1" ht="11.25">
      <c r="B292" s="228"/>
      <c r="C292" s="229"/>
      <c r="D292" s="205" t="s">
        <v>149</v>
      </c>
      <c r="E292" s="230" t="s">
        <v>1</v>
      </c>
      <c r="F292" s="231" t="s">
        <v>152</v>
      </c>
      <c r="G292" s="229"/>
      <c r="H292" s="232">
        <v>84</v>
      </c>
      <c r="I292" s="233"/>
      <c r="J292" s="229"/>
      <c r="K292" s="229"/>
      <c r="L292" s="234"/>
      <c r="M292" s="235"/>
      <c r="N292" s="236"/>
      <c r="O292" s="236"/>
      <c r="P292" s="236"/>
      <c r="Q292" s="236"/>
      <c r="R292" s="236"/>
      <c r="S292" s="236"/>
      <c r="T292" s="237"/>
      <c r="AT292" s="238" t="s">
        <v>149</v>
      </c>
      <c r="AU292" s="238" t="s">
        <v>91</v>
      </c>
      <c r="AV292" s="15" t="s">
        <v>153</v>
      </c>
      <c r="AW292" s="15" t="s">
        <v>35</v>
      </c>
      <c r="AX292" s="15" t="s">
        <v>89</v>
      </c>
      <c r="AY292" s="238" t="s">
        <v>136</v>
      </c>
    </row>
    <row r="293" spans="1:65" s="2" customFormat="1" ht="33" customHeight="1">
      <c r="A293" s="35"/>
      <c r="B293" s="36"/>
      <c r="C293" s="187" t="s">
        <v>313</v>
      </c>
      <c r="D293" s="187" t="s">
        <v>138</v>
      </c>
      <c r="E293" s="188" t="s">
        <v>314</v>
      </c>
      <c r="F293" s="189" t="s">
        <v>315</v>
      </c>
      <c r="G293" s="190" t="s">
        <v>156</v>
      </c>
      <c r="H293" s="191">
        <v>5.5490000000000004</v>
      </c>
      <c r="I293" s="192"/>
      <c r="J293" s="193">
        <f>ROUND(I293*H293,2)</f>
        <v>0</v>
      </c>
      <c r="K293" s="189" t="s">
        <v>142</v>
      </c>
      <c r="L293" s="40"/>
      <c r="M293" s="194" t="s">
        <v>1</v>
      </c>
      <c r="N293" s="195" t="s">
        <v>46</v>
      </c>
      <c r="O293" s="72"/>
      <c r="P293" s="196">
        <f>O293*H293</f>
        <v>0</v>
      </c>
      <c r="Q293" s="196">
        <v>2.3010199999999998</v>
      </c>
      <c r="R293" s="196">
        <f>Q293*H293</f>
        <v>12.76835998</v>
      </c>
      <c r="S293" s="196">
        <v>0</v>
      </c>
      <c r="T293" s="19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98" t="s">
        <v>153</v>
      </c>
      <c r="AT293" s="198" t="s">
        <v>138</v>
      </c>
      <c r="AU293" s="198" t="s">
        <v>91</v>
      </c>
      <c r="AY293" s="18" t="s">
        <v>136</v>
      </c>
      <c r="BE293" s="199">
        <f>IF(N293="základní",J293,0)</f>
        <v>0</v>
      </c>
      <c r="BF293" s="199">
        <f>IF(N293="snížená",J293,0)</f>
        <v>0</v>
      </c>
      <c r="BG293" s="199">
        <f>IF(N293="zákl. přenesená",J293,0)</f>
        <v>0</v>
      </c>
      <c r="BH293" s="199">
        <f>IF(N293="sníž. přenesená",J293,0)</f>
        <v>0</v>
      </c>
      <c r="BI293" s="199">
        <f>IF(N293="nulová",J293,0)</f>
        <v>0</v>
      </c>
      <c r="BJ293" s="18" t="s">
        <v>89</v>
      </c>
      <c r="BK293" s="199">
        <f>ROUND(I293*H293,2)</f>
        <v>0</v>
      </c>
      <c r="BL293" s="18" t="s">
        <v>153</v>
      </c>
      <c r="BM293" s="198" t="s">
        <v>316</v>
      </c>
    </row>
    <row r="294" spans="1:65" s="2" customFormat="1" ht="11.25">
      <c r="A294" s="35"/>
      <c r="B294" s="36"/>
      <c r="C294" s="37"/>
      <c r="D294" s="200" t="s">
        <v>145</v>
      </c>
      <c r="E294" s="37"/>
      <c r="F294" s="201" t="s">
        <v>317</v>
      </c>
      <c r="G294" s="37"/>
      <c r="H294" s="37"/>
      <c r="I294" s="202"/>
      <c r="J294" s="37"/>
      <c r="K294" s="37"/>
      <c r="L294" s="40"/>
      <c r="M294" s="203"/>
      <c r="N294" s="204"/>
      <c r="O294" s="72"/>
      <c r="P294" s="72"/>
      <c r="Q294" s="72"/>
      <c r="R294" s="72"/>
      <c r="S294" s="72"/>
      <c r="T294" s="73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145</v>
      </c>
      <c r="AU294" s="18" t="s">
        <v>91</v>
      </c>
    </row>
    <row r="295" spans="1:65" s="13" customFormat="1" ht="11.25">
      <c r="B295" s="207"/>
      <c r="C295" s="208"/>
      <c r="D295" s="205" t="s">
        <v>149</v>
      </c>
      <c r="E295" s="209" t="s">
        <v>1</v>
      </c>
      <c r="F295" s="210" t="s">
        <v>318</v>
      </c>
      <c r="G295" s="208"/>
      <c r="H295" s="209" t="s">
        <v>1</v>
      </c>
      <c r="I295" s="211"/>
      <c r="J295" s="208"/>
      <c r="K295" s="208"/>
      <c r="L295" s="212"/>
      <c r="M295" s="213"/>
      <c r="N295" s="214"/>
      <c r="O295" s="214"/>
      <c r="P295" s="214"/>
      <c r="Q295" s="214"/>
      <c r="R295" s="214"/>
      <c r="S295" s="214"/>
      <c r="T295" s="215"/>
      <c r="AT295" s="216" t="s">
        <v>149</v>
      </c>
      <c r="AU295" s="216" t="s">
        <v>91</v>
      </c>
      <c r="AV295" s="13" t="s">
        <v>89</v>
      </c>
      <c r="AW295" s="13" t="s">
        <v>35</v>
      </c>
      <c r="AX295" s="13" t="s">
        <v>81</v>
      </c>
      <c r="AY295" s="216" t="s">
        <v>136</v>
      </c>
    </row>
    <row r="296" spans="1:65" s="14" customFormat="1" ht="11.25">
      <c r="B296" s="217"/>
      <c r="C296" s="218"/>
      <c r="D296" s="205" t="s">
        <v>149</v>
      </c>
      <c r="E296" s="219" t="s">
        <v>1</v>
      </c>
      <c r="F296" s="220" t="s">
        <v>319</v>
      </c>
      <c r="G296" s="218"/>
      <c r="H296" s="221">
        <v>5.5490000000000004</v>
      </c>
      <c r="I296" s="222"/>
      <c r="J296" s="218"/>
      <c r="K296" s="218"/>
      <c r="L296" s="223"/>
      <c r="M296" s="224"/>
      <c r="N296" s="225"/>
      <c r="O296" s="225"/>
      <c r="P296" s="225"/>
      <c r="Q296" s="225"/>
      <c r="R296" s="225"/>
      <c r="S296" s="225"/>
      <c r="T296" s="226"/>
      <c r="AT296" s="227" t="s">
        <v>149</v>
      </c>
      <c r="AU296" s="227" t="s">
        <v>91</v>
      </c>
      <c r="AV296" s="14" t="s">
        <v>91</v>
      </c>
      <c r="AW296" s="14" t="s">
        <v>35</v>
      </c>
      <c r="AX296" s="14" t="s">
        <v>81</v>
      </c>
      <c r="AY296" s="227" t="s">
        <v>136</v>
      </c>
    </row>
    <row r="297" spans="1:65" s="15" customFormat="1" ht="11.25">
      <c r="B297" s="228"/>
      <c r="C297" s="229"/>
      <c r="D297" s="205" t="s">
        <v>149</v>
      </c>
      <c r="E297" s="230" t="s">
        <v>1</v>
      </c>
      <c r="F297" s="231" t="s">
        <v>152</v>
      </c>
      <c r="G297" s="229"/>
      <c r="H297" s="232">
        <v>5.5490000000000004</v>
      </c>
      <c r="I297" s="233"/>
      <c r="J297" s="229"/>
      <c r="K297" s="229"/>
      <c r="L297" s="234"/>
      <c r="M297" s="235"/>
      <c r="N297" s="236"/>
      <c r="O297" s="236"/>
      <c r="P297" s="236"/>
      <c r="Q297" s="236"/>
      <c r="R297" s="236"/>
      <c r="S297" s="236"/>
      <c r="T297" s="237"/>
      <c r="AT297" s="238" t="s">
        <v>149</v>
      </c>
      <c r="AU297" s="238" t="s">
        <v>91</v>
      </c>
      <c r="AV297" s="15" t="s">
        <v>153</v>
      </c>
      <c r="AW297" s="15" t="s">
        <v>35</v>
      </c>
      <c r="AX297" s="15" t="s">
        <v>89</v>
      </c>
      <c r="AY297" s="238" t="s">
        <v>136</v>
      </c>
    </row>
    <row r="298" spans="1:65" s="2" customFormat="1" ht="33" customHeight="1">
      <c r="A298" s="35"/>
      <c r="B298" s="36"/>
      <c r="C298" s="187" t="s">
        <v>320</v>
      </c>
      <c r="D298" s="187" t="s">
        <v>138</v>
      </c>
      <c r="E298" s="188" t="s">
        <v>321</v>
      </c>
      <c r="F298" s="189" t="s">
        <v>322</v>
      </c>
      <c r="G298" s="190" t="s">
        <v>156</v>
      </c>
      <c r="H298" s="191">
        <v>4.915</v>
      </c>
      <c r="I298" s="192"/>
      <c r="J298" s="193">
        <f>ROUND(I298*H298,2)</f>
        <v>0</v>
      </c>
      <c r="K298" s="189" t="s">
        <v>142</v>
      </c>
      <c r="L298" s="40"/>
      <c r="M298" s="194" t="s">
        <v>1</v>
      </c>
      <c r="N298" s="195" t="s">
        <v>46</v>
      </c>
      <c r="O298" s="72"/>
      <c r="P298" s="196">
        <f>O298*H298</f>
        <v>0</v>
      </c>
      <c r="Q298" s="196">
        <v>2.3010199999999998</v>
      </c>
      <c r="R298" s="196">
        <f>Q298*H298</f>
        <v>11.309513299999999</v>
      </c>
      <c r="S298" s="196">
        <v>0</v>
      </c>
      <c r="T298" s="19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98" t="s">
        <v>153</v>
      </c>
      <c r="AT298" s="198" t="s">
        <v>138</v>
      </c>
      <c r="AU298" s="198" t="s">
        <v>91</v>
      </c>
      <c r="AY298" s="18" t="s">
        <v>136</v>
      </c>
      <c r="BE298" s="199">
        <f>IF(N298="základní",J298,0)</f>
        <v>0</v>
      </c>
      <c r="BF298" s="199">
        <f>IF(N298="snížená",J298,0)</f>
        <v>0</v>
      </c>
      <c r="BG298" s="199">
        <f>IF(N298="zákl. přenesená",J298,0)</f>
        <v>0</v>
      </c>
      <c r="BH298" s="199">
        <f>IF(N298="sníž. přenesená",J298,0)</f>
        <v>0</v>
      </c>
      <c r="BI298" s="199">
        <f>IF(N298="nulová",J298,0)</f>
        <v>0</v>
      </c>
      <c r="BJ298" s="18" t="s">
        <v>89</v>
      </c>
      <c r="BK298" s="199">
        <f>ROUND(I298*H298,2)</f>
        <v>0</v>
      </c>
      <c r="BL298" s="18" t="s">
        <v>153</v>
      </c>
      <c r="BM298" s="198" t="s">
        <v>323</v>
      </c>
    </row>
    <row r="299" spans="1:65" s="2" customFormat="1" ht="11.25">
      <c r="A299" s="35"/>
      <c r="B299" s="36"/>
      <c r="C299" s="37"/>
      <c r="D299" s="200" t="s">
        <v>145</v>
      </c>
      <c r="E299" s="37"/>
      <c r="F299" s="201" t="s">
        <v>324</v>
      </c>
      <c r="G299" s="37"/>
      <c r="H299" s="37"/>
      <c r="I299" s="202"/>
      <c r="J299" s="37"/>
      <c r="K299" s="37"/>
      <c r="L299" s="40"/>
      <c r="M299" s="203"/>
      <c r="N299" s="204"/>
      <c r="O299" s="72"/>
      <c r="P299" s="72"/>
      <c r="Q299" s="72"/>
      <c r="R299" s="72"/>
      <c r="S299" s="72"/>
      <c r="T299" s="73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145</v>
      </c>
      <c r="AU299" s="18" t="s">
        <v>91</v>
      </c>
    </row>
    <row r="300" spans="1:65" s="2" customFormat="1" ht="185.25">
      <c r="A300" s="35"/>
      <c r="B300" s="36"/>
      <c r="C300" s="37"/>
      <c r="D300" s="205" t="s">
        <v>147</v>
      </c>
      <c r="E300" s="37"/>
      <c r="F300" s="206" t="s">
        <v>325</v>
      </c>
      <c r="G300" s="37"/>
      <c r="H300" s="37"/>
      <c r="I300" s="202"/>
      <c r="J300" s="37"/>
      <c r="K300" s="37"/>
      <c r="L300" s="40"/>
      <c r="M300" s="203"/>
      <c r="N300" s="204"/>
      <c r="O300" s="72"/>
      <c r="P300" s="72"/>
      <c r="Q300" s="72"/>
      <c r="R300" s="72"/>
      <c r="S300" s="72"/>
      <c r="T300" s="73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147</v>
      </c>
      <c r="AU300" s="18" t="s">
        <v>91</v>
      </c>
    </row>
    <row r="301" spans="1:65" s="13" customFormat="1" ht="11.25">
      <c r="B301" s="207"/>
      <c r="C301" s="208"/>
      <c r="D301" s="205" t="s">
        <v>149</v>
      </c>
      <c r="E301" s="209" t="s">
        <v>1</v>
      </c>
      <c r="F301" s="210" t="s">
        <v>169</v>
      </c>
      <c r="G301" s="208"/>
      <c r="H301" s="209" t="s">
        <v>1</v>
      </c>
      <c r="I301" s="211"/>
      <c r="J301" s="208"/>
      <c r="K301" s="208"/>
      <c r="L301" s="212"/>
      <c r="M301" s="213"/>
      <c r="N301" s="214"/>
      <c r="O301" s="214"/>
      <c r="P301" s="214"/>
      <c r="Q301" s="214"/>
      <c r="R301" s="214"/>
      <c r="S301" s="214"/>
      <c r="T301" s="215"/>
      <c r="AT301" s="216" t="s">
        <v>149</v>
      </c>
      <c r="AU301" s="216" t="s">
        <v>91</v>
      </c>
      <c r="AV301" s="13" t="s">
        <v>89</v>
      </c>
      <c r="AW301" s="13" t="s">
        <v>35</v>
      </c>
      <c r="AX301" s="13" t="s">
        <v>81</v>
      </c>
      <c r="AY301" s="216" t="s">
        <v>136</v>
      </c>
    </row>
    <row r="302" spans="1:65" s="13" customFormat="1" ht="11.25">
      <c r="B302" s="207"/>
      <c r="C302" s="208"/>
      <c r="D302" s="205" t="s">
        <v>149</v>
      </c>
      <c r="E302" s="209" t="s">
        <v>1</v>
      </c>
      <c r="F302" s="210" t="s">
        <v>170</v>
      </c>
      <c r="G302" s="208"/>
      <c r="H302" s="209" t="s">
        <v>1</v>
      </c>
      <c r="I302" s="211"/>
      <c r="J302" s="208"/>
      <c r="K302" s="208"/>
      <c r="L302" s="212"/>
      <c r="M302" s="213"/>
      <c r="N302" s="214"/>
      <c r="O302" s="214"/>
      <c r="P302" s="214"/>
      <c r="Q302" s="214"/>
      <c r="R302" s="214"/>
      <c r="S302" s="214"/>
      <c r="T302" s="215"/>
      <c r="AT302" s="216" t="s">
        <v>149</v>
      </c>
      <c r="AU302" s="216" t="s">
        <v>91</v>
      </c>
      <c r="AV302" s="13" t="s">
        <v>89</v>
      </c>
      <c r="AW302" s="13" t="s">
        <v>35</v>
      </c>
      <c r="AX302" s="13" t="s">
        <v>81</v>
      </c>
      <c r="AY302" s="216" t="s">
        <v>136</v>
      </c>
    </row>
    <row r="303" spans="1:65" s="14" customFormat="1" ht="11.25">
      <c r="B303" s="217"/>
      <c r="C303" s="218"/>
      <c r="D303" s="205" t="s">
        <v>149</v>
      </c>
      <c r="E303" s="219" t="s">
        <v>1</v>
      </c>
      <c r="F303" s="220" t="s">
        <v>326</v>
      </c>
      <c r="G303" s="218"/>
      <c r="H303" s="221">
        <v>4.7190000000000003</v>
      </c>
      <c r="I303" s="222"/>
      <c r="J303" s="218"/>
      <c r="K303" s="218"/>
      <c r="L303" s="223"/>
      <c r="M303" s="224"/>
      <c r="N303" s="225"/>
      <c r="O303" s="225"/>
      <c r="P303" s="225"/>
      <c r="Q303" s="225"/>
      <c r="R303" s="225"/>
      <c r="S303" s="225"/>
      <c r="T303" s="226"/>
      <c r="AT303" s="227" t="s">
        <v>149</v>
      </c>
      <c r="AU303" s="227" t="s">
        <v>91</v>
      </c>
      <c r="AV303" s="14" t="s">
        <v>91</v>
      </c>
      <c r="AW303" s="14" t="s">
        <v>35</v>
      </c>
      <c r="AX303" s="14" t="s">
        <v>81</v>
      </c>
      <c r="AY303" s="227" t="s">
        <v>136</v>
      </c>
    </row>
    <row r="304" spans="1:65" s="14" customFormat="1" ht="11.25">
      <c r="B304" s="217"/>
      <c r="C304" s="218"/>
      <c r="D304" s="205" t="s">
        <v>149</v>
      </c>
      <c r="E304" s="219" t="s">
        <v>1</v>
      </c>
      <c r="F304" s="220" t="s">
        <v>327</v>
      </c>
      <c r="G304" s="218"/>
      <c r="H304" s="221">
        <v>0.19600000000000001</v>
      </c>
      <c r="I304" s="222"/>
      <c r="J304" s="218"/>
      <c r="K304" s="218"/>
      <c r="L304" s="223"/>
      <c r="M304" s="224"/>
      <c r="N304" s="225"/>
      <c r="O304" s="225"/>
      <c r="P304" s="225"/>
      <c r="Q304" s="225"/>
      <c r="R304" s="225"/>
      <c r="S304" s="225"/>
      <c r="T304" s="226"/>
      <c r="AT304" s="227" t="s">
        <v>149</v>
      </c>
      <c r="AU304" s="227" t="s">
        <v>91</v>
      </c>
      <c r="AV304" s="14" t="s">
        <v>91</v>
      </c>
      <c r="AW304" s="14" t="s">
        <v>35</v>
      </c>
      <c r="AX304" s="14" t="s">
        <v>81</v>
      </c>
      <c r="AY304" s="227" t="s">
        <v>136</v>
      </c>
    </row>
    <row r="305" spans="1:65" s="15" customFormat="1" ht="11.25">
      <c r="B305" s="228"/>
      <c r="C305" s="229"/>
      <c r="D305" s="205" t="s">
        <v>149</v>
      </c>
      <c r="E305" s="230" t="s">
        <v>1</v>
      </c>
      <c r="F305" s="231" t="s">
        <v>152</v>
      </c>
      <c r="G305" s="229"/>
      <c r="H305" s="232">
        <v>4.915</v>
      </c>
      <c r="I305" s="233"/>
      <c r="J305" s="229"/>
      <c r="K305" s="229"/>
      <c r="L305" s="234"/>
      <c r="M305" s="235"/>
      <c r="N305" s="236"/>
      <c r="O305" s="236"/>
      <c r="P305" s="236"/>
      <c r="Q305" s="236"/>
      <c r="R305" s="236"/>
      <c r="S305" s="236"/>
      <c r="T305" s="237"/>
      <c r="AT305" s="238" t="s">
        <v>149</v>
      </c>
      <c r="AU305" s="238" t="s">
        <v>91</v>
      </c>
      <c r="AV305" s="15" t="s">
        <v>153</v>
      </c>
      <c r="AW305" s="15" t="s">
        <v>35</v>
      </c>
      <c r="AX305" s="15" t="s">
        <v>89</v>
      </c>
      <c r="AY305" s="238" t="s">
        <v>136</v>
      </c>
    </row>
    <row r="306" spans="1:65" s="2" customFormat="1" ht="24.2" customHeight="1">
      <c r="A306" s="35"/>
      <c r="B306" s="36"/>
      <c r="C306" s="187" t="s">
        <v>328</v>
      </c>
      <c r="D306" s="187" t="s">
        <v>138</v>
      </c>
      <c r="E306" s="188" t="s">
        <v>329</v>
      </c>
      <c r="F306" s="189" t="s">
        <v>330</v>
      </c>
      <c r="G306" s="190" t="s">
        <v>141</v>
      </c>
      <c r="H306" s="191">
        <v>49.149000000000001</v>
      </c>
      <c r="I306" s="192"/>
      <c r="J306" s="193">
        <f>ROUND(I306*H306,2)</f>
        <v>0</v>
      </c>
      <c r="K306" s="189" t="s">
        <v>142</v>
      </c>
      <c r="L306" s="40"/>
      <c r="M306" s="194" t="s">
        <v>1</v>
      </c>
      <c r="N306" s="195" t="s">
        <v>46</v>
      </c>
      <c r="O306" s="72"/>
      <c r="P306" s="196">
        <f>O306*H306</f>
        <v>0</v>
      </c>
      <c r="Q306" s="196">
        <v>3.78E-2</v>
      </c>
      <c r="R306" s="196">
        <f>Q306*H306</f>
        <v>1.8578322</v>
      </c>
      <c r="S306" s="196">
        <v>0</v>
      </c>
      <c r="T306" s="197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98" t="s">
        <v>153</v>
      </c>
      <c r="AT306" s="198" t="s">
        <v>138</v>
      </c>
      <c r="AU306" s="198" t="s">
        <v>91</v>
      </c>
      <c r="AY306" s="18" t="s">
        <v>136</v>
      </c>
      <c r="BE306" s="199">
        <f>IF(N306="základní",J306,0)</f>
        <v>0</v>
      </c>
      <c r="BF306" s="199">
        <f>IF(N306="snížená",J306,0)</f>
        <v>0</v>
      </c>
      <c r="BG306" s="199">
        <f>IF(N306="zákl. přenesená",J306,0)</f>
        <v>0</v>
      </c>
      <c r="BH306" s="199">
        <f>IF(N306="sníž. přenesená",J306,0)</f>
        <v>0</v>
      </c>
      <c r="BI306" s="199">
        <f>IF(N306="nulová",J306,0)</f>
        <v>0</v>
      </c>
      <c r="BJ306" s="18" t="s">
        <v>89</v>
      </c>
      <c r="BK306" s="199">
        <f>ROUND(I306*H306,2)</f>
        <v>0</v>
      </c>
      <c r="BL306" s="18" t="s">
        <v>153</v>
      </c>
      <c r="BM306" s="198" t="s">
        <v>331</v>
      </c>
    </row>
    <row r="307" spans="1:65" s="2" customFormat="1" ht="11.25">
      <c r="A307" s="35"/>
      <c r="B307" s="36"/>
      <c r="C307" s="37"/>
      <c r="D307" s="200" t="s">
        <v>145</v>
      </c>
      <c r="E307" s="37"/>
      <c r="F307" s="201" t="s">
        <v>332</v>
      </c>
      <c r="G307" s="37"/>
      <c r="H307" s="37"/>
      <c r="I307" s="202"/>
      <c r="J307" s="37"/>
      <c r="K307" s="37"/>
      <c r="L307" s="40"/>
      <c r="M307" s="203"/>
      <c r="N307" s="204"/>
      <c r="O307" s="72"/>
      <c r="P307" s="72"/>
      <c r="Q307" s="72"/>
      <c r="R307" s="72"/>
      <c r="S307" s="72"/>
      <c r="T307" s="73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8" t="s">
        <v>145</v>
      </c>
      <c r="AU307" s="18" t="s">
        <v>91</v>
      </c>
    </row>
    <row r="308" spans="1:65" s="2" customFormat="1" ht="39">
      <c r="A308" s="35"/>
      <c r="B308" s="36"/>
      <c r="C308" s="37"/>
      <c r="D308" s="205" t="s">
        <v>147</v>
      </c>
      <c r="E308" s="37"/>
      <c r="F308" s="206" t="s">
        <v>333</v>
      </c>
      <c r="G308" s="37"/>
      <c r="H308" s="37"/>
      <c r="I308" s="202"/>
      <c r="J308" s="37"/>
      <c r="K308" s="37"/>
      <c r="L308" s="40"/>
      <c r="M308" s="203"/>
      <c r="N308" s="204"/>
      <c r="O308" s="72"/>
      <c r="P308" s="72"/>
      <c r="Q308" s="72"/>
      <c r="R308" s="72"/>
      <c r="S308" s="72"/>
      <c r="T308" s="73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147</v>
      </c>
      <c r="AU308" s="18" t="s">
        <v>91</v>
      </c>
    </row>
    <row r="309" spans="1:65" s="13" customFormat="1" ht="11.25">
      <c r="B309" s="207"/>
      <c r="C309" s="208"/>
      <c r="D309" s="205" t="s">
        <v>149</v>
      </c>
      <c r="E309" s="209" t="s">
        <v>1</v>
      </c>
      <c r="F309" s="210" t="s">
        <v>169</v>
      </c>
      <c r="G309" s="208"/>
      <c r="H309" s="209" t="s">
        <v>1</v>
      </c>
      <c r="I309" s="211"/>
      <c r="J309" s="208"/>
      <c r="K309" s="208"/>
      <c r="L309" s="212"/>
      <c r="M309" s="213"/>
      <c r="N309" s="214"/>
      <c r="O309" s="214"/>
      <c r="P309" s="214"/>
      <c r="Q309" s="214"/>
      <c r="R309" s="214"/>
      <c r="S309" s="214"/>
      <c r="T309" s="215"/>
      <c r="AT309" s="216" t="s">
        <v>149</v>
      </c>
      <c r="AU309" s="216" t="s">
        <v>91</v>
      </c>
      <c r="AV309" s="13" t="s">
        <v>89</v>
      </c>
      <c r="AW309" s="13" t="s">
        <v>35</v>
      </c>
      <c r="AX309" s="13" t="s">
        <v>81</v>
      </c>
      <c r="AY309" s="216" t="s">
        <v>136</v>
      </c>
    </row>
    <row r="310" spans="1:65" s="13" customFormat="1" ht="11.25">
      <c r="B310" s="207"/>
      <c r="C310" s="208"/>
      <c r="D310" s="205" t="s">
        <v>149</v>
      </c>
      <c r="E310" s="209" t="s">
        <v>1</v>
      </c>
      <c r="F310" s="210" t="s">
        <v>170</v>
      </c>
      <c r="G310" s="208"/>
      <c r="H310" s="209" t="s">
        <v>1</v>
      </c>
      <c r="I310" s="211"/>
      <c r="J310" s="208"/>
      <c r="K310" s="208"/>
      <c r="L310" s="212"/>
      <c r="M310" s="213"/>
      <c r="N310" s="214"/>
      <c r="O310" s="214"/>
      <c r="P310" s="214"/>
      <c r="Q310" s="214"/>
      <c r="R310" s="214"/>
      <c r="S310" s="214"/>
      <c r="T310" s="215"/>
      <c r="AT310" s="216" t="s">
        <v>149</v>
      </c>
      <c r="AU310" s="216" t="s">
        <v>91</v>
      </c>
      <c r="AV310" s="13" t="s">
        <v>89</v>
      </c>
      <c r="AW310" s="13" t="s">
        <v>35</v>
      </c>
      <c r="AX310" s="13" t="s">
        <v>81</v>
      </c>
      <c r="AY310" s="216" t="s">
        <v>136</v>
      </c>
    </row>
    <row r="311" spans="1:65" s="14" customFormat="1" ht="11.25">
      <c r="B311" s="217"/>
      <c r="C311" s="218"/>
      <c r="D311" s="205" t="s">
        <v>149</v>
      </c>
      <c r="E311" s="219" t="s">
        <v>1</v>
      </c>
      <c r="F311" s="220" t="s">
        <v>334</v>
      </c>
      <c r="G311" s="218"/>
      <c r="H311" s="221">
        <v>47.185000000000002</v>
      </c>
      <c r="I311" s="222"/>
      <c r="J311" s="218"/>
      <c r="K311" s="218"/>
      <c r="L311" s="223"/>
      <c r="M311" s="224"/>
      <c r="N311" s="225"/>
      <c r="O311" s="225"/>
      <c r="P311" s="225"/>
      <c r="Q311" s="225"/>
      <c r="R311" s="225"/>
      <c r="S311" s="225"/>
      <c r="T311" s="226"/>
      <c r="AT311" s="227" t="s">
        <v>149</v>
      </c>
      <c r="AU311" s="227" t="s">
        <v>91</v>
      </c>
      <c r="AV311" s="14" t="s">
        <v>91</v>
      </c>
      <c r="AW311" s="14" t="s">
        <v>35</v>
      </c>
      <c r="AX311" s="14" t="s">
        <v>81</v>
      </c>
      <c r="AY311" s="227" t="s">
        <v>136</v>
      </c>
    </row>
    <row r="312" spans="1:65" s="14" customFormat="1" ht="11.25">
      <c r="B312" s="217"/>
      <c r="C312" s="218"/>
      <c r="D312" s="205" t="s">
        <v>149</v>
      </c>
      <c r="E312" s="219" t="s">
        <v>1</v>
      </c>
      <c r="F312" s="220" t="s">
        <v>335</v>
      </c>
      <c r="G312" s="218"/>
      <c r="H312" s="221">
        <v>1.964</v>
      </c>
      <c r="I312" s="222"/>
      <c r="J312" s="218"/>
      <c r="K312" s="218"/>
      <c r="L312" s="223"/>
      <c r="M312" s="224"/>
      <c r="N312" s="225"/>
      <c r="O312" s="225"/>
      <c r="P312" s="225"/>
      <c r="Q312" s="225"/>
      <c r="R312" s="225"/>
      <c r="S312" s="225"/>
      <c r="T312" s="226"/>
      <c r="AT312" s="227" t="s">
        <v>149</v>
      </c>
      <c r="AU312" s="227" t="s">
        <v>91</v>
      </c>
      <c r="AV312" s="14" t="s">
        <v>91</v>
      </c>
      <c r="AW312" s="14" t="s">
        <v>35</v>
      </c>
      <c r="AX312" s="14" t="s">
        <v>81</v>
      </c>
      <c r="AY312" s="227" t="s">
        <v>136</v>
      </c>
    </row>
    <row r="313" spans="1:65" s="15" customFormat="1" ht="11.25">
      <c r="B313" s="228"/>
      <c r="C313" s="229"/>
      <c r="D313" s="205" t="s">
        <v>149</v>
      </c>
      <c r="E313" s="230" t="s">
        <v>1</v>
      </c>
      <c r="F313" s="231" t="s">
        <v>152</v>
      </c>
      <c r="G313" s="229"/>
      <c r="H313" s="232">
        <v>49.149000000000001</v>
      </c>
      <c r="I313" s="233"/>
      <c r="J313" s="229"/>
      <c r="K313" s="229"/>
      <c r="L313" s="234"/>
      <c r="M313" s="235"/>
      <c r="N313" s="236"/>
      <c r="O313" s="236"/>
      <c r="P313" s="236"/>
      <c r="Q313" s="236"/>
      <c r="R313" s="236"/>
      <c r="S313" s="236"/>
      <c r="T313" s="237"/>
      <c r="AT313" s="238" t="s">
        <v>149</v>
      </c>
      <c r="AU313" s="238" t="s">
        <v>91</v>
      </c>
      <c r="AV313" s="15" t="s">
        <v>153</v>
      </c>
      <c r="AW313" s="15" t="s">
        <v>35</v>
      </c>
      <c r="AX313" s="15" t="s">
        <v>89</v>
      </c>
      <c r="AY313" s="238" t="s">
        <v>136</v>
      </c>
    </row>
    <row r="314" spans="1:65" s="2" customFormat="1" ht="16.5" customHeight="1">
      <c r="A314" s="35"/>
      <c r="B314" s="36"/>
      <c r="C314" s="187" t="s">
        <v>336</v>
      </c>
      <c r="D314" s="187" t="s">
        <v>138</v>
      </c>
      <c r="E314" s="188" t="s">
        <v>337</v>
      </c>
      <c r="F314" s="189" t="s">
        <v>338</v>
      </c>
      <c r="G314" s="190" t="s">
        <v>141</v>
      </c>
      <c r="H314" s="191">
        <v>97.54</v>
      </c>
      <c r="I314" s="192"/>
      <c r="J314" s="193">
        <f>ROUND(I314*H314,2)</f>
        <v>0</v>
      </c>
      <c r="K314" s="189" t="s">
        <v>142</v>
      </c>
      <c r="L314" s="40"/>
      <c r="M314" s="194" t="s">
        <v>1</v>
      </c>
      <c r="N314" s="195" t="s">
        <v>46</v>
      </c>
      <c r="O314" s="72"/>
      <c r="P314" s="196">
        <f>O314*H314</f>
        <v>0</v>
      </c>
      <c r="Q314" s="196">
        <v>3.3E-4</v>
      </c>
      <c r="R314" s="196">
        <f>Q314*H314</f>
        <v>3.21882E-2</v>
      </c>
      <c r="S314" s="196">
        <v>0</v>
      </c>
      <c r="T314" s="197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98" t="s">
        <v>153</v>
      </c>
      <c r="AT314" s="198" t="s">
        <v>138</v>
      </c>
      <c r="AU314" s="198" t="s">
        <v>91</v>
      </c>
      <c r="AY314" s="18" t="s">
        <v>136</v>
      </c>
      <c r="BE314" s="199">
        <f>IF(N314="základní",J314,0)</f>
        <v>0</v>
      </c>
      <c r="BF314" s="199">
        <f>IF(N314="snížená",J314,0)</f>
        <v>0</v>
      </c>
      <c r="BG314" s="199">
        <f>IF(N314="zákl. přenesená",J314,0)</f>
        <v>0</v>
      </c>
      <c r="BH314" s="199">
        <f>IF(N314="sníž. přenesená",J314,0)</f>
        <v>0</v>
      </c>
      <c r="BI314" s="199">
        <f>IF(N314="nulová",J314,0)</f>
        <v>0</v>
      </c>
      <c r="BJ314" s="18" t="s">
        <v>89</v>
      </c>
      <c r="BK314" s="199">
        <f>ROUND(I314*H314,2)</f>
        <v>0</v>
      </c>
      <c r="BL314" s="18" t="s">
        <v>153</v>
      </c>
      <c r="BM314" s="198" t="s">
        <v>339</v>
      </c>
    </row>
    <row r="315" spans="1:65" s="2" customFormat="1" ht="11.25">
      <c r="A315" s="35"/>
      <c r="B315" s="36"/>
      <c r="C315" s="37"/>
      <c r="D315" s="200" t="s">
        <v>145</v>
      </c>
      <c r="E315" s="37"/>
      <c r="F315" s="201" t="s">
        <v>340</v>
      </c>
      <c r="G315" s="37"/>
      <c r="H315" s="37"/>
      <c r="I315" s="202"/>
      <c r="J315" s="37"/>
      <c r="K315" s="37"/>
      <c r="L315" s="40"/>
      <c r="M315" s="203"/>
      <c r="N315" s="204"/>
      <c r="O315" s="72"/>
      <c r="P315" s="72"/>
      <c r="Q315" s="72"/>
      <c r="R315" s="72"/>
      <c r="S315" s="72"/>
      <c r="T315" s="73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145</v>
      </c>
      <c r="AU315" s="18" t="s">
        <v>91</v>
      </c>
    </row>
    <row r="316" spans="1:65" s="2" customFormat="1" ht="16.5" customHeight="1">
      <c r="A316" s="35"/>
      <c r="B316" s="36"/>
      <c r="C316" s="187" t="s">
        <v>341</v>
      </c>
      <c r="D316" s="187" t="s">
        <v>138</v>
      </c>
      <c r="E316" s="188" t="s">
        <v>342</v>
      </c>
      <c r="F316" s="189" t="s">
        <v>343</v>
      </c>
      <c r="G316" s="190" t="s">
        <v>156</v>
      </c>
      <c r="H316" s="191">
        <v>7.3730000000000002</v>
      </c>
      <c r="I316" s="192"/>
      <c r="J316" s="193">
        <f>ROUND(I316*H316,2)</f>
        <v>0</v>
      </c>
      <c r="K316" s="189" t="s">
        <v>142</v>
      </c>
      <c r="L316" s="40"/>
      <c r="M316" s="194" t="s">
        <v>1</v>
      </c>
      <c r="N316" s="195" t="s">
        <v>46</v>
      </c>
      <c r="O316" s="72"/>
      <c r="P316" s="196">
        <f>O316*H316</f>
        <v>0</v>
      </c>
      <c r="Q316" s="196">
        <v>1.837</v>
      </c>
      <c r="R316" s="196">
        <f>Q316*H316</f>
        <v>13.544200999999999</v>
      </c>
      <c r="S316" s="196">
        <v>0</v>
      </c>
      <c r="T316" s="197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98" t="s">
        <v>153</v>
      </c>
      <c r="AT316" s="198" t="s">
        <v>138</v>
      </c>
      <c r="AU316" s="198" t="s">
        <v>91</v>
      </c>
      <c r="AY316" s="18" t="s">
        <v>136</v>
      </c>
      <c r="BE316" s="199">
        <f>IF(N316="základní",J316,0)</f>
        <v>0</v>
      </c>
      <c r="BF316" s="199">
        <f>IF(N316="snížená",J316,0)</f>
        <v>0</v>
      </c>
      <c r="BG316" s="199">
        <f>IF(N316="zákl. přenesená",J316,0)</f>
        <v>0</v>
      </c>
      <c r="BH316" s="199">
        <f>IF(N316="sníž. přenesená",J316,0)</f>
        <v>0</v>
      </c>
      <c r="BI316" s="199">
        <f>IF(N316="nulová",J316,0)</f>
        <v>0</v>
      </c>
      <c r="BJ316" s="18" t="s">
        <v>89</v>
      </c>
      <c r="BK316" s="199">
        <f>ROUND(I316*H316,2)</f>
        <v>0</v>
      </c>
      <c r="BL316" s="18" t="s">
        <v>153</v>
      </c>
      <c r="BM316" s="198" t="s">
        <v>344</v>
      </c>
    </row>
    <row r="317" spans="1:65" s="2" customFormat="1" ht="11.25">
      <c r="A317" s="35"/>
      <c r="B317" s="36"/>
      <c r="C317" s="37"/>
      <c r="D317" s="200" t="s">
        <v>145</v>
      </c>
      <c r="E317" s="37"/>
      <c r="F317" s="201" t="s">
        <v>345</v>
      </c>
      <c r="G317" s="37"/>
      <c r="H317" s="37"/>
      <c r="I317" s="202"/>
      <c r="J317" s="37"/>
      <c r="K317" s="37"/>
      <c r="L317" s="40"/>
      <c r="M317" s="203"/>
      <c r="N317" s="204"/>
      <c r="O317" s="72"/>
      <c r="P317" s="72"/>
      <c r="Q317" s="72"/>
      <c r="R317" s="72"/>
      <c r="S317" s="72"/>
      <c r="T317" s="73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145</v>
      </c>
      <c r="AU317" s="18" t="s">
        <v>91</v>
      </c>
    </row>
    <row r="318" spans="1:65" s="2" customFormat="1" ht="29.25">
      <c r="A318" s="35"/>
      <c r="B318" s="36"/>
      <c r="C318" s="37"/>
      <c r="D318" s="205" t="s">
        <v>147</v>
      </c>
      <c r="E318" s="37"/>
      <c r="F318" s="206" t="s">
        <v>346</v>
      </c>
      <c r="G318" s="37"/>
      <c r="H318" s="37"/>
      <c r="I318" s="202"/>
      <c r="J318" s="37"/>
      <c r="K318" s="37"/>
      <c r="L318" s="40"/>
      <c r="M318" s="203"/>
      <c r="N318" s="204"/>
      <c r="O318" s="72"/>
      <c r="P318" s="72"/>
      <c r="Q318" s="72"/>
      <c r="R318" s="72"/>
      <c r="S318" s="72"/>
      <c r="T318" s="73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147</v>
      </c>
      <c r="AU318" s="18" t="s">
        <v>91</v>
      </c>
    </row>
    <row r="319" spans="1:65" s="13" customFormat="1" ht="11.25">
      <c r="B319" s="207"/>
      <c r="C319" s="208"/>
      <c r="D319" s="205" t="s">
        <v>149</v>
      </c>
      <c r="E319" s="209" t="s">
        <v>1</v>
      </c>
      <c r="F319" s="210" t="s">
        <v>169</v>
      </c>
      <c r="G319" s="208"/>
      <c r="H319" s="209" t="s">
        <v>1</v>
      </c>
      <c r="I319" s="211"/>
      <c r="J319" s="208"/>
      <c r="K319" s="208"/>
      <c r="L319" s="212"/>
      <c r="M319" s="213"/>
      <c r="N319" s="214"/>
      <c r="O319" s="214"/>
      <c r="P319" s="214"/>
      <c r="Q319" s="214"/>
      <c r="R319" s="214"/>
      <c r="S319" s="214"/>
      <c r="T319" s="215"/>
      <c r="AT319" s="216" t="s">
        <v>149</v>
      </c>
      <c r="AU319" s="216" t="s">
        <v>91</v>
      </c>
      <c r="AV319" s="13" t="s">
        <v>89</v>
      </c>
      <c r="AW319" s="13" t="s">
        <v>35</v>
      </c>
      <c r="AX319" s="13" t="s">
        <v>81</v>
      </c>
      <c r="AY319" s="216" t="s">
        <v>136</v>
      </c>
    </row>
    <row r="320" spans="1:65" s="13" customFormat="1" ht="11.25">
      <c r="B320" s="207"/>
      <c r="C320" s="208"/>
      <c r="D320" s="205" t="s">
        <v>149</v>
      </c>
      <c r="E320" s="209" t="s">
        <v>1</v>
      </c>
      <c r="F320" s="210" t="s">
        <v>170</v>
      </c>
      <c r="G320" s="208"/>
      <c r="H320" s="209" t="s">
        <v>1</v>
      </c>
      <c r="I320" s="211"/>
      <c r="J320" s="208"/>
      <c r="K320" s="208"/>
      <c r="L320" s="212"/>
      <c r="M320" s="213"/>
      <c r="N320" s="214"/>
      <c r="O320" s="214"/>
      <c r="P320" s="214"/>
      <c r="Q320" s="214"/>
      <c r="R320" s="214"/>
      <c r="S320" s="214"/>
      <c r="T320" s="215"/>
      <c r="AT320" s="216" t="s">
        <v>149</v>
      </c>
      <c r="AU320" s="216" t="s">
        <v>91</v>
      </c>
      <c r="AV320" s="13" t="s">
        <v>89</v>
      </c>
      <c r="AW320" s="13" t="s">
        <v>35</v>
      </c>
      <c r="AX320" s="13" t="s">
        <v>81</v>
      </c>
      <c r="AY320" s="216" t="s">
        <v>136</v>
      </c>
    </row>
    <row r="321" spans="1:65" s="14" customFormat="1" ht="11.25">
      <c r="B321" s="217"/>
      <c r="C321" s="218"/>
      <c r="D321" s="205" t="s">
        <v>149</v>
      </c>
      <c r="E321" s="219" t="s">
        <v>1</v>
      </c>
      <c r="F321" s="220" t="s">
        <v>347</v>
      </c>
      <c r="G321" s="218"/>
      <c r="H321" s="221">
        <v>7.0780000000000003</v>
      </c>
      <c r="I321" s="222"/>
      <c r="J321" s="218"/>
      <c r="K321" s="218"/>
      <c r="L321" s="223"/>
      <c r="M321" s="224"/>
      <c r="N321" s="225"/>
      <c r="O321" s="225"/>
      <c r="P321" s="225"/>
      <c r="Q321" s="225"/>
      <c r="R321" s="225"/>
      <c r="S321" s="225"/>
      <c r="T321" s="226"/>
      <c r="AT321" s="227" t="s">
        <v>149</v>
      </c>
      <c r="AU321" s="227" t="s">
        <v>91</v>
      </c>
      <c r="AV321" s="14" t="s">
        <v>91</v>
      </c>
      <c r="AW321" s="14" t="s">
        <v>35</v>
      </c>
      <c r="AX321" s="14" t="s">
        <v>81</v>
      </c>
      <c r="AY321" s="227" t="s">
        <v>136</v>
      </c>
    </row>
    <row r="322" spans="1:65" s="14" customFormat="1" ht="11.25">
      <c r="B322" s="217"/>
      <c r="C322" s="218"/>
      <c r="D322" s="205" t="s">
        <v>149</v>
      </c>
      <c r="E322" s="219" t="s">
        <v>1</v>
      </c>
      <c r="F322" s="220" t="s">
        <v>348</v>
      </c>
      <c r="G322" s="218"/>
      <c r="H322" s="221">
        <v>0.29499999999999998</v>
      </c>
      <c r="I322" s="222"/>
      <c r="J322" s="218"/>
      <c r="K322" s="218"/>
      <c r="L322" s="223"/>
      <c r="M322" s="224"/>
      <c r="N322" s="225"/>
      <c r="O322" s="225"/>
      <c r="P322" s="225"/>
      <c r="Q322" s="225"/>
      <c r="R322" s="225"/>
      <c r="S322" s="225"/>
      <c r="T322" s="226"/>
      <c r="AT322" s="227" t="s">
        <v>149</v>
      </c>
      <c r="AU322" s="227" t="s">
        <v>91</v>
      </c>
      <c r="AV322" s="14" t="s">
        <v>91</v>
      </c>
      <c r="AW322" s="14" t="s">
        <v>35</v>
      </c>
      <c r="AX322" s="14" t="s">
        <v>81</v>
      </c>
      <c r="AY322" s="227" t="s">
        <v>136</v>
      </c>
    </row>
    <row r="323" spans="1:65" s="15" customFormat="1" ht="11.25">
      <c r="B323" s="228"/>
      <c r="C323" s="229"/>
      <c r="D323" s="205" t="s">
        <v>149</v>
      </c>
      <c r="E323" s="230" t="s">
        <v>1</v>
      </c>
      <c r="F323" s="231" t="s">
        <v>152</v>
      </c>
      <c r="G323" s="229"/>
      <c r="H323" s="232">
        <v>7.3730000000000002</v>
      </c>
      <c r="I323" s="233"/>
      <c r="J323" s="229"/>
      <c r="K323" s="229"/>
      <c r="L323" s="234"/>
      <c r="M323" s="235"/>
      <c r="N323" s="236"/>
      <c r="O323" s="236"/>
      <c r="P323" s="236"/>
      <c r="Q323" s="236"/>
      <c r="R323" s="236"/>
      <c r="S323" s="236"/>
      <c r="T323" s="237"/>
      <c r="AT323" s="238" t="s">
        <v>149</v>
      </c>
      <c r="AU323" s="238" t="s">
        <v>91</v>
      </c>
      <c r="AV323" s="15" t="s">
        <v>153</v>
      </c>
      <c r="AW323" s="15" t="s">
        <v>35</v>
      </c>
      <c r="AX323" s="15" t="s">
        <v>89</v>
      </c>
      <c r="AY323" s="238" t="s">
        <v>136</v>
      </c>
    </row>
    <row r="324" spans="1:65" s="2" customFormat="1" ht="24.2" customHeight="1">
      <c r="A324" s="35"/>
      <c r="B324" s="36"/>
      <c r="C324" s="187" t="s">
        <v>349</v>
      </c>
      <c r="D324" s="187" t="s">
        <v>138</v>
      </c>
      <c r="E324" s="188" t="s">
        <v>350</v>
      </c>
      <c r="F324" s="189" t="s">
        <v>351</v>
      </c>
      <c r="G324" s="190" t="s">
        <v>156</v>
      </c>
      <c r="H324" s="191">
        <v>20.809000000000001</v>
      </c>
      <c r="I324" s="192"/>
      <c r="J324" s="193">
        <f>ROUND(I324*H324,2)</f>
        <v>0</v>
      </c>
      <c r="K324" s="189" t="s">
        <v>142</v>
      </c>
      <c r="L324" s="40"/>
      <c r="M324" s="194" t="s">
        <v>1</v>
      </c>
      <c r="N324" s="195" t="s">
        <v>46</v>
      </c>
      <c r="O324" s="72"/>
      <c r="P324" s="196">
        <f>O324*H324</f>
        <v>0</v>
      </c>
      <c r="Q324" s="196">
        <v>0.20799999999999999</v>
      </c>
      <c r="R324" s="196">
        <f>Q324*H324</f>
        <v>4.3282720000000001</v>
      </c>
      <c r="S324" s="196">
        <v>0</v>
      </c>
      <c r="T324" s="197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198" t="s">
        <v>153</v>
      </c>
      <c r="AT324" s="198" t="s">
        <v>138</v>
      </c>
      <c r="AU324" s="198" t="s">
        <v>91</v>
      </c>
      <c r="AY324" s="18" t="s">
        <v>136</v>
      </c>
      <c r="BE324" s="199">
        <f>IF(N324="základní",J324,0)</f>
        <v>0</v>
      </c>
      <c r="BF324" s="199">
        <f>IF(N324="snížená",J324,0)</f>
        <v>0</v>
      </c>
      <c r="BG324" s="199">
        <f>IF(N324="zákl. přenesená",J324,0)</f>
        <v>0</v>
      </c>
      <c r="BH324" s="199">
        <f>IF(N324="sníž. přenesená",J324,0)</f>
        <v>0</v>
      </c>
      <c r="BI324" s="199">
        <f>IF(N324="nulová",J324,0)</f>
        <v>0</v>
      </c>
      <c r="BJ324" s="18" t="s">
        <v>89</v>
      </c>
      <c r="BK324" s="199">
        <f>ROUND(I324*H324,2)</f>
        <v>0</v>
      </c>
      <c r="BL324" s="18" t="s">
        <v>153</v>
      </c>
      <c r="BM324" s="198" t="s">
        <v>352</v>
      </c>
    </row>
    <row r="325" spans="1:65" s="2" customFormat="1" ht="11.25">
      <c r="A325" s="35"/>
      <c r="B325" s="36"/>
      <c r="C325" s="37"/>
      <c r="D325" s="200" t="s">
        <v>145</v>
      </c>
      <c r="E325" s="37"/>
      <c r="F325" s="201" t="s">
        <v>353</v>
      </c>
      <c r="G325" s="37"/>
      <c r="H325" s="37"/>
      <c r="I325" s="202"/>
      <c r="J325" s="37"/>
      <c r="K325" s="37"/>
      <c r="L325" s="40"/>
      <c r="M325" s="203"/>
      <c r="N325" s="204"/>
      <c r="O325" s="72"/>
      <c r="P325" s="72"/>
      <c r="Q325" s="72"/>
      <c r="R325" s="72"/>
      <c r="S325" s="72"/>
      <c r="T325" s="73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145</v>
      </c>
      <c r="AU325" s="18" t="s">
        <v>91</v>
      </c>
    </row>
    <row r="326" spans="1:65" s="2" customFormat="1" ht="19.5">
      <c r="A326" s="35"/>
      <c r="B326" s="36"/>
      <c r="C326" s="37"/>
      <c r="D326" s="205" t="s">
        <v>160</v>
      </c>
      <c r="E326" s="37"/>
      <c r="F326" s="206" t="s">
        <v>354</v>
      </c>
      <c r="G326" s="37"/>
      <c r="H326" s="37"/>
      <c r="I326" s="202"/>
      <c r="J326" s="37"/>
      <c r="K326" s="37"/>
      <c r="L326" s="40"/>
      <c r="M326" s="203"/>
      <c r="N326" s="204"/>
      <c r="O326" s="72"/>
      <c r="P326" s="72"/>
      <c r="Q326" s="72"/>
      <c r="R326" s="72"/>
      <c r="S326" s="72"/>
      <c r="T326" s="73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160</v>
      </c>
      <c r="AU326" s="18" t="s">
        <v>91</v>
      </c>
    </row>
    <row r="327" spans="1:65" s="13" customFormat="1" ht="22.5">
      <c r="B327" s="207"/>
      <c r="C327" s="208"/>
      <c r="D327" s="205" t="s">
        <v>149</v>
      </c>
      <c r="E327" s="209" t="s">
        <v>1</v>
      </c>
      <c r="F327" s="210" t="s">
        <v>355</v>
      </c>
      <c r="G327" s="208"/>
      <c r="H327" s="209" t="s">
        <v>1</v>
      </c>
      <c r="I327" s="211"/>
      <c r="J327" s="208"/>
      <c r="K327" s="208"/>
      <c r="L327" s="212"/>
      <c r="M327" s="213"/>
      <c r="N327" s="214"/>
      <c r="O327" s="214"/>
      <c r="P327" s="214"/>
      <c r="Q327" s="214"/>
      <c r="R327" s="214"/>
      <c r="S327" s="214"/>
      <c r="T327" s="215"/>
      <c r="AT327" s="216" t="s">
        <v>149</v>
      </c>
      <c r="AU327" s="216" t="s">
        <v>91</v>
      </c>
      <c r="AV327" s="13" t="s">
        <v>89</v>
      </c>
      <c r="AW327" s="13" t="s">
        <v>35</v>
      </c>
      <c r="AX327" s="13" t="s">
        <v>81</v>
      </c>
      <c r="AY327" s="216" t="s">
        <v>136</v>
      </c>
    </row>
    <row r="328" spans="1:65" s="14" customFormat="1" ht="11.25">
      <c r="B328" s="217"/>
      <c r="C328" s="218"/>
      <c r="D328" s="205" t="s">
        <v>149</v>
      </c>
      <c r="E328" s="219" t="s">
        <v>1</v>
      </c>
      <c r="F328" s="220" t="s">
        <v>356</v>
      </c>
      <c r="G328" s="218"/>
      <c r="H328" s="221">
        <v>20.809000000000001</v>
      </c>
      <c r="I328" s="222"/>
      <c r="J328" s="218"/>
      <c r="K328" s="218"/>
      <c r="L328" s="223"/>
      <c r="M328" s="224"/>
      <c r="N328" s="225"/>
      <c r="O328" s="225"/>
      <c r="P328" s="225"/>
      <c r="Q328" s="225"/>
      <c r="R328" s="225"/>
      <c r="S328" s="225"/>
      <c r="T328" s="226"/>
      <c r="AT328" s="227" t="s">
        <v>149</v>
      </c>
      <c r="AU328" s="227" t="s">
        <v>91</v>
      </c>
      <c r="AV328" s="14" t="s">
        <v>91</v>
      </c>
      <c r="AW328" s="14" t="s">
        <v>35</v>
      </c>
      <c r="AX328" s="14" t="s">
        <v>81</v>
      </c>
      <c r="AY328" s="227" t="s">
        <v>136</v>
      </c>
    </row>
    <row r="329" spans="1:65" s="15" customFormat="1" ht="11.25">
      <c r="B329" s="228"/>
      <c r="C329" s="229"/>
      <c r="D329" s="205" t="s">
        <v>149</v>
      </c>
      <c r="E329" s="230" t="s">
        <v>1</v>
      </c>
      <c r="F329" s="231" t="s">
        <v>152</v>
      </c>
      <c r="G329" s="229"/>
      <c r="H329" s="232">
        <v>20.809000000000001</v>
      </c>
      <c r="I329" s="233"/>
      <c r="J329" s="229"/>
      <c r="K329" s="229"/>
      <c r="L329" s="234"/>
      <c r="M329" s="235"/>
      <c r="N329" s="236"/>
      <c r="O329" s="236"/>
      <c r="P329" s="236"/>
      <c r="Q329" s="236"/>
      <c r="R329" s="236"/>
      <c r="S329" s="236"/>
      <c r="T329" s="237"/>
      <c r="AT329" s="238" t="s">
        <v>149</v>
      </c>
      <c r="AU329" s="238" t="s">
        <v>91</v>
      </c>
      <c r="AV329" s="15" t="s">
        <v>153</v>
      </c>
      <c r="AW329" s="15" t="s">
        <v>35</v>
      </c>
      <c r="AX329" s="15" t="s">
        <v>89</v>
      </c>
      <c r="AY329" s="238" t="s">
        <v>136</v>
      </c>
    </row>
    <row r="330" spans="1:65" s="2" customFormat="1" ht="16.5" customHeight="1">
      <c r="A330" s="35"/>
      <c r="B330" s="36"/>
      <c r="C330" s="250" t="s">
        <v>357</v>
      </c>
      <c r="D330" s="250" t="s">
        <v>358</v>
      </c>
      <c r="E330" s="251" t="s">
        <v>359</v>
      </c>
      <c r="F330" s="252" t="s">
        <v>360</v>
      </c>
      <c r="G330" s="253" t="s">
        <v>156</v>
      </c>
      <c r="H330" s="254">
        <v>20.809000000000001</v>
      </c>
      <c r="I330" s="255"/>
      <c r="J330" s="256">
        <f>ROUND(I330*H330,2)</f>
        <v>0</v>
      </c>
      <c r="K330" s="252" t="s">
        <v>142</v>
      </c>
      <c r="L330" s="257"/>
      <c r="M330" s="258" t="s">
        <v>1</v>
      </c>
      <c r="N330" s="259" t="s">
        <v>46</v>
      </c>
      <c r="O330" s="72"/>
      <c r="P330" s="196">
        <f>O330*H330</f>
        <v>0</v>
      </c>
      <c r="Q330" s="196">
        <v>0.16</v>
      </c>
      <c r="R330" s="196">
        <f>Q330*H330</f>
        <v>3.3294400000000004</v>
      </c>
      <c r="S330" s="196">
        <v>0</v>
      </c>
      <c r="T330" s="197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98" t="s">
        <v>199</v>
      </c>
      <c r="AT330" s="198" t="s">
        <v>358</v>
      </c>
      <c r="AU330" s="198" t="s">
        <v>91</v>
      </c>
      <c r="AY330" s="18" t="s">
        <v>136</v>
      </c>
      <c r="BE330" s="199">
        <f>IF(N330="základní",J330,0)</f>
        <v>0</v>
      </c>
      <c r="BF330" s="199">
        <f>IF(N330="snížená",J330,0)</f>
        <v>0</v>
      </c>
      <c r="BG330" s="199">
        <f>IF(N330="zákl. přenesená",J330,0)</f>
        <v>0</v>
      </c>
      <c r="BH330" s="199">
        <f>IF(N330="sníž. přenesená",J330,0)</f>
        <v>0</v>
      </c>
      <c r="BI330" s="199">
        <f>IF(N330="nulová",J330,0)</f>
        <v>0</v>
      </c>
      <c r="BJ330" s="18" t="s">
        <v>89</v>
      </c>
      <c r="BK330" s="199">
        <f>ROUND(I330*H330,2)</f>
        <v>0</v>
      </c>
      <c r="BL330" s="18" t="s">
        <v>153</v>
      </c>
      <c r="BM330" s="198" t="s">
        <v>361</v>
      </c>
    </row>
    <row r="331" spans="1:65" s="2" customFormat="1" ht="37.9" customHeight="1">
      <c r="A331" s="35"/>
      <c r="B331" s="36"/>
      <c r="C331" s="187" t="s">
        <v>362</v>
      </c>
      <c r="D331" s="187" t="s">
        <v>138</v>
      </c>
      <c r="E331" s="188" t="s">
        <v>363</v>
      </c>
      <c r="F331" s="189" t="s">
        <v>364</v>
      </c>
      <c r="G331" s="190" t="s">
        <v>156</v>
      </c>
      <c r="H331" s="191">
        <v>6.8280000000000003</v>
      </c>
      <c r="I331" s="192"/>
      <c r="J331" s="193">
        <f>ROUND(I331*H331,2)</f>
        <v>0</v>
      </c>
      <c r="K331" s="189" t="s">
        <v>1</v>
      </c>
      <c r="L331" s="40"/>
      <c r="M331" s="194" t="s">
        <v>1</v>
      </c>
      <c r="N331" s="195" t="s">
        <v>46</v>
      </c>
      <c r="O331" s="72"/>
      <c r="P331" s="196">
        <f>O331*H331</f>
        <v>0</v>
      </c>
      <c r="Q331" s="196">
        <v>1.9593</v>
      </c>
      <c r="R331" s="196">
        <f>Q331*H331</f>
        <v>13.378100400000001</v>
      </c>
      <c r="S331" s="196">
        <v>0</v>
      </c>
      <c r="T331" s="19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98" t="s">
        <v>153</v>
      </c>
      <c r="AT331" s="198" t="s">
        <v>138</v>
      </c>
      <c r="AU331" s="198" t="s">
        <v>91</v>
      </c>
      <c r="AY331" s="18" t="s">
        <v>136</v>
      </c>
      <c r="BE331" s="199">
        <f>IF(N331="základní",J331,0)</f>
        <v>0</v>
      </c>
      <c r="BF331" s="199">
        <f>IF(N331="snížená",J331,0)</f>
        <v>0</v>
      </c>
      <c r="BG331" s="199">
        <f>IF(N331="zákl. přenesená",J331,0)</f>
        <v>0</v>
      </c>
      <c r="BH331" s="199">
        <f>IF(N331="sníž. přenesená",J331,0)</f>
        <v>0</v>
      </c>
      <c r="BI331" s="199">
        <f>IF(N331="nulová",J331,0)</f>
        <v>0</v>
      </c>
      <c r="BJ331" s="18" t="s">
        <v>89</v>
      </c>
      <c r="BK331" s="199">
        <f>ROUND(I331*H331,2)</f>
        <v>0</v>
      </c>
      <c r="BL331" s="18" t="s">
        <v>153</v>
      </c>
      <c r="BM331" s="198" t="s">
        <v>365</v>
      </c>
    </row>
    <row r="332" spans="1:65" s="2" customFormat="1" ht="19.5">
      <c r="A332" s="35"/>
      <c r="B332" s="36"/>
      <c r="C332" s="37"/>
      <c r="D332" s="205" t="s">
        <v>160</v>
      </c>
      <c r="E332" s="37"/>
      <c r="F332" s="206" t="s">
        <v>366</v>
      </c>
      <c r="G332" s="37"/>
      <c r="H332" s="37"/>
      <c r="I332" s="202"/>
      <c r="J332" s="37"/>
      <c r="K332" s="37"/>
      <c r="L332" s="40"/>
      <c r="M332" s="203"/>
      <c r="N332" s="204"/>
      <c r="O332" s="72"/>
      <c r="P332" s="72"/>
      <c r="Q332" s="72"/>
      <c r="R332" s="72"/>
      <c r="S332" s="72"/>
      <c r="T332" s="73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160</v>
      </c>
      <c r="AU332" s="18" t="s">
        <v>91</v>
      </c>
    </row>
    <row r="333" spans="1:65" s="13" customFormat="1" ht="11.25">
      <c r="B333" s="207"/>
      <c r="C333" s="208"/>
      <c r="D333" s="205" t="s">
        <v>149</v>
      </c>
      <c r="E333" s="209" t="s">
        <v>1</v>
      </c>
      <c r="F333" s="210" t="s">
        <v>367</v>
      </c>
      <c r="G333" s="208"/>
      <c r="H333" s="209" t="s">
        <v>1</v>
      </c>
      <c r="I333" s="211"/>
      <c r="J333" s="208"/>
      <c r="K333" s="208"/>
      <c r="L333" s="212"/>
      <c r="M333" s="213"/>
      <c r="N333" s="214"/>
      <c r="O333" s="214"/>
      <c r="P333" s="214"/>
      <c r="Q333" s="214"/>
      <c r="R333" s="214"/>
      <c r="S333" s="214"/>
      <c r="T333" s="215"/>
      <c r="AT333" s="216" t="s">
        <v>149</v>
      </c>
      <c r="AU333" s="216" t="s">
        <v>91</v>
      </c>
      <c r="AV333" s="13" t="s">
        <v>89</v>
      </c>
      <c r="AW333" s="13" t="s">
        <v>35</v>
      </c>
      <c r="AX333" s="13" t="s">
        <v>81</v>
      </c>
      <c r="AY333" s="216" t="s">
        <v>136</v>
      </c>
    </row>
    <row r="334" spans="1:65" s="14" customFormat="1" ht="11.25">
      <c r="B334" s="217"/>
      <c r="C334" s="218"/>
      <c r="D334" s="205" t="s">
        <v>149</v>
      </c>
      <c r="E334" s="219" t="s">
        <v>1</v>
      </c>
      <c r="F334" s="220" t="s">
        <v>368</v>
      </c>
      <c r="G334" s="218"/>
      <c r="H334" s="221">
        <v>6.8280000000000003</v>
      </c>
      <c r="I334" s="222"/>
      <c r="J334" s="218"/>
      <c r="K334" s="218"/>
      <c r="L334" s="223"/>
      <c r="M334" s="224"/>
      <c r="N334" s="225"/>
      <c r="O334" s="225"/>
      <c r="P334" s="225"/>
      <c r="Q334" s="225"/>
      <c r="R334" s="225"/>
      <c r="S334" s="225"/>
      <c r="T334" s="226"/>
      <c r="AT334" s="227" t="s">
        <v>149</v>
      </c>
      <c r="AU334" s="227" t="s">
        <v>91</v>
      </c>
      <c r="AV334" s="14" t="s">
        <v>91</v>
      </c>
      <c r="AW334" s="14" t="s">
        <v>35</v>
      </c>
      <c r="AX334" s="14" t="s">
        <v>81</v>
      </c>
      <c r="AY334" s="227" t="s">
        <v>136</v>
      </c>
    </row>
    <row r="335" spans="1:65" s="15" customFormat="1" ht="11.25">
      <c r="B335" s="228"/>
      <c r="C335" s="229"/>
      <c r="D335" s="205" t="s">
        <v>149</v>
      </c>
      <c r="E335" s="230" t="s">
        <v>1</v>
      </c>
      <c r="F335" s="231" t="s">
        <v>152</v>
      </c>
      <c r="G335" s="229"/>
      <c r="H335" s="232">
        <v>6.8280000000000003</v>
      </c>
      <c r="I335" s="233"/>
      <c r="J335" s="229"/>
      <c r="K335" s="229"/>
      <c r="L335" s="234"/>
      <c r="M335" s="235"/>
      <c r="N335" s="236"/>
      <c r="O335" s="236"/>
      <c r="P335" s="236"/>
      <c r="Q335" s="236"/>
      <c r="R335" s="236"/>
      <c r="S335" s="236"/>
      <c r="T335" s="237"/>
      <c r="AT335" s="238" t="s">
        <v>149</v>
      </c>
      <c r="AU335" s="238" t="s">
        <v>91</v>
      </c>
      <c r="AV335" s="15" t="s">
        <v>153</v>
      </c>
      <c r="AW335" s="15" t="s">
        <v>35</v>
      </c>
      <c r="AX335" s="15" t="s">
        <v>89</v>
      </c>
      <c r="AY335" s="238" t="s">
        <v>136</v>
      </c>
    </row>
    <row r="336" spans="1:65" s="12" customFormat="1" ht="22.9" customHeight="1">
      <c r="B336" s="171"/>
      <c r="C336" s="172"/>
      <c r="D336" s="173" t="s">
        <v>80</v>
      </c>
      <c r="E336" s="185" t="s">
        <v>207</v>
      </c>
      <c r="F336" s="185" t="s">
        <v>369</v>
      </c>
      <c r="G336" s="172"/>
      <c r="H336" s="172"/>
      <c r="I336" s="175"/>
      <c r="J336" s="186">
        <f>BK336</f>
        <v>0</v>
      </c>
      <c r="K336" s="172"/>
      <c r="L336" s="177"/>
      <c r="M336" s="178"/>
      <c r="N336" s="179"/>
      <c r="O336" s="179"/>
      <c r="P336" s="180">
        <f>SUM(P337:P504)</f>
        <v>0</v>
      </c>
      <c r="Q336" s="179"/>
      <c r="R336" s="180">
        <f>SUM(R337:R504)</f>
        <v>13.401656999999998</v>
      </c>
      <c r="S336" s="179"/>
      <c r="T336" s="181">
        <f>SUM(T337:T504)</f>
        <v>19.4311519</v>
      </c>
      <c r="AR336" s="182" t="s">
        <v>89</v>
      </c>
      <c r="AT336" s="183" t="s">
        <v>80</v>
      </c>
      <c r="AU336" s="183" t="s">
        <v>89</v>
      </c>
      <c r="AY336" s="182" t="s">
        <v>136</v>
      </c>
      <c r="BK336" s="184">
        <f>SUM(BK337:BK504)</f>
        <v>0</v>
      </c>
    </row>
    <row r="337" spans="1:65" s="2" customFormat="1" ht="37.9" customHeight="1">
      <c r="A337" s="35"/>
      <c r="B337" s="36"/>
      <c r="C337" s="187" t="s">
        <v>370</v>
      </c>
      <c r="D337" s="187" t="s">
        <v>138</v>
      </c>
      <c r="E337" s="188" t="s">
        <v>371</v>
      </c>
      <c r="F337" s="189" t="s">
        <v>372</v>
      </c>
      <c r="G337" s="190" t="s">
        <v>141</v>
      </c>
      <c r="H337" s="191">
        <v>216.3</v>
      </c>
      <c r="I337" s="192"/>
      <c r="J337" s="193">
        <f>ROUND(I337*H337,2)</f>
        <v>0</v>
      </c>
      <c r="K337" s="189" t="s">
        <v>1</v>
      </c>
      <c r="L337" s="40"/>
      <c r="M337" s="194" t="s">
        <v>1</v>
      </c>
      <c r="N337" s="195" t="s">
        <v>46</v>
      </c>
      <c r="O337" s="72"/>
      <c r="P337" s="196">
        <f>O337*H337</f>
        <v>0</v>
      </c>
      <c r="Q337" s="196">
        <v>0</v>
      </c>
      <c r="R337" s="196">
        <f>Q337*H337</f>
        <v>0</v>
      </c>
      <c r="S337" s="196">
        <v>0</v>
      </c>
      <c r="T337" s="197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98" t="s">
        <v>153</v>
      </c>
      <c r="AT337" s="198" t="s">
        <v>138</v>
      </c>
      <c r="AU337" s="198" t="s">
        <v>91</v>
      </c>
      <c r="AY337" s="18" t="s">
        <v>136</v>
      </c>
      <c r="BE337" s="199">
        <f>IF(N337="základní",J337,0)</f>
        <v>0</v>
      </c>
      <c r="BF337" s="199">
        <f>IF(N337="snížená",J337,0)</f>
        <v>0</v>
      </c>
      <c r="BG337" s="199">
        <f>IF(N337="zákl. přenesená",J337,0)</f>
        <v>0</v>
      </c>
      <c r="BH337" s="199">
        <f>IF(N337="sníž. přenesená",J337,0)</f>
        <v>0</v>
      </c>
      <c r="BI337" s="199">
        <f>IF(N337="nulová",J337,0)</f>
        <v>0</v>
      </c>
      <c r="BJ337" s="18" t="s">
        <v>89</v>
      </c>
      <c r="BK337" s="199">
        <f>ROUND(I337*H337,2)</f>
        <v>0</v>
      </c>
      <c r="BL337" s="18" t="s">
        <v>153</v>
      </c>
      <c r="BM337" s="198" t="s">
        <v>373</v>
      </c>
    </row>
    <row r="338" spans="1:65" s="2" customFormat="1" ht="58.5">
      <c r="A338" s="35"/>
      <c r="B338" s="36"/>
      <c r="C338" s="37"/>
      <c r="D338" s="205" t="s">
        <v>147</v>
      </c>
      <c r="E338" s="37"/>
      <c r="F338" s="206" t="s">
        <v>374</v>
      </c>
      <c r="G338" s="37"/>
      <c r="H338" s="37"/>
      <c r="I338" s="202"/>
      <c r="J338" s="37"/>
      <c r="K338" s="37"/>
      <c r="L338" s="40"/>
      <c r="M338" s="203"/>
      <c r="N338" s="204"/>
      <c r="O338" s="72"/>
      <c r="P338" s="72"/>
      <c r="Q338" s="72"/>
      <c r="R338" s="72"/>
      <c r="S338" s="72"/>
      <c r="T338" s="73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147</v>
      </c>
      <c r="AU338" s="18" t="s">
        <v>91</v>
      </c>
    </row>
    <row r="339" spans="1:65" s="13" customFormat="1" ht="11.25">
      <c r="B339" s="207"/>
      <c r="C339" s="208"/>
      <c r="D339" s="205" t="s">
        <v>149</v>
      </c>
      <c r="E339" s="209" t="s">
        <v>1</v>
      </c>
      <c r="F339" s="210" t="s">
        <v>375</v>
      </c>
      <c r="G339" s="208"/>
      <c r="H339" s="209" t="s">
        <v>1</v>
      </c>
      <c r="I339" s="211"/>
      <c r="J339" s="208"/>
      <c r="K339" s="208"/>
      <c r="L339" s="212"/>
      <c r="M339" s="213"/>
      <c r="N339" s="214"/>
      <c r="O339" s="214"/>
      <c r="P339" s="214"/>
      <c r="Q339" s="214"/>
      <c r="R339" s="214"/>
      <c r="S339" s="214"/>
      <c r="T339" s="215"/>
      <c r="AT339" s="216" t="s">
        <v>149</v>
      </c>
      <c r="AU339" s="216" t="s">
        <v>91</v>
      </c>
      <c r="AV339" s="13" t="s">
        <v>89</v>
      </c>
      <c r="AW339" s="13" t="s">
        <v>35</v>
      </c>
      <c r="AX339" s="13" t="s">
        <v>81</v>
      </c>
      <c r="AY339" s="216" t="s">
        <v>136</v>
      </c>
    </row>
    <row r="340" spans="1:65" s="14" customFormat="1" ht="11.25">
      <c r="B340" s="217"/>
      <c r="C340" s="218"/>
      <c r="D340" s="205" t="s">
        <v>149</v>
      </c>
      <c r="E340" s="219" t="s">
        <v>1</v>
      </c>
      <c r="F340" s="220" t="s">
        <v>376</v>
      </c>
      <c r="G340" s="218"/>
      <c r="H340" s="221">
        <v>159</v>
      </c>
      <c r="I340" s="222"/>
      <c r="J340" s="218"/>
      <c r="K340" s="218"/>
      <c r="L340" s="223"/>
      <c r="M340" s="224"/>
      <c r="N340" s="225"/>
      <c r="O340" s="225"/>
      <c r="P340" s="225"/>
      <c r="Q340" s="225"/>
      <c r="R340" s="225"/>
      <c r="S340" s="225"/>
      <c r="T340" s="226"/>
      <c r="AT340" s="227" t="s">
        <v>149</v>
      </c>
      <c r="AU340" s="227" t="s">
        <v>91</v>
      </c>
      <c r="AV340" s="14" t="s">
        <v>91</v>
      </c>
      <c r="AW340" s="14" t="s">
        <v>35</v>
      </c>
      <c r="AX340" s="14" t="s">
        <v>81</v>
      </c>
      <c r="AY340" s="227" t="s">
        <v>136</v>
      </c>
    </row>
    <row r="341" spans="1:65" s="14" customFormat="1" ht="11.25">
      <c r="B341" s="217"/>
      <c r="C341" s="218"/>
      <c r="D341" s="205" t="s">
        <v>149</v>
      </c>
      <c r="E341" s="219" t="s">
        <v>1</v>
      </c>
      <c r="F341" s="220" t="s">
        <v>377</v>
      </c>
      <c r="G341" s="218"/>
      <c r="H341" s="221">
        <v>28.8</v>
      </c>
      <c r="I341" s="222"/>
      <c r="J341" s="218"/>
      <c r="K341" s="218"/>
      <c r="L341" s="223"/>
      <c r="M341" s="224"/>
      <c r="N341" s="225"/>
      <c r="O341" s="225"/>
      <c r="P341" s="225"/>
      <c r="Q341" s="225"/>
      <c r="R341" s="225"/>
      <c r="S341" s="225"/>
      <c r="T341" s="226"/>
      <c r="AT341" s="227" t="s">
        <v>149</v>
      </c>
      <c r="AU341" s="227" t="s">
        <v>91</v>
      </c>
      <c r="AV341" s="14" t="s">
        <v>91</v>
      </c>
      <c r="AW341" s="14" t="s">
        <v>35</v>
      </c>
      <c r="AX341" s="14" t="s">
        <v>81</v>
      </c>
      <c r="AY341" s="227" t="s">
        <v>136</v>
      </c>
    </row>
    <row r="342" spans="1:65" s="14" customFormat="1" ht="11.25">
      <c r="B342" s="217"/>
      <c r="C342" s="218"/>
      <c r="D342" s="205" t="s">
        <v>149</v>
      </c>
      <c r="E342" s="219" t="s">
        <v>1</v>
      </c>
      <c r="F342" s="220" t="s">
        <v>378</v>
      </c>
      <c r="G342" s="218"/>
      <c r="H342" s="221">
        <v>28.5</v>
      </c>
      <c r="I342" s="222"/>
      <c r="J342" s="218"/>
      <c r="K342" s="218"/>
      <c r="L342" s="223"/>
      <c r="M342" s="224"/>
      <c r="N342" s="225"/>
      <c r="O342" s="225"/>
      <c r="P342" s="225"/>
      <c r="Q342" s="225"/>
      <c r="R342" s="225"/>
      <c r="S342" s="225"/>
      <c r="T342" s="226"/>
      <c r="AT342" s="227" t="s">
        <v>149</v>
      </c>
      <c r="AU342" s="227" t="s">
        <v>91</v>
      </c>
      <c r="AV342" s="14" t="s">
        <v>91</v>
      </c>
      <c r="AW342" s="14" t="s">
        <v>35</v>
      </c>
      <c r="AX342" s="14" t="s">
        <v>81</v>
      </c>
      <c r="AY342" s="227" t="s">
        <v>136</v>
      </c>
    </row>
    <row r="343" spans="1:65" s="15" customFormat="1" ht="11.25">
      <c r="B343" s="228"/>
      <c r="C343" s="229"/>
      <c r="D343" s="205" t="s">
        <v>149</v>
      </c>
      <c r="E343" s="230" t="s">
        <v>1</v>
      </c>
      <c r="F343" s="231" t="s">
        <v>152</v>
      </c>
      <c r="G343" s="229"/>
      <c r="H343" s="232">
        <v>216.3</v>
      </c>
      <c r="I343" s="233"/>
      <c r="J343" s="229"/>
      <c r="K343" s="229"/>
      <c r="L343" s="234"/>
      <c r="M343" s="235"/>
      <c r="N343" s="236"/>
      <c r="O343" s="236"/>
      <c r="P343" s="236"/>
      <c r="Q343" s="236"/>
      <c r="R343" s="236"/>
      <c r="S343" s="236"/>
      <c r="T343" s="237"/>
      <c r="AT343" s="238" t="s">
        <v>149</v>
      </c>
      <c r="AU343" s="238" t="s">
        <v>91</v>
      </c>
      <c r="AV343" s="15" t="s">
        <v>153</v>
      </c>
      <c r="AW343" s="15" t="s">
        <v>35</v>
      </c>
      <c r="AX343" s="15" t="s">
        <v>89</v>
      </c>
      <c r="AY343" s="238" t="s">
        <v>136</v>
      </c>
    </row>
    <row r="344" spans="1:65" s="2" customFormat="1" ht="44.25" customHeight="1">
      <c r="A344" s="35"/>
      <c r="B344" s="36"/>
      <c r="C344" s="187" t="s">
        <v>379</v>
      </c>
      <c r="D344" s="187" t="s">
        <v>138</v>
      </c>
      <c r="E344" s="188" t="s">
        <v>380</v>
      </c>
      <c r="F344" s="189" t="s">
        <v>381</v>
      </c>
      <c r="G344" s="190" t="s">
        <v>382</v>
      </c>
      <c r="H344" s="191">
        <v>1</v>
      </c>
      <c r="I344" s="192"/>
      <c r="J344" s="193">
        <f>ROUND(I344*H344,2)</f>
        <v>0</v>
      </c>
      <c r="K344" s="189" t="s">
        <v>142</v>
      </c>
      <c r="L344" s="40"/>
      <c r="M344" s="194" t="s">
        <v>1</v>
      </c>
      <c r="N344" s="195" t="s">
        <v>46</v>
      </c>
      <c r="O344" s="72"/>
      <c r="P344" s="196">
        <f>O344*H344</f>
        <v>0</v>
      </c>
      <c r="Q344" s="196">
        <v>0</v>
      </c>
      <c r="R344" s="196">
        <f>Q344*H344</f>
        <v>0</v>
      </c>
      <c r="S344" s="196">
        <v>0</v>
      </c>
      <c r="T344" s="197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98" t="s">
        <v>153</v>
      </c>
      <c r="AT344" s="198" t="s">
        <v>138</v>
      </c>
      <c r="AU344" s="198" t="s">
        <v>91</v>
      </c>
      <c r="AY344" s="18" t="s">
        <v>136</v>
      </c>
      <c r="BE344" s="199">
        <f>IF(N344="základní",J344,0)</f>
        <v>0</v>
      </c>
      <c r="BF344" s="199">
        <f>IF(N344="snížená",J344,0)</f>
        <v>0</v>
      </c>
      <c r="BG344" s="199">
        <f>IF(N344="zákl. přenesená",J344,0)</f>
        <v>0</v>
      </c>
      <c r="BH344" s="199">
        <f>IF(N344="sníž. přenesená",J344,0)</f>
        <v>0</v>
      </c>
      <c r="BI344" s="199">
        <f>IF(N344="nulová",J344,0)</f>
        <v>0</v>
      </c>
      <c r="BJ344" s="18" t="s">
        <v>89</v>
      </c>
      <c r="BK344" s="199">
        <f>ROUND(I344*H344,2)</f>
        <v>0</v>
      </c>
      <c r="BL344" s="18" t="s">
        <v>153</v>
      </c>
      <c r="BM344" s="198" t="s">
        <v>383</v>
      </c>
    </row>
    <row r="345" spans="1:65" s="2" customFormat="1" ht="11.25">
      <c r="A345" s="35"/>
      <c r="B345" s="36"/>
      <c r="C345" s="37"/>
      <c r="D345" s="200" t="s">
        <v>145</v>
      </c>
      <c r="E345" s="37"/>
      <c r="F345" s="201" t="s">
        <v>384</v>
      </c>
      <c r="G345" s="37"/>
      <c r="H345" s="37"/>
      <c r="I345" s="202"/>
      <c r="J345" s="37"/>
      <c r="K345" s="37"/>
      <c r="L345" s="40"/>
      <c r="M345" s="203"/>
      <c r="N345" s="204"/>
      <c r="O345" s="72"/>
      <c r="P345" s="72"/>
      <c r="Q345" s="72"/>
      <c r="R345" s="72"/>
      <c r="S345" s="72"/>
      <c r="T345" s="73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145</v>
      </c>
      <c r="AU345" s="18" t="s">
        <v>91</v>
      </c>
    </row>
    <row r="346" spans="1:65" s="2" customFormat="1" ht="37.9" customHeight="1">
      <c r="A346" s="35"/>
      <c r="B346" s="36"/>
      <c r="C346" s="187" t="s">
        <v>385</v>
      </c>
      <c r="D346" s="187" t="s">
        <v>138</v>
      </c>
      <c r="E346" s="188" t="s">
        <v>386</v>
      </c>
      <c r="F346" s="189" t="s">
        <v>387</v>
      </c>
      <c r="G346" s="190" t="s">
        <v>141</v>
      </c>
      <c r="H346" s="191">
        <v>216.3</v>
      </c>
      <c r="I346" s="192"/>
      <c r="J346" s="193">
        <f>ROUND(I346*H346,2)</f>
        <v>0</v>
      </c>
      <c r="K346" s="189" t="s">
        <v>142</v>
      </c>
      <c r="L346" s="40"/>
      <c r="M346" s="194" t="s">
        <v>1</v>
      </c>
      <c r="N346" s="195" t="s">
        <v>46</v>
      </c>
      <c r="O346" s="72"/>
      <c r="P346" s="196">
        <f>O346*H346</f>
        <v>0</v>
      </c>
      <c r="Q346" s="196">
        <v>0</v>
      </c>
      <c r="R346" s="196">
        <f>Q346*H346</f>
        <v>0</v>
      </c>
      <c r="S346" s="196">
        <v>0</v>
      </c>
      <c r="T346" s="197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198" t="s">
        <v>153</v>
      </c>
      <c r="AT346" s="198" t="s">
        <v>138</v>
      </c>
      <c r="AU346" s="198" t="s">
        <v>91</v>
      </c>
      <c r="AY346" s="18" t="s">
        <v>136</v>
      </c>
      <c r="BE346" s="199">
        <f>IF(N346="základní",J346,0)</f>
        <v>0</v>
      </c>
      <c r="BF346" s="199">
        <f>IF(N346="snížená",J346,0)</f>
        <v>0</v>
      </c>
      <c r="BG346" s="199">
        <f>IF(N346="zákl. přenesená",J346,0)</f>
        <v>0</v>
      </c>
      <c r="BH346" s="199">
        <f>IF(N346="sníž. přenesená",J346,0)</f>
        <v>0</v>
      </c>
      <c r="BI346" s="199">
        <f>IF(N346="nulová",J346,0)</f>
        <v>0</v>
      </c>
      <c r="BJ346" s="18" t="s">
        <v>89</v>
      </c>
      <c r="BK346" s="199">
        <f>ROUND(I346*H346,2)</f>
        <v>0</v>
      </c>
      <c r="BL346" s="18" t="s">
        <v>153</v>
      </c>
      <c r="BM346" s="198" t="s">
        <v>388</v>
      </c>
    </row>
    <row r="347" spans="1:65" s="2" customFormat="1" ht="11.25">
      <c r="A347" s="35"/>
      <c r="B347" s="36"/>
      <c r="C347" s="37"/>
      <c r="D347" s="200" t="s">
        <v>145</v>
      </c>
      <c r="E347" s="37"/>
      <c r="F347" s="201" t="s">
        <v>389</v>
      </c>
      <c r="G347" s="37"/>
      <c r="H347" s="37"/>
      <c r="I347" s="202"/>
      <c r="J347" s="37"/>
      <c r="K347" s="37"/>
      <c r="L347" s="40"/>
      <c r="M347" s="203"/>
      <c r="N347" s="204"/>
      <c r="O347" s="72"/>
      <c r="P347" s="72"/>
      <c r="Q347" s="72"/>
      <c r="R347" s="72"/>
      <c r="S347" s="72"/>
      <c r="T347" s="73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145</v>
      </c>
      <c r="AU347" s="18" t="s">
        <v>91</v>
      </c>
    </row>
    <row r="348" spans="1:65" s="2" customFormat="1" ht="29.25">
      <c r="A348" s="35"/>
      <c r="B348" s="36"/>
      <c r="C348" s="37"/>
      <c r="D348" s="205" t="s">
        <v>147</v>
      </c>
      <c r="E348" s="37"/>
      <c r="F348" s="206" t="s">
        <v>390</v>
      </c>
      <c r="G348" s="37"/>
      <c r="H348" s="37"/>
      <c r="I348" s="202"/>
      <c r="J348" s="37"/>
      <c r="K348" s="37"/>
      <c r="L348" s="40"/>
      <c r="M348" s="203"/>
      <c r="N348" s="204"/>
      <c r="O348" s="72"/>
      <c r="P348" s="72"/>
      <c r="Q348" s="72"/>
      <c r="R348" s="72"/>
      <c r="S348" s="72"/>
      <c r="T348" s="73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147</v>
      </c>
      <c r="AU348" s="18" t="s">
        <v>91</v>
      </c>
    </row>
    <row r="349" spans="1:65" s="2" customFormat="1" ht="24.2" customHeight="1">
      <c r="A349" s="35"/>
      <c r="B349" s="36"/>
      <c r="C349" s="187" t="s">
        <v>391</v>
      </c>
      <c r="D349" s="187" t="s">
        <v>138</v>
      </c>
      <c r="E349" s="188" t="s">
        <v>392</v>
      </c>
      <c r="F349" s="189" t="s">
        <v>393</v>
      </c>
      <c r="G349" s="190" t="s">
        <v>141</v>
      </c>
      <c r="H349" s="191">
        <v>216.3</v>
      </c>
      <c r="I349" s="192"/>
      <c r="J349" s="193">
        <f>ROUND(I349*H349,2)</f>
        <v>0</v>
      </c>
      <c r="K349" s="189" t="s">
        <v>1</v>
      </c>
      <c r="L349" s="40"/>
      <c r="M349" s="194" t="s">
        <v>1</v>
      </c>
      <c r="N349" s="195" t="s">
        <v>46</v>
      </c>
      <c r="O349" s="72"/>
      <c r="P349" s="196">
        <f>O349*H349</f>
        <v>0</v>
      </c>
      <c r="Q349" s="196">
        <v>0</v>
      </c>
      <c r="R349" s="196">
        <f>Q349*H349</f>
        <v>0</v>
      </c>
      <c r="S349" s="196">
        <v>0</v>
      </c>
      <c r="T349" s="197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98" t="s">
        <v>153</v>
      </c>
      <c r="AT349" s="198" t="s">
        <v>138</v>
      </c>
      <c r="AU349" s="198" t="s">
        <v>91</v>
      </c>
      <c r="AY349" s="18" t="s">
        <v>136</v>
      </c>
      <c r="BE349" s="199">
        <f>IF(N349="základní",J349,0)</f>
        <v>0</v>
      </c>
      <c r="BF349" s="199">
        <f>IF(N349="snížená",J349,0)</f>
        <v>0</v>
      </c>
      <c r="BG349" s="199">
        <f>IF(N349="zákl. přenesená",J349,0)</f>
        <v>0</v>
      </c>
      <c r="BH349" s="199">
        <f>IF(N349="sníž. přenesená",J349,0)</f>
        <v>0</v>
      </c>
      <c r="BI349" s="199">
        <f>IF(N349="nulová",J349,0)</f>
        <v>0</v>
      </c>
      <c r="BJ349" s="18" t="s">
        <v>89</v>
      </c>
      <c r="BK349" s="199">
        <f>ROUND(I349*H349,2)</f>
        <v>0</v>
      </c>
      <c r="BL349" s="18" t="s">
        <v>153</v>
      </c>
      <c r="BM349" s="198" t="s">
        <v>394</v>
      </c>
    </row>
    <row r="350" spans="1:65" s="2" customFormat="1" ht="21.75" customHeight="1">
      <c r="A350" s="35"/>
      <c r="B350" s="36"/>
      <c r="C350" s="187" t="s">
        <v>395</v>
      </c>
      <c r="D350" s="187" t="s">
        <v>138</v>
      </c>
      <c r="E350" s="188" t="s">
        <v>396</v>
      </c>
      <c r="F350" s="189" t="s">
        <v>397</v>
      </c>
      <c r="G350" s="190" t="s">
        <v>141</v>
      </c>
      <c r="H350" s="191">
        <v>216.3</v>
      </c>
      <c r="I350" s="192"/>
      <c r="J350" s="193">
        <f>ROUND(I350*H350,2)</f>
        <v>0</v>
      </c>
      <c r="K350" s="189" t="s">
        <v>142</v>
      </c>
      <c r="L350" s="40"/>
      <c r="M350" s="194" t="s">
        <v>1</v>
      </c>
      <c r="N350" s="195" t="s">
        <v>46</v>
      </c>
      <c r="O350" s="72"/>
      <c r="P350" s="196">
        <f>O350*H350</f>
        <v>0</v>
      </c>
      <c r="Q350" s="196">
        <v>0</v>
      </c>
      <c r="R350" s="196">
        <f>Q350*H350</f>
        <v>0</v>
      </c>
      <c r="S350" s="196">
        <v>0</v>
      </c>
      <c r="T350" s="197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98" t="s">
        <v>153</v>
      </c>
      <c r="AT350" s="198" t="s">
        <v>138</v>
      </c>
      <c r="AU350" s="198" t="s">
        <v>91</v>
      </c>
      <c r="AY350" s="18" t="s">
        <v>136</v>
      </c>
      <c r="BE350" s="199">
        <f>IF(N350="základní",J350,0)</f>
        <v>0</v>
      </c>
      <c r="BF350" s="199">
        <f>IF(N350="snížená",J350,0)</f>
        <v>0</v>
      </c>
      <c r="BG350" s="199">
        <f>IF(N350="zákl. přenesená",J350,0)</f>
        <v>0</v>
      </c>
      <c r="BH350" s="199">
        <f>IF(N350="sníž. přenesená",J350,0)</f>
        <v>0</v>
      </c>
      <c r="BI350" s="199">
        <f>IF(N350="nulová",J350,0)</f>
        <v>0</v>
      </c>
      <c r="BJ350" s="18" t="s">
        <v>89</v>
      </c>
      <c r="BK350" s="199">
        <f>ROUND(I350*H350,2)</f>
        <v>0</v>
      </c>
      <c r="BL350" s="18" t="s">
        <v>153</v>
      </c>
      <c r="BM350" s="198" t="s">
        <v>398</v>
      </c>
    </row>
    <row r="351" spans="1:65" s="2" customFormat="1" ht="11.25">
      <c r="A351" s="35"/>
      <c r="B351" s="36"/>
      <c r="C351" s="37"/>
      <c r="D351" s="200" t="s">
        <v>145</v>
      </c>
      <c r="E351" s="37"/>
      <c r="F351" s="201" t="s">
        <v>399</v>
      </c>
      <c r="G351" s="37"/>
      <c r="H351" s="37"/>
      <c r="I351" s="202"/>
      <c r="J351" s="37"/>
      <c r="K351" s="37"/>
      <c r="L351" s="40"/>
      <c r="M351" s="203"/>
      <c r="N351" s="204"/>
      <c r="O351" s="72"/>
      <c r="P351" s="72"/>
      <c r="Q351" s="72"/>
      <c r="R351" s="72"/>
      <c r="S351" s="72"/>
      <c r="T351" s="73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145</v>
      </c>
      <c r="AU351" s="18" t="s">
        <v>91</v>
      </c>
    </row>
    <row r="352" spans="1:65" s="2" customFormat="1" ht="37.9" customHeight="1">
      <c r="A352" s="35"/>
      <c r="B352" s="36"/>
      <c r="C352" s="187" t="s">
        <v>400</v>
      </c>
      <c r="D352" s="187" t="s">
        <v>138</v>
      </c>
      <c r="E352" s="188" t="s">
        <v>401</v>
      </c>
      <c r="F352" s="189" t="s">
        <v>402</v>
      </c>
      <c r="G352" s="190" t="s">
        <v>141</v>
      </c>
      <c r="H352" s="191">
        <v>49.149000000000001</v>
      </c>
      <c r="I352" s="192"/>
      <c r="J352" s="193">
        <f>ROUND(I352*H352,2)</f>
        <v>0</v>
      </c>
      <c r="K352" s="189" t="s">
        <v>142</v>
      </c>
      <c r="L352" s="40"/>
      <c r="M352" s="194" t="s">
        <v>1</v>
      </c>
      <c r="N352" s="195" t="s">
        <v>46</v>
      </c>
      <c r="O352" s="72"/>
      <c r="P352" s="196">
        <f>O352*H352</f>
        <v>0</v>
      </c>
      <c r="Q352" s="196">
        <v>2.1000000000000001E-4</v>
      </c>
      <c r="R352" s="196">
        <f>Q352*H352</f>
        <v>1.032129E-2</v>
      </c>
      <c r="S352" s="196">
        <v>0</v>
      </c>
      <c r="T352" s="197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198" t="s">
        <v>153</v>
      </c>
      <c r="AT352" s="198" t="s">
        <v>138</v>
      </c>
      <c r="AU352" s="198" t="s">
        <v>91</v>
      </c>
      <c r="AY352" s="18" t="s">
        <v>136</v>
      </c>
      <c r="BE352" s="199">
        <f>IF(N352="základní",J352,0)</f>
        <v>0</v>
      </c>
      <c r="BF352" s="199">
        <f>IF(N352="snížená",J352,0)</f>
        <v>0</v>
      </c>
      <c r="BG352" s="199">
        <f>IF(N352="zákl. přenesená",J352,0)</f>
        <v>0</v>
      </c>
      <c r="BH352" s="199">
        <f>IF(N352="sníž. přenesená",J352,0)</f>
        <v>0</v>
      </c>
      <c r="BI352" s="199">
        <f>IF(N352="nulová",J352,0)</f>
        <v>0</v>
      </c>
      <c r="BJ352" s="18" t="s">
        <v>89</v>
      </c>
      <c r="BK352" s="199">
        <f>ROUND(I352*H352,2)</f>
        <v>0</v>
      </c>
      <c r="BL352" s="18" t="s">
        <v>153</v>
      </c>
      <c r="BM352" s="198" t="s">
        <v>403</v>
      </c>
    </row>
    <row r="353" spans="1:65" s="2" customFormat="1" ht="11.25">
      <c r="A353" s="35"/>
      <c r="B353" s="36"/>
      <c r="C353" s="37"/>
      <c r="D353" s="200" t="s">
        <v>145</v>
      </c>
      <c r="E353" s="37"/>
      <c r="F353" s="201" t="s">
        <v>404</v>
      </c>
      <c r="G353" s="37"/>
      <c r="H353" s="37"/>
      <c r="I353" s="202"/>
      <c r="J353" s="37"/>
      <c r="K353" s="37"/>
      <c r="L353" s="40"/>
      <c r="M353" s="203"/>
      <c r="N353" s="204"/>
      <c r="O353" s="72"/>
      <c r="P353" s="72"/>
      <c r="Q353" s="72"/>
      <c r="R353" s="72"/>
      <c r="S353" s="72"/>
      <c r="T353" s="73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8" t="s">
        <v>145</v>
      </c>
      <c r="AU353" s="18" t="s">
        <v>91</v>
      </c>
    </row>
    <row r="354" spans="1:65" s="2" customFormat="1" ht="58.5">
      <c r="A354" s="35"/>
      <c r="B354" s="36"/>
      <c r="C354" s="37"/>
      <c r="D354" s="205" t="s">
        <v>147</v>
      </c>
      <c r="E354" s="37"/>
      <c r="F354" s="206" t="s">
        <v>405</v>
      </c>
      <c r="G354" s="37"/>
      <c r="H354" s="37"/>
      <c r="I354" s="202"/>
      <c r="J354" s="37"/>
      <c r="K354" s="37"/>
      <c r="L354" s="40"/>
      <c r="M354" s="203"/>
      <c r="N354" s="204"/>
      <c r="O354" s="72"/>
      <c r="P354" s="72"/>
      <c r="Q354" s="72"/>
      <c r="R354" s="72"/>
      <c r="S354" s="72"/>
      <c r="T354" s="73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8" t="s">
        <v>147</v>
      </c>
      <c r="AU354" s="18" t="s">
        <v>91</v>
      </c>
    </row>
    <row r="355" spans="1:65" s="13" customFormat="1" ht="11.25">
      <c r="B355" s="207"/>
      <c r="C355" s="208"/>
      <c r="D355" s="205" t="s">
        <v>149</v>
      </c>
      <c r="E355" s="209" t="s">
        <v>1</v>
      </c>
      <c r="F355" s="210" t="s">
        <v>185</v>
      </c>
      <c r="G355" s="208"/>
      <c r="H355" s="209" t="s">
        <v>1</v>
      </c>
      <c r="I355" s="211"/>
      <c r="J355" s="208"/>
      <c r="K355" s="208"/>
      <c r="L355" s="212"/>
      <c r="M355" s="213"/>
      <c r="N355" s="214"/>
      <c r="O355" s="214"/>
      <c r="P355" s="214"/>
      <c r="Q355" s="214"/>
      <c r="R355" s="214"/>
      <c r="S355" s="214"/>
      <c r="T355" s="215"/>
      <c r="AT355" s="216" t="s">
        <v>149</v>
      </c>
      <c r="AU355" s="216" t="s">
        <v>91</v>
      </c>
      <c r="AV355" s="13" t="s">
        <v>89</v>
      </c>
      <c r="AW355" s="13" t="s">
        <v>35</v>
      </c>
      <c r="AX355" s="13" t="s">
        <v>81</v>
      </c>
      <c r="AY355" s="216" t="s">
        <v>136</v>
      </c>
    </row>
    <row r="356" spans="1:65" s="14" customFormat="1" ht="11.25">
      <c r="B356" s="217"/>
      <c r="C356" s="218"/>
      <c r="D356" s="205" t="s">
        <v>149</v>
      </c>
      <c r="E356" s="219" t="s">
        <v>1</v>
      </c>
      <c r="F356" s="220" t="s">
        <v>334</v>
      </c>
      <c r="G356" s="218"/>
      <c r="H356" s="221">
        <v>47.185000000000002</v>
      </c>
      <c r="I356" s="222"/>
      <c r="J356" s="218"/>
      <c r="K356" s="218"/>
      <c r="L356" s="223"/>
      <c r="M356" s="224"/>
      <c r="N356" s="225"/>
      <c r="O356" s="225"/>
      <c r="P356" s="225"/>
      <c r="Q356" s="225"/>
      <c r="R356" s="225"/>
      <c r="S356" s="225"/>
      <c r="T356" s="226"/>
      <c r="AT356" s="227" t="s">
        <v>149</v>
      </c>
      <c r="AU356" s="227" t="s">
        <v>91</v>
      </c>
      <c r="AV356" s="14" t="s">
        <v>91</v>
      </c>
      <c r="AW356" s="14" t="s">
        <v>35</v>
      </c>
      <c r="AX356" s="14" t="s">
        <v>81</v>
      </c>
      <c r="AY356" s="227" t="s">
        <v>136</v>
      </c>
    </row>
    <row r="357" spans="1:65" s="14" customFormat="1" ht="11.25">
      <c r="B357" s="217"/>
      <c r="C357" s="218"/>
      <c r="D357" s="205" t="s">
        <v>149</v>
      </c>
      <c r="E357" s="219" t="s">
        <v>1</v>
      </c>
      <c r="F357" s="220" t="s">
        <v>335</v>
      </c>
      <c r="G357" s="218"/>
      <c r="H357" s="221">
        <v>1.964</v>
      </c>
      <c r="I357" s="222"/>
      <c r="J357" s="218"/>
      <c r="K357" s="218"/>
      <c r="L357" s="223"/>
      <c r="M357" s="224"/>
      <c r="N357" s="225"/>
      <c r="O357" s="225"/>
      <c r="P357" s="225"/>
      <c r="Q357" s="225"/>
      <c r="R357" s="225"/>
      <c r="S357" s="225"/>
      <c r="T357" s="226"/>
      <c r="AT357" s="227" t="s">
        <v>149</v>
      </c>
      <c r="AU357" s="227" t="s">
        <v>91</v>
      </c>
      <c r="AV357" s="14" t="s">
        <v>91</v>
      </c>
      <c r="AW357" s="14" t="s">
        <v>35</v>
      </c>
      <c r="AX357" s="14" t="s">
        <v>81</v>
      </c>
      <c r="AY357" s="227" t="s">
        <v>136</v>
      </c>
    </row>
    <row r="358" spans="1:65" s="15" customFormat="1" ht="11.25">
      <c r="B358" s="228"/>
      <c r="C358" s="229"/>
      <c r="D358" s="205" t="s">
        <v>149</v>
      </c>
      <c r="E358" s="230" t="s">
        <v>1</v>
      </c>
      <c r="F358" s="231" t="s">
        <v>152</v>
      </c>
      <c r="G358" s="229"/>
      <c r="H358" s="232">
        <v>49.149000000000001</v>
      </c>
      <c r="I358" s="233"/>
      <c r="J358" s="229"/>
      <c r="K358" s="229"/>
      <c r="L358" s="234"/>
      <c r="M358" s="235"/>
      <c r="N358" s="236"/>
      <c r="O358" s="236"/>
      <c r="P358" s="236"/>
      <c r="Q358" s="236"/>
      <c r="R358" s="236"/>
      <c r="S358" s="236"/>
      <c r="T358" s="237"/>
      <c r="AT358" s="238" t="s">
        <v>149</v>
      </c>
      <c r="AU358" s="238" t="s">
        <v>91</v>
      </c>
      <c r="AV358" s="15" t="s">
        <v>153</v>
      </c>
      <c r="AW358" s="15" t="s">
        <v>35</v>
      </c>
      <c r="AX358" s="15" t="s">
        <v>89</v>
      </c>
      <c r="AY358" s="238" t="s">
        <v>136</v>
      </c>
    </row>
    <row r="359" spans="1:65" s="2" customFormat="1" ht="24.2" customHeight="1">
      <c r="A359" s="35"/>
      <c r="B359" s="36"/>
      <c r="C359" s="187" t="s">
        <v>406</v>
      </c>
      <c r="D359" s="187" t="s">
        <v>138</v>
      </c>
      <c r="E359" s="188" t="s">
        <v>407</v>
      </c>
      <c r="F359" s="189" t="s">
        <v>408</v>
      </c>
      <c r="G359" s="190" t="s">
        <v>156</v>
      </c>
      <c r="H359" s="191">
        <v>0.26700000000000002</v>
      </c>
      <c r="I359" s="192"/>
      <c r="J359" s="193">
        <f>ROUND(I359*H359,2)</f>
        <v>0</v>
      </c>
      <c r="K359" s="189" t="s">
        <v>142</v>
      </c>
      <c r="L359" s="40"/>
      <c r="M359" s="194" t="s">
        <v>1</v>
      </c>
      <c r="N359" s="195" t="s">
        <v>46</v>
      </c>
      <c r="O359" s="72"/>
      <c r="P359" s="196">
        <f>O359*H359</f>
        <v>0</v>
      </c>
      <c r="Q359" s="196">
        <v>0</v>
      </c>
      <c r="R359" s="196">
        <f>Q359*H359</f>
        <v>0</v>
      </c>
      <c r="S359" s="196">
        <v>2</v>
      </c>
      <c r="T359" s="197">
        <f>S359*H359</f>
        <v>0.53400000000000003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198" t="s">
        <v>153</v>
      </c>
      <c r="AT359" s="198" t="s">
        <v>138</v>
      </c>
      <c r="AU359" s="198" t="s">
        <v>91</v>
      </c>
      <c r="AY359" s="18" t="s">
        <v>136</v>
      </c>
      <c r="BE359" s="199">
        <f>IF(N359="základní",J359,0)</f>
        <v>0</v>
      </c>
      <c r="BF359" s="199">
        <f>IF(N359="snížená",J359,0)</f>
        <v>0</v>
      </c>
      <c r="BG359" s="199">
        <f>IF(N359="zákl. přenesená",J359,0)</f>
        <v>0</v>
      </c>
      <c r="BH359" s="199">
        <f>IF(N359="sníž. přenesená",J359,0)</f>
        <v>0</v>
      </c>
      <c r="BI359" s="199">
        <f>IF(N359="nulová",J359,0)</f>
        <v>0</v>
      </c>
      <c r="BJ359" s="18" t="s">
        <v>89</v>
      </c>
      <c r="BK359" s="199">
        <f>ROUND(I359*H359,2)</f>
        <v>0</v>
      </c>
      <c r="BL359" s="18" t="s">
        <v>153</v>
      </c>
      <c r="BM359" s="198" t="s">
        <v>409</v>
      </c>
    </row>
    <row r="360" spans="1:65" s="2" customFormat="1" ht="11.25">
      <c r="A360" s="35"/>
      <c r="B360" s="36"/>
      <c r="C360" s="37"/>
      <c r="D360" s="200" t="s">
        <v>145</v>
      </c>
      <c r="E360" s="37"/>
      <c r="F360" s="201" t="s">
        <v>410</v>
      </c>
      <c r="G360" s="37"/>
      <c r="H360" s="37"/>
      <c r="I360" s="202"/>
      <c r="J360" s="37"/>
      <c r="K360" s="37"/>
      <c r="L360" s="40"/>
      <c r="M360" s="203"/>
      <c r="N360" s="204"/>
      <c r="O360" s="72"/>
      <c r="P360" s="72"/>
      <c r="Q360" s="72"/>
      <c r="R360" s="72"/>
      <c r="S360" s="72"/>
      <c r="T360" s="73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145</v>
      </c>
      <c r="AU360" s="18" t="s">
        <v>91</v>
      </c>
    </row>
    <row r="361" spans="1:65" s="13" customFormat="1" ht="11.25">
      <c r="B361" s="207"/>
      <c r="C361" s="208"/>
      <c r="D361" s="205" t="s">
        <v>149</v>
      </c>
      <c r="E361" s="209" t="s">
        <v>1</v>
      </c>
      <c r="F361" s="210" t="s">
        <v>411</v>
      </c>
      <c r="G361" s="208"/>
      <c r="H361" s="209" t="s">
        <v>1</v>
      </c>
      <c r="I361" s="211"/>
      <c r="J361" s="208"/>
      <c r="K361" s="208"/>
      <c r="L361" s="212"/>
      <c r="M361" s="213"/>
      <c r="N361" s="214"/>
      <c r="O361" s="214"/>
      <c r="P361" s="214"/>
      <c r="Q361" s="214"/>
      <c r="R361" s="214"/>
      <c r="S361" s="214"/>
      <c r="T361" s="215"/>
      <c r="AT361" s="216" t="s">
        <v>149</v>
      </c>
      <c r="AU361" s="216" t="s">
        <v>91</v>
      </c>
      <c r="AV361" s="13" t="s">
        <v>89</v>
      </c>
      <c r="AW361" s="13" t="s">
        <v>35</v>
      </c>
      <c r="AX361" s="13" t="s">
        <v>81</v>
      </c>
      <c r="AY361" s="216" t="s">
        <v>136</v>
      </c>
    </row>
    <row r="362" spans="1:65" s="14" customFormat="1" ht="11.25">
      <c r="B362" s="217"/>
      <c r="C362" s="218"/>
      <c r="D362" s="205" t="s">
        <v>149</v>
      </c>
      <c r="E362" s="219" t="s">
        <v>1</v>
      </c>
      <c r="F362" s="220" t="s">
        <v>412</v>
      </c>
      <c r="G362" s="218"/>
      <c r="H362" s="221">
        <v>0.26700000000000002</v>
      </c>
      <c r="I362" s="222"/>
      <c r="J362" s="218"/>
      <c r="K362" s="218"/>
      <c r="L362" s="223"/>
      <c r="M362" s="224"/>
      <c r="N362" s="225"/>
      <c r="O362" s="225"/>
      <c r="P362" s="225"/>
      <c r="Q362" s="225"/>
      <c r="R362" s="225"/>
      <c r="S362" s="225"/>
      <c r="T362" s="226"/>
      <c r="AT362" s="227" t="s">
        <v>149</v>
      </c>
      <c r="AU362" s="227" t="s">
        <v>91</v>
      </c>
      <c r="AV362" s="14" t="s">
        <v>91</v>
      </c>
      <c r="AW362" s="14" t="s">
        <v>35</v>
      </c>
      <c r="AX362" s="14" t="s">
        <v>81</v>
      </c>
      <c r="AY362" s="227" t="s">
        <v>136</v>
      </c>
    </row>
    <row r="363" spans="1:65" s="15" customFormat="1" ht="11.25">
      <c r="B363" s="228"/>
      <c r="C363" s="229"/>
      <c r="D363" s="205" t="s">
        <v>149</v>
      </c>
      <c r="E363" s="230" t="s">
        <v>1</v>
      </c>
      <c r="F363" s="231" t="s">
        <v>152</v>
      </c>
      <c r="G363" s="229"/>
      <c r="H363" s="232">
        <v>0.26700000000000002</v>
      </c>
      <c r="I363" s="233"/>
      <c r="J363" s="229"/>
      <c r="K363" s="229"/>
      <c r="L363" s="234"/>
      <c r="M363" s="235"/>
      <c r="N363" s="236"/>
      <c r="O363" s="236"/>
      <c r="P363" s="236"/>
      <c r="Q363" s="236"/>
      <c r="R363" s="236"/>
      <c r="S363" s="236"/>
      <c r="T363" s="237"/>
      <c r="AT363" s="238" t="s">
        <v>149</v>
      </c>
      <c r="AU363" s="238" t="s">
        <v>91</v>
      </c>
      <c r="AV363" s="15" t="s">
        <v>153</v>
      </c>
      <c r="AW363" s="15" t="s">
        <v>35</v>
      </c>
      <c r="AX363" s="15" t="s">
        <v>89</v>
      </c>
      <c r="AY363" s="238" t="s">
        <v>136</v>
      </c>
    </row>
    <row r="364" spans="1:65" s="2" customFormat="1" ht="24.2" customHeight="1">
      <c r="A364" s="35"/>
      <c r="B364" s="36"/>
      <c r="C364" s="187" t="s">
        <v>413</v>
      </c>
      <c r="D364" s="187" t="s">
        <v>138</v>
      </c>
      <c r="E364" s="188" t="s">
        <v>414</v>
      </c>
      <c r="F364" s="189" t="s">
        <v>415</v>
      </c>
      <c r="G364" s="190" t="s">
        <v>156</v>
      </c>
      <c r="H364" s="191">
        <v>5.0010000000000003</v>
      </c>
      <c r="I364" s="192"/>
      <c r="J364" s="193">
        <f>ROUND(I364*H364,2)</f>
        <v>0</v>
      </c>
      <c r="K364" s="189" t="s">
        <v>142</v>
      </c>
      <c r="L364" s="40"/>
      <c r="M364" s="194" t="s">
        <v>1</v>
      </c>
      <c r="N364" s="195" t="s">
        <v>46</v>
      </c>
      <c r="O364" s="72"/>
      <c r="P364" s="196">
        <f>O364*H364</f>
        <v>0</v>
      </c>
      <c r="Q364" s="196">
        <v>0</v>
      </c>
      <c r="R364" s="196">
        <f>Q364*H364</f>
        <v>0</v>
      </c>
      <c r="S364" s="196">
        <v>2</v>
      </c>
      <c r="T364" s="197">
        <f>S364*H364</f>
        <v>10.002000000000001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198" t="s">
        <v>153</v>
      </c>
      <c r="AT364" s="198" t="s">
        <v>138</v>
      </c>
      <c r="AU364" s="198" t="s">
        <v>91</v>
      </c>
      <c r="AY364" s="18" t="s">
        <v>136</v>
      </c>
      <c r="BE364" s="199">
        <f>IF(N364="základní",J364,0)</f>
        <v>0</v>
      </c>
      <c r="BF364" s="199">
        <f>IF(N364="snížená",J364,0)</f>
        <v>0</v>
      </c>
      <c r="BG364" s="199">
        <f>IF(N364="zákl. přenesená",J364,0)</f>
        <v>0</v>
      </c>
      <c r="BH364" s="199">
        <f>IF(N364="sníž. přenesená",J364,0)</f>
        <v>0</v>
      </c>
      <c r="BI364" s="199">
        <f>IF(N364="nulová",J364,0)</f>
        <v>0</v>
      </c>
      <c r="BJ364" s="18" t="s">
        <v>89</v>
      </c>
      <c r="BK364" s="199">
        <f>ROUND(I364*H364,2)</f>
        <v>0</v>
      </c>
      <c r="BL364" s="18" t="s">
        <v>153</v>
      </c>
      <c r="BM364" s="198" t="s">
        <v>416</v>
      </c>
    </row>
    <row r="365" spans="1:65" s="2" customFormat="1" ht="11.25">
      <c r="A365" s="35"/>
      <c r="B365" s="36"/>
      <c r="C365" s="37"/>
      <c r="D365" s="200" t="s">
        <v>145</v>
      </c>
      <c r="E365" s="37"/>
      <c r="F365" s="201" t="s">
        <v>417</v>
      </c>
      <c r="G365" s="37"/>
      <c r="H365" s="37"/>
      <c r="I365" s="202"/>
      <c r="J365" s="37"/>
      <c r="K365" s="37"/>
      <c r="L365" s="40"/>
      <c r="M365" s="203"/>
      <c r="N365" s="204"/>
      <c r="O365" s="72"/>
      <c r="P365" s="72"/>
      <c r="Q365" s="72"/>
      <c r="R365" s="72"/>
      <c r="S365" s="72"/>
      <c r="T365" s="73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8" t="s">
        <v>145</v>
      </c>
      <c r="AU365" s="18" t="s">
        <v>91</v>
      </c>
    </row>
    <row r="366" spans="1:65" s="13" customFormat="1" ht="11.25">
      <c r="B366" s="207"/>
      <c r="C366" s="208"/>
      <c r="D366" s="205" t="s">
        <v>149</v>
      </c>
      <c r="E366" s="209" t="s">
        <v>1</v>
      </c>
      <c r="F366" s="210" t="s">
        <v>418</v>
      </c>
      <c r="G366" s="208"/>
      <c r="H366" s="209" t="s">
        <v>1</v>
      </c>
      <c r="I366" s="211"/>
      <c r="J366" s="208"/>
      <c r="K366" s="208"/>
      <c r="L366" s="212"/>
      <c r="M366" s="213"/>
      <c r="N366" s="214"/>
      <c r="O366" s="214"/>
      <c r="P366" s="214"/>
      <c r="Q366" s="214"/>
      <c r="R366" s="214"/>
      <c r="S366" s="214"/>
      <c r="T366" s="215"/>
      <c r="AT366" s="216" t="s">
        <v>149</v>
      </c>
      <c r="AU366" s="216" t="s">
        <v>91</v>
      </c>
      <c r="AV366" s="13" t="s">
        <v>89</v>
      </c>
      <c r="AW366" s="13" t="s">
        <v>35</v>
      </c>
      <c r="AX366" s="13" t="s">
        <v>81</v>
      </c>
      <c r="AY366" s="216" t="s">
        <v>136</v>
      </c>
    </row>
    <row r="367" spans="1:65" s="14" customFormat="1" ht="22.5">
      <c r="B367" s="217"/>
      <c r="C367" s="218"/>
      <c r="D367" s="205" t="s">
        <v>149</v>
      </c>
      <c r="E367" s="219" t="s">
        <v>1</v>
      </c>
      <c r="F367" s="220" t="s">
        <v>419</v>
      </c>
      <c r="G367" s="218"/>
      <c r="H367" s="221">
        <v>5.0010000000000003</v>
      </c>
      <c r="I367" s="222"/>
      <c r="J367" s="218"/>
      <c r="K367" s="218"/>
      <c r="L367" s="223"/>
      <c r="M367" s="224"/>
      <c r="N367" s="225"/>
      <c r="O367" s="225"/>
      <c r="P367" s="225"/>
      <c r="Q367" s="225"/>
      <c r="R367" s="225"/>
      <c r="S367" s="225"/>
      <c r="T367" s="226"/>
      <c r="AT367" s="227" t="s">
        <v>149</v>
      </c>
      <c r="AU367" s="227" t="s">
        <v>91</v>
      </c>
      <c r="AV367" s="14" t="s">
        <v>91</v>
      </c>
      <c r="AW367" s="14" t="s">
        <v>35</v>
      </c>
      <c r="AX367" s="14" t="s">
        <v>81</v>
      </c>
      <c r="AY367" s="227" t="s">
        <v>136</v>
      </c>
    </row>
    <row r="368" spans="1:65" s="15" customFormat="1" ht="11.25">
      <c r="B368" s="228"/>
      <c r="C368" s="229"/>
      <c r="D368" s="205" t="s">
        <v>149</v>
      </c>
      <c r="E368" s="230" t="s">
        <v>1</v>
      </c>
      <c r="F368" s="231" t="s">
        <v>152</v>
      </c>
      <c r="G368" s="229"/>
      <c r="H368" s="232">
        <v>5.0010000000000003</v>
      </c>
      <c r="I368" s="233"/>
      <c r="J368" s="229"/>
      <c r="K368" s="229"/>
      <c r="L368" s="234"/>
      <c r="M368" s="235"/>
      <c r="N368" s="236"/>
      <c r="O368" s="236"/>
      <c r="P368" s="236"/>
      <c r="Q368" s="236"/>
      <c r="R368" s="236"/>
      <c r="S368" s="236"/>
      <c r="T368" s="237"/>
      <c r="AT368" s="238" t="s">
        <v>149</v>
      </c>
      <c r="AU368" s="238" t="s">
        <v>91</v>
      </c>
      <c r="AV368" s="15" t="s">
        <v>153</v>
      </c>
      <c r="AW368" s="15" t="s">
        <v>35</v>
      </c>
      <c r="AX368" s="15" t="s">
        <v>89</v>
      </c>
      <c r="AY368" s="238" t="s">
        <v>136</v>
      </c>
    </row>
    <row r="369" spans="1:65" s="2" customFormat="1" ht="24.2" customHeight="1">
      <c r="A369" s="35"/>
      <c r="B369" s="36"/>
      <c r="C369" s="187" t="s">
        <v>420</v>
      </c>
      <c r="D369" s="187" t="s">
        <v>138</v>
      </c>
      <c r="E369" s="188" t="s">
        <v>421</v>
      </c>
      <c r="F369" s="189" t="s">
        <v>422</v>
      </c>
      <c r="G369" s="190" t="s">
        <v>141</v>
      </c>
      <c r="H369" s="191">
        <v>198.33799999999999</v>
      </c>
      <c r="I369" s="192"/>
      <c r="J369" s="193">
        <f>ROUND(I369*H369,2)</f>
        <v>0</v>
      </c>
      <c r="K369" s="189" t="s">
        <v>142</v>
      </c>
      <c r="L369" s="40"/>
      <c r="M369" s="194" t="s">
        <v>1</v>
      </c>
      <c r="N369" s="195" t="s">
        <v>46</v>
      </c>
      <c r="O369" s="72"/>
      <c r="P369" s="196">
        <f>O369*H369</f>
        <v>0</v>
      </c>
      <c r="Q369" s="196">
        <v>0</v>
      </c>
      <c r="R369" s="196">
        <f>Q369*H369</f>
        <v>0</v>
      </c>
      <c r="S369" s="196">
        <v>0</v>
      </c>
      <c r="T369" s="197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198" t="s">
        <v>153</v>
      </c>
      <c r="AT369" s="198" t="s">
        <v>138</v>
      </c>
      <c r="AU369" s="198" t="s">
        <v>91</v>
      </c>
      <c r="AY369" s="18" t="s">
        <v>136</v>
      </c>
      <c r="BE369" s="199">
        <f>IF(N369="základní",J369,0)</f>
        <v>0</v>
      </c>
      <c r="BF369" s="199">
        <f>IF(N369="snížená",J369,0)</f>
        <v>0</v>
      </c>
      <c r="BG369" s="199">
        <f>IF(N369="zákl. přenesená",J369,0)</f>
        <v>0</v>
      </c>
      <c r="BH369" s="199">
        <f>IF(N369="sníž. přenesená",J369,0)</f>
        <v>0</v>
      </c>
      <c r="BI369" s="199">
        <f>IF(N369="nulová",J369,0)</f>
        <v>0</v>
      </c>
      <c r="BJ369" s="18" t="s">
        <v>89</v>
      </c>
      <c r="BK369" s="199">
        <f>ROUND(I369*H369,2)</f>
        <v>0</v>
      </c>
      <c r="BL369" s="18" t="s">
        <v>153</v>
      </c>
      <c r="BM369" s="198" t="s">
        <v>423</v>
      </c>
    </row>
    <row r="370" spans="1:65" s="2" customFormat="1" ht="11.25">
      <c r="A370" s="35"/>
      <c r="B370" s="36"/>
      <c r="C370" s="37"/>
      <c r="D370" s="200" t="s">
        <v>145</v>
      </c>
      <c r="E370" s="37"/>
      <c r="F370" s="201" t="s">
        <v>424</v>
      </c>
      <c r="G370" s="37"/>
      <c r="H370" s="37"/>
      <c r="I370" s="202"/>
      <c r="J370" s="37"/>
      <c r="K370" s="37"/>
      <c r="L370" s="40"/>
      <c r="M370" s="203"/>
      <c r="N370" s="204"/>
      <c r="O370" s="72"/>
      <c r="P370" s="72"/>
      <c r="Q370" s="72"/>
      <c r="R370" s="72"/>
      <c r="S370" s="72"/>
      <c r="T370" s="73"/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T370" s="18" t="s">
        <v>145</v>
      </c>
      <c r="AU370" s="18" t="s">
        <v>91</v>
      </c>
    </row>
    <row r="371" spans="1:65" s="2" customFormat="1" ht="19.5">
      <c r="A371" s="35"/>
      <c r="B371" s="36"/>
      <c r="C371" s="37"/>
      <c r="D371" s="205" t="s">
        <v>160</v>
      </c>
      <c r="E371" s="37"/>
      <c r="F371" s="206" t="s">
        <v>425</v>
      </c>
      <c r="G371" s="37"/>
      <c r="H371" s="37"/>
      <c r="I371" s="202"/>
      <c r="J371" s="37"/>
      <c r="K371" s="37"/>
      <c r="L371" s="40"/>
      <c r="M371" s="203"/>
      <c r="N371" s="204"/>
      <c r="O371" s="72"/>
      <c r="P371" s="72"/>
      <c r="Q371" s="72"/>
      <c r="R371" s="72"/>
      <c r="S371" s="72"/>
      <c r="T371" s="73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160</v>
      </c>
      <c r="AU371" s="18" t="s">
        <v>91</v>
      </c>
    </row>
    <row r="372" spans="1:65" s="13" customFormat="1" ht="11.25">
      <c r="B372" s="207"/>
      <c r="C372" s="208"/>
      <c r="D372" s="205" t="s">
        <v>149</v>
      </c>
      <c r="E372" s="209" t="s">
        <v>1</v>
      </c>
      <c r="F372" s="210" t="s">
        <v>426</v>
      </c>
      <c r="G372" s="208"/>
      <c r="H372" s="209" t="s">
        <v>1</v>
      </c>
      <c r="I372" s="211"/>
      <c r="J372" s="208"/>
      <c r="K372" s="208"/>
      <c r="L372" s="212"/>
      <c r="M372" s="213"/>
      <c r="N372" s="214"/>
      <c r="O372" s="214"/>
      <c r="P372" s="214"/>
      <c r="Q372" s="214"/>
      <c r="R372" s="214"/>
      <c r="S372" s="214"/>
      <c r="T372" s="215"/>
      <c r="AT372" s="216" t="s">
        <v>149</v>
      </c>
      <c r="AU372" s="216" t="s">
        <v>91</v>
      </c>
      <c r="AV372" s="13" t="s">
        <v>89</v>
      </c>
      <c r="AW372" s="13" t="s">
        <v>35</v>
      </c>
      <c r="AX372" s="13" t="s">
        <v>81</v>
      </c>
      <c r="AY372" s="216" t="s">
        <v>136</v>
      </c>
    </row>
    <row r="373" spans="1:65" s="14" customFormat="1" ht="11.25">
      <c r="B373" s="217"/>
      <c r="C373" s="218"/>
      <c r="D373" s="205" t="s">
        <v>149</v>
      </c>
      <c r="E373" s="219" t="s">
        <v>1</v>
      </c>
      <c r="F373" s="220" t="s">
        <v>427</v>
      </c>
      <c r="G373" s="218"/>
      <c r="H373" s="221">
        <v>92.3</v>
      </c>
      <c r="I373" s="222"/>
      <c r="J373" s="218"/>
      <c r="K373" s="218"/>
      <c r="L373" s="223"/>
      <c r="M373" s="224"/>
      <c r="N373" s="225"/>
      <c r="O373" s="225"/>
      <c r="P373" s="225"/>
      <c r="Q373" s="225"/>
      <c r="R373" s="225"/>
      <c r="S373" s="225"/>
      <c r="T373" s="226"/>
      <c r="AT373" s="227" t="s">
        <v>149</v>
      </c>
      <c r="AU373" s="227" t="s">
        <v>91</v>
      </c>
      <c r="AV373" s="14" t="s">
        <v>91</v>
      </c>
      <c r="AW373" s="14" t="s">
        <v>35</v>
      </c>
      <c r="AX373" s="14" t="s">
        <v>81</v>
      </c>
      <c r="AY373" s="227" t="s">
        <v>136</v>
      </c>
    </row>
    <row r="374" spans="1:65" s="14" customFormat="1" ht="11.25">
      <c r="B374" s="217"/>
      <c r="C374" s="218"/>
      <c r="D374" s="205" t="s">
        <v>149</v>
      </c>
      <c r="E374" s="219" t="s">
        <v>1</v>
      </c>
      <c r="F374" s="220" t="s">
        <v>428</v>
      </c>
      <c r="G374" s="218"/>
      <c r="H374" s="221">
        <v>68.265000000000001</v>
      </c>
      <c r="I374" s="222"/>
      <c r="J374" s="218"/>
      <c r="K374" s="218"/>
      <c r="L374" s="223"/>
      <c r="M374" s="224"/>
      <c r="N374" s="225"/>
      <c r="O374" s="225"/>
      <c r="P374" s="225"/>
      <c r="Q374" s="225"/>
      <c r="R374" s="225"/>
      <c r="S374" s="225"/>
      <c r="T374" s="226"/>
      <c r="AT374" s="227" t="s">
        <v>149</v>
      </c>
      <c r="AU374" s="227" t="s">
        <v>91</v>
      </c>
      <c r="AV374" s="14" t="s">
        <v>91</v>
      </c>
      <c r="AW374" s="14" t="s">
        <v>35</v>
      </c>
      <c r="AX374" s="14" t="s">
        <v>81</v>
      </c>
      <c r="AY374" s="227" t="s">
        <v>136</v>
      </c>
    </row>
    <row r="375" spans="1:65" s="14" customFormat="1" ht="11.25">
      <c r="B375" s="217"/>
      <c r="C375" s="218"/>
      <c r="D375" s="205" t="s">
        <v>149</v>
      </c>
      <c r="E375" s="219" t="s">
        <v>1</v>
      </c>
      <c r="F375" s="220" t="s">
        <v>429</v>
      </c>
      <c r="G375" s="218"/>
      <c r="H375" s="221">
        <v>20.149999999999999</v>
      </c>
      <c r="I375" s="222"/>
      <c r="J375" s="218"/>
      <c r="K375" s="218"/>
      <c r="L375" s="223"/>
      <c r="M375" s="224"/>
      <c r="N375" s="225"/>
      <c r="O375" s="225"/>
      <c r="P375" s="225"/>
      <c r="Q375" s="225"/>
      <c r="R375" s="225"/>
      <c r="S375" s="225"/>
      <c r="T375" s="226"/>
      <c r="AT375" s="227" t="s">
        <v>149</v>
      </c>
      <c r="AU375" s="227" t="s">
        <v>91</v>
      </c>
      <c r="AV375" s="14" t="s">
        <v>91</v>
      </c>
      <c r="AW375" s="14" t="s">
        <v>35</v>
      </c>
      <c r="AX375" s="14" t="s">
        <v>81</v>
      </c>
      <c r="AY375" s="227" t="s">
        <v>136</v>
      </c>
    </row>
    <row r="376" spans="1:65" s="14" customFormat="1" ht="11.25">
      <c r="B376" s="217"/>
      <c r="C376" s="218"/>
      <c r="D376" s="205" t="s">
        <v>149</v>
      </c>
      <c r="E376" s="219" t="s">
        <v>1</v>
      </c>
      <c r="F376" s="220" t="s">
        <v>430</v>
      </c>
      <c r="G376" s="218"/>
      <c r="H376" s="221">
        <v>2.5299999999999998</v>
      </c>
      <c r="I376" s="222"/>
      <c r="J376" s="218"/>
      <c r="K376" s="218"/>
      <c r="L376" s="223"/>
      <c r="M376" s="224"/>
      <c r="N376" s="225"/>
      <c r="O376" s="225"/>
      <c r="P376" s="225"/>
      <c r="Q376" s="225"/>
      <c r="R376" s="225"/>
      <c r="S376" s="225"/>
      <c r="T376" s="226"/>
      <c r="AT376" s="227" t="s">
        <v>149</v>
      </c>
      <c r="AU376" s="227" t="s">
        <v>91</v>
      </c>
      <c r="AV376" s="14" t="s">
        <v>91</v>
      </c>
      <c r="AW376" s="14" t="s">
        <v>35</v>
      </c>
      <c r="AX376" s="14" t="s">
        <v>81</v>
      </c>
      <c r="AY376" s="227" t="s">
        <v>136</v>
      </c>
    </row>
    <row r="377" spans="1:65" s="14" customFormat="1" ht="11.25">
      <c r="B377" s="217"/>
      <c r="C377" s="218"/>
      <c r="D377" s="205" t="s">
        <v>149</v>
      </c>
      <c r="E377" s="219" t="s">
        <v>1</v>
      </c>
      <c r="F377" s="220" t="s">
        <v>431</v>
      </c>
      <c r="G377" s="218"/>
      <c r="H377" s="221">
        <v>15.093</v>
      </c>
      <c r="I377" s="222"/>
      <c r="J377" s="218"/>
      <c r="K377" s="218"/>
      <c r="L377" s="223"/>
      <c r="M377" s="224"/>
      <c r="N377" s="225"/>
      <c r="O377" s="225"/>
      <c r="P377" s="225"/>
      <c r="Q377" s="225"/>
      <c r="R377" s="225"/>
      <c r="S377" s="225"/>
      <c r="T377" s="226"/>
      <c r="AT377" s="227" t="s">
        <v>149</v>
      </c>
      <c r="AU377" s="227" t="s">
        <v>91</v>
      </c>
      <c r="AV377" s="14" t="s">
        <v>91</v>
      </c>
      <c r="AW377" s="14" t="s">
        <v>35</v>
      </c>
      <c r="AX377" s="14" t="s">
        <v>81</v>
      </c>
      <c r="AY377" s="227" t="s">
        <v>136</v>
      </c>
    </row>
    <row r="378" spans="1:65" s="15" customFormat="1" ht="11.25">
      <c r="B378" s="228"/>
      <c r="C378" s="229"/>
      <c r="D378" s="205" t="s">
        <v>149</v>
      </c>
      <c r="E378" s="230" t="s">
        <v>1</v>
      </c>
      <c r="F378" s="231" t="s">
        <v>152</v>
      </c>
      <c r="G378" s="229"/>
      <c r="H378" s="232">
        <v>198.33799999999999</v>
      </c>
      <c r="I378" s="233"/>
      <c r="J378" s="229"/>
      <c r="K378" s="229"/>
      <c r="L378" s="234"/>
      <c r="M378" s="235"/>
      <c r="N378" s="236"/>
      <c r="O378" s="236"/>
      <c r="P378" s="236"/>
      <c r="Q378" s="236"/>
      <c r="R378" s="236"/>
      <c r="S378" s="236"/>
      <c r="T378" s="237"/>
      <c r="AT378" s="238" t="s">
        <v>149</v>
      </c>
      <c r="AU378" s="238" t="s">
        <v>91</v>
      </c>
      <c r="AV378" s="15" t="s">
        <v>153</v>
      </c>
      <c r="AW378" s="15" t="s">
        <v>35</v>
      </c>
      <c r="AX378" s="15" t="s">
        <v>89</v>
      </c>
      <c r="AY378" s="238" t="s">
        <v>136</v>
      </c>
    </row>
    <row r="379" spans="1:65" s="2" customFormat="1" ht="24.2" customHeight="1">
      <c r="A379" s="35"/>
      <c r="B379" s="36"/>
      <c r="C379" s="187" t="s">
        <v>432</v>
      </c>
      <c r="D379" s="187" t="s">
        <v>138</v>
      </c>
      <c r="E379" s="188" t="s">
        <v>433</v>
      </c>
      <c r="F379" s="189" t="s">
        <v>434</v>
      </c>
      <c r="G379" s="190" t="s">
        <v>141</v>
      </c>
      <c r="H379" s="191">
        <v>340.66699999999997</v>
      </c>
      <c r="I379" s="192"/>
      <c r="J379" s="193">
        <f>ROUND(I379*H379,2)</f>
        <v>0</v>
      </c>
      <c r="K379" s="189" t="s">
        <v>142</v>
      </c>
      <c r="L379" s="40"/>
      <c r="M379" s="194" t="s">
        <v>1</v>
      </c>
      <c r="N379" s="195" t="s">
        <v>46</v>
      </c>
      <c r="O379" s="72"/>
      <c r="P379" s="196">
        <f>O379*H379</f>
        <v>0</v>
      </c>
      <c r="Q379" s="196">
        <v>0</v>
      </c>
      <c r="R379" s="196">
        <f>Q379*H379</f>
        <v>0</v>
      </c>
      <c r="S379" s="196">
        <v>0</v>
      </c>
      <c r="T379" s="197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198" t="s">
        <v>153</v>
      </c>
      <c r="AT379" s="198" t="s">
        <v>138</v>
      </c>
      <c r="AU379" s="198" t="s">
        <v>91</v>
      </c>
      <c r="AY379" s="18" t="s">
        <v>136</v>
      </c>
      <c r="BE379" s="199">
        <f>IF(N379="základní",J379,0)</f>
        <v>0</v>
      </c>
      <c r="BF379" s="199">
        <f>IF(N379="snížená",J379,0)</f>
        <v>0</v>
      </c>
      <c r="BG379" s="199">
        <f>IF(N379="zákl. přenesená",J379,0)</f>
        <v>0</v>
      </c>
      <c r="BH379" s="199">
        <f>IF(N379="sníž. přenesená",J379,0)</f>
        <v>0</v>
      </c>
      <c r="BI379" s="199">
        <f>IF(N379="nulová",J379,0)</f>
        <v>0</v>
      </c>
      <c r="BJ379" s="18" t="s">
        <v>89</v>
      </c>
      <c r="BK379" s="199">
        <f>ROUND(I379*H379,2)</f>
        <v>0</v>
      </c>
      <c r="BL379" s="18" t="s">
        <v>153</v>
      </c>
      <c r="BM379" s="198" t="s">
        <v>435</v>
      </c>
    </row>
    <row r="380" spans="1:65" s="2" customFormat="1" ht="11.25">
      <c r="A380" s="35"/>
      <c r="B380" s="36"/>
      <c r="C380" s="37"/>
      <c r="D380" s="200" t="s">
        <v>145</v>
      </c>
      <c r="E380" s="37"/>
      <c r="F380" s="201" t="s">
        <v>436</v>
      </c>
      <c r="G380" s="37"/>
      <c r="H380" s="37"/>
      <c r="I380" s="202"/>
      <c r="J380" s="37"/>
      <c r="K380" s="37"/>
      <c r="L380" s="40"/>
      <c r="M380" s="203"/>
      <c r="N380" s="204"/>
      <c r="O380" s="72"/>
      <c r="P380" s="72"/>
      <c r="Q380" s="72"/>
      <c r="R380" s="72"/>
      <c r="S380" s="72"/>
      <c r="T380" s="73"/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T380" s="18" t="s">
        <v>145</v>
      </c>
      <c r="AU380" s="18" t="s">
        <v>91</v>
      </c>
    </row>
    <row r="381" spans="1:65" s="13" customFormat="1" ht="11.25">
      <c r="B381" s="207"/>
      <c r="C381" s="208"/>
      <c r="D381" s="205" t="s">
        <v>149</v>
      </c>
      <c r="E381" s="209" t="s">
        <v>1</v>
      </c>
      <c r="F381" s="210" t="s">
        <v>426</v>
      </c>
      <c r="G381" s="208"/>
      <c r="H381" s="209" t="s">
        <v>1</v>
      </c>
      <c r="I381" s="211"/>
      <c r="J381" s="208"/>
      <c r="K381" s="208"/>
      <c r="L381" s="212"/>
      <c r="M381" s="213"/>
      <c r="N381" s="214"/>
      <c r="O381" s="214"/>
      <c r="P381" s="214"/>
      <c r="Q381" s="214"/>
      <c r="R381" s="214"/>
      <c r="S381" s="214"/>
      <c r="T381" s="215"/>
      <c r="AT381" s="216" t="s">
        <v>149</v>
      </c>
      <c r="AU381" s="216" t="s">
        <v>91</v>
      </c>
      <c r="AV381" s="13" t="s">
        <v>89</v>
      </c>
      <c r="AW381" s="13" t="s">
        <v>35</v>
      </c>
      <c r="AX381" s="13" t="s">
        <v>81</v>
      </c>
      <c r="AY381" s="216" t="s">
        <v>136</v>
      </c>
    </row>
    <row r="382" spans="1:65" s="14" customFormat="1" ht="11.25">
      <c r="B382" s="217"/>
      <c r="C382" s="218"/>
      <c r="D382" s="205" t="s">
        <v>149</v>
      </c>
      <c r="E382" s="219" t="s">
        <v>1</v>
      </c>
      <c r="F382" s="220" t="s">
        <v>427</v>
      </c>
      <c r="G382" s="218"/>
      <c r="H382" s="221">
        <v>92.3</v>
      </c>
      <c r="I382" s="222"/>
      <c r="J382" s="218"/>
      <c r="K382" s="218"/>
      <c r="L382" s="223"/>
      <c r="M382" s="224"/>
      <c r="N382" s="225"/>
      <c r="O382" s="225"/>
      <c r="P382" s="225"/>
      <c r="Q382" s="225"/>
      <c r="R382" s="225"/>
      <c r="S382" s="225"/>
      <c r="T382" s="226"/>
      <c r="AT382" s="227" t="s">
        <v>149</v>
      </c>
      <c r="AU382" s="227" t="s">
        <v>91</v>
      </c>
      <c r="AV382" s="14" t="s">
        <v>91</v>
      </c>
      <c r="AW382" s="14" t="s">
        <v>35</v>
      </c>
      <c r="AX382" s="14" t="s">
        <v>81</v>
      </c>
      <c r="AY382" s="227" t="s">
        <v>136</v>
      </c>
    </row>
    <row r="383" spans="1:65" s="14" customFormat="1" ht="11.25">
      <c r="B383" s="217"/>
      <c r="C383" s="218"/>
      <c r="D383" s="205" t="s">
        <v>149</v>
      </c>
      <c r="E383" s="219" t="s">
        <v>1</v>
      </c>
      <c r="F383" s="220" t="s">
        <v>428</v>
      </c>
      <c r="G383" s="218"/>
      <c r="H383" s="221">
        <v>68.265000000000001</v>
      </c>
      <c r="I383" s="222"/>
      <c r="J383" s="218"/>
      <c r="K383" s="218"/>
      <c r="L383" s="223"/>
      <c r="M383" s="224"/>
      <c r="N383" s="225"/>
      <c r="O383" s="225"/>
      <c r="P383" s="225"/>
      <c r="Q383" s="225"/>
      <c r="R383" s="225"/>
      <c r="S383" s="225"/>
      <c r="T383" s="226"/>
      <c r="AT383" s="227" t="s">
        <v>149</v>
      </c>
      <c r="AU383" s="227" t="s">
        <v>91</v>
      </c>
      <c r="AV383" s="14" t="s">
        <v>91</v>
      </c>
      <c r="AW383" s="14" t="s">
        <v>35</v>
      </c>
      <c r="AX383" s="14" t="s">
        <v>81</v>
      </c>
      <c r="AY383" s="227" t="s">
        <v>136</v>
      </c>
    </row>
    <row r="384" spans="1:65" s="14" customFormat="1" ht="11.25">
      <c r="B384" s="217"/>
      <c r="C384" s="218"/>
      <c r="D384" s="205" t="s">
        <v>149</v>
      </c>
      <c r="E384" s="219" t="s">
        <v>1</v>
      </c>
      <c r="F384" s="220" t="s">
        <v>429</v>
      </c>
      <c r="G384" s="218"/>
      <c r="H384" s="221">
        <v>20.149999999999999</v>
      </c>
      <c r="I384" s="222"/>
      <c r="J384" s="218"/>
      <c r="K384" s="218"/>
      <c r="L384" s="223"/>
      <c r="M384" s="224"/>
      <c r="N384" s="225"/>
      <c r="O384" s="225"/>
      <c r="P384" s="225"/>
      <c r="Q384" s="225"/>
      <c r="R384" s="225"/>
      <c r="S384" s="225"/>
      <c r="T384" s="226"/>
      <c r="AT384" s="227" t="s">
        <v>149</v>
      </c>
      <c r="AU384" s="227" t="s">
        <v>91</v>
      </c>
      <c r="AV384" s="14" t="s">
        <v>91</v>
      </c>
      <c r="AW384" s="14" t="s">
        <v>35</v>
      </c>
      <c r="AX384" s="14" t="s">
        <v>81</v>
      </c>
      <c r="AY384" s="227" t="s">
        <v>136</v>
      </c>
    </row>
    <row r="385" spans="2:51" s="14" customFormat="1" ht="11.25">
      <c r="B385" s="217"/>
      <c r="C385" s="218"/>
      <c r="D385" s="205" t="s">
        <v>149</v>
      </c>
      <c r="E385" s="219" t="s">
        <v>1</v>
      </c>
      <c r="F385" s="220" t="s">
        <v>430</v>
      </c>
      <c r="G385" s="218"/>
      <c r="H385" s="221">
        <v>2.5299999999999998</v>
      </c>
      <c r="I385" s="222"/>
      <c r="J385" s="218"/>
      <c r="K385" s="218"/>
      <c r="L385" s="223"/>
      <c r="M385" s="224"/>
      <c r="N385" s="225"/>
      <c r="O385" s="225"/>
      <c r="P385" s="225"/>
      <c r="Q385" s="225"/>
      <c r="R385" s="225"/>
      <c r="S385" s="225"/>
      <c r="T385" s="226"/>
      <c r="AT385" s="227" t="s">
        <v>149</v>
      </c>
      <c r="AU385" s="227" t="s">
        <v>91</v>
      </c>
      <c r="AV385" s="14" t="s">
        <v>91</v>
      </c>
      <c r="AW385" s="14" t="s">
        <v>35</v>
      </c>
      <c r="AX385" s="14" t="s">
        <v>81</v>
      </c>
      <c r="AY385" s="227" t="s">
        <v>136</v>
      </c>
    </row>
    <row r="386" spans="2:51" s="14" customFormat="1" ht="11.25">
      <c r="B386" s="217"/>
      <c r="C386" s="218"/>
      <c r="D386" s="205" t="s">
        <v>149</v>
      </c>
      <c r="E386" s="219" t="s">
        <v>1</v>
      </c>
      <c r="F386" s="220" t="s">
        <v>431</v>
      </c>
      <c r="G386" s="218"/>
      <c r="H386" s="221">
        <v>15.093</v>
      </c>
      <c r="I386" s="222"/>
      <c r="J386" s="218"/>
      <c r="K386" s="218"/>
      <c r="L386" s="223"/>
      <c r="M386" s="224"/>
      <c r="N386" s="225"/>
      <c r="O386" s="225"/>
      <c r="P386" s="225"/>
      <c r="Q386" s="225"/>
      <c r="R386" s="225"/>
      <c r="S386" s="225"/>
      <c r="T386" s="226"/>
      <c r="AT386" s="227" t="s">
        <v>149</v>
      </c>
      <c r="AU386" s="227" t="s">
        <v>91</v>
      </c>
      <c r="AV386" s="14" t="s">
        <v>91</v>
      </c>
      <c r="AW386" s="14" t="s">
        <v>35</v>
      </c>
      <c r="AX386" s="14" t="s">
        <v>81</v>
      </c>
      <c r="AY386" s="227" t="s">
        <v>136</v>
      </c>
    </row>
    <row r="387" spans="2:51" s="16" customFormat="1" ht="11.25">
      <c r="B387" s="239"/>
      <c r="C387" s="240"/>
      <c r="D387" s="205" t="s">
        <v>149</v>
      </c>
      <c r="E387" s="241" t="s">
        <v>1</v>
      </c>
      <c r="F387" s="242" t="s">
        <v>263</v>
      </c>
      <c r="G387" s="240"/>
      <c r="H387" s="243">
        <v>198.33799999999999</v>
      </c>
      <c r="I387" s="244"/>
      <c r="J387" s="240"/>
      <c r="K387" s="240"/>
      <c r="L387" s="245"/>
      <c r="M387" s="246"/>
      <c r="N387" s="247"/>
      <c r="O387" s="247"/>
      <c r="P387" s="247"/>
      <c r="Q387" s="247"/>
      <c r="R387" s="247"/>
      <c r="S387" s="247"/>
      <c r="T387" s="248"/>
      <c r="AT387" s="249" t="s">
        <v>149</v>
      </c>
      <c r="AU387" s="249" t="s">
        <v>91</v>
      </c>
      <c r="AV387" s="16" t="s">
        <v>164</v>
      </c>
      <c r="AW387" s="16" t="s">
        <v>35</v>
      </c>
      <c r="AX387" s="16" t="s">
        <v>81</v>
      </c>
      <c r="AY387" s="249" t="s">
        <v>136</v>
      </c>
    </row>
    <row r="388" spans="2:51" s="13" customFormat="1" ht="11.25">
      <c r="B388" s="207"/>
      <c r="C388" s="208"/>
      <c r="D388" s="205" t="s">
        <v>149</v>
      </c>
      <c r="E388" s="209" t="s">
        <v>1</v>
      </c>
      <c r="F388" s="210" t="s">
        <v>169</v>
      </c>
      <c r="G388" s="208"/>
      <c r="H388" s="209" t="s">
        <v>1</v>
      </c>
      <c r="I388" s="211"/>
      <c r="J388" s="208"/>
      <c r="K388" s="208"/>
      <c r="L388" s="212"/>
      <c r="M388" s="213"/>
      <c r="N388" s="214"/>
      <c r="O388" s="214"/>
      <c r="P388" s="214"/>
      <c r="Q388" s="214"/>
      <c r="R388" s="214"/>
      <c r="S388" s="214"/>
      <c r="T388" s="215"/>
      <c r="AT388" s="216" t="s">
        <v>149</v>
      </c>
      <c r="AU388" s="216" t="s">
        <v>91</v>
      </c>
      <c r="AV388" s="13" t="s">
        <v>89</v>
      </c>
      <c r="AW388" s="13" t="s">
        <v>35</v>
      </c>
      <c r="AX388" s="13" t="s">
        <v>81</v>
      </c>
      <c r="AY388" s="216" t="s">
        <v>136</v>
      </c>
    </row>
    <row r="389" spans="2:51" s="13" customFormat="1" ht="11.25">
      <c r="B389" s="207"/>
      <c r="C389" s="208"/>
      <c r="D389" s="205" t="s">
        <v>149</v>
      </c>
      <c r="E389" s="209" t="s">
        <v>1</v>
      </c>
      <c r="F389" s="210" t="s">
        <v>260</v>
      </c>
      <c r="G389" s="208"/>
      <c r="H389" s="209" t="s">
        <v>1</v>
      </c>
      <c r="I389" s="211"/>
      <c r="J389" s="208"/>
      <c r="K389" s="208"/>
      <c r="L389" s="212"/>
      <c r="M389" s="213"/>
      <c r="N389" s="214"/>
      <c r="O389" s="214"/>
      <c r="P389" s="214"/>
      <c r="Q389" s="214"/>
      <c r="R389" s="214"/>
      <c r="S389" s="214"/>
      <c r="T389" s="215"/>
      <c r="AT389" s="216" t="s">
        <v>149</v>
      </c>
      <c r="AU389" s="216" t="s">
        <v>91</v>
      </c>
      <c r="AV389" s="13" t="s">
        <v>89</v>
      </c>
      <c r="AW389" s="13" t="s">
        <v>35</v>
      </c>
      <c r="AX389" s="13" t="s">
        <v>81</v>
      </c>
      <c r="AY389" s="216" t="s">
        <v>136</v>
      </c>
    </row>
    <row r="390" spans="2:51" s="13" customFormat="1" ht="11.25">
      <c r="B390" s="207"/>
      <c r="C390" s="208"/>
      <c r="D390" s="205" t="s">
        <v>149</v>
      </c>
      <c r="E390" s="209" t="s">
        <v>1</v>
      </c>
      <c r="F390" s="210" t="s">
        <v>261</v>
      </c>
      <c r="G390" s="208"/>
      <c r="H390" s="209" t="s">
        <v>1</v>
      </c>
      <c r="I390" s="211"/>
      <c r="J390" s="208"/>
      <c r="K390" s="208"/>
      <c r="L390" s="212"/>
      <c r="M390" s="213"/>
      <c r="N390" s="214"/>
      <c r="O390" s="214"/>
      <c r="P390" s="214"/>
      <c r="Q390" s="214"/>
      <c r="R390" s="214"/>
      <c r="S390" s="214"/>
      <c r="T390" s="215"/>
      <c r="AT390" s="216" t="s">
        <v>149</v>
      </c>
      <c r="AU390" s="216" t="s">
        <v>91</v>
      </c>
      <c r="AV390" s="13" t="s">
        <v>89</v>
      </c>
      <c r="AW390" s="13" t="s">
        <v>35</v>
      </c>
      <c r="AX390" s="13" t="s">
        <v>81</v>
      </c>
      <c r="AY390" s="216" t="s">
        <v>136</v>
      </c>
    </row>
    <row r="391" spans="2:51" s="14" customFormat="1" ht="11.25">
      <c r="B391" s="217"/>
      <c r="C391" s="218"/>
      <c r="D391" s="205" t="s">
        <v>149</v>
      </c>
      <c r="E391" s="219" t="s">
        <v>1</v>
      </c>
      <c r="F391" s="220" t="s">
        <v>262</v>
      </c>
      <c r="G391" s="218"/>
      <c r="H391" s="221">
        <v>68.367000000000004</v>
      </c>
      <c r="I391" s="222"/>
      <c r="J391" s="218"/>
      <c r="K391" s="218"/>
      <c r="L391" s="223"/>
      <c r="M391" s="224"/>
      <c r="N391" s="225"/>
      <c r="O391" s="225"/>
      <c r="P391" s="225"/>
      <c r="Q391" s="225"/>
      <c r="R391" s="225"/>
      <c r="S391" s="225"/>
      <c r="T391" s="226"/>
      <c r="AT391" s="227" t="s">
        <v>149</v>
      </c>
      <c r="AU391" s="227" t="s">
        <v>91</v>
      </c>
      <c r="AV391" s="14" t="s">
        <v>91</v>
      </c>
      <c r="AW391" s="14" t="s">
        <v>35</v>
      </c>
      <c r="AX391" s="14" t="s">
        <v>81</v>
      </c>
      <c r="AY391" s="227" t="s">
        <v>136</v>
      </c>
    </row>
    <row r="392" spans="2:51" s="13" customFormat="1" ht="11.25">
      <c r="B392" s="207"/>
      <c r="C392" s="208"/>
      <c r="D392" s="205" t="s">
        <v>149</v>
      </c>
      <c r="E392" s="209" t="s">
        <v>1</v>
      </c>
      <c r="F392" s="210" t="s">
        <v>437</v>
      </c>
      <c r="G392" s="208"/>
      <c r="H392" s="209" t="s">
        <v>1</v>
      </c>
      <c r="I392" s="211"/>
      <c r="J392" s="208"/>
      <c r="K392" s="208"/>
      <c r="L392" s="212"/>
      <c r="M392" s="213"/>
      <c r="N392" s="214"/>
      <c r="O392" s="214"/>
      <c r="P392" s="214"/>
      <c r="Q392" s="214"/>
      <c r="R392" s="214"/>
      <c r="S392" s="214"/>
      <c r="T392" s="215"/>
      <c r="AT392" s="216" t="s">
        <v>149</v>
      </c>
      <c r="AU392" s="216" t="s">
        <v>91</v>
      </c>
      <c r="AV392" s="13" t="s">
        <v>89</v>
      </c>
      <c r="AW392" s="13" t="s">
        <v>35</v>
      </c>
      <c r="AX392" s="13" t="s">
        <v>81</v>
      </c>
      <c r="AY392" s="216" t="s">
        <v>136</v>
      </c>
    </row>
    <row r="393" spans="2:51" s="14" customFormat="1" ht="11.25">
      <c r="B393" s="217"/>
      <c r="C393" s="218"/>
      <c r="D393" s="205" t="s">
        <v>149</v>
      </c>
      <c r="E393" s="219" t="s">
        <v>1</v>
      </c>
      <c r="F393" s="220" t="s">
        <v>438</v>
      </c>
      <c r="G393" s="218"/>
      <c r="H393" s="221">
        <v>5.3550000000000004</v>
      </c>
      <c r="I393" s="222"/>
      <c r="J393" s="218"/>
      <c r="K393" s="218"/>
      <c r="L393" s="223"/>
      <c r="M393" s="224"/>
      <c r="N393" s="225"/>
      <c r="O393" s="225"/>
      <c r="P393" s="225"/>
      <c r="Q393" s="225"/>
      <c r="R393" s="225"/>
      <c r="S393" s="225"/>
      <c r="T393" s="226"/>
      <c r="AT393" s="227" t="s">
        <v>149</v>
      </c>
      <c r="AU393" s="227" t="s">
        <v>91</v>
      </c>
      <c r="AV393" s="14" t="s">
        <v>91</v>
      </c>
      <c r="AW393" s="14" t="s">
        <v>35</v>
      </c>
      <c r="AX393" s="14" t="s">
        <v>81</v>
      </c>
      <c r="AY393" s="227" t="s">
        <v>136</v>
      </c>
    </row>
    <row r="394" spans="2:51" s="16" customFormat="1" ht="11.25">
      <c r="B394" s="239"/>
      <c r="C394" s="240"/>
      <c r="D394" s="205" t="s">
        <v>149</v>
      </c>
      <c r="E394" s="241" t="s">
        <v>1</v>
      </c>
      <c r="F394" s="242" t="s">
        <v>263</v>
      </c>
      <c r="G394" s="240"/>
      <c r="H394" s="243">
        <v>73.721999999999994</v>
      </c>
      <c r="I394" s="244"/>
      <c r="J394" s="240"/>
      <c r="K394" s="240"/>
      <c r="L394" s="245"/>
      <c r="M394" s="246"/>
      <c r="N394" s="247"/>
      <c r="O394" s="247"/>
      <c r="P394" s="247"/>
      <c r="Q394" s="247"/>
      <c r="R394" s="247"/>
      <c r="S394" s="247"/>
      <c r="T394" s="248"/>
      <c r="AT394" s="249" t="s">
        <v>149</v>
      </c>
      <c r="AU394" s="249" t="s">
        <v>91</v>
      </c>
      <c r="AV394" s="16" t="s">
        <v>164</v>
      </c>
      <c r="AW394" s="16" t="s">
        <v>35</v>
      </c>
      <c r="AX394" s="16" t="s">
        <v>81</v>
      </c>
      <c r="AY394" s="249" t="s">
        <v>136</v>
      </c>
    </row>
    <row r="395" spans="2:51" s="13" customFormat="1" ht="11.25">
      <c r="B395" s="207"/>
      <c r="C395" s="208"/>
      <c r="D395" s="205" t="s">
        <v>149</v>
      </c>
      <c r="E395" s="209" t="s">
        <v>1</v>
      </c>
      <c r="F395" s="210" t="s">
        <v>439</v>
      </c>
      <c r="G395" s="208"/>
      <c r="H395" s="209" t="s">
        <v>1</v>
      </c>
      <c r="I395" s="211"/>
      <c r="J395" s="208"/>
      <c r="K395" s="208"/>
      <c r="L395" s="212"/>
      <c r="M395" s="213"/>
      <c r="N395" s="214"/>
      <c r="O395" s="214"/>
      <c r="P395" s="214"/>
      <c r="Q395" s="214"/>
      <c r="R395" s="214"/>
      <c r="S395" s="214"/>
      <c r="T395" s="215"/>
      <c r="AT395" s="216" t="s">
        <v>149</v>
      </c>
      <c r="AU395" s="216" t="s">
        <v>91</v>
      </c>
      <c r="AV395" s="13" t="s">
        <v>89</v>
      </c>
      <c r="AW395" s="13" t="s">
        <v>35</v>
      </c>
      <c r="AX395" s="13" t="s">
        <v>81</v>
      </c>
      <c r="AY395" s="216" t="s">
        <v>136</v>
      </c>
    </row>
    <row r="396" spans="2:51" s="14" customFormat="1" ht="11.25">
      <c r="B396" s="217"/>
      <c r="C396" s="218"/>
      <c r="D396" s="205" t="s">
        <v>149</v>
      </c>
      <c r="E396" s="219" t="s">
        <v>1</v>
      </c>
      <c r="F396" s="220" t="s">
        <v>440</v>
      </c>
      <c r="G396" s="218"/>
      <c r="H396" s="221">
        <v>71.33</v>
      </c>
      <c r="I396" s="222"/>
      <c r="J396" s="218"/>
      <c r="K396" s="218"/>
      <c r="L396" s="223"/>
      <c r="M396" s="224"/>
      <c r="N396" s="225"/>
      <c r="O396" s="225"/>
      <c r="P396" s="225"/>
      <c r="Q396" s="225"/>
      <c r="R396" s="225"/>
      <c r="S396" s="225"/>
      <c r="T396" s="226"/>
      <c r="AT396" s="227" t="s">
        <v>149</v>
      </c>
      <c r="AU396" s="227" t="s">
        <v>91</v>
      </c>
      <c r="AV396" s="14" t="s">
        <v>91</v>
      </c>
      <c r="AW396" s="14" t="s">
        <v>35</v>
      </c>
      <c r="AX396" s="14" t="s">
        <v>81</v>
      </c>
      <c r="AY396" s="227" t="s">
        <v>136</v>
      </c>
    </row>
    <row r="397" spans="2:51" s="14" customFormat="1" ht="11.25">
      <c r="B397" s="217"/>
      <c r="C397" s="218"/>
      <c r="D397" s="205" t="s">
        <v>149</v>
      </c>
      <c r="E397" s="219" t="s">
        <v>1</v>
      </c>
      <c r="F397" s="220" t="s">
        <v>441</v>
      </c>
      <c r="G397" s="218"/>
      <c r="H397" s="221">
        <v>17.055</v>
      </c>
      <c r="I397" s="222"/>
      <c r="J397" s="218"/>
      <c r="K397" s="218"/>
      <c r="L397" s="223"/>
      <c r="M397" s="224"/>
      <c r="N397" s="225"/>
      <c r="O397" s="225"/>
      <c r="P397" s="225"/>
      <c r="Q397" s="225"/>
      <c r="R397" s="225"/>
      <c r="S397" s="225"/>
      <c r="T397" s="226"/>
      <c r="AT397" s="227" t="s">
        <v>149</v>
      </c>
      <c r="AU397" s="227" t="s">
        <v>91</v>
      </c>
      <c r="AV397" s="14" t="s">
        <v>91</v>
      </c>
      <c r="AW397" s="14" t="s">
        <v>35</v>
      </c>
      <c r="AX397" s="14" t="s">
        <v>81</v>
      </c>
      <c r="AY397" s="227" t="s">
        <v>136</v>
      </c>
    </row>
    <row r="398" spans="2:51" s="16" customFormat="1" ht="11.25">
      <c r="B398" s="239"/>
      <c r="C398" s="240"/>
      <c r="D398" s="205" t="s">
        <v>149</v>
      </c>
      <c r="E398" s="241" t="s">
        <v>1</v>
      </c>
      <c r="F398" s="242" t="s">
        <v>263</v>
      </c>
      <c r="G398" s="240"/>
      <c r="H398" s="243">
        <v>88.385000000000005</v>
      </c>
      <c r="I398" s="244"/>
      <c r="J398" s="240"/>
      <c r="K398" s="240"/>
      <c r="L398" s="245"/>
      <c r="M398" s="246"/>
      <c r="N398" s="247"/>
      <c r="O398" s="247"/>
      <c r="P398" s="247"/>
      <c r="Q398" s="247"/>
      <c r="R398" s="247"/>
      <c r="S398" s="247"/>
      <c r="T398" s="248"/>
      <c r="AT398" s="249" t="s">
        <v>149</v>
      </c>
      <c r="AU398" s="249" t="s">
        <v>91</v>
      </c>
      <c r="AV398" s="16" t="s">
        <v>164</v>
      </c>
      <c r="AW398" s="16" t="s">
        <v>35</v>
      </c>
      <c r="AX398" s="16" t="s">
        <v>81</v>
      </c>
      <c r="AY398" s="249" t="s">
        <v>136</v>
      </c>
    </row>
    <row r="399" spans="2:51" s="13" customFormat="1" ht="11.25">
      <c r="B399" s="207"/>
      <c r="C399" s="208"/>
      <c r="D399" s="205" t="s">
        <v>149</v>
      </c>
      <c r="E399" s="209" t="s">
        <v>1</v>
      </c>
      <c r="F399" s="210" t="s">
        <v>282</v>
      </c>
      <c r="G399" s="208"/>
      <c r="H399" s="209" t="s">
        <v>1</v>
      </c>
      <c r="I399" s="211"/>
      <c r="J399" s="208"/>
      <c r="K399" s="208"/>
      <c r="L399" s="212"/>
      <c r="M399" s="213"/>
      <c r="N399" s="214"/>
      <c r="O399" s="214"/>
      <c r="P399" s="214"/>
      <c r="Q399" s="214"/>
      <c r="R399" s="214"/>
      <c r="S399" s="214"/>
      <c r="T399" s="215"/>
      <c r="AT399" s="216" t="s">
        <v>149</v>
      </c>
      <c r="AU399" s="216" t="s">
        <v>91</v>
      </c>
      <c r="AV399" s="13" t="s">
        <v>89</v>
      </c>
      <c r="AW399" s="13" t="s">
        <v>35</v>
      </c>
      <c r="AX399" s="13" t="s">
        <v>81</v>
      </c>
      <c r="AY399" s="216" t="s">
        <v>136</v>
      </c>
    </row>
    <row r="400" spans="2:51" s="14" customFormat="1" ht="11.25">
      <c r="B400" s="217"/>
      <c r="C400" s="218"/>
      <c r="D400" s="205" t="s">
        <v>149</v>
      </c>
      <c r="E400" s="219" t="s">
        <v>1</v>
      </c>
      <c r="F400" s="220" t="s">
        <v>442</v>
      </c>
      <c r="G400" s="218"/>
      <c r="H400" s="221">
        <v>-10.675000000000001</v>
      </c>
      <c r="I400" s="222"/>
      <c r="J400" s="218"/>
      <c r="K400" s="218"/>
      <c r="L400" s="223"/>
      <c r="M400" s="224"/>
      <c r="N400" s="225"/>
      <c r="O400" s="225"/>
      <c r="P400" s="225"/>
      <c r="Q400" s="225"/>
      <c r="R400" s="225"/>
      <c r="S400" s="225"/>
      <c r="T400" s="226"/>
      <c r="AT400" s="227" t="s">
        <v>149</v>
      </c>
      <c r="AU400" s="227" t="s">
        <v>91</v>
      </c>
      <c r="AV400" s="14" t="s">
        <v>91</v>
      </c>
      <c r="AW400" s="14" t="s">
        <v>35</v>
      </c>
      <c r="AX400" s="14" t="s">
        <v>81</v>
      </c>
      <c r="AY400" s="227" t="s">
        <v>136</v>
      </c>
    </row>
    <row r="401" spans="1:65" s="14" customFormat="1" ht="11.25">
      <c r="B401" s="217"/>
      <c r="C401" s="218"/>
      <c r="D401" s="205" t="s">
        <v>149</v>
      </c>
      <c r="E401" s="219" t="s">
        <v>1</v>
      </c>
      <c r="F401" s="220" t="s">
        <v>443</v>
      </c>
      <c r="G401" s="218"/>
      <c r="H401" s="221">
        <v>-5.2560000000000002</v>
      </c>
      <c r="I401" s="222"/>
      <c r="J401" s="218"/>
      <c r="K401" s="218"/>
      <c r="L401" s="223"/>
      <c r="M401" s="224"/>
      <c r="N401" s="225"/>
      <c r="O401" s="225"/>
      <c r="P401" s="225"/>
      <c r="Q401" s="225"/>
      <c r="R401" s="225"/>
      <c r="S401" s="225"/>
      <c r="T401" s="226"/>
      <c r="AT401" s="227" t="s">
        <v>149</v>
      </c>
      <c r="AU401" s="227" t="s">
        <v>91</v>
      </c>
      <c r="AV401" s="14" t="s">
        <v>91</v>
      </c>
      <c r="AW401" s="14" t="s">
        <v>35</v>
      </c>
      <c r="AX401" s="14" t="s">
        <v>81</v>
      </c>
      <c r="AY401" s="227" t="s">
        <v>136</v>
      </c>
    </row>
    <row r="402" spans="1:65" s="14" customFormat="1" ht="11.25">
      <c r="B402" s="217"/>
      <c r="C402" s="218"/>
      <c r="D402" s="205" t="s">
        <v>149</v>
      </c>
      <c r="E402" s="219" t="s">
        <v>1</v>
      </c>
      <c r="F402" s="220" t="s">
        <v>444</v>
      </c>
      <c r="G402" s="218"/>
      <c r="H402" s="221">
        <v>-3.847</v>
      </c>
      <c r="I402" s="222"/>
      <c r="J402" s="218"/>
      <c r="K402" s="218"/>
      <c r="L402" s="223"/>
      <c r="M402" s="224"/>
      <c r="N402" s="225"/>
      <c r="O402" s="225"/>
      <c r="P402" s="225"/>
      <c r="Q402" s="225"/>
      <c r="R402" s="225"/>
      <c r="S402" s="225"/>
      <c r="T402" s="226"/>
      <c r="AT402" s="227" t="s">
        <v>149</v>
      </c>
      <c r="AU402" s="227" t="s">
        <v>91</v>
      </c>
      <c r="AV402" s="14" t="s">
        <v>91</v>
      </c>
      <c r="AW402" s="14" t="s">
        <v>35</v>
      </c>
      <c r="AX402" s="14" t="s">
        <v>81</v>
      </c>
      <c r="AY402" s="227" t="s">
        <v>136</v>
      </c>
    </row>
    <row r="403" spans="1:65" s="16" customFormat="1" ht="11.25">
      <c r="B403" s="239"/>
      <c r="C403" s="240"/>
      <c r="D403" s="205" t="s">
        <v>149</v>
      </c>
      <c r="E403" s="241" t="s">
        <v>1</v>
      </c>
      <c r="F403" s="242" t="s">
        <v>263</v>
      </c>
      <c r="G403" s="240"/>
      <c r="H403" s="243">
        <v>-19.777999999999999</v>
      </c>
      <c r="I403" s="244"/>
      <c r="J403" s="240"/>
      <c r="K403" s="240"/>
      <c r="L403" s="245"/>
      <c r="M403" s="246"/>
      <c r="N403" s="247"/>
      <c r="O403" s="247"/>
      <c r="P403" s="247"/>
      <c r="Q403" s="247"/>
      <c r="R403" s="247"/>
      <c r="S403" s="247"/>
      <c r="T403" s="248"/>
      <c r="AT403" s="249" t="s">
        <v>149</v>
      </c>
      <c r="AU403" s="249" t="s">
        <v>91</v>
      </c>
      <c r="AV403" s="16" t="s">
        <v>164</v>
      </c>
      <c r="AW403" s="16" t="s">
        <v>35</v>
      </c>
      <c r="AX403" s="16" t="s">
        <v>81</v>
      </c>
      <c r="AY403" s="249" t="s">
        <v>136</v>
      </c>
    </row>
    <row r="404" spans="1:65" s="15" customFormat="1" ht="11.25">
      <c r="B404" s="228"/>
      <c r="C404" s="229"/>
      <c r="D404" s="205" t="s">
        <v>149</v>
      </c>
      <c r="E404" s="230" t="s">
        <v>1</v>
      </c>
      <c r="F404" s="231" t="s">
        <v>152</v>
      </c>
      <c r="G404" s="229"/>
      <c r="H404" s="232">
        <v>340.66699999999997</v>
      </c>
      <c r="I404" s="233"/>
      <c r="J404" s="229"/>
      <c r="K404" s="229"/>
      <c r="L404" s="234"/>
      <c r="M404" s="235"/>
      <c r="N404" s="236"/>
      <c r="O404" s="236"/>
      <c r="P404" s="236"/>
      <c r="Q404" s="236"/>
      <c r="R404" s="236"/>
      <c r="S404" s="236"/>
      <c r="T404" s="237"/>
      <c r="AT404" s="238" t="s">
        <v>149</v>
      </c>
      <c r="AU404" s="238" t="s">
        <v>91</v>
      </c>
      <c r="AV404" s="15" t="s">
        <v>153</v>
      </c>
      <c r="AW404" s="15" t="s">
        <v>35</v>
      </c>
      <c r="AX404" s="15" t="s">
        <v>89</v>
      </c>
      <c r="AY404" s="238" t="s">
        <v>136</v>
      </c>
    </row>
    <row r="405" spans="1:65" s="2" customFormat="1" ht="24.2" customHeight="1">
      <c r="A405" s="35"/>
      <c r="B405" s="36"/>
      <c r="C405" s="187" t="s">
        <v>445</v>
      </c>
      <c r="D405" s="187" t="s">
        <v>138</v>
      </c>
      <c r="E405" s="188" t="s">
        <v>446</v>
      </c>
      <c r="F405" s="189" t="s">
        <v>447</v>
      </c>
      <c r="G405" s="190" t="s">
        <v>141</v>
      </c>
      <c r="H405" s="191">
        <v>71.733000000000004</v>
      </c>
      <c r="I405" s="192"/>
      <c r="J405" s="193">
        <f>ROUND(I405*H405,2)</f>
        <v>0</v>
      </c>
      <c r="K405" s="189" t="s">
        <v>1</v>
      </c>
      <c r="L405" s="40"/>
      <c r="M405" s="194" t="s">
        <v>1</v>
      </c>
      <c r="N405" s="195" t="s">
        <v>46</v>
      </c>
      <c r="O405" s="72"/>
      <c r="P405" s="196">
        <f>O405*H405</f>
        <v>0</v>
      </c>
      <c r="Q405" s="196">
        <v>0</v>
      </c>
      <c r="R405" s="196">
        <f>Q405*H405</f>
        <v>0</v>
      </c>
      <c r="S405" s="196">
        <v>0</v>
      </c>
      <c r="T405" s="197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198" t="s">
        <v>153</v>
      </c>
      <c r="AT405" s="198" t="s">
        <v>138</v>
      </c>
      <c r="AU405" s="198" t="s">
        <v>91</v>
      </c>
      <c r="AY405" s="18" t="s">
        <v>136</v>
      </c>
      <c r="BE405" s="199">
        <f>IF(N405="základní",J405,0)</f>
        <v>0</v>
      </c>
      <c r="BF405" s="199">
        <f>IF(N405="snížená",J405,0)</f>
        <v>0</v>
      </c>
      <c r="BG405" s="199">
        <f>IF(N405="zákl. přenesená",J405,0)</f>
        <v>0</v>
      </c>
      <c r="BH405" s="199">
        <f>IF(N405="sníž. přenesená",J405,0)</f>
        <v>0</v>
      </c>
      <c r="BI405" s="199">
        <f>IF(N405="nulová",J405,0)</f>
        <v>0</v>
      </c>
      <c r="BJ405" s="18" t="s">
        <v>89</v>
      </c>
      <c r="BK405" s="199">
        <f>ROUND(I405*H405,2)</f>
        <v>0</v>
      </c>
      <c r="BL405" s="18" t="s">
        <v>153</v>
      </c>
      <c r="BM405" s="198" t="s">
        <v>448</v>
      </c>
    </row>
    <row r="406" spans="1:65" s="13" customFormat="1" ht="11.25">
      <c r="B406" s="207"/>
      <c r="C406" s="208"/>
      <c r="D406" s="205" t="s">
        <v>149</v>
      </c>
      <c r="E406" s="209" t="s">
        <v>1</v>
      </c>
      <c r="F406" s="210" t="s">
        <v>169</v>
      </c>
      <c r="G406" s="208"/>
      <c r="H406" s="209" t="s">
        <v>1</v>
      </c>
      <c r="I406" s="211"/>
      <c r="J406" s="208"/>
      <c r="K406" s="208"/>
      <c r="L406" s="212"/>
      <c r="M406" s="213"/>
      <c r="N406" s="214"/>
      <c r="O406" s="214"/>
      <c r="P406" s="214"/>
      <c r="Q406" s="214"/>
      <c r="R406" s="214"/>
      <c r="S406" s="214"/>
      <c r="T406" s="215"/>
      <c r="AT406" s="216" t="s">
        <v>149</v>
      </c>
      <c r="AU406" s="216" t="s">
        <v>91</v>
      </c>
      <c r="AV406" s="13" t="s">
        <v>89</v>
      </c>
      <c r="AW406" s="13" t="s">
        <v>35</v>
      </c>
      <c r="AX406" s="13" t="s">
        <v>81</v>
      </c>
      <c r="AY406" s="216" t="s">
        <v>136</v>
      </c>
    </row>
    <row r="407" spans="1:65" s="13" customFormat="1" ht="11.25">
      <c r="B407" s="207"/>
      <c r="C407" s="208"/>
      <c r="D407" s="205" t="s">
        <v>149</v>
      </c>
      <c r="E407" s="209" t="s">
        <v>1</v>
      </c>
      <c r="F407" s="210" t="s">
        <v>260</v>
      </c>
      <c r="G407" s="208"/>
      <c r="H407" s="209" t="s">
        <v>1</v>
      </c>
      <c r="I407" s="211"/>
      <c r="J407" s="208"/>
      <c r="K407" s="208"/>
      <c r="L407" s="212"/>
      <c r="M407" s="213"/>
      <c r="N407" s="214"/>
      <c r="O407" s="214"/>
      <c r="P407" s="214"/>
      <c r="Q407" s="214"/>
      <c r="R407" s="214"/>
      <c r="S407" s="214"/>
      <c r="T407" s="215"/>
      <c r="AT407" s="216" t="s">
        <v>149</v>
      </c>
      <c r="AU407" s="216" t="s">
        <v>91</v>
      </c>
      <c r="AV407" s="13" t="s">
        <v>89</v>
      </c>
      <c r="AW407" s="13" t="s">
        <v>35</v>
      </c>
      <c r="AX407" s="13" t="s">
        <v>81</v>
      </c>
      <c r="AY407" s="216" t="s">
        <v>136</v>
      </c>
    </row>
    <row r="408" spans="1:65" s="13" customFormat="1" ht="11.25">
      <c r="B408" s="207"/>
      <c r="C408" s="208"/>
      <c r="D408" s="205" t="s">
        <v>149</v>
      </c>
      <c r="E408" s="209" t="s">
        <v>1</v>
      </c>
      <c r="F408" s="210" t="s">
        <v>449</v>
      </c>
      <c r="G408" s="208"/>
      <c r="H408" s="209" t="s">
        <v>1</v>
      </c>
      <c r="I408" s="211"/>
      <c r="J408" s="208"/>
      <c r="K408" s="208"/>
      <c r="L408" s="212"/>
      <c r="M408" s="213"/>
      <c r="N408" s="214"/>
      <c r="O408" s="214"/>
      <c r="P408" s="214"/>
      <c r="Q408" s="214"/>
      <c r="R408" s="214"/>
      <c r="S408" s="214"/>
      <c r="T408" s="215"/>
      <c r="AT408" s="216" t="s">
        <v>149</v>
      </c>
      <c r="AU408" s="216" t="s">
        <v>91</v>
      </c>
      <c r="AV408" s="13" t="s">
        <v>89</v>
      </c>
      <c r="AW408" s="13" t="s">
        <v>35</v>
      </c>
      <c r="AX408" s="13" t="s">
        <v>81</v>
      </c>
      <c r="AY408" s="216" t="s">
        <v>136</v>
      </c>
    </row>
    <row r="409" spans="1:65" s="14" customFormat="1" ht="11.25">
      <c r="B409" s="217"/>
      <c r="C409" s="218"/>
      <c r="D409" s="205" t="s">
        <v>149</v>
      </c>
      <c r="E409" s="219" t="s">
        <v>1</v>
      </c>
      <c r="F409" s="220" t="s">
        <v>450</v>
      </c>
      <c r="G409" s="218"/>
      <c r="H409" s="221">
        <v>71.733000000000004</v>
      </c>
      <c r="I409" s="222"/>
      <c r="J409" s="218"/>
      <c r="K409" s="218"/>
      <c r="L409" s="223"/>
      <c r="M409" s="224"/>
      <c r="N409" s="225"/>
      <c r="O409" s="225"/>
      <c r="P409" s="225"/>
      <c r="Q409" s="225"/>
      <c r="R409" s="225"/>
      <c r="S409" s="225"/>
      <c r="T409" s="226"/>
      <c r="AT409" s="227" t="s">
        <v>149</v>
      </c>
      <c r="AU409" s="227" t="s">
        <v>91</v>
      </c>
      <c r="AV409" s="14" t="s">
        <v>91</v>
      </c>
      <c r="AW409" s="14" t="s">
        <v>35</v>
      </c>
      <c r="AX409" s="14" t="s">
        <v>81</v>
      </c>
      <c r="AY409" s="227" t="s">
        <v>136</v>
      </c>
    </row>
    <row r="410" spans="1:65" s="15" customFormat="1" ht="11.25">
      <c r="B410" s="228"/>
      <c r="C410" s="229"/>
      <c r="D410" s="205" t="s">
        <v>149</v>
      </c>
      <c r="E410" s="230" t="s">
        <v>1</v>
      </c>
      <c r="F410" s="231" t="s">
        <v>152</v>
      </c>
      <c r="G410" s="229"/>
      <c r="H410" s="232">
        <v>71.733000000000004</v>
      </c>
      <c r="I410" s="233"/>
      <c r="J410" s="229"/>
      <c r="K410" s="229"/>
      <c r="L410" s="234"/>
      <c r="M410" s="235"/>
      <c r="N410" s="236"/>
      <c r="O410" s="236"/>
      <c r="P410" s="236"/>
      <c r="Q410" s="236"/>
      <c r="R410" s="236"/>
      <c r="S410" s="236"/>
      <c r="T410" s="237"/>
      <c r="AT410" s="238" t="s">
        <v>149</v>
      </c>
      <c r="AU410" s="238" t="s">
        <v>91</v>
      </c>
      <c r="AV410" s="15" t="s">
        <v>153</v>
      </c>
      <c r="AW410" s="15" t="s">
        <v>35</v>
      </c>
      <c r="AX410" s="15" t="s">
        <v>89</v>
      </c>
      <c r="AY410" s="238" t="s">
        <v>136</v>
      </c>
    </row>
    <row r="411" spans="1:65" s="2" customFormat="1" ht="24.2" customHeight="1">
      <c r="A411" s="35"/>
      <c r="B411" s="36"/>
      <c r="C411" s="187" t="s">
        <v>451</v>
      </c>
      <c r="D411" s="187" t="s">
        <v>138</v>
      </c>
      <c r="E411" s="188" t="s">
        <v>452</v>
      </c>
      <c r="F411" s="189" t="s">
        <v>453</v>
      </c>
      <c r="G411" s="190" t="s">
        <v>141</v>
      </c>
      <c r="H411" s="191">
        <v>129.124</v>
      </c>
      <c r="I411" s="192"/>
      <c r="J411" s="193">
        <f>ROUND(I411*H411,2)</f>
        <v>0</v>
      </c>
      <c r="K411" s="189" t="s">
        <v>1</v>
      </c>
      <c r="L411" s="40"/>
      <c r="M411" s="194" t="s">
        <v>1</v>
      </c>
      <c r="N411" s="195" t="s">
        <v>46</v>
      </c>
      <c r="O411" s="72"/>
      <c r="P411" s="196">
        <f>O411*H411</f>
        <v>0</v>
      </c>
      <c r="Q411" s="196">
        <v>0</v>
      </c>
      <c r="R411" s="196">
        <f>Q411*H411</f>
        <v>0</v>
      </c>
      <c r="S411" s="196">
        <v>0</v>
      </c>
      <c r="T411" s="197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198" t="s">
        <v>153</v>
      </c>
      <c r="AT411" s="198" t="s">
        <v>138</v>
      </c>
      <c r="AU411" s="198" t="s">
        <v>91</v>
      </c>
      <c r="AY411" s="18" t="s">
        <v>136</v>
      </c>
      <c r="BE411" s="199">
        <f>IF(N411="základní",J411,0)</f>
        <v>0</v>
      </c>
      <c r="BF411" s="199">
        <f>IF(N411="snížená",J411,0)</f>
        <v>0</v>
      </c>
      <c r="BG411" s="199">
        <f>IF(N411="zákl. přenesená",J411,0)</f>
        <v>0</v>
      </c>
      <c r="BH411" s="199">
        <f>IF(N411="sníž. přenesená",J411,0)</f>
        <v>0</v>
      </c>
      <c r="BI411" s="199">
        <f>IF(N411="nulová",J411,0)</f>
        <v>0</v>
      </c>
      <c r="BJ411" s="18" t="s">
        <v>89</v>
      </c>
      <c r="BK411" s="199">
        <f>ROUND(I411*H411,2)</f>
        <v>0</v>
      </c>
      <c r="BL411" s="18" t="s">
        <v>153</v>
      </c>
      <c r="BM411" s="198" t="s">
        <v>454</v>
      </c>
    </row>
    <row r="412" spans="1:65" s="13" customFormat="1" ht="11.25">
      <c r="B412" s="207"/>
      <c r="C412" s="208"/>
      <c r="D412" s="205" t="s">
        <v>149</v>
      </c>
      <c r="E412" s="209" t="s">
        <v>1</v>
      </c>
      <c r="F412" s="210" t="s">
        <v>259</v>
      </c>
      <c r="G412" s="208"/>
      <c r="H412" s="209" t="s">
        <v>1</v>
      </c>
      <c r="I412" s="211"/>
      <c r="J412" s="208"/>
      <c r="K412" s="208"/>
      <c r="L412" s="212"/>
      <c r="M412" s="213"/>
      <c r="N412" s="214"/>
      <c r="O412" s="214"/>
      <c r="P412" s="214"/>
      <c r="Q412" s="214"/>
      <c r="R412" s="214"/>
      <c r="S412" s="214"/>
      <c r="T412" s="215"/>
      <c r="AT412" s="216" t="s">
        <v>149</v>
      </c>
      <c r="AU412" s="216" t="s">
        <v>91</v>
      </c>
      <c r="AV412" s="13" t="s">
        <v>89</v>
      </c>
      <c r="AW412" s="13" t="s">
        <v>35</v>
      </c>
      <c r="AX412" s="13" t="s">
        <v>81</v>
      </c>
      <c r="AY412" s="216" t="s">
        <v>136</v>
      </c>
    </row>
    <row r="413" spans="1:65" s="13" customFormat="1" ht="11.25">
      <c r="B413" s="207"/>
      <c r="C413" s="208"/>
      <c r="D413" s="205" t="s">
        <v>149</v>
      </c>
      <c r="E413" s="209" t="s">
        <v>1</v>
      </c>
      <c r="F413" s="210" t="s">
        <v>169</v>
      </c>
      <c r="G413" s="208"/>
      <c r="H413" s="209" t="s">
        <v>1</v>
      </c>
      <c r="I413" s="211"/>
      <c r="J413" s="208"/>
      <c r="K413" s="208"/>
      <c r="L413" s="212"/>
      <c r="M413" s="213"/>
      <c r="N413" s="214"/>
      <c r="O413" s="214"/>
      <c r="P413" s="214"/>
      <c r="Q413" s="214"/>
      <c r="R413" s="214"/>
      <c r="S413" s="214"/>
      <c r="T413" s="215"/>
      <c r="AT413" s="216" t="s">
        <v>149</v>
      </c>
      <c r="AU413" s="216" t="s">
        <v>91</v>
      </c>
      <c r="AV413" s="13" t="s">
        <v>89</v>
      </c>
      <c r="AW413" s="13" t="s">
        <v>35</v>
      </c>
      <c r="AX413" s="13" t="s">
        <v>81</v>
      </c>
      <c r="AY413" s="216" t="s">
        <v>136</v>
      </c>
    </row>
    <row r="414" spans="1:65" s="13" customFormat="1" ht="11.25">
      <c r="B414" s="207"/>
      <c r="C414" s="208"/>
      <c r="D414" s="205" t="s">
        <v>149</v>
      </c>
      <c r="E414" s="209" t="s">
        <v>1</v>
      </c>
      <c r="F414" s="210" t="s">
        <v>260</v>
      </c>
      <c r="G414" s="208"/>
      <c r="H414" s="209" t="s">
        <v>1</v>
      </c>
      <c r="I414" s="211"/>
      <c r="J414" s="208"/>
      <c r="K414" s="208"/>
      <c r="L414" s="212"/>
      <c r="M414" s="213"/>
      <c r="N414" s="214"/>
      <c r="O414" s="214"/>
      <c r="P414" s="214"/>
      <c r="Q414" s="214"/>
      <c r="R414" s="214"/>
      <c r="S414" s="214"/>
      <c r="T414" s="215"/>
      <c r="AT414" s="216" t="s">
        <v>149</v>
      </c>
      <c r="AU414" s="216" t="s">
        <v>91</v>
      </c>
      <c r="AV414" s="13" t="s">
        <v>89</v>
      </c>
      <c r="AW414" s="13" t="s">
        <v>35</v>
      </c>
      <c r="AX414" s="13" t="s">
        <v>81</v>
      </c>
      <c r="AY414" s="216" t="s">
        <v>136</v>
      </c>
    </row>
    <row r="415" spans="1:65" s="13" customFormat="1" ht="11.25">
      <c r="B415" s="207"/>
      <c r="C415" s="208"/>
      <c r="D415" s="205" t="s">
        <v>149</v>
      </c>
      <c r="E415" s="209" t="s">
        <v>1</v>
      </c>
      <c r="F415" s="210" t="s">
        <v>261</v>
      </c>
      <c r="G415" s="208"/>
      <c r="H415" s="209" t="s">
        <v>1</v>
      </c>
      <c r="I415" s="211"/>
      <c r="J415" s="208"/>
      <c r="K415" s="208"/>
      <c r="L415" s="212"/>
      <c r="M415" s="213"/>
      <c r="N415" s="214"/>
      <c r="O415" s="214"/>
      <c r="P415" s="214"/>
      <c r="Q415" s="214"/>
      <c r="R415" s="214"/>
      <c r="S415" s="214"/>
      <c r="T415" s="215"/>
      <c r="AT415" s="216" t="s">
        <v>149</v>
      </c>
      <c r="AU415" s="216" t="s">
        <v>91</v>
      </c>
      <c r="AV415" s="13" t="s">
        <v>89</v>
      </c>
      <c r="AW415" s="13" t="s">
        <v>35</v>
      </c>
      <c r="AX415" s="13" t="s">
        <v>81</v>
      </c>
      <c r="AY415" s="216" t="s">
        <v>136</v>
      </c>
    </row>
    <row r="416" spans="1:65" s="14" customFormat="1" ht="11.25">
      <c r="B416" s="217"/>
      <c r="C416" s="218"/>
      <c r="D416" s="205" t="s">
        <v>149</v>
      </c>
      <c r="E416" s="219" t="s">
        <v>1</v>
      </c>
      <c r="F416" s="220" t="s">
        <v>262</v>
      </c>
      <c r="G416" s="218"/>
      <c r="H416" s="221">
        <v>68.367000000000004</v>
      </c>
      <c r="I416" s="222"/>
      <c r="J416" s="218"/>
      <c r="K416" s="218"/>
      <c r="L416" s="223"/>
      <c r="M416" s="224"/>
      <c r="N416" s="225"/>
      <c r="O416" s="225"/>
      <c r="P416" s="225"/>
      <c r="Q416" s="225"/>
      <c r="R416" s="225"/>
      <c r="S416" s="225"/>
      <c r="T416" s="226"/>
      <c r="AT416" s="227" t="s">
        <v>149</v>
      </c>
      <c r="AU416" s="227" t="s">
        <v>91</v>
      </c>
      <c r="AV416" s="14" t="s">
        <v>91</v>
      </c>
      <c r="AW416" s="14" t="s">
        <v>35</v>
      </c>
      <c r="AX416" s="14" t="s">
        <v>81</v>
      </c>
      <c r="AY416" s="227" t="s">
        <v>136</v>
      </c>
    </row>
    <row r="417" spans="2:51" s="16" customFormat="1" ht="11.25">
      <c r="B417" s="239"/>
      <c r="C417" s="240"/>
      <c r="D417" s="205" t="s">
        <v>149</v>
      </c>
      <c r="E417" s="241" t="s">
        <v>1</v>
      </c>
      <c r="F417" s="242" t="s">
        <v>263</v>
      </c>
      <c r="G417" s="240"/>
      <c r="H417" s="243">
        <v>68.367000000000004</v>
      </c>
      <c r="I417" s="244"/>
      <c r="J417" s="240"/>
      <c r="K417" s="240"/>
      <c r="L417" s="245"/>
      <c r="M417" s="246"/>
      <c r="N417" s="247"/>
      <c r="O417" s="247"/>
      <c r="P417" s="247"/>
      <c r="Q417" s="247"/>
      <c r="R417" s="247"/>
      <c r="S417" s="247"/>
      <c r="T417" s="248"/>
      <c r="AT417" s="249" t="s">
        <v>149</v>
      </c>
      <c r="AU417" s="249" t="s">
        <v>91</v>
      </c>
      <c r="AV417" s="16" t="s">
        <v>164</v>
      </c>
      <c r="AW417" s="16" t="s">
        <v>35</v>
      </c>
      <c r="AX417" s="16" t="s">
        <v>81</v>
      </c>
      <c r="AY417" s="249" t="s">
        <v>136</v>
      </c>
    </row>
    <row r="418" spans="2:51" s="13" customFormat="1" ht="11.25">
      <c r="B418" s="207"/>
      <c r="C418" s="208"/>
      <c r="D418" s="205" t="s">
        <v>149</v>
      </c>
      <c r="E418" s="209" t="s">
        <v>1</v>
      </c>
      <c r="F418" s="210" t="s">
        <v>264</v>
      </c>
      <c r="G418" s="208"/>
      <c r="H418" s="209" t="s">
        <v>1</v>
      </c>
      <c r="I418" s="211"/>
      <c r="J418" s="208"/>
      <c r="K418" s="208"/>
      <c r="L418" s="212"/>
      <c r="M418" s="213"/>
      <c r="N418" s="214"/>
      <c r="O418" s="214"/>
      <c r="P418" s="214"/>
      <c r="Q418" s="214"/>
      <c r="R418" s="214"/>
      <c r="S418" s="214"/>
      <c r="T418" s="215"/>
      <c r="AT418" s="216" t="s">
        <v>149</v>
      </c>
      <c r="AU418" s="216" t="s">
        <v>91</v>
      </c>
      <c r="AV418" s="13" t="s">
        <v>89</v>
      </c>
      <c r="AW418" s="13" t="s">
        <v>35</v>
      </c>
      <c r="AX418" s="13" t="s">
        <v>81</v>
      </c>
      <c r="AY418" s="216" t="s">
        <v>136</v>
      </c>
    </row>
    <row r="419" spans="2:51" s="14" customFormat="1" ht="11.25">
      <c r="B419" s="217"/>
      <c r="C419" s="218"/>
      <c r="D419" s="205" t="s">
        <v>149</v>
      </c>
      <c r="E419" s="219" t="s">
        <v>1</v>
      </c>
      <c r="F419" s="220" t="s">
        <v>265</v>
      </c>
      <c r="G419" s="218"/>
      <c r="H419" s="221">
        <v>2.5310000000000001</v>
      </c>
      <c r="I419" s="222"/>
      <c r="J419" s="218"/>
      <c r="K419" s="218"/>
      <c r="L419" s="223"/>
      <c r="M419" s="224"/>
      <c r="N419" s="225"/>
      <c r="O419" s="225"/>
      <c r="P419" s="225"/>
      <c r="Q419" s="225"/>
      <c r="R419" s="225"/>
      <c r="S419" s="225"/>
      <c r="T419" s="226"/>
      <c r="AT419" s="227" t="s">
        <v>149</v>
      </c>
      <c r="AU419" s="227" t="s">
        <v>91</v>
      </c>
      <c r="AV419" s="14" t="s">
        <v>91</v>
      </c>
      <c r="AW419" s="14" t="s">
        <v>35</v>
      </c>
      <c r="AX419" s="14" t="s">
        <v>81</v>
      </c>
      <c r="AY419" s="227" t="s">
        <v>136</v>
      </c>
    </row>
    <row r="420" spans="2:51" s="14" customFormat="1" ht="11.25">
      <c r="B420" s="217"/>
      <c r="C420" s="218"/>
      <c r="D420" s="205" t="s">
        <v>149</v>
      </c>
      <c r="E420" s="219" t="s">
        <v>1</v>
      </c>
      <c r="F420" s="220" t="s">
        <v>266</v>
      </c>
      <c r="G420" s="218"/>
      <c r="H420" s="221">
        <v>2.3580000000000001</v>
      </c>
      <c r="I420" s="222"/>
      <c r="J420" s="218"/>
      <c r="K420" s="218"/>
      <c r="L420" s="223"/>
      <c r="M420" s="224"/>
      <c r="N420" s="225"/>
      <c r="O420" s="225"/>
      <c r="P420" s="225"/>
      <c r="Q420" s="225"/>
      <c r="R420" s="225"/>
      <c r="S420" s="225"/>
      <c r="T420" s="226"/>
      <c r="AT420" s="227" t="s">
        <v>149</v>
      </c>
      <c r="AU420" s="227" t="s">
        <v>91</v>
      </c>
      <c r="AV420" s="14" t="s">
        <v>91</v>
      </c>
      <c r="AW420" s="14" t="s">
        <v>35</v>
      </c>
      <c r="AX420" s="14" t="s">
        <v>81</v>
      </c>
      <c r="AY420" s="227" t="s">
        <v>136</v>
      </c>
    </row>
    <row r="421" spans="2:51" s="14" customFormat="1" ht="11.25">
      <c r="B421" s="217"/>
      <c r="C421" s="218"/>
      <c r="D421" s="205" t="s">
        <v>149</v>
      </c>
      <c r="E421" s="219" t="s">
        <v>1</v>
      </c>
      <c r="F421" s="220" t="s">
        <v>267</v>
      </c>
      <c r="G421" s="218"/>
      <c r="H421" s="221">
        <v>2.2749999999999999</v>
      </c>
      <c r="I421" s="222"/>
      <c r="J421" s="218"/>
      <c r="K421" s="218"/>
      <c r="L421" s="223"/>
      <c r="M421" s="224"/>
      <c r="N421" s="225"/>
      <c r="O421" s="225"/>
      <c r="P421" s="225"/>
      <c r="Q421" s="225"/>
      <c r="R421" s="225"/>
      <c r="S421" s="225"/>
      <c r="T421" s="226"/>
      <c r="AT421" s="227" t="s">
        <v>149</v>
      </c>
      <c r="AU421" s="227" t="s">
        <v>91</v>
      </c>
      <c r="AV421" s="14" t="s">
        <v>91</v>
      </c>
      <c r="AW421" s="14" t="s">
        <v>35</v>
      </c>
      <c r="AX421" s="14" t="s">
        <v>81</v>
      </c>
      <c r="AY421" s="227" t="s">
        <v>136</v>
      </c>
    </row>
    <row r="422" spans="2:51" s="16" customFormat="1" ht="11.25">
      <c r="B422" s="239"/>
      <c r="C422" s="240"/>
      <c r="D422" s="205" t="s">
        <v>149</v>
      </c>
      <c r="E422" s="241" t="s">
        <v>1</v>
      </c>
      <c r="F422" s="242" t="s">
        <v>263</v>
      </c>
      <c r="G422" s="240"/>
      <c r="H422" s="243">
        <v>7.1639999999999997</v>
      </c>
      <c r="I422" s="244"/>
      <c r="J422" s="240"/>
      <c r="K422" s="240"/>
      <c r="L422" s="245"/>
      <c r="M422" s="246"/>
      <c r="N422" s="247"/>
      <c r="O422" s="247"/>
      <c r="P422" s="247"/>
      <c r="Q422" s="247"/>
      <c r="R422" s="247"/>
      <c r="S422" s="247"/>
      <c r="T422" s="248"/>
      <c r="AT422" s="249" t="s">
        <v>149</v>
      </c>
      <c r="AU422" s="249" t="s">
        <v>91</v>
      </c>
      <c r="AV422" s="16" t="s">
        <v>164</v>
      </c>
      <c r="AW422" s="16" t="s">
        <v>35</v>
      </c>
      <c r="AX422" s="16" t="s">
        <v>81</v>
      </c>
      <c r="AY422" s="249" t="s">
        <v>136</v>
      </c>
    </row>
    <row r="423" spans="2:51" s="13" customFormat="1" ht="11.25">
      <c r="B423" s="207"/>
      <c r="C423" s="208"/>
      <c r="D423" s="205" t="s">
        <v>149</v>
      </c>
      <c r="E423" s="209" t="s">
        <v>1</v>
      </c>
      <c r="F423" s="210" t="s">
        <v>439</v>
      </c>
      <c r="G423" s="208"/>
      <c r="H423" s="209" t="s">
        <v>1</v>
      </c>
      <c r="I423" s="211"/>
      <c r="J423" s="208"/>
      <c r="K423" s="208"/>
      <c r="L423" s="212"/>
      <c r="M423" s="213"/>
      <c r="N423" s="214"/>
      <c r="O423" s="214"/>
      <c r="P423" s="214"/>
      <c r="Q423" s="214"/>
      <c r="R423" s="214"/>
      <c r="S423" s="214"/>
      <c r="T423" s="215"/>
      <c r="AT423" s="216" t="s">
        <v>149</v>
      </c>
      <c r="AU423" s="216" t="s">
        <v>91</v>
      </c>
      <c r="AV423" s="13" t="s">
        <v>89</v>
      </c>
      <c r="AW423" s="13" t="s">
        <v>35</v>
      </c>
      <c r="AX423" s="13" t="s">
        <v>81</v>
      </c>
      <c r="AY423" s="216" t="s">
        <v>136</v>
      </c>
    </row>
    <row r="424" spans="2:51" s="14" customFormat="1" ht="11.25">
      <c r="B424" s="217"/>
      <c r="C424" s="218"/>
      <c r="D424" s="205" t="s">
        <v>149</v>
      </c>
      <c r="E424" s="219" t="s">
        <v>1</v>
      </c>
      <c r="F424" s="220" t="s">
        <v>280</v>
      </c>
      <c r="G424" s="218"/>
      <c r="H424" s="221">
        <v>42.798000000000002</v>
      </c>
      <c r="I424" s="222"/>
      <c r="J424" s="218"/>
      <c r="K424" s="218"/>
      <c r="L424" s="223"/>
      <c r="M424" s="224"/>
      <c r="N424" s="225"/>
      <c r="O424" s="225"/>
      <c r="P424" s="225"/>
      <c r="Q424" s="225"/>
      <c r="R424" s="225"/>
      <c r="S424" s="225"/>
      <c r="T424" s="226"/>
      <c r="AT424" s="227" t="s">
        <v>149</v>
      </c>
      <c r="AU424" s="227" t="s">
        <v>91</v>
      </c>
      <c r="AV424" s="14" t="s">
        <v>91</v>
      </c>
      <c r="AW424" s="14" t="s">
        <v>35</v>
      </c>
      <c r="AX424" s="14" t="s">
        <v>81</v>
      </c>
      <c r="AY424" s="227" t="s">
        <v>136</v>
      </c>
    </row>
    <row r="425" spans="2:51" s="14" customFormat="1" ht="11.25">
      <c r="B425" s="217"/>
      <c r="C425" s="218"/>
      <c r="D425" s="205" t="s">
        <v>149</v>
      </c>
      <c r="E425" s="219" t="s">
        <v>1</v>
      </c>
      <c r="F425" s="220" t="s">
        <v>281</v>
      </c>
      <c r="G425" s="218"/>
      <c r="H425" s="221">
        <v>10.233000000000001</v>
      </c>
      <c r="I425" s="222"/>
      <c r="J425" s="218"/>
      <c r="K425" s="218"/>
      <c r="L425" s="223"/>
      <c r="M425" s="224"/>
      <c r="N425" s="225"/>
      <c r="O425" s="225"/>
      <c r="P425" s="225"/>
      <c r="Q425" s="225"/>
      <c r="R425" s="225"/>
      <c r="S425" s="225"/>
      <c r="T425" s="226"/>
      <c r="AT425" s="227" t="s">
        <v>149</v>
      </c>
      <c r="AU425" s="227" t="s">
        <v>91</v>
      </c>
      <c r="AV425" s="14" t="s">
        <v>91</v>
      </c>
      <c r="AW425" s="14" t="s">
        <v>35</v>
      </c>
      <c r="AX425" s="14" t="s">
        <v>81</v>
      </c>
      <c r="AY425" s="227" t="s">
        <v>136</v>
      </c>
    </row>
    <row r="426" spans="2:51" s="16" customFormat="1" ht="11.25">
      <c r="B426" s="239"/>
      <c r="C426" s="240"/>
      <c r="D426" s="205" t="s">
        <v>149</v>
      </c>
      <c r="E426" s="241" t="s">
        <v>1</v>
      </c>
      <c r="F426" s="242" t="s">
        <v>263</v>
      </c>
      <c r="G426" s="240"/>
      <c r="H426" s="243">
        <v>53.031000000000006</v>
      </c>
      <c r="I426" s="244"/>
      <c r="J426" s="240"/>
      <c r="K426" s="240"/>
      <c r="L426" s="245"/>
      <c r="M426" s="246"/>
      <c r="N426" s="247"/>
      <c r="O426" s="247"/>
      <c r="P426" s="247"/>
      <c r="Q426" s="247"/>
      <c r="R426" s="247"/>
      <c r="S426" s="247"/>
      <c r="T426" s="248"/>
      <c r="AT426" s="249" t="s">
        <v>149</v>
      </c>
      <c r="AU426" s="249" t="s">
        <v>91</v>
      </c>
      <c r="AV426" s="16" t="s">
        <v>164</v>
      </c>
      <c r="AW426" s="16" t="s">
        <v>35</v>
      </c>
      <c r="AX426" s="16" t="s">
        <v>81</v>
      </c>
      <c r="AY426" s="249" t="s">
        <v>136</v>
      </c>
    </row>
    <row r="427" spans="2:51" s="13" customFormat="1" ht="11.25">
      <c r="B427" s="207"/>
      <c r="C427" s="208"/>
      <c r="D427" s="205" t="s">
        <v>149</v>
      </c>
      <c r="E427" s="209" t="s">
        <v>1</v>
      </c>
      <c r="F427" s="210" t="s">
        <v>282</v>
      </c>
      <c r="G427" s="208"/>
      <c r="H427" s="209" t="s">
        <v>1</v>
      </c>
      <c r="I427" s="211"/>
      <c r="J427" s="208"/>
      <c r="K427" s="208"/>
      <c r="L427" s="212"/>
      <c r="M427" s="213"/>
      <c r="N427" s="214"/>
      <c r="O427" s="214"/>
      <c r="P427" s="214"/>
      <c r="Q427" s="214"/>
      <c r="R427" s="214"/>
      <c r="S427" s="214"/>
      <c r="T427" s="215"/>
      <c r="AT427" s="216" t="s">
        <v>149</v>
      </c>
      <c r="AU427" s="216" t="s">
        <v>91</v>
      </c>
      <c r="AV427" s="13" t="s">
        <v>89</v>
      </c>
      <c r="AW427" s="13" t="s">
        <v>35</v>
      </c>
      <c r="AX427" s="13" t="s">
        <v>81</v>
      </c>
      <c r="AY427" s="216" t="s">
        <v>136</v>
      </c>
    </row>
    <row r="428" spans="2:51" s="14" customFormat="1" ht="11.25">
      <c r="B428" s="217"/>
      <c r="C428" s="218"/>
      <c r="D428" s="205" t="s">
        <v>149</v>
      </c>
      <c r="E428" s="219" t="s">
        <v>1</v>
      </c>
      <c r="F428" s="220" t="s">
        <v>455</v>
      </c>
      <c r="G428" s="218"/>
      <c r="H428" s="221">
        <v>-6.4050000000000002</v>
      </c>
      <c r="I428" s="222"/>
      <c r="J428" s="218"/>
      <c r="K428" s="218"/>
      <c r="L428" s="223"/>
      <c r="M428" s="224"/>
      <c r="N428" s="225"/>
      <c r="O428" s="225"/>
      <c r="P428" s="225"/>
      <c r="Q428" s="225"/>
      <c r="R428" s="225"/>
      <c r="S428" s="225"/>
      <c r="T428" s="226"/>
      <c r="AT428" s="227" t="s">
        <v>149</v>
      </c>
      <c r="AU428" s="227" t="s">
        <v>91</v>
      </c>
      <c r="AV428" s="14" t="s">
        <v>91</v>
      </c>
      <c r="AW428" s="14" t="s">
        <v>35</v>
      </c>
      <c r="AX428" s="14" t="s">
        <v>81</v>
      </c>
      <c r="AY428" s="227" t="s">
        <v>136</v>
      </c>
    </row>
    <row r="429" spans="2:51" s="14" customFormat="1" ht="22.5">
      <c r="B429" s="217"/>
      <c r="C429" s="218"/>
      <c r="D429" s="205" t="s">
        <v>149</v>
      </c>
      <c r="E429" s="219" t="s">
        <v>1</v>
      </c>
      <c r="F429" s="220" t="s">
        <v>284</v>
      </c>
      <c r="G429" s="218"/>
      <c r="H429" s="221">
        <v>-3.153</v>
      </c>
      <c r="I429" s="222"/>
      <c r="J429" s="218"/>
      <c r="K429" s="218"/>
      <c r="L429" s="223"/>
      <c r="M429" s="224"/>
      <c r="N429" s="225"/>
      <c r="O429" s="225"/>
      <c r="P429" s="225"/>
      <c r="Q429" s="225"/>
      <c r="R429" s="225"/>
      <c r="S429" s="225"/>
      <c r="T429" s="226"/>
      <c r="AT429" s="227" t="s">
        <v>149</v>
      </c>
      <c r="AU429" s="227" t="s">
        <v>91</v>
      </c>
      <c r="AV429" s="14" t="s">
        <v>91</v>
      </c>
      <c r="AW429" s="14" t="s">
        <v>35</v>
      </c>
      <c r="AX429" s="14" t="s">
        <v>81</v>
      </c>
      <c r="AY429" s="227" t="s">
        <v>136</v>
      </c>
    </row>
    <row r="430" spans="2:51" s="14" customFormat="1" ht="22.5">
      <c r="B430" s="217"/>
      <c r="C430" s="218"/>
      <c r="D430" s="205" t="s">
        <v>149</v>
      </c>
      <c r="E430" s="219" t="s">
        <v>1</v>
      </c>
      <c r="F430" s="220" t="s">
        <v>285</v>
      </c>
      <c r="G430" s="218"/>
      <c r="H430" s="221">
        <v>-2.3079999999999998</v>
      </c>
      <c r="I430" s="222"/>
      <c r="J430" s="218"/>
      <c r="K430" s="218"/>
      <c r="L430" s="223"/>
      <c r="M430" s="224"/>
      <c r="N430" s="225"/>
      <c r="O430" s="225"/>
      <c r="P430" s="225"/>
      <c r="Q430" s="225"/>
      <c r="R430" s="225"/>
      <c r="S430" s="225"/>
      <c r="T430" s="226"/>
      <c r="AT430" s="227" t="s">
        <v>149</v>
      </c>
      <c r="AU430" s="227" t="s">
        <v>91</v>
      </c>
      <c r="AV430" s="14" t="s">
        <v>91</v>
      </c>
      <c r="AW430" s="14" t="s">
        <v>35</v>
      </c>
      <c r="AX430" s="14" t="s">
        <v>81</v>
      </c>
      <c r="AY430" s="227" t="s">
        <v>136</v>
      </c>
    </row>
    <row r="431" spans="2:51" s="16" customFormat="1" ht="11.25">
      <c r="B431" s="239"/>
      <c r="C431" s="240"/>
      <c r="D431" s="205" t="s">
        <v>149</v>
      </c>
      <c r="E431" s="241" t="s">
        <v>1</v>
      </c>
      <c r="F431" s="242" t="s">
        <v>263</v>
      </c>
      <c r="G431" s="240"/>
      <c r="H431" s="243">
        <v>-11.866</v>
      </c>
      <c r="I431" s="244"/>
      <c r="J431" s="240"/>
      <c r="K431" s="240"/>
      <c r="L431" s="245"/>
      <c r="M431" s="246"/>
      <c r="N431" s="247"/>
      <c r="O431" s="247"/>
      <c r="P431" s="247"/>
      <c r="Q431" s="247"/>
      <c r="R431" s="247"/>
      <c r="S431" s="247"/>
      <c r="T431" s="248"/>
      <c r="AT431" s="249" t="s">
        <v>149</v>
      </c>
      <c r="AU431" s="249" t="s">
        <v>91</v>
      </c>
      <c r="AV431" s="16" t="s">
        <v>164</v>
      </c>
      <c r="AW431" s="16" t="s">
        <v>35</v>
      </c>
      <c r="AX431" s="16" t="s">
        <v>81</v>
      </c>
      <c r="AY431" s="249" t="s">
        <v>136</v>
      </c>
    </row>
    <row r="432" spans="2:51" s="13" customFormat="1" ht="11.25">
      <c r="B432" s="207"/>
      <c r="C432" s="208"/>
      <c r="D432" s="205" t="s">
        <v>149</v>
      </c>
      <c r="E432" s="209" t="s">
        <v>1</v>
      </c>
      <c r="F432" s="210" t="s">
        <v>286</v>
      </c>
      <c r="G432" s="208"/>
      <c r="H432" s="209" t="s">
        <v>1</v>
      </c>
      <c r="I432" s="211"/>
      <c r="J432" s="208"/>
      <c r="K432" s="208"/>
      <c r="L432" s="212"/>
      <c r="M432" s="213"/>
      <c r="N432" s="214"/>
      <c r="O432" s="214"/>
      <c r="P432" s="214"/>
      <c r="Q432" s="214"/>
      <c r="R432" s="214"/>
      <c r="S432" s="214"/>
      <c r="T432" s="215"/>
      <c r="AT432" s="216" t="s">
        <v>149</v>
      </c>
      <c r="AU432" s="216" t="s">
        <v>91</v>
      </c>
      <c r="AV432" s="13" t="s">
        <v>89</v>
      </c>
      <c r="AW432" s="13" t="s">
        <v>35</v>
      </c>
      <c r="AX432" s="13" t="s">
        <v>81</v>
      </c>
      <c r="AY432" s="216" t="s">
        <v>136</v>
      </c>
    </row>
    <row r="433" spans="1:65" s="14" customFormat="1" ht="22.5">
      <c r="B433" s="217"/>
      <c r="C433" s="218"/>
      <c r="D433" s="205" t="s">
        <v>149</v>
      </c>
      <c r="E433" s="219" t="s">
        <v>1</v>
      </c>
      <c r="F433" s="220" t="s">
        <v>287</v>
      </c>
      <c r="G433" s="218"/>
      <c r="H433" s="221">
        <v>9.7520000000000007</v>
      </c>
      <c r="I433" s="222"/>
      <c r="J433" s="218"/>
      <c r="K433" s="218"/>
      <c r="L433" s="223"/>
      <c r="M433" s="224"/>
      <c r="N433" s="225"/>
      <c r="O433" s="225"/>
      <c r="P433" s="225"/>
      <c r="Q433" s="225"/>
      <c r="R433" s="225"/>
      <c r="S433" s="225"/>
      <c r="T433" s="226"/>
      <c r="AT433" s="227" t="s">
        <v>149</v>
      </c>
      <c r="AU433" s="227" t="s">
        <v>91</v>
      </c>
      <c r="AV433" s="14" t="s">
        <v>91</v>
      </c>
      <c r="AW433" s="14" t="s">
        <v>35</v>
      </c>
      <c r="AX433" s="14" t="s">
        <v>81</v>
      </c>
      <c r="AY433" s="227" t="s">
        <v>136</v>
      </c>
    </row>
    <row r="434" spans="1:65" s="14" customFormat="1" ht="11.25">
      <c r="B434" s="217"/>
      <c r="C434" s="218"/>
      <c r="D434" s="205" t="s">
        <v>149</v>
      </c>
      <c r="E434" s="219" t="s">
        <v>1</v>
      </c>
      <c r="F434" s="220" t="s">
        <v>288</v>
      </c>
      <c r="G434" s="218"/>
      <c r="H434" s="221">
        <v>1.256</v>
      </c>
      <c r="I434" s="222"/>
      <c r="J434" s="218"/>
      <c r="K434" s="218"/>
      <c r="L434" s="223"/>
      <c r="M434" s="224"/>
      <c r="N434" s="225"/>
      <c r="O434" s="225"/>
      <c r="P434" s="225"/>
      <c r="Q434" s="225"/>
      <c r="R434" s="225"/>
      <c r="S434" s="225"/>
      <c r="T434" s="226"/>
      <c r="AT434" s="227" t="s">
        <v>149</v>
      </c>
      <c r="AU434" s="227" t="s">
        <v>91</v>
      </c>
      <c r="AV434" s="14" t="s">
        <v>91</v>
      </c>
      <c r="AW434" s="14" t="s">
        <v>35</v>
      </c>
      <c r="AX434" s="14" t="s">
        <v>81</v>
      </c>
      <c r="AY434" s="227" t="s">
        <v>136</v>
      </c>
    </row>
    <row r="435" spans="1:65" s="14" customFormat="1" ht="11.25">
      <c r="B435" s="217"/>
      <c r="C435" s="218"/>
      <c r="D435" s="205" t="s">
        <v>149</v>
      </c>
      <c r="E435" s="219" t="s">
        <v>1</v>
      </c>
      <c r="F435" s="220" t="s">
        <v>289</v>
      </c>
      <c r="G435" s="218"/>
      <c r="H435" s="221">
        <v>1.42</v>
      </c>
      <c r="I435" s="222"/>
      <c r="J435" s="218"/>
      <c r="K435" s="218"/>
      <c r="L435" s="223"/>
      <c r="M435" s="224"/>
      <c r="N435" s="225"/>
      <c r="O435" s="225"/>
      <c r="P435" s="225"/>
      <c r="Q435" s="225"/>
      <c r="R435" s="225"/>
      <c r="S435" s="225"/>
      <c r="T435" s="226"/>
      <c r="AT435" s="227" t="s">
        <v>149</v>
      </c>
      <c r="AU435" s="227" t="s">
        <v>91</v>
      </c>
      <c r="AV435" s="14" t="s">
        <v>91</v>
      </c>
      <c r="AW435" s="14" t="s">
        <v>35</v>
      </c>
      <c r="AX435" s="14" t="s">
        <v>81</v>
      </c>
      <c r="AY435" s="227" t="s">
        <v>136</v>
      </c>
    </row>
    <row r="436" spans="1:65" s="16" customFormat="1" ht="11.25">
      <c r="B436" s="239"/>
      <c r="C436" s="240"/>
      <c r="D436" s="205" t="s">
        <v>149</v>
      </c>
      <c r="E436" s="241" t="s">
        <v>1</v>
      </c>
      <c r="F436" s="242" t="s">
        <v>263</v>
      </c>
      <c r="G436" s="240"/>
      <c r="H436" s="243">
        <v>12.428000000000001</v>
      </c>
      <c r="I436" s="244"/>
      <c r="J436" s="240"/>
      <c r="K436" s="240"/>
      <c r="L436" s="245"/>
      <c r="M436" s="246"/>
      <c r="N436" s="247"/>
      <c r="O436" s="247"/>
      <c r="P436" s="247"/>
      <c r="Q436" s="247"/>
      <c r="R436" s="247"/>
      <c r="S436" s="247"/>
      <c r="T436" s="248"/>
      <c r="AT436" s="249" t="s">
        <v>149</v>
      </c>
      <c r="AU436" s="249" t="s">
        <v>91</v>
      </c>
      <c r="AV436" s="16" t="s">
        <v>164</v>
      </c>
      <c r="AW436" s="16" t="s">
        <v>35</v>
      </c>
      <c r="AX436" s="16" t="s">
        <v>81</v>
      </c>
      <c r="AY436" s="249" t="s">
        <v>136</v>
      </c>
    </row>
    <row r="437" spans="1:65" s="15" customFormat="1" ht="11.25">
      <c r="B437" s="228"/>
      <c r="C437" s="229"/>
      <c r="D437" s="205" t="s">
        <v>149</v>
      </c>
      <c r="E437" s="230" t="s">
        <v>1</v>
      </c>
      <c r="F437" s="231" t="s">
        <v>152</v>
      </c>
      <c r="G437" s="229"/>
      <c r="H437" s="232">
        <v>129.124</v>
      </c>
      <c r="I437" s="233"/>
      <c r="J437" s="229"/>
      <c r="K437" s="229"/>
      <c r="L437" s="234"/>
      <c r="M437" s="235"/>
      <c r="N437" s="236"/>
      <c r="O437" s="236"/>
      <c r="P437" s="236"/>
      <c r="Q437" s="236"/>
      <c r="R437" s="236"/>
      <c r="S437" s="236"/>
      <c r="T437" s="237"/>
      <c r="AT437" s="238" t="s">
        <v>149</v>
      </c>
      <c r="AU437" s="238" t="s">
        <v>91</v>
      </c>
      <c r="AV437" s="15" t="s">
        <v>153</v>
      </c>
      <c r="AW437" s="15" t="s">
        <v>35</v>
      </c>
      <c r="AX437" s="15" t="s">
        <v>89</v>
      </c>
      <c r="AY437" s="238" t="s">
        <v>136</v>
      </c>
    </row>
    <row r="438" spans="1:65" s="2" customFormat="1" ht="24.2" customHeight="1">
      <c r="A438" s="35"/>
      <c r="B438" s="36"/>
      <c r="C438" s="187" t="s">
        <v>456</v>
      </c>
      <c r="D438" s="187" t="s">
        <v>138</v>
      </c>
      <c r="E438" s="188" t="s">
        <v>457</v>
      </c>
      <c r="F438" s="189" t="s">
        <v>458</v>
      </c>
      <c r="G438" s="190" t="s">
        <v>459</v>
      </c>
      <c r="H438" s="191">
        <v>10</v>
      </c>
      <c r="I438" s="192"/>
      <c r="J438" s="193">
        <f>ROUND(I438*H438,2)</f>
        <v>0</v>
      </c>
      <c r="K438" s="189" t="s">
        <v>142</v>
      </c>
      <c r="L438" s="40"/>
      <c r="M438" s="194" t="s">
        <v>1</v>
      </c>
      <c r="N438" s="195" t="s">
        <v>46</v>
      </c>
      <c r="O438" s="72"/>
      <c r="P438" s="196">
        <f>O438*H438</f>
        <v>0</v>
      </c>
      <c r="Q438" s="196">
        <v>0</v>
      </c>
      <c r="R438" s="196">
        <f>Q438*H438</f>
        <v>0</v>
      </c>
      <c r="S438" s="196">
        <v>0</v>
      </c>
      <c r="T438" s="197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198" t="s">
        <v>153</v>
      </c>
      <c r="AT438" s="198" t="s">
        <v>138</v>
      </c>
      <c r="AU438" s="198" t="s">
        <v>91</v>
      </c>
      <c r="AY438" s="18" t="s">
        <v>136</v>
      </c>
      <c r="BE438" s="199">
        <f>IF(N438="základní",J438,0)</f>
        <v>0</v>
      </c>
      <c r="BF438" s="199">
        <f>IF(N438="snížená",J438,0)</f>
        <v>0</v>
      </c>
      <c r="BG438" s="199">
        <f>IF(N438="zákl. přenesená",J438,0)</f>
        <v>0</v>
      </c>
      <c r="BH438" s="199">
        <f>IF(N438="sníž. přenesená",J438,0)</f>
        <v>0</v>
      </c>
      <c r="BI438" s="199">
        <f>IF(N438="nulová",J438,0)</f>
        <v>0</v>
      </c>
      <c r="BJ438" s="18" t="s">
        <v>89</v>
      </c>
      <c r="BK438" s="199">
        <f>ROUND(I438*H438,2)</f>
        <v>0</v>
      </c>
      <c r="BL438" s="18" t="s">
        <v>153</v>
      </c>
      <c r="BM438" s="198" t="s">
        <v>460</v>
      </c>
    </row>
    <row r="439" spans="1:65" s="2" customFormat="1" ht="11.25">
      <c r="A439" s="35"/>
      <c r="B439" s="36"/>
      <c r="C439" s="37"/>
      <c r="D439" s="200" t="s">
        <v>145</v>
      </c>
      <c r="E439" s="37"/>
      <c r="F439" s="201" t="s">
        <v>461</v>
      </c>
      <c r="G439" s="37"/>
      <c r="H439" s="37"/>
      <c r="I439" s="202"/>
      <c r="J439" s="37"/>
      <c r="K439" s="37"/>
      <c r="L439" s="40"/>
      <c r="M439" s="203"/>
      <c r="N439" s="204"/>
      <c r="O439" s="72"/>
      <c r="P439" s="72"/>
      <c r="Q439" s="72"/>
      <c r="R439" s="72"/>
      <c r="S439" s="72"/>
      <c r="T439" s="73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8" t="s">
        <v>145</v>
      </c>
      <c r="AU439" s="18" t="s">
        <v>91</v>
      </c>
    </row>
    <row r="440" spans="1:65" s="13" customFormat="1" ht="11.25">
      <c r="B440" s="207"/>
      <c r="C440" s="208"/>
      <c r="D440" s="205" t="s">
        <v>149</v>
      </c>
      <c r="E440" s="209" t="s">
        <v>1</v>
      </c>
      <c r="F440" s="210" t="s">
        <v>462</v>
      </c>
      <c r="G440" s="208"/>
      <c r="H440" s="209" t="s">
        <v>1</v>
      </c>
      <c r="I440" s="211"/>
      <c r="J440" s="208"/>
      <c r="K440" s="208"/>
      <c r="L440" s="212"/>
      <c r="M440" s="213"/>
      <c r="N440" s="214"/>
      <c r="O440" s="214"/>
      <c r="P440" s="214"/>
      <c r="Q440" s="214"/>
      <c r="R440" s="214"/>
      <c r="S440" s="214"/>
      <c r="T440" s="215"/>
      <c r="AT440" s="216" t="s">
        <v>149</v>
      </c>
      <c r="AU440" s="216" t="s">
        <v>91</v>
      </c>
      <c r="AV440" s="13" t="s">
        <v>89</v>
      </c>
      <c r="AW440" s="13" t="s">
        <v>35</v>
      </c>
      <c r="AX440" s="13" t="s">
        <v>81</v>
      </c>
      <c r="AY440" s="216" t="s">
        <v>136</v>
      </c>
    </row>
    <row r="441" spans="1:65" s="14" customFormat="1" ht="11.25">
      <c r="B441" s="217"/>
      <c r="C441" s="218"/>
      <c r="D441" s="205" t="s">
        <v>149</v>
      </c>
      <c r="E441" s="219" t="s">
        <v>1</v>
      </c>
      <c r="F441" s="220" t="s">
        <v>463</v>
      </c>
      <c r="G441" s="218"/>
      <c r="H441" s="221">
        <v>10</v>
      </c>
      <c r="I441" s="222"/>
      <c r="J441" s="218"/>
      <c r="K441" s="218"/>
      <c r="L441" s="223"/>
      <c r="M441" s="224"/>
      <c r="N441" s="225"/>
      <c r="O441" s="225"/>
      <c r="P441" s="225"/>
      <c r="Q441" s="225"/>
      <c r="R441" s="225"/>
      <c r="S441" s="225"/>
      <c r="T441" s="226"/>
      <c r="AT441" s="227" t="s">
        <v>149</v>
      </c>
      <c r="AU441" s="227" t="s">
        <v>91</v>
      </c>
      <c r="AV441" s="14" t="s">
        <v>91</v>
      </c>
      <c r="AW441" s="14" t="s">
        <v>35</v>
      </c>
      <c r="AX441" s="14" t="s">
        <v>81</v>
      </c>
      <c r="AY441" s="227" t="s">
        <v>136</v>
      </c>
    </row>
    <row r="442" spans="1:65" s="15" customFormat="1" ht="11.25">
      <c r="B442" s="228"/>
      <c r="C442" s="229"/>
      <c r="D442" s="205" t="s">
        <v>149</v>
      </c>
      <c r="E442" s="230" t="s">
        <v>1</v>
      </c>
      <c r="F442" s="231" t="s">
        <v>152</v>
      </c>
      <c r="G442" s="229"/>
      <c r="H442" s="232">
        <v>10</v>
      </c>
      <c r="I442" s="233"/>
      <c r="J442" s="229"/>
      <c r="K442" s="229"/>
      <c r="L442" s="234"/>
      <c r="M442" s="235"/>
      <c r="N442" s="236"/>
      <c r="O442" s="236"/>
      <c r="P442" s="236"/>
      <c r="Q442" s="236"/>
      <c r="R442" s="236"/>
      <c r="S442" s="236"/>
      <c r="T442" s="237"/>
      <c r="AT442" s="238" t="s">
        <v>149</v>
      </c>
      <c r="AU442" s="238" t="s">
        <v>91</v>
      </c>
      <c r="AV442" s="15" t="s">
        <v>153</v>
      </c>
      <c r="AW442" s="15" t="s">
        <v>35</v>
      </c>
      <c r="AX442" s="15" t="s">
        <v>89</v>
      </c>
      <c r="AY442" s="238" t="s">
        <v>136</v>
      </c>
    </row>
    <row r="443" spans="1:65" s="2" customFormat="1" ht="24.2" customHeight="1">
      <c r="A443" s="35"/>
      <c r="B443" s="36"/>
      <c r="C443" s="187" t="s">
        <v>464</v>
      </c>
      <c r="D443" s="187" t="s">
        <v>138</v>
      </c>
      <c r="E443" s="188" t="s">
        <v>465</v>
      </c>
      <c r="F443" s="189" t="s">
        <v>466</v>
      </c>
      <c r="G443" s="190" t="s">
        <v>141</v>
      </c>
      <c r="H443" s="191">
        <v>39.667999999999999</v>
      </c>
      <c r="I443" s="192"/>
      <c r="J443" s="193">
        <f>ROUND(I443*H443,2)</f>
        <v>0</v>
      </c>
      <c r="K443" s="189" t="s">
        <v>142</v>
      </c>
      <c r="L443" s="40"/>
      <c r="M443" s="194" t="s">
        <v>1</v>
      </c>
      <c r="N443" s="195" t="s">
        <v>46</v>
      </c>
      <c r="O443" s="72"/>
      <c r="P443" s="196">
        <f>O443*H443</f>
        <v>0</v>
      </c>
      <c r="Q443" s="196">
        <v>0</v>
      </c>
      <c r="R443" s="196">
        <f>Q443*H443</f>
        <v>0</v>
      </c>
      <c r="S443" s="196">
        <v>2.3300000000000001E-2</v>
      </c>
      <c r="T443" s="197">
        <f>S443*H443</f>
        <v>0.92426439999999999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198" t="s">
        <v>153</v>
      </c>
      <c r="AT443" s="198" t="s">
        <v>138</v>
      </c>
      <c r="AU443" s="198" t="s">
        <v>91</v>
      </c>
      <c r="AY443" s="18" t="s">
        <v>136</v>
      </c>
      <c r="BE443" s="199">
        <f>IF(N443="základní",J443,0)</f>
        <v>0</v>
      </c>
      <c r="BF443" s="199">
        <f>IF(N443="snížená",J443,0)</f>
        <v>0</v>
      </c>
      <c r="BG443" s="199">
        <f>IF(N443="zákl. přenesená",J443,0)</f>
        <v>0</v>
      </c>
      <c r="BH443" s="199">
        <f>IF(N443="sníž. přenesená",J443,0)</f>
        <v>0</v>
      </c>
      <c r="BI443" s="199">
        <f>IF(N443="nulová",J443,0)</f>
        <v>0</v>
      </c>
      <c r="BJ443" s="18" t="s">
        <v>89</v>
      </c>
      <c r="BK443" s="199">
        <f>ROUND(I443*H443,2)</f>
        <v>0</v>
      </c>
      <c r="BL443" s="18" t="s">
        <v>153</v>
      </c>
      <c r="BM443" s="198" t="s">
        <v>467</v>
      </c>
    </row>
    <row r="444" spans="1:65" s="2" customFormat="1" ht="11.25">
      <c r="A444" s="35"/>
      <c r="B444" s="36"/>
      <c r="C444" s="37"/>
      <c r="D444" s="200" t="s">
        <v>145</v>
      </c>
      <c r="E444" s="37"/>
      <c r="F444" s="201" t="s">
        <v>468</v>
      </c>
      <c r="G444" s="37"/>
      <c r="H444" s="37"/>
      <c r="I444" s="202"/>
      <c r="J444" s="37"/>
      <c r="K444" s="37"/>
      <c r="L444" s="40"/>
      <c r="M444" s="203"/>
      <c r="N444" s="204"/>
      <c r="O444" s="72"/>
      <c r="P444" s="72"/>
      <c r="Q444" s="72"/>
      <c r="R444" s="72"/>
      <c r="S444" s="72"/>
      <c r="T444" s="73"/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T444" s="18" t="s">
        <v>145</v>
      </c>
      <c r="AU444" s="18" t="s">
        <v>91</v>
      </c>
    </row>
    <row r="445" spans="1:65" s="2" customFormat="1" ht="19.5">
      <c r="A445" s="35"/>
      <c r="B445" s="36"/>
      <c r="C445" s="37"/>
      <c r="D445" s="205" t="s">
        <v>160</v>
      </c>
      <c r="E445" s="37"/>
      <c r="F445" s="206" t="s">
        <v>469</v>
      </c>
      <c r="G445" s="37"/>
      <c r="H445" s="37"/>
      <c r="I445" s="202"/>
      <c r="J445" s="37"/>
      <c r="K445" s="37"/>
      <c r="L445" s="40"/>
      <c r="M445" s="203"/>
      <c r="N445" s="204"/>
      <c r="O445" s="72"/>
      <c r="P445" s="72"/>
      <c r="Q445" s="72"/>
      <c r="R445" s="72"/>
      <c r="S445" s="72"/>
      <c r="T445" s="73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8" t="s">
        <v>160</v>
      </c>
      <c r="AU445" s="18" t="s">
        <v>91</v>
      </c>
    </row>
    <row r="446" spans="1:65" s="13" customFormat="1" ht="11.25">
      <c r="B446" s="207"/>
      <c r="C446" s="208"/>
      <c r="D446" s="205" t="s">
        <v>149</v>
      </c>
      <c r="E446" s="209" t="s">
        <v>1</v>
      </c>
      <c r="F446" s="210" t="s">
        <v>426</v>
      </c>
      <c r="G446" s="208"/>
      <c r="H446" s="209" t="s">
        <v>1</v>
      </c>
      <c r="I446" s="211"/>
      <c r="J446" s="208"/>
      <c r="K446" s="208"/>
      <c r="L446" s="212"/>
      <c r="M446" s="213"/>
      <c r="N446" s="214"/>
      <c r="O446" s="214"/>
      <c r="P446" s="214"/>
      <c r="Q446" s="214"/>
      <c r="R446" s="214"/>
      <c r="S446" s="214"/>
      <c r="T446" s="215"/>
      <c r="AT446" s="216" t="s">
        <v>149</v>
      </c>
      <c r="AU446" s="216" t="s">
        <v>91</v>
      </c>
      <c r="AV446" s="13" t="s">
        <v>89</v>
      </c>
      <c r="AW446" s="13" t="s">
        <v>35</v>
      </c>
      <c r="AX446" s="13" t="s">
        <v>81</v>
      </c>
      <c r="AY446" s="216" t="s">
        <v>136</v>
      </c>
    </row>
    <row r="447" spans="1:65" s="14" customFormat="1" ht="11.25">
      <c r="B447" s="217"/>
      <c r="C447" s="218"/>
      <c r="D447" s="205" t="s">
        <v>149</v>
      </c>
      <c r="E447" s="219" t="s">
        <v>1</v>
      </c>
      <c r="F447" s="220" t="s">
        <v>470</v>
      </c>
      <c r="G447" s="218"/>
      <c r="H447" s="221">
        <v>18.46</v>
      </c>
      <c r="I447" s="222"/>
      <c r="J447" s="218"/>
      <c r="K447" s="218"/>
      <c r="L447" s="223"/>
      <c r="M447" s="224"/>
      <c r="N447" s="225"/>
      <c r="O447" s="225"/>
      <c r="P447" s="225"/>
      <c r="Q447" s="225"/>
      <c r="R447" s="225"/>
      <c r="S447" s="225"/>
      <c r="T447" s="226"/>
      <c r="AT447" s="227" t="s">
        <v>149</v>
      </c>
      <c r="AU447" s="227" t="s">
        <v>91</v>
      </c>
      <c r="AV447" s="14" t="s">
        <v>91</v>
      </c>
      <c r="AW447" s="14" t="s">
        <v>35</v>
      </c>
      <c r="AX447" s="14" t="s">
        <v>81</v>
      </c>
      <c r="AY447" s="227" t="s">
        <v>136</v>
      </c>
    </row>
    <row r="448" spans="1:65" s="14" customFormat="1" ht="11.25">
      <c r="B448" s="217"/>
      <c r="C448" s="218"/>
      <c r="D448" s="205" t="s">
        <v>149</v>
      </c>
      <c r="E448" s="219" t="s">
        <v>1</v>
      </c>
      <c r="F448" s="220" t="s">
        <v>471</v>
      </c>
      <c r="G448" s="218"/>
      <c r="H448" s="221">
        <v>13.653</v>
      </c>
      <c r="I448" s="222"/>
      <c r="J448" s="218"/>
      <c r="K448" s="218"/>
      <c r="L448" s="223"/>
      <c r="M448" s="224"/>
      <c r="N448" s="225"/>
      <c r="O448" s="225"/>
      <c r="P448" s="225"/>
      <c r="Q448" s="225"/>
      <c r="R448" s="225"/>
      <c r="S448" s="225"/>
      <c r="T448" s="226"/>
      <c r="AT448" s="227" t="s">
        <v>149</v>
      </c>
      <c r="AU448" s="227" t="s">
        <v>91</v>
      </c>
      <c r="AV448" s="14" t="s">
        <v>91</v>
      </c>
      <c r="AW448" s="14" t="s">
        <v>35</v>
      </c>
      <c r="AX448" s="14" t="s">
        <v>81</v>
      </c>
      <c r="AY448" s="227" t="s">
        <v>136</v>
      </c>
    </row>
    <row r="449" spans="1:65" s="14" customFormat="1" ht="11.25">
      <c r="B449" s="217"/>
      <c r="C449" s="218"/>
      <c r="D449" s="205" t="s">
        <v>149</v>
      </c>
      <c r="E449" s="219" t="s">
        <v>1</v>
      </c>
      <c r="F449" s="220" t="s">
        <v>472</v>
      </c>
      <c r="G449" s="218"/>
      <c r="H449" s="221">
        <v>4.03</v>
      </c>
      <c r="I449" s="222"/>
      <c r="J449" s="218"/>
      <c r="K449" s="218"/>
      <c r="L449" s="223"/>
      <c r="M449" s="224"/>
      <c r="N449" s="225"/>
      <c r="O449" s="225"/>
      <c r="P449" s="225"/>
      <c r="Q449" s="225"/>
      <c r="R449" s="225"/>
      <c r="S449" s="225"/>
      <c r="T449" s="226"/>
      <c r="AT449" s="227" t="s">
        <v>149</v>
      </c>
      <c r="AU449" s="227" t="s">
        <v>91</v>
      </c>
      <c r="AV449" s="14" t="s">
        <v>91</v>
      </c>
      <c r="AW449" s="14" t="s">
        <v>35</v>
      </c>
      <c r="AX449" s="14" t="s">
        <v>81</v>
      </c>
      <c r="AY449" s="227" t="s">
        <v>136</v>
      </c>
    </row>
    <row r="450" spans="1:65" s="14" customFormat="1" ht="11.25">
      <c r="B450" s="217"/>
      <c r="C450" s="218"/>
      <c r="D450" s="205" t="s">
        <v>149</v>
      </c>
      <c r="E450" s="219" t="s">
        <v>1</v>
      </c>
      <c r="F450" s="220" t="s">
        <v>473</v>
      </c>
      <c r="G450" s="218"/>
      <c r="H450" s="221">
        <v>0.50600000000000001</v>
      </c>
      <c r="I450" s="222"/>
      <c r="J450" s="218"/>
      <c r="K450" s="218"/>
      <c r="L450" s="223"/>
      <c r="M450" s="224"/>
      <c r="N450" s="225"/>
      <c r="O450" s="225"/>
      <c r="P450" s="225"/>
      <c r="Q450" s="225"/>
      <c r="R450" s="225"/>
      <c r="S450" s="225"/>
      <c r="T450" s="226"/>
      <c r="AT450" s="227" t="s">
        <v>149</v>
      </c>
      <c r="AU450" s="227" t="s">
        <v>91</v>
      </c>
      <c r="AV450" s="14" t="s">
        <v>91</v>
      </c>
      <c r="AW450" s="14" t="s">
        <v>35</v>
      </c>
      <c r="AX450" s="14" t="s">
        <v>81</v>
      </c>
      <c r="AY450" s="227" t="s">
        <v>136</v>
      </c>
    </row>
    <row r="451" spans="1:65" s="14" customFormat="1" ht="11.25">
      <c r="B451" s="217"/>
      <c r="C451" s="218"/>
      <c r="D451" s="205" t="s">
        <v>149</v>
      </c>
      <c r="E451" s="219" t="s">
        <v>1</v>
      </c>
      <c r="F451" s="220" t="s">
        <v>474</v>
      </c>
      <c r="G451" s="218"/>
      <c r="H451" s="221">
        <v>3.0190000000000001</v>
      </c>
      <c r="I451" s="222"/>
      <c r="J451" s="218"/>
      <c r="K451" s="218"/>
      <c r="L451" s="223"/>
      <c r="M451" s="224"/>
      <c r="N451" s="225"/>
      <c r="O451" s="225"/>
      <c r="P451" s="225"/>
      <c r="Q451" s="225"/>
      <c r="R451" s="225"/>
      <c r="S451" s="225"/>
      <c r="T451" s="226"/>
      <c r="AT451" s="227" t="s">
        <v>149</v>
      </c>
      <c r="AU451" s="227" t="s">
        <v>91</v>
      </c>
      <c r="AV451" s="14" t="s">
        <v>91</v>
      </c>
      <c r="AW451" s="14" t="s">
        <v>35</v>
      </c>
      <c r="AX451" s="14" t="s">
        <v>81</v>
      </c>
      <c r="AY451" s="227" t="s">
        <v>136</v>
      </c>
    </row>
    <row r="452" spans="1:65" s="15" customFormat="1" ht="11.25">
      <c r="B452" s="228"/>
      <c r="C452" s="229"/>
      <c r="D452" s="205" t="s">
        <v>149</v>
      </c>
      <c r="E452" s="230" t="s">
        <v>1</v>
      </c>
      <c r="F452" s="231" t="s">
        <v>152</v>
      </c>
      <c r="G452" s="229"/>
      <c r="H452" s="232">
        <v>39.667999999999999</v>
      </c>
      <c r="I452" s="233"/>
      <c r="J452" s="229"/>
      <c r="K452" s="229"/>
      <c r="L452" s="234"/>
      <c r="M452" s="235"/>
      <c r="N452" s="236"/>
      <c r="O452" s="236"/>
      <c r="P452" s="236"/>
      <c r="Q452" s="236"/>
      <c r="R452" s="236"/>
      <c r="S452" s="236"/>
      <c r="T452" s="237"/>
      <c r="AT452" s="238" t="s">
        <v>149</v>
      </c>
      <c r="AU452" s="238" t="s">
        <v>91</v>
      </c>
      <c r="AV452" s="15" t="s">
        <v>153</v>
      </c>
      <c r="AW452" s="15" t="s">
        <v>35</v>
      </c>
      <c r="AX452" s="15" t="s">
        <v>89</v>
      </c>
      <c r="AY452" s="238" t="s">
        <v>136</v>
      </c>
    </row>
    <row r="453" spans="1:65" s="2" customFormat="1" ht="24.2" customHeight="1">
      <c r="A453" s="35"/>
      <c r="B453" s="36"/>
      <c r="C453" s="187" t="s">
        <v>475</v>
      </c>
      <c r="D453" s="187" t="s">
        <v>138</v>
      </c>
      <c r="E453" s="188" t="s">
        <v>476</v>
      </c>
      <c r="F453" s="189" t="s">
        <v>477</v>
      </c>
      <c r="G453" s="190" t="s">
        <v>141</v>
      </c>
      <c r="H453" s="191">
        <v>200.857</v>
      </c>
      <c r="I453" s="192"/>
      <c r="J453" s="193">
        <f>ROUND(I453*H453,2)</f>
        <v>0</v>
      </c>
      <c r="K453" s="189" t="s">
        <v>142</v>
      </c>
      <c r="L453" s="40"/>
      <c r="M453" s="194" t="s">
        <v>1</v>
      </c>
      <c r="N453" s="195" t="s">
        <v>46</v>
      </c>
      <c r="O453" s="72"/>
      <c r="P453" s="196">
        <f>O453*H453</f>
        <v>0</v>
      </c>
      <c r="Q453" s="196">
        <v>0</v>
      </c>
      <c r="R453" s="196">
        <f>Q453*H453</f>
        <v>0</v>
      </c>
      <c r="S453" s="196">
        <v>3.7499999999999999E-2</v>
      </c>
      <c r="T453" s="197">
        <f>S453*H453</f>
        <v>7.5321374999999993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198" t="s">
        <v>153</v>
      </c>
      <c r="AT453" s="198" t="s">
        <v>138</v>
      </c>
      <c r="AU453" s="198" t="s">
        <v>91</v>
      </c>
      <c r="AY453" s="18" t="s">
        <v>136</v>
      </c>
      <c r="BE453" s="199">
        <f>IF(N453="základní",J453,0)</f>
        <v>0</v>
      </c>
      <c r="BF453" s="199">
        <f>IF(N453="snížená",J453,0)</f>
        <v>0</v>
      </c>
      <c r="BG453" s="199">
        <f>IF(N453="zákl. přenesená",J453,0)</f>
        <v>0</v>
      </c>
      <c r="BH453" s="199">
        <f>IF(N453="sníž. přenesená",J453,0)</f>
        <v>0</v>
      </c>
      <c r="BI453" s="199">
        <f>IF(N453="nulová",J453,0)</f>
        <v>0</v>
      </c>
      <c r="BJ453" s="18" t="s">
        <v>89</v>
      </c>
      <c r="BK453" s="199">
        <f>ROUND(I453*H453,2)</f>
        <v>0</v>
      </c>
      <c r="BL453" s="18" t="s">
        <v>153</v>
      </c>
      <c r="BM453" s="198" t="s">
        <v>478</v>
      </c>
    </row>
    <row r="454" spans="1:65" s="2" customFormat="1" ht="11.25">
      <c r="A454" s="35"/>
      <c r="B454" s="36"/>
      <c r="C454" s="37"/>
      <c r="D454" s="200" t="s">
        <v>145</v>
      </c>
      <c r="E454" s="37"/>
      <c r="F454" s="201" t="s">
        <v>479</v>
      </c>
      <c r="G454" s="37"/>
      <c r="H454" s="37"/>
      <c r="I454" s="202"/>
      <c r="J454" s="37"/>
      <c r="K454" s="37"/>
      <c r="L454" s="40"/>
      <c r="M454" s="203"/>
      <c r="N454" s="204"/>
      <c r="O454" s="72"/>
      <c r="P454" s="72"/>
      <c r="Q454" s="72"/>
      <c r="R454" s="72"/>
      <c r="S454" s="72"/>
      <c r="T454" s="73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T454" s="18" t="s">
        <v>145</v>
      </c>
      <c r="AU454" s="18" t="s">
        <v>91</v>
      </c>
    </row>
    <row r="455" spans="1:65" s="13" customFormat="1" ht="11.25">
      <c r="B455" s="207"/>
      <c r="C455" s="208"/>
      <c r="D455" s="205" t="s">
        <v>149</v>
      </c>
      <c r="E455" s="209" t="s">
        <v>1</v>
      </c>
      <c r="F455" s="210" t="s">
        <v>259</v>
      </c>
      <c r="G455" s="208"/>
      <c r="H455" s="209" t="s">
        <v>1</v>
      </c>
      <c r="I455" s="211"/>
      <c r="J455" s="208"/>
      <c r="K455" s="208"/>
      <c r="L455" s="212"/>
      <c r="M455" s="213"/>
      <c r="N455" s="214"/>
      <c r="O455" s="214"/>
      <c r="P455" s="214"/>
      <c r="Q455" s="214"/>
      <c r="R455" s="214"/>
      <c r="S455" s="214"/>
      <c r="T455" s="215"/>
      <c r="AT455" s="216" t="s">
        <v>149</v>
      </c>
      <c r="AU455" s="216" t="s">
        <v>91</v>
      </c>
      <c r="AV455" s="13" t="s">
        <v>89</v>
      </c>
      <c r="AW455" s="13" t="s">
        <v>35</v>
      </c>
      <c r="AX455" s="13" t="s">
        <v>81</v>
      </c>
      <c r="AY455" s="216" t="s">
        <v>136</v>
      </c>
    </row>
    <row r="456" spans="1:65" s="13" customFormat="1" ht="11.25">
      <c r="B456" s="207"/>
      <c r="C456" s="208"/>
      <c r="D456" s="205" t="s">
        <v>149</v>
      </c>
      <c r="E456" s="209" t="s">
        <v>1</v>
      </c>
      <c r="F456" s="210" t="s">
        <v>169</v>
      </c>
      <c r="G456" s="208"/>
      <c r="H456" s="209" t="s">
        <v>1</v>
      </c>
      <c r="I456" s="211"/>
      <c r="J456" s="208"/>
      <c r="K456" s="208"/>
      <c r="L456" s="212"/>
      <c r="M456" s="213"/>
      <c r="N456" s="214"/>
      <c r="O456" s="214"/>
      <c r="P456" s="214"/>
      <c r="Q456" s="214"/>
      <c r="R456" s="214"/>
      <c r="S456" s="214"/>
      <c r="T456" s="215"/>
      <c r="AT456" s="216" t="s">
        <v>149</v>
      </c>
      <c r="AU456" s="216" t="s">
        <v>91</v>
      </c>
      <c r="AV456" s="13" t="s">
        <v>89</v>
      </c>
      <c r="AW456" s="13" t="s">
        <v>35</v>
      </c>
      <c r="AX456" s="13" t="s">
        <v>81</v>
      </c>
      <c r="AY456" s="216" t="s">
        <v>136</v>
      </c>
    </row>
    <row r="457" spans="1:65" s="13" customFormat="1" ht="11.25">
      <c r="B457" s="207"/>
      <c r="C457" s="208"/>
      <c r="D457" s="205" t="s">
        <v>149</v>
      </c>
      <c r="E457" s="209" t="s">
        <v>1</v>
      </c>
      <c r="F457" s="210" t="s">
        <v>260</v>
      </c>
      <c r="G457" s="208"/>
      <c r="H457" s="209" t="s">
        <v>1</v>
      </c>
      <c r="I457" s="211"/>
      <c r="J457" s="208"/>
      <c r="K457" s="208"/>
      <c r="L457" s="212"/>
      <c r="M457" s="213"/>
      <c r="N457" s="214"/>
      <c r="O457" s="214"/>
      <c r="P457" s="214"/>
      <c r="Q457" s="214"/>
      <c r="R457" s="214"/>
      <c r="S457" s="214"/>
      <c r="T457" s="215"/>
      <c r="AT457" s="216" t="s">
        <v>149</v>
      </c>
      <c r="AU457" s="216" t="s">
        <v>91</v>
      </c>
      <c r="AV457" s="13" t="s">
        <v>89</v>
      </c>
      <c r="AW457" s="13" t="s">
        <v>35</v>
      </c>
      <c r="AX457" s="13" t="s">
        <v>81</v>
      </c>
      <c r="AY457" s="216" t="s">
        <v>136</v>
      </c>
    </row>
    <row r="458" spans="1:65" s="13" customFormat="1" ht="11.25">
      <c r="B458" s="207"/>
      <c r="C458" s="208"/>
      <c r="D458" s="205" t="s">
        <v>149</v>
      </c>
      <c r="E458" s="209" t="s">
        <v>1</v>
      </c>
      <c r="F458" s="210" t="s">
        <v>480</v>
      </c>
      <c r="G458" s="208"/>
      <c r="H458" s="209" t="s">
        <v>1</v>
      </c>
      <c r="I458" s="211"/>
      <c r="J458" s="208"/>
      <c r="K458" s="208"/>
      <c r="L458" s="212"/>
      <c r="M458" s="213"/>
      <c r="N458" s="214"/>
      <c r="O458" s="214"/>
      <c r="P458" s="214"/>
      <c r="Q458" s="214"/>
      <c r="R458" s="214"/>
      <c r="S458" s="214"/>
      <c r="T458" s="215"/>
      <c r="AT458" s="216" t="s">
        <v>149</v>
      </c>
      <c r="AU458" s="216" t="s">
        <v>91</v>
      </c>
      <c r="AV458" s="13" t="s">
        <v>89</v>
      </c>
      <c r="AW458" s="13" t="s">
        <v>35</v>
      </c>
      <c r="AX458" s="13" t="s">
        <v>81</v>
      </c>
      <c r="AY458" s="216" t="s">
        <v>136</v>
      </c>
    </row>
    <row r="459" spans="1:65" s="14" customFormat="1" ht="11.25">
      <c r="B459" s="217"/>
      <c r="C459" s="218"/>
      <c r="D459" s="205" t="s">
        <v>149</v>
      </c>
      <c r="E459" s="219" t="s">
        <v>1</v>
      </c>
      <c r="F459" s="220" t="s">
        <v>262</v>
      </c>
      <c r="G459" s="218"/>
      <c r="H459" s="221">
        <v>68.367000000000004</v>
      </c>
      <c r="I459" s="222"/>
      <c r="J459" s="218"/>
      <c r="K459" s="218"/>
      <c r="L459" s="223"/>
      <c r="M459" s="224"/>
      <c r="N459" s="225"/>
      <c r="O459" s="225"/>
      <c r="P459" s="225"/>
      <c r="Q459" s="225"/>
      <c r="R459" s="225"/>
      <c r="S459" s="225"/>
      <c r="T459" s="226"/>
      <c r="AT459" s="227" t="s">
        <v>149</v>
      </c>
      <c r="AU459" s="227" t="s">
        <v>91</v>
      </c>
      <c r="AV459" s="14" t="s">
        <v>91</v>
      </c>
      <c r="AW459" s="14" t="s">
        <v>35</v>
      </c>
      <c r="AX459" s="14" t="s">
        <v>81</v>
      </c>
      <c r="AY459" s="227" t="s">
        <v>136</v>
      </c>
    </row>
    <row r="460" spans="1:65" s="13" customFormat="1" ht="11.25">
      <c r="B460" s="207"/>
      <c r="C460" s="208"/>
      <c r="D460" s="205" t="s">
        <v>149</v>
      </c>
      <c r="E460" s="209" t="s">
        <v>1</v>
      </c>
      <c r="F460" s="210" t="s">
        <v>481</v>
      </c>
      <c r="G460" s="208"/>
      <c r="H460" s="209" t="s">
        <v>1</v>
      </c>
      <c r="I460" s="211"/>
      <c r="J460" s="208"/>
      <c r="K460" s="208"/>
      <c r="L460" s="212"/>
      <c r="M460" s="213"/>
      <c r="N460" s="214"/>
      <c r="O460" s="214"/>
      <c r="P460" s="214"/>
      <c r="Q460" s="214"/>
      <c r="R460" s="214"/>
      <c r="S460" s="214"/>
      <c r="T460" s="215"/>
      <c r="AT460" s="216" t="s">
        <v>149</v>
      </c>
      <c r="AU460" s="216" t="s">
        <v>91</v>
      </c>
      <c r="AV460" s="13" t="s">
        <v>89</v>
      </c>
      <c r="AW460" s="13" t="s">
        <v>35</v>
      </c>
      <c r="AX460" s="13" t="s">
        <v>81</v>
      </c>
      <c r="AY460" s="216" t="s">
        <v>136</v>
      </c>
    </row>
    <row r="461" spans="1:65" s="14" customFormat="1" ht="11.25">
      <c r="B461" s="217"/>
      <c r="C461" s="218"/>
      <c r="D461" s="205" t="s">
        <v>149</v>
      </c>
      <c r="E461" s="219" t="s">
        <v>1</v>
      </c>
      <c r="F461" s="220" t="s">
        <v>450</v>
      </c>
      <c r="G461" s="218"/>
      <c r="H461" s="221">
        <v>71.733000000000004</v>
      </c>
      <c r="I461" s="222"/>
      <c r="J461" s="218"/>
      <c r="K461" s="218"/>
      <c r="L461" s="223"/>
      <c r="M461" s="224"/>
      <c r="N461" s="225"/>
      <c r="O461" s="225"/>
      <c r="P461" s="225"/>
      <c r="Q461" s="225"/>
      <c r="R461" s="225"/>
      <c r="S461" s="225"/>
      <c r="T461" s="226"/>
      <c r="AT461" s="227" t="s">
        <v>149</v>
      </c>
      <c r="AU461" s="227" t="s">
        <v>91</v>
      </c>
      <c r="AV461" s="14" t="s">
        <v>91</v>
      </c>
      <c r="AW461" s="14" t="s">
        <v>35</v>
      </c>
      <c r="AX461" s="14" t="s">
        <v>81</v>
      </c>
      <c r="AY461" s="227" t="s">
        <v>136</v>
      </c>
    </row>
    <row r="462" spans="1:65" s="16" customFormat="1" ht="11.25">
      <c r="B462" s="239"/>
      <c r="C462" s="240"/>
      <c r="D462" s="205" t="s">
        <v>149</v>
      </c>
      <c r="E462" s="241" t="s">
        <v>1</v>
      </c>
      <c r="F462" s="242" t="s">
        <v>263</v>
      </c>
      <c r="G462" s="240"/>
      <c r="H462" s="243">
        <v>140.10000000000002</v>
      </c>
      <c r="I462" s="244"/>
      <c r="J462" s="240"/>
      <c r="K462" s="240"/>
      <c r="L462" s="245"/>
      <c r="M462" s="246"/>
      <c r="N462" s="247"/>
      <c r="O462" s="247"/>
      <c r="P462" s="247"/>
      <c r="Q462" s="247"/>
      <c r="R462" s="247"/>
      <c r="S462" s="247"/>
      <c r="T462" s="248"/>
      <c r="AT462" s="249" t="s">
        <v>149</v>
      </c>
      <c r="AU462" s="249" t="s">
        <v>91</v>
      </c>
      <c r="AV462" s="16" t="s">
        <v>164</v>
      </c>
      <c r="AW462" s="16" t="s">
        <v>35</v>
      </c>
      <c r="AX462" s="16" t="s">
        <v>81</v>
      </c>
      <c r="AY462" s="249" t="s">
        <v>136</v>
      </c>
    </row>
    <row r="463" spans="1:65" s="13" customFormat="1" ht="11.25">
      <c r="B463" s="207"/>
      <c r="C463" s="208"/>
      <c r="D463" s="205" t="s">
        <v>149</v>
      </c>
      <c r="E463" s="209" t="s">
        <v>1</v>
      </c>
      <c r="F463" s="210" t="s">
        <v>264</v>
      </c>
      <c r="G463" s="208"/>
      <c r="H463" s="209" t="s">
        <v>1</v>
      </c>
      <c r="I463" s="211"/>
      <c r="J463" s="208"/>
      <c r="K463" s="208"/>
      <c r="L463" s="212"/>
      <c r="M463" s="213"/>
      <c r="N463" s="214"/>
      <c r="O463" s="214"/>
      <c r="P463" s="214"/>
      <c r="Q463" s="214"/>
      <c r="R463" s="214"/>
      <c r="S463" s="214"/>
      <c r="T463" s="215"/>
      <c r="AT463" s="216" t="s">
        <v>149</v>
      </c>
      <c r="AU463" s="216" t="s">
        <v>91</v>
      </c>
      <c r="AV463" s="13" t="s">
        <v>89</v>
      </c>
      <c r="AW463" s="13" t="s">
        <v>35</v>
      </c>
      <c r="AX463" s="13" t="s">
        <v>81</v>
      </c>
      <c r="AY463" s="216" t="s">
        <v>136</v>
      </c>
    </row>
    <row r="464" spans="1:65" s="14" customFormat="1" ht="11.25">
      <c r="B464" s="217"/>
      <c r="C464" s="218"/>
      <c r="D464" s="205" t="s">
        <v>149</v>
      </c>
      <c r="E464" s="219" t="s">
        <v>1</v>
      </c>
      <c r="F464" s="220" t="s">
        <v>265</v>
      </c>
      <c r="G464" s="218"/>
      <c r="H464" s="221">
        <v>2.5310000000000001</v>
      </c>
      <c r="I464" s="222"/>
      <c r="J464" s="218"/>
      <c r="K464" s="218"/>
      <c r="L464" s="223"/>
      <c r="M464" s="224"/>
      <c r="N464" s="225"/>
      <c r="O464" s="225"/>
      <c r="P464" s="225"/>
      <c r="Q464" s="225"/>
      <c r="R464" s="225"/>
      <c r="S464" s="225"/>
      <c r="T464" s="226"/>
      <c r="AT464" s="227" t="s">
        <v>149</v>
      </c>
      <c r="AU464" s="227" t="s">
        <v>91</v>
      </c>
      <c r="AV464" s="14" t="s">
        <v>91</v>
      </c>
      <c r="AW464" s="14" t="s">
        <v>35</v>
      </c>
      <c r="AX464" s="14" t="s">
        <v>81</v>
      </c>
      <c r="AY464" s="227" t="s">
        <v>136</v>
      </c>
    </row>
    <row r="465" spans="2:51" s="14" customFormat="1" ht="11.25">
      <c r="B465" s="217"/>
      <c r="C465" s="218"/>
      <c r="D465" s="205" t="s">
        <v>149</v>
      </c>
      <c r="E465" s="219" t="s">
        <v>1</v>
      </c>
      <c r="F465" s="220" t="s">
        <v>266</v>
      </c>
      <c r="G465" s="218"/>
      <c r="H465" s="221">
        <v>2.3580000000000001</v>
      </c>
      <c r="I465" s="222"/>
      <c r="J465" s="218"/>
      <c r="K465" s="218"/>
      <c r="L465" s="223"/>
      <c r="M465" s="224"/>
      <c r="N465" s="225"/>
      <c r="O465" s="225"/>
      <c r="P465" s="225"/>
      <c r="Q465" s="225"/>
      <c r="R465" s="225"/>
      <c r="S465" s="225"/>
      <c r="T465" s="226"/>
      <c r="AT465" s="227" t="s">
        <v>149</v>
      </c>
      <c r="AU465" s="227" t="s">
        <v>91</v>
      </c>
      <c r="AV465" s="14" t="s">
        <v>91</v>
      </c>
      <c r="AW465" s="14" t="s">
        <v>35</v>
      </c>
      <c r="AX465" s="14" t="s">
        <v>81</v>
      </c>
      <c r="AY465" s="227" t="s">
        <v>136</v>
      </c>
    </row>
    <row r="466" spans="2:51" s="14" customFormat="1" ht="11.25">
      <c r="B466" s="217"/>
      <c r="C466" s="218"/>
      <c r="D466" s="205" t="s">
        <v>149</v>
      </c>
      <c r="E466" s="219" t="s">
        <v>1</v>
      </c>
      <c r="F466" s="220" t="s">
        <v>267</v>
      </c>
      <c r="G466" s="218"/>
      <c r="H466" s="221">
        <v>2.2749999999999999</v>
      </c>
      <c r="I466" s="222"/>
      <c r="J466" s="218"/>
      <c r="K466" s="218"/>
      <c r="L466" s="223"/>
      <c r="M466" s="224"/>
      <c r="N466" s="225"/>
      <c r="O466" s="225"/>
      <c r="P466" s="225"/>
      <c r="Q466" s="225"/>
      <c r="R466" s="225"/>
      <c r="S466" s="225"/>
      <c r="T466" s="226"/>
      <c r="AT466" s="227" t="s">
        <v>149</v>
      </c>
      <c r="AU466" s="227" t="s">
        <v>91</v>
      </c>
      <c r="AV466" s="14" t="s">
        <v>91</v>
      </c>
      <c r="AW466" s="14" t="s">
        <v>35</v>
      </c>
      <c r="AX466" s="14" t="s">
        <v>81</v>
      </c>
      <c r="AY466" s="227" t="s">
        <v>136</v>
      </c>
    </row>
    <row r="467" spans="2:51" s="16" customFormat="1" ht="11.25">
      <c r="B467" s="239"/>
      <c r="C467" s="240"/>
      <c r="D467" s="205" t="s">
        <v>149</v>
      </c>
      <c r="E467" s="241" t="s">
        <v>1</v>
      </c>
      <c r="F467" s="242" t="s">
        <v>263</v>
      </c>
      <c r="G467" s="240"/>
      <c r="H467" s="243">
        <v>7.1639999999999997</v>
      </c>
      <c r="I467" s="244"/>
      <c r="J467" s="240"/>
      <c r="K467" s="240"/>
      <c r="L467" s="245"/>
      <c r="M467" s="246"/>
      <c r="N467" s="247"/>
      <c r="O467" s="247"/>
      <c r="P467" s="247"/>
      <c r="Q467" s="247"/>
      <c r="R467" s="247"/>
      <c r="S467" s="247"/>
      <c r="T467" s="248"/>
      <c r="AT467" s="249" t="s">
        <v>149</v>
      </c>
      <c r="AU467" s="249" t="s">
        <v>91</v>
      </c>
      <c r="AV467" s="16" t="s">
        <v>164</v>
      </c>
      <c r="AW467" s="16" t="s">
        <v>35</v>
      </c>
      <c r="AX467" s="16" t="s">
        <v>81</v>
      </c>
      <c r="AY467" s="249" t="s">
        <v>136</v>
      </c>
    </row>
    <row r="468" spans="2:51" s="13" customFormat="1" ht="11.25">
      <c r="B468" s="207"/>
      <c r="C468" s="208"/>
      <c r="D468" s="205" t="s">
        <v>149</v>
      </c>
      <c r="E468" s="209" t="s">
        <v>1</v>
      </c>
      <c r="F468" s="210" t="s">
        <v>439</v>
      </c>
      <c r="G468" s="208"/>
      <c r="H468" s="209" t="s">
        <v>1</v>
      </c>
      <c r="I468" s="211"/>
      <c r="J468" s="208"/>
      <c r="K468" s="208"/>
      <c r="L468" s="212"/>
      <c r="M468" s="213"/>
      <c r="N468" s="214"/>
      <c r="O468" s="214"/>
      <c r="P468" s="214"/>
      <c r="Q468" s="214"/>
      <c r="R468" s="214"/>
      <c r="S468" s="214"/>
      <c r="T468" s="215"/>
      <c r="AT468" s="216" t="s">
        <v>149</v>
      </c>
      <c r="AU468" s="216" t="s">
        <v>91</v>
      </c>
      <c r="AV468" s="13" t="s">
        <v>89</v>
      </c>
      <c r="AW468" s="13" t="s">
        <v>35</v>
      </c>
      <c r="AX468" s="13" t="s">
        <v>81</v>
      </c>
      <c r="AY468" s="216" t="s">
        <v>136</v>
      </c>
    </row>
    <row r="469" spans="2:51" s="14" customFormat="1" ht="11.25">
      <c r="B469" s="217"/>
      <c r="C469" s="218"/>
      <c r="D469" s="205" t="s">
        <v>149</v>
      </c>
      <c r="E469" s="219" t="s">
        <v>1</v>
      </c>
      <c r="F469" s="220" t="s">
        <v>280</v>
      </c>
      <c r="G469" s="218"/>
      <c r="H469" s="221">
        <v>42.798000000000002</v>
      </c>
      <c r="I469" s="222"/>
      <c r="J469" s="218"/>
      <c r="K469" s="218"/>
      <c r="L469" s="223"/>
      <c r="M469" s="224"/>
      <c r="N469" s="225"/>
      <c r="O469" s="225"/>
      <c r="P469" s="225"/>
      <c r="Q469" s="225"/>
      <c r="R469" s="225"/>
      <c r="S469" s="225"/>
      <c r="T469" s="226"/>
      <c r="AT469" s="227" t="s">
        <v>149</v>
      </c>
      <c r="AU469" s="227" t="s">
        <v>91</v>
      </c>
      <c r="AV469" s="14" t="s">
        <v>91</v>
      </c>
      <c r="AW469" s="14" t="s">
        <v>35</v>
      </c>
      <c r="AX469" s="14" t="s">
        <v>81</v>
      </c>
      <c r="AY469" s="227" t="s">
        <v>136</v>
      </c>
    </row>
    <row r="470" spans="2:51" s="14" customFormat="1" ht="11.25">
      <c r="B470" s="217"/>
      <c r="C470" s="218"/>
      <c r="D470" s="205" t="s">
        <v>149</v>
      </c>
      <c r="E470" s="219" t="s">
        <v>1</v>
      </c>
      <c r="F470" s="220" t="s">
        <v>281</v>
      </c>
      <c r="G470" s="218"/>
      <c r="H470" s="221">
        <v>10.233000000000001</v>
      </c>
      <c r="I470" s="222"/>
      <c r="J470" s="218"/>
      <c r="K470" s="218"/>
      <c r="L470" s="223"/>
      <c r="M470" s="224"/>
      <c r="N470" s="225"/>
      <c r="O470" s="225"/>
      <c r="P470" s="225"/>
      <c r="Q470" s="225"/>
      <c r="R470" s="225"/>
      <c r="S470" s="225"/>
      <c r="T470" s="226"/>
      <c r="AT470" s="227" t="s">
        <v>149</v>
      </c>
      <c r="AU470" s="227" t="s">
        <v>91</v>
      </c>
      <c r="AV470" s="14" t="s">
        <v>91</v>
      </c>
      <c r="AW470" s="14" t="s">
        <v>35</v>
      </c>
      <c r="AX470" s="14" t="s">
        <v>81</v>
      </c>
      <c r="AY470" s="227" t="s">
        <v>136</v>
      </c>
    </row>
    <row r="471" spans="2:51" s="16" customFormat="1" ht="11.25">
      <c r="B471" s="239"/>
      <c r="C471" s="240"/>
      <c r="D471" s="205" t="s">
        <v>149</v>
      </c>
      <c r="E471" s="241" t="s">
        <v>1</v>
      </c>
      <c r="F471" s="242" t="s">
        <v>263</v>
      </c>
      <c r="G471" s="240"/>
      <c r="H471" s="243">
        <v>53.031000000000006</v>
      </c>
      <c r="I471" s="244"/>
      <c r="J471" s="240"/>
      <c r="K471" s="240"/>
      <c r="L471" s="245"/>
      <c r="M471" s="246"/>
      <c r="N471" s="247"/>
      <c r="O471" s="247"/>
      <c r="P471" s="247"/>
      <c r="Q471" s="247"/>
      <c r="R471" s="247"/>
      <c r="S471" s="247"/>
      <c r="T471" s="248"/>
      <c r="AT471" s="249" t="s">
        <v>149</v>
      </c>
      <c r="AU471" s="249" t="s">
        <v>91</v>
      </c>
      <c r="AV471" s="16" t="s">
        <v>164</v>
      </c>
      <c r="AW471" s="16" t="s">
        <v>35</v>
      </c>
      <c r="AX471" s="16" t="s">
        <v>81</v>
      </c>
      <c r="AY471" s="249" t="s">
        <v>136</v>
      </c>
    </row>
    <row r="472" spans="2:51" s="13" customFormat="1" ht="11.25">
      <c r="B472" s="207"/>
      <c r="C472" s="208"/>
      <c r="D472" s="205" t="s">
        <v>149</v>
      </c>
      <c r="E472" s="209" t="s">
        <v>1</v>
      </c>
      <c r="F472" s="210" t="s">
        <v>282</v>
      </c>
      <c r="G472" s="208"/>
      <c r="H472" s="209" t="s">
        <v>1</v>
      </c>
      <c r="I472" s="211"/>
      <c r="J472" s="208"/>
      <c r="K472" s="208"/>
      <c r="L472" s="212"/>
      <c r="M472" s="213"/>
      <c r="N472" s="214"/>
      <c r="O472" s="214"/>
      <c r="P472" s="214"/>
      <c r="Q472" s="214"/>
      <c r="R472" s="214"/>
      <c r="S472" s="214"/>
      <c r="T472" s="215"/>
      <c r="AT472" s="216" t="s">
        <v>149</v>
      </c>
      <c r="AU472" s="216" t="s">
        <v>91</v>
      </c>
      <c r="AV472" s="13" t="s">
        <v>89</v>
      </c>
      <c r="AW472" s="13" t="s">
        <v>35</v>
      </c>
      <c r="AX472" s="13" t="s">
        <v>81</v>
      </c>
      <c r="AY472" s="216" t="s">
        <v>136</v>
      </c>
    </row>
    <row r="473" spans="2:51" s="14" customFormat="1" ht="11.25">
      <c r="B473" s="217"/>
      <c r="C473" s="218"/>
      <c r="D473" s="205" t="s">
        <v>149</v>
      </c>
      <c r="E473" s="219" t="s">
        <v>1</v>
      </c>
      <c r="F473" s="220" t="s">
        <v>455</v>
      </c>
      <c r="G473" s="218"/>
      <c r="H473" s="221">
        <v>-6.4050000000000002</v>
      </c>
      <c r="I473" s="222"/>
      <c r="J473" s="218"/>
      <c r="K473" s="218"/>
      <c r="L473" s="223"/>
      <c r="M473" s="224"/>
      <c r="N473" s="225"/>
      <c r="O473" s="225"/>
      <c r="P473" s="225"/>
      <c r="Q473" s="225"/>
      <c r="R473" s="225"/>
      <c r="S473" s="225"/>
      <c r="T473" s="226"/>
      <c r="AT473" s="227" t="s">
        <v>149</v>
      </c>
      <c r="AU473" s="227" t="s">
        <v>91</v>
      </c>
      <c r="AV473" s="14" t="s">
        <v>91</v>
      </c>
      <c r="AW473" s="14" t="s">
        <v>35</v>
      </c>
      <c r="AX473" s="14" t="s">
        <v>81</v>
      </c>
      <c r="AY473" s="227" t="s">
        <v>136</v>
      </c>
    </row>
    <row r="474" spans="2:51" s="14" customFormat="1" ht="22.5">
      <c r="B474" s="217"/>
      <c r="C474" s="218"/>
      <c r="D474" s="205" t="s">
        <v>149</v>
      </c>
      <c r="E474" s="219" t="s">
        <v>1</v>
      </c>
      <c r="F474" s="220" t="s">
        <v>284</v>
      </c>
      <c r="G474" s="218"/>
      <c r="H474" s="221">
        <v>-3.153</v>
      </c>
      <c r="I474" s="222"/>
      <c r="J474" s="218"/>
      <c r="K474" s="218"/>
      <c r="L474" s="223"/>
      <c r="M474" s="224"/>
      <c r="N474" s="225"/>
      <c r="O474" s="225"/>
      <c r="P474" s="225"/>
      <c r="Q474" s="225"/>
      <c r="R474" s="225"/>
      <c r="S474" s="225"/>
      <c r="T474" s="226"/>
      <c r="AT474" s="227" t="s">
        <v>149</v>
      </c>
      <c r="AU474" s="227" t="s">
        <v>91</v>
      </c>
      <c r="AV474" s="14" t="s">
        <v>91</v>
      </c>
      <c r="AW474" s="14" t="s">
        <v>35</v>
      </c>
      <c r="AX474" s="14" t="s">
        <v>81</v>
      </c>
      <c r="AY474" s="227" t="s">
        <v>136</v>
      </c>
    </row>
    <row r="475" spans="2:51" s="14" customFormat="1" ht="22.5">
      <c r="B475" s="217"/>
      <c r="C475" s="218"/>
      <c r="D475" s="205" t="s">
        <v>149</v>
      </c>
      <c r="E475" s="219" t="s">
        <v>1</v>
      </c>
      <c r="F475" s="220" t="s">
        <v>285</v>
      </c>
      <c r="G475" s="218"/>
      <c r="H475" s="221">
        <v>-2.3079999999999998</v>
      </c>
      <c r="I475" s="222"/>
      <c r="J475" s="218"/>
      <c r="K475" s="218"/>
      <c r="L475" s="223"/>
      <c r="M475" s="224"/>
      <c r="N475" s="225"/>
      <c r="O475" s="225"/>
      <c r="P475" s="225"/>
      <c r="Q475" s="225"/>
      <c r="R475" s="225"/>
      <c r="S475" s="225"/>
      <c r="T475" s="226"/>
      <c r="AT475" s="227" t="s">
        <v>149</v>
      </c>
      <c r="AU475" s="227" t="s">
        <v>91</v>
      </c>
      <c r="AV475" s="14" t="s">
        <v>91</v>
      </c>
      <c r="AW475" s="14" t="s">
        <v>35</v>
      </c>
      <c r="AX475" s="14" t="s">
        <v>81</v>
      </c>
      <c r="AY475" s="227" t="s">
        <v>136</v>
      </c>
    </row>
    <row r="476" spans="2:51" s="16" customFormat="1" ht="11.25">
      <c r="B476" s="239"/>
      <c r="C476" s="240"/>
      <c r="D476" s="205" t="s">
        <v>149</v>
      </c>
      <c r="E476" s="241" t="s">
        <v>1</v>
      </c>
      <c r="F476" s="242" t="s">
        <v>263</v>
      </c>
      <c r="G476" s="240"/>
      <c r="H476" s="243">
        <v>-11.866</v>
      </c>
      <c r="I476" s="244"/>
      <c r="J476" s="240"/>
      <c r="K476" s="240"/>
      <c r="L476" s="245"/>
      <c r="M476" s="246"/>
      <c r="N476" s="247"/>
      <c r="O476" s="247"/>
      <c r="P476" s="247"/>
      <c r="Q476" s="247"/>
      <c r="R476" s="247"/>
      <c r="S476" s="247"/>
      <c r="T476" s="248"/>
      <c r="AT476" s="249" t="s">
        <v>149</v>
      </c>
      <c r="AU476" s="249" t="s">
        <v>91</v>
      </c>
      <c r="AV476" s="16" t="s">
        <v>164</v>
      </c>
      <c r="AW476" s="16" t="s">
        <v>35</v>
      </c>
      <c r="AX476" s="16" t="s">
        <v>81</v>
      </c>
      <c r="AY476" s="249" t="s">
        <v>136</v>
      </c>
    </row>
    <row r="477" spans="2:51" s="13" customFormat="1" ht="11.25">
      <c r="B477" s="207"/>
      <c r="C477" s="208"/>
      <c r="D477" s="205" t="s">
        <v>149</v>
      </c>
      <c r="E477" s="209" t="s">
        <v>1</v>
      </c>
      <c r="F477" s="210" t="s">
        <v>286</v>
      </c>
      <c r="G477" s="208"/>
      <c r="H477" s="209" t="s">
        <v>1</v>
      </c>
      <c r="I477" s="211"/>
      <c r="J477" s="208"/>
      <c r="K477" s="208"/>
      <c r="L477" s="212"/>
      <c r="M477" s="213"/>
      <c r="N477" s="214"/>
      <c r="O477" s="214"/>
      <c r="P477" s="214"/>
      <c r="Q477" s="214"/>
      <c r="R477" s="214"/>
      <c r="S477" s="214"/>
      <c r="T477" s="215"/>
      <c r="AT477" s="216" t="s">
        <v>149</v>
      </c>
      <c r="AU477" s="216" t="s">
        <v>91</v>
      </c>
      <c r="AV477" s="13" t="s">
        <v>89</v>
      </c>
      <c r="AW477" s="13" t="s">
        <v>35</v>
      </c>
      <c r="AX477" s="13" t="s">
        <v>81</v>
      </c>
      <c r="AY477" s="216" t="s">
        <v>136</v>
      </c>
    </row>
    <row r="478" spans="2:51" s="14" customFormat="1" ht="22.5">
      <c r="B478" s="217"/>
      <c r="C478" s="218"/>
      <c r="D478" s="205" t="s">
        <v>149</v>
      </c>
      <c r="E478" s="219" t="s">
        <v>1</v>
      </c>
      <c r="F478" s="220" t="s">
        <v>287</v>
      </c>
      <c r="G478" s="218"/>
      <c r="H478" s="221">
        <v>9.7520000000000007</v>
      </c>
      <c r="I478" s="222"/>
      <c r="J478" s="218"/>
      <c r="K478" s="218"/>
      <c r="L478" s="223"/>
      <c r="M478" s="224"/>
      <c r="N478" s="225"/>
      <c r="O478" s="225"/>
      <c r="P478" s="225"/>
      <c r="Q478" s="225"/>
      <c r="R478" s="225"/>
      <c r="S478" s="225"/>
      <c r="T478" s="226"/>
      <c r="AT478" s="227" t="s">
        <v>149</v>
      </c>
      <c r="AU478" s="227" t="s">
        <v>91</v>
      </c>
      <c r="AV478" s="14" t="s">
        <v>91</v>
      </c>
      <c r="AW478" s="14" t="s">
        <v>35</v>
      </c>
      <c r="AX478" s="14" t="s">
        <v>81</v>
      </c>
      <c r="AY478" s="227" t="s">
        <v>136</v>
      </c>
    </row>
    <row r="479" spans="2:51" s="14" customFormat="1" ht="11.25">
      <c r="B479" s="217"/>
      <c r="C479" s="218"/>
      <c r="D479" s="205" t="s">
        <v>149</v>
      </c>
      <c r="E479" s="219" t="s">
        <v>1</v>
      </c>
      <c r="F479" s="220" t="s">
        <v>288</v>
      </c>
      <c r="G479" s="218"/>
      <c r="H479" s="221">
        <v>1.256</v>
      </c>
      <c r="I479" s="222"/>
      <c r="J479" s="218"/>
      <c r="K479" s="218"/>
      <c r="L479" s="223"/>
      <c r="M479" s="224"/>
      <c r="N479" s="225"/>
      <c r="O479" s="225"/>
      <c r="P479" s="225"/>
      <c r="Q479" s="225"/>
      <c r="R479" s="225"/>
      <c r="S479" s="225"/>
      <c r="T479" s="226"/>
      <c r="AT479" s="227" t="s">
        <v>149</v>
      </c>
      <c r="AU479" s="227" t="s">
        <v>91</v>
      </c>
      <c r="AV479" s="14" t="s">
        <v>91</v>
      </c>
      <c r="AW479" s="14" t="s">
        <v>35</v>
      </c>
      <c r="AX479" s="14" t="s">
        <v>81</v>
      </c>
      <c r="AY479" s="227" t="s">
        <v>136</v>
      </c>
    </row>
    <row r="480" spans="2:51" s="14" customFormat="1" ht="11.25">
      <c r="B480" s="217"/>
      <c r="C480" s="218"/>
      <c r="D480" s="205" t="s">
        <v>149</v>
      </c>
      <c r="E480" s="219" t="s">
        <v>1</v>
      </c>
      <c r="F480" s="220" t="s">
        <v>289</v>
      </c>
      <c r="G480" s="218"/>
      <c r="H480" s="221">
        <v>1.42</v>
      </c>
      <c r="I480" s="222"/>
      <c r="J480" s="218"/>
      <c r="K480" s="218"/>
      <c r="L480" s="223"/>
      <c r="M480" s="224"/>
      <c r="N480" s="225"/>
      <c r="O480" s="225"/>
      <c r="P480" s="225"/>
      <c r="Q480" s="225"/>
      <c r="R480" s="225"/>
      <c r="S480" s="225"/>
      <c r="T480" s="226"/>
      <c r="AT480" s="227" t="s">
        <v>149</v>
      </c>
      <c r="AU480" s="227" t="s">
        <v>91</v>
      </c>
      <c r="AV480" s="14" t="s">
        <v>91</v>
      </c>
      <c r="AW480" s="14" t="s">
        <v>35</v>
      </c>
      <c r="AX480" s="14" t="s">
        <v>81</v>
      </c>
      <c r="AY480" s="227" t="s">
        <v>136</v>
      </c>
    </row>
    <row r="481" spans="1:65" s="16" customFormat="1" ht="11.25">
      <c r="B481" s="239"/>
      <c r="C481" s="240"/>
      <c r="D481" s="205" t="s">
        <v>149</v>
      </c>
      <c r="E481" s="241" t="s">
        <v>1</v>
      </c>
      <c r="F481" s="242" t="s">
        <v>263</v>
      </c>
      <c r="G481" s="240"/>
      <c r="H481" s="243">
        <v>12.428000000000001</v>
      </c>
      <c r="I481" s="244"/>
      <c r="J481" s="240"/>
      <c r="K481" s="240"/>
      <c r="L481" s="245"/>
      <c r="M481" s="246"/>
      <c r="N481" s="247"/>
      <c r="O481" s="247"/>
      <c r="P481" s="247"/>
      <c r="Q481" s="247"/>
      <c r="R481" s="247"/>
      <c r="S481" s="247"/>
      <c r="T481" s="248"/>
      <c r="AT481" s="249" t="s">
        <v>149</v>
      </c>
      <c r="AU481" s="249" t="s">
        <v>91</v>
      </c>
      <c r="AV481" s="16" t="s">
        <v>164</v>
      </c>
      <c r="AW481" s="16" t="s">
        <v>35</v>
      </c>
      <c r="AX481" s="16" t="s">
        <v>81</v>
      </c>
      <c r="AY481" s="249" t="s">
        <v>136</v>
      </c>
    </row>
    <row r="482" spans="1:65" s="15" customFormat="1" ht="11.25">
      <c r="B482" s="228"/>
      <c r="C482" s="229"/>
      <c r="D482" s="205" t="s">
        <v>149</v>
      </c>
      <c r="E482" s="230" t="s">
        <v>1</v>
      </c>
      <c r="F482" s="231" t="s">
        <v>152</v>
      </c>
      <c r="G482" s="229"/>
      <c r="H482" s="232">
        <v>200.85700000000006</v>
      </c>
      <c r="I482" s="233"/>
      <c r="J482" s="229"/>
      <c r="K482" s="229"/>
      <c r="L482" s="234"/>
      <c r="M482" s="235"/>
      <c r="N482" s="236"/>
      <c r="O482" s="236"/>
      <c r="P482" s="236"/>
      <c r="Q482" s="236"/>
      <c r="R482" s="236"/>
      <c r="S482" s="236"/>
      <c r="T482" s="237"/>
      <c r="AT482" s="238" t="s">
        <v>149</v>
      </c>
      <c r="AU482" s="238" t="s">
        <v>91</v>
      </c>
      <c r="AV482" s="15" t="s">
        <v>153</v>
      </c>
      <c r="AW482" s="15" t="s">
        <v>35</v>
      </c>
      <c r="AX482" s="15" t="s">
        <v>89</v>
      </c>
      <c r="AY482" s="238" t="s">
        <v>136</v>
      </c>
    </row>
    <row r="483" spans="1:65" s="2" customFormat="1" ht="24.2" customHeight="1">
      <c r="A483" s="35"/>
      <c r="B483" s="36"/>
      <c r="C483" s="187" t="s">
        <v>482</v>
      </c>
      <c r="D483" s="187" t="s">
        <v>138</v>
      </c>
      <c r="E483" s="188" t="s">
        <v>483</v>
      </c>
      <c r="F483" s="189" t="s">
        <v>484</v>
      </c>
      <c r="G483" s="190" t="s">
        <v>141</v>
      </c>
      <c r="H483" s="191">
        <v>39.667999999999999</v>
      </c>
      <c r="I483" s="192"/>
      <c r="J483" s="193">
        <f>ROUND(I483*H483,2)</f>
        <v>0</v>
      </c>
      <c r="K483" s="189" t="s">
        <v>142</v>
      </c>
      <c r="L483" s="40"/>
      <c r="M483" s="194" t="s">
        <v>1</v>
      </c>
      <c r="N483" s="195" t="s">
        <v>46</v>
      </c>
      <c r="O483" s="72"/>
      <c r="P483" s="196">
        <f>O483*H483</f>
        <v>0</v>
      </c>
      <c r="Q483" s="196">
        <v>1.5389999999999999E-2</v>
      </c>
      <c r="R483" s="196">
        <f>Q483*H483</f>
        <v>0.61049051999999993</v>
      </c>
      <c r="S483" s="196">
        <v>0</v>
      </c>
      <c r="T483" s="197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198" t="s">
        <v>153</v>
      </c>
      <c r="AT483" s="198" t="s">
        <v>138</v>
      </c>
      <c r="AU483" s="198" t="s">
        <v>91</v>
      </c>
      <c r="AY483" s="18" t="s">
        <v>136</v>
      </c>
      <c r="BE483" s="199">
        <f>IF(N483="základní",J483,0)</f>
        <v>0</v>
      </c>
      <c r="BF483" s="199">
        <f>IF(N483="snížená",J483,0)</f>
        <v>0</v>
      </c>
      <c r="BG483" s="199">
        <f>IF(N483="zákl. přenesená",J483,0)</f>
        <v>0</v>
      </c>
      <c r="BH483" s="199">
        <f>IF(N483="sníž. přenesená",J483,0)</f>
        <v>0</v>
      </c>
      <c r="BI483" s="199">
        <f>IF(N483="nulová",J483,0)</f>
        <v>0</v>
      </c>
      <c r="BJ483" s="18" t="s">
        <v>89</v>
      </c>
      <c r="BK483" s="199">
        <f>ROUND(I483*H483,2)</f>
        <v>0</v>
      </c>
      <c r="BL483" s="18" t="s">
        <v>153</v>
      </c>
      <c r="BM483" s="198" t="s">
        <v>485</v>
      </c>
    </row>
    <row r="484" spans="1:65" s="2" customFormat="1" ht="11.25">
      <c r="A484" s="35"/>
      <c r="B484" s="36"/>
      <c r="C484" s="37"/>
      <c r="D484" s="200" t="s">
        <v>145</v>
      </c>
      <c r="E484" s="37"/>
      <c r="F484" s="201" t="s">
        <v>486</v>
      </c>
      <c r="G484" s="37"/>
      <c r="H484" s="37"/>
      <c r="I484" s="202"/>
      <c r="J484" s="37"/>
      <c r="K484" s="37"/>
      <c r="L484" s="40"/>
      <c r="M484" s="203"/>
      <c r="N484" s="204"/>
      <c r="O484" s="72"/>
      <c r="P484" s="72"/>
      <c r="Q484" s="72"/>
      <c r="R484" s="72"/>
      <c r="S484" s="72"/>
      <c r="T484" s="73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T484" s="18" t="s">
        <v>145</v>
      </c>
      <c r="AU484" s="18" t="s">
        <v>91</v>
      </c>
    </row>
    <row r="485" spans="1:65" s="2" customFormat="1" ht="24.2" customHeight="1">
      <c r="A485" s="35"/>
      <c r="B485" s="36"/>
      <c r="C485" s="187" t="s">
        <v>487</v>
      </c>
      <c r="D485" s="187" t="s">
        <v>138</v>
      </c>
      <c r="E485" s="188" t="s">
        <v>488</v>
      </c>
      <c r="F485" s="189" t="s">
        <v>489</v>
      </c>
      <c r="G485" s="190" t="s">
        <v>141</v>
      </c>
      <c r="H485" s="191">
        <v>129.124</v>
      </c>
      <c r="I485" s="192"/>
      <c r="J485" s="193">
        <f>ROUND(I485*H485,2)</f>
        <v>0</v>
      </c>
      <c r="K485" s="189" t="s">
        <v>142</v>
      </c>
      <c r="L485" s="40"/>
      <c r="M485" s="194" t="s">
        <v>1</v>
      </c>
      <c r="N485" s="195" t="s">
        <v>46</v>
      </c>
      <c r="O485" s="72"/>
      <c r="P485" s="196">
        <f>O485*H485</f>
        <v>0</v>
      </c>
      <c r="Q485" s="196">
        <v>3.0779999999999998E-2</v>
      </c>
      <c r="R485" s="196">
        <f>Q485*H485</f>
        <v>3.9744367199999995</v>
      </c>
      <c r="S485" s="196">
        <v>0</v>
      </c>
      <c r="T485" s="197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198" t="s">
        <v>153</v>
      </c>
      <c r="AT485" s="198" t="s">
        <v>138</v>
      </c>
      <c r="AU485" s="198" t="s">
        <v>91</v>
      </c>
      <c r="AY485" s="18" t="s">
        <v>136</v>
      </c>
      <c r="BE485" s="199">
        <f>IF(N485="základní",J485,0)</f>
        <v>0</v>
      </c>
      <c r="BF485" s="199">
        <f>IF(N485="snížená",J485,0)</f>
        <v>0</v>
      </c>
      <c r="BG485" s="199">
        <f>IF(N485="zákl. přenesená",J485,0)</f>
        <v>0</v>
      </c>
      <c r="BH485" s="199">
        <f>IF(N485="sníž. přenesená",J485,0)</f>
        <v>0</v>
      </c>
      <c r="BI485" s="199">
        <f>IF(N485="nulová",J485,0)</f>
        <v>0</v>
      </c>
      <c r="BJ485" s="18" t="s">
        <v>89</v>
      </c>
      <c r="BK485" s="199">
        <f>ROUND(I485*H485,2)</f>
        <v>0</v>
      </c>
      <c r="BL485" s="18" t="s">
        <v>153</v>
      </c>
      <c r="BM485" s="198" t="s">
        <v>490</v>
      </c>
    </row>
    <row r="486" spans="1:65" s="2" customFormat="1" ht="11.25">
      <c r="A486" s="35"/>
      <c r="B486" s="36"/>
      <c r="C486" s="37"/>
      <c r="D486" s="200" t="s">
        <v>145</v>
      </c>
      <c r="E486" s="37"/>
      <c r="F486" s="201" t="s">
        <v>491</v>
      </c>
      <c r="G486" s="37"/>
      <c r="H486" s="37"/>
      <c r="I486" s="202"/>
      <c r="J486" s="37"/>
      <c r="K486" s="37"/>
      <c r="L486" s="40"/>
      <c r="M486" s="203"/>
      <c r="N486" s="204"/>
      <c r="O486" s="72"/>
      <c r="P486" s="72"/>
      <c r="Q486" s="72"/>
      <c r="R486" s="72"/>
      <c r="S486" s="72"/>
      <c r="T486" s="73"/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T486" s="18" t="s">
        <v>145</v>
      </c>
      <c r="AU486" s="18" t="s">
        <v>91</v>
      </c>
    </row>
    <row r="487" spans="1:65" s="2" customFormat="1" ht="19.5">
      <c r="A487" s="35"/>
      <c r="B487" s="36"/>
      <c r="C487" s="37"/>
      <c r="D487" s="205" t="s">
        <v>160</v>
      </c>
      <c r="E487" s="37"/>
      <c r="F487" s="206" t="s">
        <v>492</v>
      </c>
      <c r="G487" s="37"/>
      <c r="H487" s="37"/>
      <c r="I487" s="202"/>
      <c r="J487" s="37"/>
      <c r="K487" s="37"/>
      <c r="L487" s="40"/>
      <c r="M487" s="203"/>
      <c r="N487" s="204"/>
      <c r="O487" s="72"/>
      <c r="P487" s="72"/>
      <c r="Q487" s="72"/>
      <c r="R487" s="72"/>
      <c r="S487" s="72"/>
      <c r="T487" s="73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T487" s="18" t="s">
        <v>160</v>
      </c>
      <c r="AU487" s="18" t="s">
        <v>91</v>
      </c>
    </row>
    <row r="488" spans="1:65" s="2" customFormat="1" ht="24.2" customHeight="1">
      <c r="A488" s="35"/>
      <c r="B488" s="36"/>
      <c r="C488" s="187" t="s">
        <v>493</v>
      </c>
      <c r="D488" s="187" t="s">
        <v>138</v>
      </c>
      <c r="E488" s="188" t="s">
        <v>494</v>
      </c>
      <c r="F488" s="189" t="s">
        <v>495</v>
      </c>
      <c r="G488" s="190" t="s">
        <v>156</v>
      </c>
      <c r="H488" s="191">
        <v>0.22500000000000001</v>
      </c>
      <c r="I488" s="192"/>
      <c r="J488" s="193">
        <f>ROUND(I488*H488,2)</f>
        <v>0</v>
      </c>
      <c r="K488" s="189" t="s">
        <v>142</v>
      </c>
      <c r="L488" s="40"/>
      <c r="M488" s="194" t="s">
        <v>1</v>
      </c>
      <c r="N488" s="195" t="s">
        <v>46</v>
      </c>
      <c r="O488" s="72"/>
      <c r="P488" s="196">
        <f>O488*H488</f>
        <v>0</v>
      </c>
      <c r="Q488" s="196">
        <v>0.50375000000000003</v>
      </c>
      <c r="R488" s="196">
        <f>Q488*H488</f>
        <v>0.11334375000000001</v>
      </c>
      <c r="S488" s="196">
        <v>1.95</v>
      </c>
      <c r="T488" s="197">
        <f>S488*H488</f>
        <v>0.43874999999999997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198" t="s">
        <v>153</v>
      </c>
      <c r="AT488" s="198" t="s">
        <v>138</v>
      </c>
      <c r="AU488" s="198" t="s">
        <v>91</v>
      </c>
      <c r="AY488" s="18" t="s">
        <v>136</v>
      </c>
      <c r="BE488" s="199">
        <f>IF(N488="základní",J488,0)</f>
        <v>0</v>
      </c>
      <c r="BF488" s="199">
        <f>IF(N488="snížená",J488,0)</f>
        <v>0</v>
      </c>
      <c r="BG488" s="199">
        <f>IF(N488="zákl. přenesená",J488,0)</f>
        <v>0</v>
      </c>
      <c r="BH488" s="199">
        <f>IF(N488="sníž. přenesená",J488,0)</f>
        <v>0</v>
      </c>
      <c r="BI488" s="199">
        <f>IF(N488="nulová",J488,0)</f>
        <v>0</v>
      </c>
      <c r="BJ488" s="18" t="s">
        <v>89</v>
      </c>
      <c r="BK488" s="199">
        <f>ROUND(I488*H488,2)</f>
        <v>0</v>
      </c>
      <c r="BL488" s="18" t="s">
        <v>153</v>
      </c>
      <c r="BM488" s="198" t="s">
        <v>496</v>
      </c>
    </row>
    <row r="489" spans="1:65" s="2" customFormat="1" ht="11.25">
      <c r="A489" s="35"/>
      <c r="B489" s="36"/>
      <c r="C489" s="37"/>
      <c r="D489" s="200" t="s">
        <v>145</v>
      </c>
      <c r="E489" s="37"/>
      <c r="F489" s="201" t="s">
        <v>497</v>
      </c>
      <c r="G489" s="37"/>
      <c r="H489" s="37"/>
      <c r="I489" s="202"/>
      <c r="J489" s="37"/>
      <c r="K489" s="37"/>
      <c r="L489" s="40"/>
      <c r="M489" s="203"/>
      <c r="N489" s="204"/>
      <c r="O489" s="72"/>
      <c r="P489" s="72"/>
      <c r="Q489" s="72"/>
      <c r="R489" s="72"/>
      <c r="S489" s="72"/>
      <c r="T489" s="73"/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T489" s="18" t="s">
        <v>145</v>
      </c>
      <c r="AU489" s="18" t="s">
        <v>91</v>
      </c>
    </row>
    <row r="490" spans="1:65" s="13" customFormat="1" ht="11.25">
      <c r="B490" s="207"/>
      <c r="C490" s="208"/>
      <c r="D490" s="205" t="s">
        <v>149</v>
      </c>
      <c r="E490" s="209" t="s">
        <v>1</v>
      </c>
      <c r="F490" s="210" t="s">
        <v>169</v>
      </c>
      <c r="G490" s="208"/>
      <c r="H490" s="209" t="s">
        <v>1</v>
      </c>
      <c r="I490" s="211"/>
      <c r="J490" s="208"/>
      <c r="K490" s="208"/>
      <c r="L490" s="212"/>
      <c r="M490" s="213"/>
      <c r="N490" s="214"/>
      <c r="O490" s="214"/>
      <c r="P490" s="214"/>
      <c r="Q490" s="214"/>
      <c r="R490" s="214"/>
      <c r="S490" s="214"/>
      <c r="T490" s="215"/>
      <c r="AT490" s="216" t="s">
        <v>149</v>
      </c>
      <c r="AU490" s="216" t="s">
        <v>91</v>
      </c>
      <c r="AV490" s="13" t="s">
        <v>89</v>
      </c>
      <c r="AW490" s="13" t="s">
        <v>35</v>
      </c>
      <c r="AX490" s="13" t="s">
        <v>81</v>
      </c>
      <c r="AY490" s="216" t="s">
        <v>136</v>
      </c>
    </row>
    <row r="491" spans="1:65" s="13" customFormat="1" ht="11.25">
      <c r="B491" s="207"/>
      <c r="C491" s="208"/>
      <c r="D491" s="205" t="s">
        <v>149</v>
      </c>
      <c r="E491" s="209" t="s">
        <v>1</v>
      </c>
      <c r="F491" s="210" t="s">
        <v>498</v>
      </c>
      <c r="G491" s="208"/>
      <c r="H491" s="209" t="s">
        <v>1</v>
      </c>
      <c r="I491" s="211"/>
      <c r="J491" s="208"/>
      <c r="K491" s="208"/>
      <c r="L491" s="212"/>
      <c r="M491" s="213"/>
      <c r="N491" s="214"/>
      <c r="O491" s="214"/>
      <c r="P491" s="214"/>
      <c r="Q491" s="214"/>
      <c r="R491" s="214"/>
      <c r="S491" s="214"/>
      <c r="T491" s="215"/>
      <c r="AT491" s="216" t="s">
        <v>149</v>
      </c>
      <c r="AU491" s="216" t="s">
        <v>91</v>
      </c>
      <c r="AV491" s="13" t="s">
        <v>89</v>
      </c>
      <c r="AW491" s="13" t="s">
        <v>35</v>
      </c>
      <c r="AX491" s="13" t="s">
        <v>81</v>
      </c>
      <c r="AY491" s="216" t="s">
        <v>136</v>
      </c>
    </row>
    <row r="492" spans="1:65" s="14" customFormat="1" ht="11.25">
      <c r="B492" s="217"/>
      <c r="C492" s="218"/>
      <c r="D492" s="205" t="s">
        <v>149</v>
      </c>
      <c r="E492" s="219" t="s">
        <v>1</v>
      </c>
      <c r="F492" s="220" t="s">
        <v>499</v>
      </c>
      <c r="G492" s="218"/>
      <c r="H492" s="221">
        <v>0.22500000000000001</v>
      </c>
      <c r="I492" s="222"/>
      <c r="J492" s="218"/>
      <c r="K492" s="218"/>
      <c r="L492" s="223"/>
      <c r="M492" s="224"/>
      <c r="N492" s="225"/>
      <c r="O492" s="225"/>
      <c r="P492" s="225"/>
      <c r="Q492" s="225"/>
      <c r="R492" s="225"/>
      <c r="S492" s="225"/>
      <c r="T492" s="226"/>
      <c r="AT492" s="227" t="s">
        <v>149</v>
      </c>
      <c r="AU492" s="227" t="s">
        <v>91</v>
      </c>
      <c r="AV492" s="14" t="s">
        <v>91</v>
      </c>
      <c r="AW492" s="14" t="s">
        <v>35</v>
      </c>
      <c r="AX492" s="14" t="s">
        <v>81</v>
      </c>
      <c r="AY492" s="227" t="s">
        <v>136</v>
      </c>
    </row>
    <row r="493" spans="1:65" s="15" customFormat="1" ht="11.25">
      <c r="B493" s="228"/>
      <c r="C493" s="229"/>
      <c r="D493" s="205" t="s">
        <v>149</v>
      </c>
      <c r="E493" s="230" t="s">
        <v>1</v>
      </c>
      <c r="F493" s="231" t="s">
        <v>152</v>
      </c>
      <c r="G493" s="229"/>
      <c r="H493" s="232">
        <v>0.22500000000000001</v>
      </c>
      <c r="I493" s="233"/>
      <c r="J493" s="229"/>
      <c r="K493" s="229"/>
      <c r="L493" s="234"/>
      <c r="M493" s="235"/>
      <c r="N493" s="236"/>
      <c r="O493" s="236"/>
      <c r="P493" s="236"/>
      <c r="Q493" s="236"/>
      <c r="R493" s="236"/>
      <c r="S493" s="236"/>
      <c r="T493" s="237"/>
      <c r="AT493" s="238" t="s">
        <v>149</v>
      </c>
      <c r="AU493" s="238" t="s">
        <v>91</v>
      </c>
      <c r="AV493" s="15" t="s">
        <v>153</v>
      </c>
      <c r="AW493" s="15" t="s">
        <v>35</v>
      </c>
      <c r="AX493" s="15" t="s">
        <v>89</v>
      </c>
      <c r="AY493" s="238" t="s">
        <v>136</v>
      </c>
    </row>
    <row r="494" spans="1:65" s="2" customFormat="1" ht="21.75" customHeight="1">
      <c r="A494" s="35"/>
      <c r="B494" s="36"/>
      <c r="C494" s="250" t="s">
        <v>500</v>
      </c>
      <c r="D494" s="250" t="s">
        <v>358</v>
      </c>
      <c r="E494" s="251" t="s">
        <v>501</v>
      </c>
      <c r="F494" s="252" t="s">
        <v>502</v>
      </c>
      <c r="G494" s="253" t="s">
        <v>382</v>
      </c>
      <c r="H494" s="254">
        <v>73</v>
      </c>
      <c r="I494" s="255"/>
      <c r="J494" s="256">
        <f>ROUND(I494*H494,2)</f>
        <v>0</v>
      </c>
      <c r="K494" s="252" t="s">
        <v>142</v>
      </c>
      <c r="L494" s="257"/>
      <c r="M494" s="258" t="s">
        <v>1</v>
      </c>
      <c r="N494" s="259" t="s">
        <v>46</v>
      </c>
      <c r="O494" s="72"/>
      <c r="P494" s="196">
        <f>O494*H494</f>
        <v>0</v>
      </c>
      <c r="Q494" s="196">
        <v>4.1000000000000003E-3</v>
      </c>
      <c r="R494" s="196">
        <f>Q494*H494</f>
        <v>0.29930000000000001</v>
      </c>
      <c r="S494" s="196">
        <v>0</v>
      </c>
      <c r="T494" s="197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198" t="s">
        <v>199</v>
      </c>
      <c r="AT494" s="198" t="s">
        <v>358</v>
      </c>
      <c r="AU494" s="198" t="s">
        <v>91</v>
      </c>
      <c r="AY494" s="18" t="s">
        <v>136</v>
      </c>
      <c r="BE494" s="199">
        <f>IF(N494="základní",J494,0)</f>
        <v>0</v>
      </c>
      <c r="BF494" s="199">
        <f>IF(N494="snížená",J494,0)</f>
        <v>0</v>
      </c>
      <c r="BG494" s="199">
        <f>IF(N494="zákl. přenesená",J494,0)</f>
        <v>0</v>
      </c>
      <c r="BH494" s="199">
        <f>IF(N494="sníž. přenesená",J494,0)</f>
        <v>0</v>
      </c>
      <c r="BI494" s="199">
        <f>IF(N494="nulová",J494,0)</f>
        <v>0</v>
      </c>
      <c r="BJ494" s="18" t="s">
        <v>89</v>
      </c>
      <c r="BK494" s="199">
        <f>ROUND(I494*H494,2)</f>
        <v>0</v>
      </c>
      <c r="BL494" s="18" t="s">
        <v>153</v>
      </c>
      <c r="BM494" s="198" t="s">
        <v>503</v>
      </c>
    </row>
    <row r="495" spans="1:65" s="2" customFormat="1" ht="19.5">
      <c r="A495" s="35"/>
      <c r="B495" s="36"/>
      <c r="C495" s="37"/>
      <c r="D495" s="205" t="s">
        <v>160</v>
      </c>
      <c r="E495" s="37"/>
      <c r="F495" s="206" t="s">
        <v>504</v>
      </c>
      <c r="G495" s="37"/>
      <c r="H495" s="37"/>
      <c r="I495" s="202"/>
      <c r="J495" s="37"/>
      <c r="K495" s="37"/>
      <c r="L495" s="40"/>
      <c r="M495" s="203"/>
      <c r="N495" s="204"/>
      <c r="O495" s="72"/>
      <c r="P495" s="72"/>
      <c r="Q495" s="72"/>
      <c r="R495" s="72"/>
      <c r="S495" s="72"/>
      <c r="T495" s="73"/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T495" s="18" t="s">
        <v>160</v>
      </c>
      <c r="AU495" s="18" t="s">
        <v>91</v>
      </c>
    </row>
    <row r="496" spans="1:65" s="14" customFormat="1" ht="22.5">
      <c r="B496" s="217"/>
      <c r="C496" s="218"/>
      <c r="D496" s="205" t="s">
        <v>149</v>
      </c>
      <c r="E496" s="218"/>
      <c r="F496" s="220" t="s">
        <v>505</v>
      </c>
      <c r="G496" s="218"/>
      <c r="H496" s="221">
        <v>73</v>
      </c>
      <c r="I496" s="222"/>
      <c r="J496" s="218"/>
      <c r="K496" s="218"/>
      <c r="L496" s="223"/>
      <c r="M496" s="224"/>
      <c r="N496" s="225"/>
      <c r="O496" s="225"/>
      <c r="P496" s="225"/>
      <c r="Q496" s="225"/>
      <c r="R496" s="225"/>
      <c r="S496" s="225"/>
      <c r="T496" s="226"/>
      <c r="AT496" s="227" t="s">
        <v>149</v>
      </c>
      <c r="AU496" s="227" t="s">
        <v>91</v>
      </c>
      <c r="AV496" s="14" t="s">
        <v>91</v>
      </c>
      <c r="AW496" s="14" t="s">
        <v>4</v>
      </c>
      <c r="AX496" s="14" t="s">
        <v>89</v>
      </c>
      <c r="AY496" s="227" t="s">
        <v>136</v>
      </c>
    </row>
    <row r="497" spans="1:65" s="2" customFormat="1" ht="24.2" customHeight="1">
      <c r="A497" s="35"/>
      <c r="B497" s="36"/>
      <c r="C497" s="187" t="s">
        <v>506</v>
      </c>
      <c r="D497" s="187" t="s">
        <v>138</v>
      </c>
      <c r="E497" s="188" t="s">
        <v>507</v>
      </c>
      <c r="F497" s="189" t="s">
        <v>508</v>
      </c>
      <c r="G497" s="190" t="s">
        <v>141</v>
      </c>
      <c r="H497" s="191">
        <v>39.667999999999999</v>
      </c>
      <c r="I497" s="192"/>
      <c r="J497" s="193">
        <f>ROUND(I497*H497,2)</f>
        <v>0</v>
      </c>
      <c r="K497" s="189" t="s">
        <v>142</v>
      </c>
      <c r="L497" s="40"/>
      <c r="M497" s="194" t="s">
        <v>1</v>
      </c>
      <c r="N497" s="195" t="s">
        <v>46</v>
      </c>
      <c r="O497" s="72"/>
      <c r="P497" s="196">
        <f>O497*H497</f>
        <v>0</v>
      </c>
      <c r="Q497" s="196">
        <v>2.324E-2</v>
      </c>
      <c r="R497" s="196">
        <f>Q497*H497</f>
        <v>0.92188431999999998</v>
      </c>
      <c r="S497" s="196">
        <v>0</v>
      </c>
      <c r="T497" s="197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198" t="s">
        <v>153</v>
      </c>
      <c r="AT497" s="198" t="s">
        <v>138</v>
      </c>
      <c r="AU497" s="198" t="s">
        <v>91</v>
      </c>
      <c r="AY497" s="18" t="s">
        <v>136</v>
      </c>
      <c r="BE497" s="199">
        <f>IF(N497="základní",J497,0)</f>
        <v>0</v>
      </c>
      <c r="BF497" s="199">
        <f>IF(N497="snížená",J497,0)</f>
        <v>0</v>
      </c>
      <c r="BG497" s="199">
        <f>IF(N497="zákl. přenesená",J497,0)</f>
        <v>0</v>
      </c>
      <c r="BH497" s="199">
        <f>IF(N497="sníž. přenesená",J497,0)</f>
        <v>0</v>
      </c>
      <c r="BI497" s="199">
        <f>IF(N497="nulová",J497,0)</f>
        <v>0</v>
      </c>
      <c r="BJ497" s="18" t="s">
        <v>89</v>
      </c>
      <c r="BK497" s="199">
        <f>ROUND(I497*H497,2)</f>
        <v>0</v>
      </c>
      <c r="BL497" s="18" t="s">
        <v>153</v>
      </c>
      <c r="BM497" s="198" t="s">
        <v>509</v>
      </c>
    </row>
    <row r="498" spans="1:65" s="2" customFormat="1" ht="11.25">
      <c r="A498" s="35"/>
      <c r="B498" s="36"/>
      <c r="C498" s="37"/>
      <c r="D498" s="200" t="s">
        <v>145</v>
      </c>
      <c r="E498" s="37"/>
      <c r="F498" s="201" t="s">
        <v>510</v>
      </c>
      <c r="G498" s="37"/>
      <c r="H498" s="37"/>
      <c r="I498" s="202"/>
      <c r="J498" s="37"/>
      <c r="K498" s="37"/>
      <c r="L498" s="40"/>
      <c r="M498" s="203"/>
      <c r="N498" s="204"/>
      <c r="O498" s="72"/>
      <c r="P498" s="72"/>
      <c r="Q498" s="72"/>
      <c r="R498" s="72"/>
      <c r="S498" s="72"/>
      <c r="T498" s="73"/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T498" s="18" t="s">
        <v>145</v>
      </c>
      <c r="AU498" s="18" t="s">
        <v>91</v>
      </c>
    </row>
    <row r="499" spans="1:65" s="2" customFormat="1" ht="24.2" customHeight="1">
      <c r="A499" s="35"/>
      <c r="B499" s="36"/>
      <c r="C499" s="187" t="s">
        <v>511</v>
      </c>
      <c r="D499" s="187" t="s">
        <v>138</v>
      </c>
      <c r="E499" s="188" t="s">
        <v>512</v>
      </c>
      <c r="F499" s="189" t="s">
        <v>513</v>
      </c>
      <c r="G499" s="190" t="s">
        <v>141</v>
      </c>
      <c r="H499" s="191">
        <v>200.857</v>
      </c>
      <c r="I499" s="192"/>
      <c r="J499" s="193">
        <f>ROUND(I499*H499,2)</f>
        <v>0</v>
      </c>
      <c r="K499" s="189" t="s">
        <v>142</v>
      </c>
      <c r="L499" s="40"/>
      <c r="M499" s="194" t="s">
        <v>1</v>
      </c>
      <c r="N499" s="195" t="s">
        <v>46</v>
      </c>
      <c r="O499" s="72"/>
      <c r="P499" s="196">
        <f>O499*H499</f>
        <v>0</v>
      </c>
      <c r="Q499" s="196">
        <v>3.7199999999999997E-2</v>
      </c>
      <c r="R499" s="196">
        <f>Q499*H499</f>
        <v>7.471880399999999</v>
      </c>
      <c r="S499" s="196">
        <v>0</v>
      </c>
      <c r="T499" s="197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198" t="s">
        <v>153</v>
      </c>
      <c r="AT499" s="198" t="s">
        <v>138</v>
      </c>
      <c r="AU499" s="198" t="s">
        <v>91</v>
      </c>
      <c r="AY499" s="18" t="s">
        <v>136</v>
      </c>
      <c r="BE499" s="199">
        <f>IF(N499="základní",J499,0)</f>
        <v>0</v>
      </c>
      <c r="BF499" s="199">
        <f>IF(N499="snížená",J499,0)</f>
        <v>0</v>
      </c>
      <c r="BG499" s="199">
        <f>IF(N499="zákl. přenesená",J499,0)</f>
        <v>0</v>
      </c>
      <c r="BH499" s="199">
        <f>IF(N499="sníž. přenesená",J499,0)</f>
        <v>0</v>
      </c>
      <c r="BI499" s="199">
        <f>IF(N499="nulová",J499,0)</f>
        <v>0</v>
      </c>
      <c r="BJ499" s="18" t="s">
        <v>89</v>
      </c>
      <c r="BK499" s="199">
        <f>ROUND(I499*H499,2)</f>
        <v>0</v>
      </c>
      <c r="BL499" s="18" t="s">
        <v>153</v>
      </c>
      <c r="BM499" s="198" t="s">
        <v>514</v>
      </c>
    </row>
    <row r="500" spans="1:65" s="2" customFormat="1" ht="11.25">
      <c r="A500" s="35"/>
      <c r="B500" s="36"/>
      <c r="C500" s="37"/>
      <c r="D500" s="200" t="s">
        <v>145</v>
      </c>
      <c r="E500" s="37"/>
      <c r="F500" s="201" t="s">
        <v>515</v>
      </c>
      <c r="G500" s="37"/>
      <c r="H500" s="37"/>
      <c r="I500" s="202"/>
      <c r="J500" s="37"/>
      <c r="K500" s="37"/>
      <c r="L500" s="40"/>
      <c r="M500" s="203"/>
      <c r="N500" s="204"/>
      <c r="O500" s="72"/>
      <c r="P500" s="72"/>
      <c r="Q500" s="72"/>
      <c r="R500" s="72"/>
      <c r="S500" s="72"/>
      <c r="T500" s="73"/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T500" s="18" t="s">
        <v>145</v>
      </c>
      <c r="AU500" s="18" t="s">
        <v>91</v>
      </c>
    </row>
    <row r="501" spans="1:65" s="2" customFormat="1" ht="24.2" customHeight="1">
      <c r="A501" s="35"/>
      <c r="B501" s="36"/>
      <c r="C501" s="187" t="s">
        <v>516</v>
      </c>
      <c r="D501" s="187" t="s">
        <v>138</v>
      </c>
      <c r="E501" s="188" t="s">
        <v>517</v>
      </c>
      <c r="F501" s="189" t="s">
        <v>518</v>
      </c>
      <c r="G501" s="190" t="s">
        <v>141</v>
      </c>
      <c r="H501" s="191">
        <v>3.25</v>
      </c>
      <c r="I501" s="192"/>
      <c r="J501" s="193">
        <f>ROUND(I501*H501,2)</f>
        <v>0</v>
      </c>
      <c r="K501" s="189" t="s">
        <v>1</v>
      </c>
      <c r="L501" s="40"/>
      <c r="M501" s="194" t="s">
        <v>1</v>
      </c>
      <c r="N501" s="195" t="s">
        <v>46</v>
      </c>
      <c r="O501" s="72"/>
      <c r="P501" s="196">
        <f>O501*H501</f>
        <v>0</v>
      </c>
      <c r="Q501" s="196">
        <v>0</v>
      </c>
      <c r="R501" s="196">
        <f>Q501*H501</f>
        <v>0</v>
      </c>
      <c r="S501" s="196">
        <v>0</v>
      </c>
      <c r="T501" s="197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198" t="s">
        <v>153</v>
      </c>
      <c r="AT501" s="198" t="s">
        <v>138</v>
      </c>
      <c r="AU501" s="198" t="s">
        <v>91</v>
      </c>
      <c r="AY501" s="18" t="s">
        <v>136</v>
      </c>
      <c r="BE501" s="199">
        <f>IF(N501="základní",J501,0)</f>
        <v>0</v>
      </c>
      <c r="BF501" s="199">
        <f>IF(N501="snížená",J501,0)</f>
        <v>0</v>
      </c>
      <c r="BG501" s="199">
        <f>IF(N501="zákl. přenesená",J501,0)</f>
        <v>0</v>
      </c>
      <c r="BH501" s="199">
        <f>IF(N501="sníž. přenesená",J501,0)</f>
        <v>0</v>
      </c>
      <c r="BI501" s="199">
        <f>IF(N501="nulová",J501,0)</f>
        <v>0</v>
      </c>
      <c r="BJ501" s="18" t="s">
        <v>89</v>
      </c>
      <c r="BK501" s="199">
        <f>ROUND(I501*H501,2)</f>
        <v>0</v>
      </c>
      <c r="BL501" s="18" t="s">
        <v>153</v>
      </c>
      <c r="BM501" s="198" t="s">
        <v>519</v>
      </c>
    </row>
    <row r="502" spans="1:65" s="2" customFormat="1" ht="19.5">
      <c r="A502" s="35"/>
      <c r="B502" s="36"/>
      <c r="C502" s="37"/>
      <c r="D502" s="205" t="s">
        <v>160</v>
      </c>
      <c r="E502" s="37"/>
      <c r="F502" s="206" t="s">
        <v>520</v>
      </c>
      <c r="G502" s="37"/>
      <c r="H502" s="37"/>
      <c r="I502" s="202"/>
      <c r="J502" s="37"/>
      <c r="K502" s="37"/>
      <c r="L502" s="40"/>
      <c r="M502" s="203"/>
      <c r="N502" s="204"/>
      <c r="O502" s="72"/>
      <c r="P502" s="72"/>
      <c r="Q502" s="72"/>
      <c r="R502" s="72"/>
      <c r="S502" s="72"/>
      <c r="T502" s="73"/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T502" s="18" t="s">
        <v>160</v>
      </c>
      <c r="AU502" s="18" t="s">
        <v>91</v>
      </c>
    </row>
    <row r="503" spans="1:65" s="14" customFormat="1" ht="11.25">
      <c r="B503" s="217"/>
      <c r="C503" s="218"/>
      <c r="D503" s="205" t="s">
        <v>149</v>
      </c>
      <c r="E503" s="219" t="s">
        <v>1</v>
      </c>
      <c r="F503" s="220" t="s">
        <v>521</v>
      </c>
      <c r="G503" s="218"/>
      <c r="H503" s="221">
        <v>3.25</v>
      </c>
      <c r="I503" s="222"/>
      <c r="J503" s="218"/>
      <c r="K503" s="218"/>
      <c r="L503" s="223"/>
      <c r="M503" s="224"/>
      <c r="N503" s="225"/>
      <c r="O503" s="225"/>
      <c r="P503" s="225"/>
      <c r="Q503" s="225"/>
      <c r="R503" s="225"/>
      <c r="S503" s="225"/>
      <c r="T503" s="226"/>
      <c r="AT503" s="227" t="s">
        <v>149</v>
      </c>
      <c r="AU503" s="227" t="s">
        <v>91</v>
      </c>
      <c r="AV503" s="14" t="s">
        <v>91</v>
      </c>
      <c r="AW503" s="14" t="s">
        <v>35</v>
      </c>
      <c r="AX503" s="14" t="s">
        <v>81</v>
      </c>
      <c r="AY503" s="227" t="s">
        <v>136</v>
      </c>
    </row>
    <row r="504" spans="1:65" s="15" customFormat="1" ht="11.25">
      <c r="B504" s="228"/>
      <c r="C504" s="229"/>
      <c r="D504" s="205" t="s">
        <v>149</v>
      </c>
      <c r="E504" s="230" t="s">
        <v>1</v>
      </c>
      <c r="F504" s="231" t="s">
        <v>152</v>
      </c>
      <c r="G504" s="229"/>
      <c r="H504" s="232">
        <v>3.25</v>
      </c>
      <c r="I504" s="233"/>
      <c r="J504" s="229"/>
      <c r="K504" s="229"/>
      <c r="L504" s="234"/>
      <c r="M504" s="235"/>
      <c r="N504" s="236"/>
      <c r="O504" s="236"/>
      <c r="P504" s="236"/>
      <c r="Q504" s="236"/>
      <c r="R504" s="236"/>
      <c r="S504" s="236"/>
      <c r="T504" s="237"/>
      <c r="AT504" s="238" t="s">
        <v>149</v>
      </c>
      <c r="AU504" s="238" t="s">
        <v>91</v>
      </c>
      <c r="AV504" s="15" t="s">
        <v>153</v>
      </c>
      <c r="AW504" s="15" t="s">
        <v>35</v>
      </c>
      <c r="AX504" s="15" t="s">
        <v>89</v>
      </c>
      <c r="AY504" s="238" t="s">
        <v>136</v>
      </c>
    </row>
    <row r="505" spans="1:65" s="12" customFormat="1" ht="22.9" customHeight="1">
      <c r="B505" s="171"/>
      <c r="C505" s="172"/>
      <c r="D505" s="173" t="s">
        <v>80</v>
      </c>
      <c r="E505" s="185" t="s">
        <v>522</v>
      </c>
      <c r="F505" s="185" t="s">
        <v>523</v>
      </c>
      <c r="G505" s="172"/>
      <c r="H505" s="172"/>
      <c r="I505" s="175"/>
      <c r="J505" s="186">
        <f>BK505</f>
        <v>0</v>
      </c>
      <c r="K505" s="172"/>
      <c r="L505" s="177"/>
      <c r="M505" s="178"/>
      <c r="N505" s="179"/>
      <c r="O505" s="179"/>
      <c r="P505" s="180">
        <f>SUM(P506:P575)</f>
        <v>0</v>
      </c>
      <c r="Q505" s="179"/>
      <c r="R505" s="180">
        <f>SUM(R506:R575)</f>
        <v>3.7828609199999996</v>
      </c>
      <c r="S505" s="179"/>
      <c r="T505" s="181">
        <f>SUM(T506:T575)</f>
        <v>0</v>
      </c>
      <c r="AR505" s="182" t="s">
        <v>89</v>
      </c>
      <c r="AT505" s="183" t="s">
        <v>80</v>
      </c>
      <c r="AU505" s="183" t="s">
        <v>89</v>
      </c>
      <c r="AY505" s="182" t="s">
        <v>136</v>
      </c>
      <c r="BK505" s="184">
        <f>SUM(BK506:BK575)</f>
        <v>0</v>
      </c>
    </row>
    <row r="506" spans="1:65" s="2" customFormat="1" ht="21.75" customHeight="1">
      <c r="A506" s="35"/>
      <c r="B506" s="36"/>
      <c r="C506" s="187" t="s">
        <v>524</v>
      </c>
      <c r="D506" s="187" t="s">
        <v>138</v>
      </c>
      <c r="E506" s="188" t="s">
        <v>525</v>
      </c>
      <c r="F506" s="189" t="s">
        <v>526</v>
      </c>
      <c r="G506" s="190" t="s">
        <v>527</v>
      </c>
      <c r="H506" s="191">
        <v>1</v>
      </c>
      <c r="I506" s="192"/>
      <c r="J506" s="193">
        <f>ROUND(I506*H506,2)</f>
        <v>0</v>
      </c>
      <c r="K506" s="189" t="s">
        <v>1</v>
      </c>
      <c r="L506" s="40"/>
      <c r="M506" s="194" t="s">
        <v>1</v>
      </c>
      <c r="N506" s="195" t="s">
        <v>46</v>
      </c>
      <c r="O506" s="72"/>
      <c r="P506" s="196">
        <f>O506*H506</f>
        <v>0</v>
      </c>
      <c r="Q506" s="196">
        <v>0</v>
      </c>
      <c r="R506" s="196">
        <f>Q506*H506</f>
        <v>0</v>
      </c>
      <c r="S506" s="196">
        <v>0</v>
      </c>
      <c r="T506" s="197">
        <f>S506*H506</f>
        <v>0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198" t="s">
        <v>153</v>
      </c>
      <c r="AT506" s="198" t="s">
        <v>138</v>
      </c>
      <c r="AU506" s="198" t="s">
        <v>91</v>
      </c>
      <c r="AY506" s="18" t="s">
        <v>136</v>
      </c>
      <c r="BE506" s="199">
        <f>IF(N506="základní",J506,0)</f>
        <v>0</v>
      </c>
      <c r="BF506" s="199">
        <f>IF(N506="snížená",J506,0)</f>
        <v>0</v>
      </c>
      <c r="BG506" s="199">
        <f>IF(N506="zákl. přenesená",J506,0)</f>
        <v>0</v>
      </c>
      <c r="BH506" s="199">
        <f>IF(N506="sníž. přenesená",J506,0)</f>
        <v>0</v>
      </c>
      <c r="BI506" s="199">
        <f>IF(N506="nulová",J506,0)</f>
        <v>0</v>
      </c>
      <c r="BJ506" s="18" t="s">
        <v>89</v>
      </c>
      <c r="BK506" s="199">
        <f>ROUND(I506*H506,2)</f>
        <v>0</v>
      </c>
      <c r="BL506" s="18" t="s">
        <v>153</v>
      </c>
      <c r="BM506" s="198" t="s">
        <v>528</v>
      </c>
    </row>
    <row r="507" spans="1:65" s="2" customFormat="1" ht="24.2" customHeight="1">
      <c r="A507" s="35"/>
      <c r="B507" s="36"/>
      <c r="C507" s="187" t="s">
        <v>529</v>
      </c>
      <c r="D507" s="187" t="s">
        <v>138</v>
      </c>
      <c r="E507" s="188" t="s">
        <v>530</v>
      </c>
      <c r="F507" s="189" t="s">
        <v>531</v>
      </c>
      <c r="G507" s="190" t="s">
        <v>141</v>
      </c>
      <c r="H507" s="191">
        <v>24.285</v>
      </c>
      <c r="I507" s="192"/>
      <c r="J507" s="193">
        <f>ROUND(I507*H507,2)</f>
        <v>0</v>
      </c>
      <c r="K507" s="189" t="s">
        <v>1</v>
      </c>
      <c r="L507" s="40"/>
      <c r="M507" s="194" t="s">
        <v>1</v>
      </c>
      <c r="N507" s="195" t="s">
        <v>46</v>
      </c>
      <c r="O507" s="72"/>
      <c r="P507" s="196">
        <f>O507*H507</f>
        <v>0</v>
      </c>
      <c r="Q507" s="196">
        <v>2.9600000000000001E-2</v>
      </c>
      <c r="R507" s="196">
        <f>Q507*H507</f>
        <v>0.71883600000000003</v>
      </c>
      <c r="S507" s="196">
        <v>0</v>
      </c>
      <c r="T507" s="197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198" t="s">
        <v>153</v>
      </c>
      <c r="AT507" s="198" t="s">
        <v>138</v>
      </c>
      <c r="AU507" s="198" t="s">
        <v>91</v>
      </c>
      <c r="AY507" s="18" t="s">
        <v>136</v>
      </c>
      <c r="BE507" s="199">
        <f>IF(N507="základní",J507,0)</f>
        <v>0</v>
      </c>
      <c r="BF507" s="199">
        <f>IF(N507="snížená",J507,0)</f>
        <v>0</v>
      </c>
      <c r="BG507" s="199">
        <f>IF(N507="zákl. přenesená",J507,0)</f>
        <v>0</v>
      </c>
      <c r="BH507" s="199">
        <f>IF(N507="sníž. přenesená",J507,0)</f>
        <v>0</v>
      </c>
      <c r="BI507" s="199">
        <f>IF(N507="nulová",J507,0)</f>
        <v>0</v>
      </c>
      <c r="BJ507" s="18" t="s">
        <v>89</v>
      </c>
      <c r="BK507" s="199">
        <f>ROUND(I507*H507,2)</f>
        <v>0</v>
      </c>
      <c r="BL507" s="18" t="s">
        <v>153</v>
      </c>
      <c r="BM507" s="198" t="s">
        <v>532</v>
      </c>
    </row>
    <row r="508" spans="1:65" s="2" customFormat="1" ht="39">
      <c r="A508" s="35"/>
      <c r="B508" s="36"/>
      <c r="C508" s="37"/>
      <c r="D508" s="205" t="s">
        <v>147</v>
      </c>
      <c r="E508" s="37"/>
      <c r="F508" s="206" t="s">
        <v>533</v>
      </c>
      <c r="G508" s="37"/>
      <c r="H508" s="37"/>
      <c r="I508" s="202"/>
      <c r="J508" s="37"/>
      <c r="K508" s="37"/>
      <c r="L508" s="40"/>
      <c r="M508" s="203"/>
      <c r="N508" s="204"/>
      <c r="O508" s="72"/>
      <c r="P508" s="72"/>
      <c r="Q508" s="72"/>
      <c r="R508" s="72"/>
      <c r="S508" s="72"/>
      <c r="T508" s="73"/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T508" s="18" t="s">
        <v>147</v>
      </c>
      <c r="AU508" s="18" t="s">
        <v>91</v>
      </c>
    </row>
    <row r="509" spans="1:65" s="2" customFormat="1" ht="29.25">
      <c r="A509" s="35"/>
      <c r="B509" s="36"/>
      <c r="C509" s="37"/>
      <c r="D509" s="205" t="s">
        <v>160</v>
      </c>
      <c r="E509" s="37"/>
      <c r="F509" s="206" t="s">
        <v>534</v>
      </c>
      <c r="G509" s="37"/>
      <c r="H509" s="37"/>
      <c r="I509" s="202"/>
      <c r="J509" s="37"/>
      <c r="K509" s="37"/>
      <c r="L509" s="40"/>
      <c r="M509" s="203"/>
      <c r="N509" s="204"/>
      <c r="O509" s="72"/>
      <c r="P509" s="72"/>
      <c r="Q509" s="72"/>
      <c r="R509" s="72"/>
      <c r="S509" s="72"/>
      <c r="T509" s="73"/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T509" s="18" t="s">
        <v>160</v>
      </c>
      <c r="AU509" s="18" t="s">
        <v>91</v>
      </c>
    </row>
    <row r="510" spans="1:65" s="13" customFormat="1" ht="11.25">
      <c r="B510" s="207"/>
      <c r="C510" s="208"/>
      <c r="D510" s="205" t="s">
        <v>149</v>
      </c>
      <c r="E510" s="209" t="s">
        <v>1</v>
      </c>
      <c r="F510" s="210" t="s">
        <v>260</v>
      </c>
      <c r="G510" s="208"/>
      <c r="H510" s="209" t="s">
        <v>1</v>
      </c>
      <c r="I510" s="211"/>
      <c r="J510" s="208"/>
      <c r="K510" s="208"/>
      <c r="L510" s="212"/>
      <c r="M510" s="213"/>
      <c r="N510" s="214"/>
      <c r="O510" s="214"/>
      <c r="P510" s="214"/>
      <c r="Q510" s="214"/>
      <c r="R510" s="214"/>
      <c r="S510" s="214"/>
      <c r="T510" s="215"/>
      <c r="AT510" s="216" t="s">
        <v>149</v>
      </c>
      <c r="AU510" s="216" t="s">
        <v>91</v>
      </c>
      <c r="AV510" s="13" t="s">
        <v>89</v>
      </c>
      <c r="AW510" s="13" t="s">
        <v>35</v>
      </c>
      <c r="AX510" s="13" t="s">
        <v>81</v>
      </c>
      <c r="AY510" s="216" t="s">
        <v>136</v>
      </c>
    </row>
    <row r="511" spans="1:65" s="14" customFormat="1" ht="11.25">
      <c r="B511" s="217"/>
      <c r="C511" s="218"/>
      <c r="D511" s="205" t="s">
        <v>149</v>
      </c>
      <c r="E511" s="219" t="s">
        <v>1</v>
      </c>
      <c r="F511" s="220" t="s">
        <v>303</v>
      </c>
      <c r="G511" s="218"/>
      <c r="H511" s="221">
        <v>5.7619999999999996</v>
      </c>
      <c r="I511" s="222"/>
      <c r="J511" s="218"/>
      <c r="K511" s="218"/>
      <c r="L511" s="223"/>
      <c r="M511" s="224"/>
      <c r="N511" s="225"/>
      <c r="O511" s="225"/>
      <c r="P511" s="225"/>
      <c r="Q511" s="225"/>
      <c r="R511" s="225"/>
      <c r="S511" s="225"/>
      <c r="T511" s="226"/>
      <c r="AT511" s="227" t="s">
        <v>149</v>
      </c>
      <c r="AU511" s="227" t="s">
        <v>91</v>
      </c>
      <c r="AV511" s="14" t="s">
        <v>91</v>
      </c>
      <c r="AW511" s="14" t="s">
        <v>35</v>
      </c>
      <c r="AX511" s="14" t="s">
        <v>81</v>
      </c>
      <c r="AY511" s="227" t="s">
        <v>136</v>
      </c>
    </row>
    <row r="512" spans="1:65" s="14" customFormat="1" ht="11.25">
      <c r="B512" s="217"/>
      <c r="C512" s="218"/>
      <c r="D512" s="205" t="s">
        <v>149</v>
      </c>
      <c r="E512" s="219" t="s">
        <v>1</v>
      </c>
      <c r="F512" s="220" t="s">
        <v>304</v>
      </c>
      <c r="G512" s="218"/>
      <c r="H512" s="221">
        <v>5.7329999999999997</v>
      </c>
      <c r="I512" s="222"/>
      <c r="J512" s="218"/>
      <c r="K512" s="218"/>
      <c r="L512" s="223"/>
      <c r="M512" s="224"/>
      <c r="N512" s="225"/>
      <c r="O512" s="225"/>
      <c r="P512" s="225"/>
      <c r="Q512" s="225"/>
      <c r="R512" s="225"/>
      <c r="S512" s="225"/>
      <c r="T512" s="226"/>
      <c r="AT512" s="227" t="s">
        <v>149</v>
      </c>
      <c r="AU512" s="227" t="s">
        <v>91</v>
      </c>
      <c r="AV512" s="14" t="s">
        <v>91</v>
      </c>
      <c r="AW512" s="14" t="s">
        <v>35</v>
      </c>
      <c r="AX512" s="14" t="s">
        <v>81</v>
      </c>
      <c r="AY512" s="227" t="s">
        <v>136</v>
      </c>
    </row>
    <row r="513" spans="1:65" s="13" customFormat="1" ht="11.25">
      <c r="B513" s="207"/>
      <c r="C513" s="208"/>
      <c r="D513" s="205" t="s">
        <v>149</v>
      </c>
      <c r="E513" s="209" t="s">
        <v>1</v>
      </c>
      <c r="F513" s="210" t="s">
        <v>305</v>
      </c>
      <c r="G513" s="208"/>
      <c r="H513" s="209" t="s">
        <v>1</v>
      </c>
      <c r="I513" s="211"/>
      <c r="J513" s="208"/>
      <c r="K513" s="208"/>
      <c r="L513" s="212"/>
      <c r="M513" s="213"/>
      <c r="N513" s="214"/>
      <c r="O513" s="214"/>
      <c r="P513" s="214"/>
      <c r="Q513" s="214"/>
      <c r="R513" s="214"/>
      <c r="S513" s="214"/>
      <c r="T513" s="215"/>
      <c r="AT513" s="216" t="s">
        <v>149</v>
      </c>
      <c r="AU513" s="216" t="s">
        <v>91</v>
      </c>
      <c r="AV513" s="13" t="s">
        <v>89</v>
      </c>
      <c r="AW513" s="13" t="s">
        <v>35</v>
      </c>
      <c r="AX513" s="13" t="s">
        <v>81</v>
      </c>
      <c r="AY513" s="216" t="s">
        <v>136</v>
      </c>
    </row>
    <row r="514" spans="1:65" s="14" customFormat="1" ht="22.5">
      <c r="B514" s="217"/>
      <c r="C514" s="218"/>
      <c r="D514" s="205" t="s">
        <v>149</v>
      </c>
      <c r="E514" s="219" t="s">
        <v>1</v>
      </c>
      <c r="F514" s="220" t="s">
        <v>306</v>
      </c>
      <c r="G514" s="218"/>
      <c r="H514" s="221">
        <v>12.79</v>
      </c>
      <c r="I514" s="222"/>
      <c r="J514" s="218"/>
      <c r="K514" s="218"/>
      <c r="L514" s="223"/>
      <c r="M514" s="224"/>
      <c r="N514" s="225"/>
      <c r="O514" s="225"/>
      <c r="P514" s="225"/>
      <c r="Q514" s="225"/>
      <c r="R514" s="225"/>
      <c r="S514" s="225"/>
      <c r="T514" s="226"/>
      <c r="AT514" s="227" t="s">
        <v>149</v>
      </c>
      <c r="AU514" s="227" t="s">
        <v>91</v>
      </c>
      <c r="AV514" s="14" t="s">
        <v>91</v>
      </c>
      <c r="AW514" s="14" t="s">
        <v>35</v>
      </c>
      <c r="AX514" s="14" t="s">
        <v>81</v>
      </c>
      <c r="AY514" s="227" t="s">
        <v>136</v>
      </c>
    </row>
    <row r="515" spans="1:65" s="15" customFormat="1" ht="11.25">
      <c r="B515" s="228"/>
      <c r="C515" s="229"/>
      <c r="D515" s="205" t="s">
        <v>149</v>
      </c>
      <c r="E515" s="230" t="s">
        <v>1</v>
      </c>
      <c r="F515" s="231" t="s">
        <v>152</v>
      </c>
      <c r="G515" s="229"/>
      <c r="H515" s="232">
        <v>24.285</v>
      </c>
      <c r="I515" s="233"/>
      <c r="J515" s="229"/>
      <c r="K515" s="229"/>
      <c r="L515" s="234"/>
      <c r="M515" s="235"/>
      <c r="N515" s="236"/>
      <c r="O515" s="236"/>
      <c r="P515" s="236"/>
      <c r="Q515" s="236"/>
      <c r="R515" s="236"/>
      <c r="S515" s="236"/>
      <c r="T515" s="237"/>
      <c r="AT515" s="238" t="s">
        <v>149</v>
      </c>
      <c r="AU515" s="238" t="s">
        <v>91</v>
      </c>
      <c r="AV515" s="15" t="s">
        <v>153</v>
      </c>
      <c r="AW515" s="15" t="s">
        <v>35</v>
      </c>
      <c r="AX515" s="15" t="s">
        <v>89</v>
      </c>
      <c r="AY515" s="238" t="s">
        <v>136</v>
      </c>
    </row>
    <row r="516" spans="1:65" s="2" customFormat="1" ht="24.2" customHeight="1">
      <c r="A516" s="35"/>
      <c r="B516" s="36"/>
      <c r="C516" s="187" t="s">
        <v>535</v>
      </c>
      <c r="D516" s="187" t="s">
        <v>138</v>
      </c>
      <c r="E516" s="188" t="s">
        <v>536</v>
      </c>
      <c r="F516" s="189" t="s">
        <v>537</v>
      </c>
      <c r="G516" s="190" t="s">
        <v>141</v>
      </c>
      <c r="H516" s="191">
        <v>35.728000000000002</v>
      </c>
      <c r="I516" s="192"/>
      <c r="J516" s="193">
        <f>ROUND(I516*H516,2)</f>
        <v>0</v>
      </c>
      <c r="K516" s="189" t="s">
        <v>1</v>
      </c>
      <c r="L516" s="40"/>
      <c r="M516" s="194" t="s">
        <v>1</v>
      </c>
      <c r="N516" s="195" t="s">
        <v>46</v>
      </c>
      <c r="O516" s="72"/>
      <c r="P516" s="196">
        <f>O516*H516</f>
        <v>0</v>
      </c>
      <c r="Q516" s="196">
        <v>2.6200000000000001E-2</v>
      </c>
      <c r="R516" s="196">
        <f>Q516*H516</f>
        <v>0.93607360000000006</v>
      </c>
      <c r="S516" s="196">
        <v>0</v>
      </c>
      <c r="T516" s="197">
        <f>S516*H516</f>
        <v>0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198" t="s">
        <v>153</v>
      </c>
      <c r="AT516" s="198" t="s">
        <v>138</v>
      </c>
      <c r="AU516" s="198" t="s">
        <v>91</v>
      </c>
      <c r="AY516" s="18" t="s">
        <v>136</v>
      </c>
      <c r="BE516" s="199">
        <f>IF(N516="základní",J516,0)</f>
        <v>0</v>
      </c>
      <c r="BF516" s="199">
        <f>IF(N516="snížená",J516,0)</f>
        <v>0</v>
      </c>
      <c r="BG516" s="199">
        <f>IF(N516="zákl. přenesená",J516,0)</f>
        <v>0</v>
      </c>
      <c r="BH516" s="199">
        <f>IF(N516="sníž. přenesená",J516,0)</f>
        <v>0</v>
      </c>
      <c r="BI516" s="199">
        <f>IF(N516="nulová",J516,0)</f>
        <v>0</v>
      </c>
      <c r="BJ516" s="18" t="s">
        <v>89</v>
      </c>
      <c r="BK516" s="199">
        <f>ROUND(I516*H516,2)</f>
        <v>0</v>
      </c>
      <c r="BL516" s="18" t="s">
        <v>153</v>
      </c>
      <c r="BM516" s="198" t="s">
        <v>538</v>
      </c>
    </row>
    <row r="517" spans="1:65" s="2" customFormat="1" ht="29.25">
      <c r="A517" s="35"/>
      <c r="B517" s="36"/>
      <c r="C517" s="37"/>
      <c r="D517" s="205" t="s">
        <v>147</v>
      </c>
      <c r="E517" s="37"/>
      <c r="F517" s="206" t="s">
        <v>539</v>
      </c>
      <c r="G517" s="37"/>
      <c r="H517" s="37"/>
      <c r="I517" s="202"/>
      <c r="J517" s="37"/>
      <c r="K517" s="37"/>
      <c r="L517" s="40"/>
      <c r="M517" s="203"/>
      <c r="N517" s="204"/>
      <c r="O517" s="72"/>
      <c r="P517" s="72"/>
      <c r="Q517" s="72"/>
      <c r="R517" s="72"/>
      <c r="S517" s="72"/>
      <c r="T517" s="73"/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T517" s="18" t="s">
        <v>147</v>
      </c>
      <c r="AU517" s="18" t="s">
        <v>91</v>
      </c>
    </row>
    <row r="518" spans="1:65" s="2" customFormat="1" ht="48.75">
      <c r="A518" s="35"/>
      <c r="B518" s="36"/>
      <c r="C518" s="37"/>
      <c r="D518" s="205" t="s">
        <v>160</v>
      </c>
      <c r="E518" s="37"/>
      <c r="F518" s="206" t="s">
        <v>540</v>
      </c>
      <c r="G518" s="37"/>
      <c r="H518" s="37"/>
      <c r="I518" s="202"/>
      <c r="J518" s="37"/>
      <c r="K518" s="37"/>
      <c r="L518" s="40"/>
      <c r="M518" s="203"/>
      <c r="N518" s="204"/>
      <c r="O518" s="72"/>
      <c r="P518" s="72"/>
      <c r="Q518" s="72"/>
      <c r="R518" s="72"/>
      <c r="S518" s="72"/>
      <c r="T518" s="73"/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T518" s="18" t="s">
        <v>160</v>
      </c>
      <c r="AU518" s="18" t="s">
        <v>91</v>
      </c>
    </row>
    <row r="519" spans="1:65" s="13" customFormat="1" ht="11.25">
      <c r="B519" s="207"/>
      <c r="C519" s="208"/>
      <c r="D519" s="205" t="s">
        <v>149</v>
      </c>
      <c r="E519" s="209" t="s">
        <v>1</v>
      </c>
      <c r="F519" s="210" t="s">
        <v>541</v>
      </c>
      <c r="G519" s="208"/>
      <c r="H519" s="209" t="s">
        <v>1</v>
      </c>
      <c r="I519" s="211"/>
      <c r="J519" s="208"/>
      <c r="K519" s="208"/>
      <c r="L519" s="212"/>
      <c r="M519" s="213"/>
      <c r="N519" s="214"/>
      <c r="O519" s="214"/>
      <c r="P519" s="214"/>
      <c r="Q519" s="214"/>
      <c r="R519" s="214"/>
      <c r="S519" s="214"/>
      <c r="T519" s="215"/>
      <c r="AT519" s="216" t="s">
        <v>149</v>
      </c>
      <c r="AU519" s="216" t="s">
        <v>91</v>
      </c>
      <c r="AV519" s="13" t="s">
        <v>89</v>
      </c>
      <c r="AW519" s="13" t="s">
        <v>35</v>
      </c>
      <c r="AX519" s="13" t="s">
        <v>81</v>
      </c>
      <c r="AY519" s="216" t="s">
        <v>136</v>
      </c>
    </row>
    <row r="520" spans="1:65" s="13" customFormat="1" ht="11.25">
      <c r="B520" s="207"/>
      <c r="C520" s="208"/>
      <c r="D520" s="205" t="s">
        <v>149</v>
      </c>
      <c r="E520" s="209" t="s">
        <v>1</v>
      </c>
      <c r="F520" s="210" t="s">
        <v>260</v>
      </c>
      <c r="G520" s="208"/>
      <c r="H520" s="209" t="s">
        <v>1</v>
      </c>
      <c r="I520" s="211"/>
      <c r="J520" s="208"/>
      <c r="K520" s="208"/>
      <c r="L520" s="212"/>
      <c r="M520" s="213"/>
      <c r="N520" s="214"/>
      <c r="O520" s="214"/>
      <c r="P520" s="214"/>
      <c r="Q520" s="214"/>
      <c r="R520" s="214"/>
      <c r="S520" s="214"/>
      <c r="T520" s="215"/>
      <c r="AT520" s="216" t="s">
        <v>149</v>
      </c>
      <c r="AU520" s="216" t="s">
        <v>91</v>
      </c>
      <c r="AV520" s="13" t="s">
        <v>89</v>
      </c>
      <c r="AW520" s="13" t="s">
        <v>35</v>
      </c>
      <c r="AX520" s="13" t="s">
        <v>81</v>
      </c>
      <c r="AY520" s="216" t="s">
        <v>136</v>
      </c>
    </row>
    <row r="521" spans="1:65" s="14" customFormat="1" ht="11.25">
      <c r="B521" s="217"/>
      <c r="C521" s="218"/>
      <c r="D521" s="205" t="s">
        <v>149</v>
      </c>
      <c r="E521" s="219" t="s">
        <v>1</v>
      </c>
      <c r="F521" s="220" t="s">
        <v>542</v>
      </c>
      <c r="G521" s="218"/>
      <c r="H521" s="221">
        <v>28.532</v>
      </c>
      <c r="I521" s="222"/>
      <c r="J521" s="218"/>
      <c r="K521" s="218"/>
      <c r="L521" s="223"/>
      <c r="M521" s="224"/>
      <c r="N521" s="225"/>
      <c r="O521" s="225"/>
      <c r="P521" s="225"/>
      <c r="Q521" s="225"/>
      <c r="R521" s="225"/>
      <c r="S521" s="225"/>
      <c r="T521" s="226"/>
      <c r="AT521" s="227" t="s">
        <v>149</v>
      </c>
      <c r="AU521" s="227" t="s">
        <v>91</v>
      </c>
      <c r="AV521" s="14" t="s">
        <v>91</v>
      </c>
      <c r="AW521" s="14" t="s">
        <v>35</v>
      </c>
      <c r="AX521" s="14" t="s">
        <v>81</v>
      </c>
      <c r="AY521" s="227" t="s">
        <v>136</v>
      </c>
    </row>
    <row r="522" spans="1:65" s="14" customFormat="1" ht="11.25">
      <c r="B522" s="217"/>
      <c r="C522" s="218"/>
      <c r="D522" s="205" t="s">
        <v>149</v>
      </c>
      <c r="E522" s="219" t="s">
        <v>1</v>
      </c>
      <c r="F522" s="220" t="s">
        <v>543</v>
      </c>
      <c r="G522" s="218"/>
      <c r="H522" s="221">
        <v>6.8220000000000001</v>
      </c>
      <c r="I522" s="222"/>
      <c r="J522" s="218"/>
      <c r="K522" s="218"/>
      <c r="L522" s="223"/>
      <c r="M522" s="224"/>
      <c r="N522" s="225"/>
      <c r="O522" s="225"/>
      <c r="P522" s="225"/>
      <c r="Q522" s="225"/>
      <c r="R522" s="225"/>
      <c r="S522" s="225"/>
      <c r="T522" s="226"/>
      <c r="AT522" s="227" t="s">
        <v>149</v>
      </c>
      <c r="AU522" s="227" t="s">
        <v>91</v>
      </c>
      <c r="AV522" s="14" t="s">
        <v>91</v>
      </c>
      <c r="AW522" s="14" t="s">
        <v>35</v>
      </c>
      <c r="AX522" s="14" t="s">
        <v>81</v>
      </c>
      <c r="AY522" s="227" t="s">
        <v>136</v>
      </c>
    </row>
    <row r="523" spans="1:65" s="16" customFormat="1" ht="11.25">
      <c r="B523" s="239"/>
      <c r="C523" s="240"/>
      <c r="D523" s="205" t="s">
        <v>149</v>
      </c>
      <c r="E523" s="241" t="s">
        <v>1</v>
      </c>
      <c r="F523" s="242" t="s">
        <v>263</v>
      </c>
      <c r="G523" s="240"/>
      <c r="H523" s="243">
        <v>35.353999999999999</v>
      </c>
      <c r="I523" s="244"/>
      <c r="J523" s="240"/>
      <c r="K523" s="240"/>
      <c r="L523" s="245"/>
      <c r="M523" s="246"/>
      <c r="N523" s="247"/>
      <c r="O523" s="247"/>
      <c r="P523" s="247"/>
      <c r="Q523" s="247"/>
      <c r="R523" s="247"/>
      <c r="S523" s="247"/>
      <c r="T523" s="248"/>
      <c r="AT523" s="249" t="s">
        <v>149</v>
      </c>
      <c r="AU523" s="249" t="s">
        <v>91</v>
      </c>
      <c r="AV523" s="16" t="s">
        <v>164</v>
      </c>
      <c r="AW523" s="16" t="s">
        <v>35</v>
      </c>
      <c r="AX523" s="16" t="s">
        <v>81</v>
      </c>
      <c r="AY523" s="249" t="s">
        <v>136</v>
      </c>
    </row>
    <row r="524" spans="1:65" s="13" customFormat="1" ht="11.25">
      <c r="B524" s="207"/>
      <c r="C524" s="208"/>
      <c r="D524" s="205" t="s">
        <v>149</v>
      </c>
      <c r="E524" s="209" t="s">
        <v>1</v>
      </c>
      <c r="F524" s="210" t="s">
        <v>282</v>
      </c>
      <c r="G524" s="208"/>
      <c r="H524" s="209" t="s">
        <v>1</v>
      </c>
      <c r="I524" s="211"/>
      <c r="J524" s="208"/>
      <c r="K524" s="208"/>
      <c r="L524" s="212"/>
      <c r="M524" s="213"/>
      <c r="N524" s="214"/>
      <c r="O524" s="214"/>
      <c r="P524" s="214"/>
      <c r="Q524" s="214"/>
      <c r="R524" s="214"/>
      <c r="S524" s="214"/>
      <c r="T524" s="215"/>
      <c r="AT524" s="216" t="s">
        <v>149</v>
      </c>
      <c r="AU524" s="216" t="s">
        <v>91</v>
      </c>
      <c r="AV524" s="13" t="s">
        <v>89</v>
      </c>
      <c r="AW524" s="13" t="s">
        <v>35</v>
      </c>
      <c r="AX524" s="13" t="s">
        <v>81</v>
      </c>
      <c r="AY524" s="216" t="s">
        <v>136</v>
      </c>
    </row>
    <row r="525" spans="1:65" s="14" customFormat="1" ht="11.25">
      <c r="B525" s="217"/>
      <c r="C525" s="218"/>
      <c r="D525" s="205" t="s">
        <v>149</v>
      </c>
      <c r="E525" s="219" t="s">
        <v>1</v>
      </c>
      <c r="F525" s="220" t="s">
        <v>544</v>
      </c>
      <c r="G525" s="218"/>
      <c r="H525" s="221">
        <v>-4.2699999999999996</v>
      </c>
      <c r="I525" s="222"/>
      <c r="J525" s="218"/>
      <c r="K525" s="218"/>
      <c r="L525" s="223"/>
      <c r="M525" s="224"/>
      <c r="N525" s="225"/>
      <c r="O525" s="225"/>
      <c r="P525" s="225"/>
      <c r="Q525" s="225"/>
      <c r="R525" s="225"/>
      <c r="S525" s="225"/>
      <c r="T525" s="226"/>
      <c r="AT525" s="227" t="s">
        <v>149</v>
      </c>
      <c r="AU525" s="227" t="s">
        <v>91</v>
      </c>
      <c r="AV525" s="14" t="s">
        <v>91</v>
      </c>
      <c r="AW525" s="14" t="s">
        <v>35</v>
      </c>
      <c r="AX525" s="14" t="s">
        <v>81</v>
      </c>
      <c r="AY525" s="227" t="s">
        <v>136</v>
      </c>
    </row>
    <row r="526" spans="1:65" s="14" customFormat="1" ht="22.5">
      <c r="B526" s="217"/>
      <c r="C526" s="218"/>
      <c r="D526" s="205" t="s">
        <v>149</v>
      </c>
      <c r="E526" s="219" t="s">
        <v>1</v>
      </c>
      <c r="F526" s="220" t="s">
        <v>545</v>
      </c>
      <c r="G526" s="218"/>
      <c r="H526" s="221">
        <v>-2.1019999999999999</v>
      </c>
      <c r="I526" s="222"/>
      <c r="J526" s="218"/>
      <c r="K526" s="218"/>
      <c r="L526" s="223"/>
      <c r="M526" s="224"/>
      <c r="N526" s="225"/>
      <c r="O526" s="225"/>
      <c r="P526" s="225"/>
      <c r="Q526" s="225"/>
      <c r="R526" s="225"/>
      <c r="S526" s="225"/>
      <c r="T526" s="226"/>
      <c r="AT526" s="227" t="s">
        <v>149</v>
      </c>
      <c r="AU526" s="227" t="s">
        <v>91</v>
      </c>
      <c r="AV526" s="14" t="s">
        <v>91</v>
      </c>
      <c r="AW526" s="14" t="s">
        <v>35</v>
      </c>
      <c r="AX526" s="14" t="s">
        <v>81</v>
      </c>
      <c r="AY526" s="227" t="s">
        <v>136</v>
      </c>
    </row>
    <row r="527" spans="1:65" s="14" customFormat="1" ht="22.5">
      <c r="B527" s="217"/>
      <c r="C527" s="218"/>
      <c r="D527" s="205" t="s">
        <v>149</v>
      </c>
      <c r="E527" s="219" t="s">
        <v>1</v>
      </c>
      <c r="F527" s="220" t="s">
        <v>546</v>
      </c>
      <c r="G527" s="218"/>
      <c r="H527" s="221">
        <v>-1.5389999999999999</v>
      </c>
      <c r="I527" s="222"/>
      <c r="J527" s="218"/>
      <c r="K527" s="218"/>
      <c r="L527" s="223"/>
      <c r="M527" s="224"/>
      <c r="N527" s="225"/>
      <c r="O527" s="225"/>
      <c r="P527" s="225"/>
      <c r="Q527" s="225"/>
      <c r="R527" s="225"/>
      <c r="S527" s="225"/>
      <c r="T527" s="226"/>
      <c r="AT527" s="227" t="s">
        <v>149</v>
      </c>
      <c r="AU527" s="227" t="s">
        <v>91</v>
      </c>
      <c r="AV527" s="14" t="s">
        <v>91</v>
      </c>
      <c r="AW527" s="14" t="s">
        <v>35</v>
      </c>
      <c r="AX527" s="14" t="s">
        <v>81</v>
      </c>
      <c r="AY527" s="227" t="s">
        <v>136</v>
      </c>
    </row>
    <row r="528" spans="1:65" s="16" customFormat="1" ht="11.25">
      <c r="B528" s="239"/>
      <c r="C528" s="240"/>
      <c r="D528" s="205" t="s">
        <v>149</v>
      </c>
      <c r="E528" s="241" t="s">
        <v>1</v>
      </c>
      <c r="F528" s="242" t="s">
        <v>263</v>
      </c>
      <c r="G528" s="240"/>
      <c r="H528" s="243">
        <v>-7.9109999999999996</v>
      </c>
      <c r="I528" s="244"/>
      <c r="J528" s="240"/>
      <c r="K528" s="240"/>
      <c r="L528" s="245"/>
      <c r="M528" s="246"/>
      <c r="N528" s="247"/>
      <c r="O528" s="247"/>
      <c r="P528" s="247"/>
      <c r="Q528" s="247"/>
      <c r="R528" s="247"/>
      <c r="S528" s="247"/>
      <c r="T528" s="248"/>
      <c r="AT528" s="249" t="s">
        <v>149</v>
      </c>
      <c r="AU528" s="249" t="s">
        <v>91</v>
      </c>
      <c r="AV528" s="16" t="s">
        <v>164</v>
      </c>
      <c r="AW528" s="16" t="s">
        <v>35</v>
      </c>
      <c r="AX528" s="16" t="s">
        <v>81</v>
      </c>
      <c r="AY528" s="249" t="s">
        <v>136</v>
      </c>
    </row>
    <row r="529" spans="1:65" s="13" customFormat="1" ht="11.25">
      <c r="B529" s="207"/>
      <c r="C529" s="208"/>
      <c r="D529" s="205" t="s">
        <v>149</v>
      </c>
      <c r="E529" s="209" t="s">
        <v>1</v>
      </c>
      <c r="F529" s="210" t="s">
        <v>286</v>
      </c>
      <c r="G529" s="208"/>
      <c r="H529" s="209" t="s">
        <v>1</v>
      </c>
      <c r="I529" s="211"/>
      <c r="J529" s="208"/>
      <c r="K529" s="208"/>
      <c r="L529" s="212"/>
      <c r="M529" s="213"/>
      <c r="N529" s="214"/>
      <c r="O529" s="214"/>
      <c r="P529" s="214"/>
      <c r="Q529" s="214"/>
      <c r="R529" s="214"/>
      <c r="S529" s="214"/>
      <c r="T529" s="215"/>
      <c r="AT529" s="216" t="s">
        <v>149</v>
      </c>
      <c r="AU529" s="216" t="s">
        <v>91</v>
      </c>
      <c r="AV529" s="13" t="s">
        <v>89</v>
      </c>
      <c r="AW529" s="13" t="s">
        <v>35</v>
      </c>
      <c r="AX529" s="13" t="s">
        <v>81</v>
      </c>
      <c r="AY529" s="216" t="s">
        <v>136</v>
      </c>
    </row>
    <row r="530" spans="1:65" s="14" customFormat="1" ht="22.5">
      <c r="B530" s="217"/>
      <c r="C530" s="218"/>
      <c r="D530" s="205" t="s">
        <v>149</v>
      </c>
      <c r="E530" s="219" t="s">
        <v>1</v>
      </c>
      <c r="F530" s="220" t="s">
        <v>547</v>
      </c>
      <c r="G530" s="218"/>
      <c r="H530" s="221">
        <v>6.5019999999999998</v>
      </c>
      <c r="I530" s="222"/>
      <c r="J530" s="218"/>
      <c r="K530" s="218"/>
      <c r="L530" s="223"/>
      <c r="M530" s="224"/>
      <c r="N530" s="225"/>
      <c r="O530" s="225"/>
      <c r="P530" s="225"/>
      <c r="Q530" s="225"/>
      <c r="R530" s="225"/>
      <c r="S530" s="225"/>
      <c r="T530" s="226"/>
      <c r="AT530" s="227" t="s">
        <v>149</v>
      </c>
      <c r="AU530" s="227" t="s">
        <v>91</v>
      </c>
      <c r="AV530" s="14" t="s">
        <v>91</v>
      </c>
      <c r="AW530" s="14" t="s">
        <v>35</v>
      </c>
      <c r="AX530" s="14" t="s">
        <v>81</v>
      </c>
      <c r="AY530" s="227" t="s">
        <v>136</v>
      </c>
    </row>
    <row r="531" spans="1:65" s="14" customFormat="1" ht="11.25">
      <c r="B531" s="217"/>
      <c r="C531" s="218"/>
      <c r="D531" s="205" t="s">
        <v>149</v>
      </c>
      <c r="E531" s="219" t="s">
        <v>1</v>
      </c>
      <c r="F531" s="220" t="s">
        <v>548</v>
      </c>
      <c r="G531" s="218"/>
      <c r="H531" s="221">
        <v>0.83699999999999997</v>
      </c>
      <c r="I531" s="222"/>
      <c r="J531" s="218"/>
      <c r="K531" s="218"/>
      <c r="L531" s="223"/>
      <c r="M531" s="224"/>
      <c r="N531" s="225"/>
      <c r="O531" s="225"/>
      <c r="P531" s="225"/>
      <c r="Q531" s="225"/>
      <c r="R531" s="225"/>
      <c r="S531" s="225"/>
      <c r="T531" s="226"/>
      <c r="AT531" s="227" t="s">
        <v>149</v>
      </c>
      <c r="AU531" s="227" t="s">
        <v>91</v>
      </c>
      <c r="AV531" s="14" t="s">
        <v>91</v>
      </c>
      <c r="AW531" s="14" t="s">
        <v>35</v>
      </c>
      <c r="AX531" s="14" t="s">
        <v>81</v>
      </c>
      <c r="AY531" s="227" t="s">
        <v>136</v>
      </c>
    </row>
    <row r="532" spans="1:65" s="14" customFormat="1" ht="11.25">
      <c r="B532" s="217"/>
      <c r="C532" s="218"/>
      <c r="D532" s="205" t="s">
        <v>149</v>
      </c>
      <c r="E532" s="219" t="s">
        <v>1</v>
      </c>
      <c r="F532" s="220" t="s">
        <v>549</v>
      </c>
      <c r="G532" s="218"/>
      <c r="H532" s="221">
        <v>0.94599999999999995</v>
      </c>
      <c r="I532" s="222"/>
      <c r="J532" s="218"/>
      <c r="K532" s="218"/>
      <c r="L532" s="223"/>
      <c r="M532" s="224"/>
      <c r="N532" s="225"/>
      <c r="O532" s="225"/>
      <c r="P532" s="225"/>
      <c r="Q532" s="225"/>
      <c r="R532" s="225"/>
      <c r="S532" s="225"/>
      <c r="T532" s="226"/>
      <c r="AT532" s="227" t="s">
        <v>149</v>
      </c>
      <c r="AU532" s="227" t="s">
        <v>91</v>
      </c>
      <c r="AV532" s="14" t="s">
        <v>91</v>
      </c>
      <c r="AW532" s="14" t="s">
        <v>35</v>
      </c>
      <c r="AX532" s="14" t="s">
        <v>81</v>
      </c>
      <c r="AY532" s="227" t="s">
        <v>136</v>
      </c>
    </row>
    <row r="533" spans="1:65" s="16" customFormat="1" ht="11.25">
      <c r="B533" s="239"/>
      <c r="C533" s="240"/>
      <c r="D533" s="205" t="s">
        <v>149</v>
      </c>
      <c r="E533" s="241" t="s">
        <v>1</v>
      </c>
      <c r="F533" s="242" t="s">
        <v>263</v>
      </c>
      <c r="G533" s="240"/>
      <c r="H533" s="243">
        <v>8.2850000000000001</v>
      </c>
      <c r="I533" s="244"/>
      <c r="J533" s="240"/>
      <c r="K533" s="240"/>
      <c r="L533" s="245"/>
      <c r="M533" s="246"/>
      <c r="N533" s="247"/>
      <c r="O533" s="247"/>
      <c r="P533" s="247"/>
      <c r="Q533" s="247"/>
      <c r="R533" s="247"/>
      <c r="S533" s="247"/>
      <c r="T533" s="248"/>
      <c r="AT533" s="249" t="s">
        <v>149</v>
      </c>
      <c r="AU533" s="249" t="s">
        <v>91</v>
      </c>
      <c r="AV533" s="16" t="s">
        <v>164</v>
      </c>
      <c r="AW533" s="16" t="s">
        <v>35</v>
      </c>
      <c r="AX533" s="16" t="s">
        <v>81</v>
      </c>
      <c r="AY533" s="249" t="s">
        <v>136</v>
      </c>
    </row>
    <row r="534" spans="1:65" s="15" customFormat="1" ht="11.25">
      <c r="B534" s="228"/>
      <c r="C534" s="229"/>
      <c r="D534" s="205" t="s">
        <v>149</v>
      </c>
      <c r="E534" s="230" t="s">
        <v>1</v>
      </c>
      <c r="F534" s="231" t="s">
        <v>152</v>
      </c>
      <c r="G534" s="229"/>
      <c r="H534" s="232">
        <v>35.728000000000002</v>
      </c>
      <c r="I534" s="233"/>
      <c r="J534" s="229"/>
      <c r="K534" s="229"/>
      <c r="L534" s="234"/>
      <c r="M534" s="235"/>
      <c r="N534" s="236"/>
      <c r="O534" s="236"/>
      <c r="P534" s="236"/>
      <c r="Q534" s="236"/>
      <c r="R534" s="236"/>
      <c r="S534" s="236"/>
      <c r="T534" s="237"/>
      <c r="AT534" s="238" t="s">
        <v>149</v>
      </c>
      <c r="AU534" s="238" t="s">
        <v>91</v>
      </c>
      <c r="AV534" s="15" t="s">
        <v>153</v>
      </c>
      <c r="AW534" s="15" t="s">
        <v>35</v>
      </c>
      <c r="AX534" s="15" t="s">
        <v>89</v>
      </c>
      <c r="AY534" s="238" t="s">
        <v>136</v>
      </c>
    </row>
    <row r="535" spans="1:65" s="2" customFormat="1" ht="24.2" customHeight="1">
      <c r="A535" s="35"/>
      <c r="B535" s="36"/>
      <c r="C535" s="187" t="s">
        <v>550</v>
      </c>
      <c r="D535" s="187" t="s">
        <v>138</v>
      </c>
      <c r="E535" s="188" t="s">
        <v>551</v>
      </c>
      <c r="F535" s="189" t="s">
        <v>552</v>
      </c>
      <c r="G535" s="190" t="s">
        <v>141</v>
      </c>
      <c r="H535" s="191">
        <v>74.91</v>
      </c>
      <c r="I535" s="192"/>
      <c r="J535" s="193">
        <f>ROUND(I535*H535,2)</f>
        <v>0</v>
      </c>
      <c r="K535" s="189" t="s">
        <v>1</v>
      </c>
      <c r="L535" s="40"/>
      <c r="M535" s="194" t="s">
        <v>1</v>
      </c>
      <c r="N535" s="195" t="s">
        <v>46</v>
      </c>
      <c r="O535" s="72"/>
      <c r="P535" s="196">
        <f>O535*H535</f>
        <v>0</v>
      </c>
      <c r="Q535" s="196">
        <v>2.8199999999999999E-2</v>
      </c>
      <c r="R535" s="196">
        <f>Q535*H535</f>
        <v>2.1124619999999998</v>
      </c>
      <c r="S535" s="196">
        <v>0</v>
      </c>
      <c r="T535" s="197">
        <f>S535*H535</f>
        <v>0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198" t="s">
        <v>153</v>
      </c>
      <c r="AT535" s="198" t="s">
        <v>138</v>
      </c>
      <c r="AU535" s="198" t="s">
        <v>91</v>
      </c>
      <c r="AY535" s="18" t="s">
        <v>136</v>
      </c>
      <c r="BE535" s="199">
        <f>IF(N535="základní",J535,0)</f>
        <v>0</v>
      </c>
      <c r="BF535" s="199">
        <f>IF(N535="snížená",J535,0)</f>
        <v>0</v>
      </c>
      <c r="BG535" s="199">
        <f>IF(N535="zákl. přenesená",J535,0)</f>
        <v>0</v>
      </c>
      <c r="BH535" s="199">
        <f>IF(N535="sníž. přenesená",J535,0)</f>
        <v>0</v>
      </c>
      <c r="BI535" s="199">
        <f>IF(N535="nulová",J535,0)</f>
        <v>0</v>
      </c>
      <c r="BJ535" s="18" t="s">
        <v>89</v>
      </c>
      <c r="BK535" s="199">
        <f>ROUND(I535*H535,2)</f>
        <v>0</v>
      </c>
      <c r="BL535" s="18" t="s">
        <v>153</v>
      </c>
      <c r="BM535" s="198" t="s">
        <v>553</v>
      </c>
    </row>
    <row r="536" spans="1:65" s="2" customFormat="1" ht="29.25">
      <c r="A536" s="35"/>
      <c r="B536" s="36"/>
      <c r="C536" s="37"/>
      <c r="D536" s="205" t="s">
        <v>147</v>
      </c>
      <c r="E536" s="37"/>
      <c r="F536" s="206" t="s">
        <v>539</v>
      </c>
      <c r="G536" s="37"/>
      <c r="H536" s="37"/>
      <c r="I536" s="202"/>
      <c r="J536" s="37"/>
      <c r="K536" s="37"/>
      <c r="L536" s="40"/>
      <c r="M536" s="203"/>
      <c r="N536" s="204"/>
      <c r="O536" s="72"/>
      <c r="P536" s="72"/>
      <c r="Q536" s="72"/>
      <c r="R536" s="72"/>
      <c r="S536" s="72"/>
      <c r="T536" s="73"/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T536" s="18" t="s">
        <v>147</v>
      </c>
      <c r="AU536" s="18" t="s">
        <v>91</v>
      </c>
    </row>
    <row r="537" spans="1:65" s="2" customFormat="1" ht="29.25">
      <c r="A537" s="35"/>
      <c r="B537" s="36"/>
      <c r="C537" s="37"/>
      <c r="D537" s="205" t="s">
        <v>160</v>
      </c>
      <c r="E537" s="37"/>
      <c r="F537" s="206" t="s">
        <v>554</v>
      </c>
      <c r="G537" s="37"/>
      <c r="H537" s="37"/>
      <c r="I537" s="202"/>
      <c r="J537" s="37"/>
      <c r="K537" s="37"/>
      <c r="L537" s="40"/>
      <c r="M537" s="203"/>
      <c r="N537" s="204"/>
      <c r="O537" s="72"/>
      <c r="P537" s="72"/>
      <c r="Q537" s="72"/>
      <c r="R537" s="72"/>
      <c r="S537" s="72"/>
      <c r="T537" s="73"/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T537" s="18" t="s">
        <v>160</v>
      </c>
      <c r="AU537" s="18" t="s">
        <v>91</v>
      </c>
    </row>
    <row r="538" spans="1:65" s="13" customFormat="1" ht="11.25">
      <c r="B538" s="207"/>
      <c r="C538" s="208"/>
      <c r="D538" s="205" t="s">
        <v>149</v>
      </c>
      <c r="E538" s="209" t="s">
        <v>1</v>
      </c>
      <c r="F538" s="210" t="s">
        <v>259</v>
      </c>
      <c r="G538" s="208"/>
      <c r="H538" s="209" t="s">
        <v>1</v>
      </c>
      <c r="I538" s="211"/>
      <c r="J538" s="208"/>
      <c r="K538" s="208"/>
      <c r="L538" s="212"/>
      <c r="M538" s="213"/>
      <c r="N538" s="214"/>
      <c r="O538" s="214"/>
      <c r="P538" s="214"/>
      <c r="Q538" s="214"/>
      <c r="R538" s="214"/>
      <c r="S538" s="214"/>
      <c r="T538" s="215"/>
      <c r="AT538" s="216" t="s">
        <v>149</v>
      </c>
      <c r="AU538" s="216" t="s">
        <v>91</v>
      </c>
      <c r="AV538" s="13" t="s">
        <v>89</v>
      </c>
      <c r="AW538" s="13" t="s">
        <v>35</v>
      </c>
      <c r="AX538" s="13" t="s">
        <v>81</v>
      </c>
      <c r="AY538" s="216" t="s">
        <v>136</v>
      </c>
    </row>
    <row r="539" spans="1:65" s="13" customFormat="1" ht="11.25">
      <c r="B539" s="207"/>
      <c r="C539" s="208"/>
      <c r="D539" s="205" t="s">
        <v>149</v>
      </c>
      <c r="E539" s="209" t="s">
        <v>1</v>
      </c>
      <c r="F539" s="210" t="s">
        <v>169</v>
      </c>
      <c r="G539" s="208"/>
      <c r="H539" s="209" t="s">
        <v>1</v>
      </c>
      <c r="I539" s="211"/>
      <c r="J539" s="208"/>
      <c r="K539" s="208"/>
      <c r="L539" s="212"/>
      <c r="M539" s="213"/>
      <c r="N539" s="214"/>
      <c r="O539" s="214"/>
      <c r="P539" s="214"/>
      <c r="Q539" s="214"/>
      <c r="R539" s="214"/>
      <c r="S539" s="214"/>
      <c r="T539" s="215"/>
      <c r="AT539" s="216" t="s">
        <v>149</v>
      </c>
      <c r="AU539" s="216" t="s">
        <v>91</v>
      </c>
      <c r="AV539" s="13" t="s">
        <v>89</v>
      </c>
      <c r="AW539" s="13" t="s">
        <v>35</v>
      </c>
      <c r="AX539" s="13" t="s">
        <v>81</v>
      </c>
      <c r="AY539" s="216" t="s">
        <v>136</v>
      </c>
    </row>
    <row r="540" spans="1:65" s="13" customFormat="1" ht="11.25">
      <c r="B540" s="207"/>
      <c r="C540" s="208"/>
      <c r="D540" s="205" t="s">
        <v>149</v>
      </c>
      <c r="E540" s="209" t="s">
        <v>1</v>
      </c>
      <c r="F540" s="210" t="s">
        <v>260</v>
      </c>
      <c r="G540" s="208"/>
      <c r="H540" s="209" t="s">
        <v>1</v>
      </c>
      <c r="I540" s="211"/>
      <c r="J540" s="208"/>
      <c r="K540" s="208"/>
      <c r="L540" s="212"/>
      <c r="M540" s="213"/>
      <c r="N540" s="214"/>
      <c r="O540" s="214"/>
      <c r="P540" s="214"/>
      <c r="Q540" s="214"/>
      <c r="R540" s="214"/>
      <c r="S540" s="214"/>
      <c r="T540" s="215"/>
      <c r="AT540" s="216" t="s">
        <v>149</v>
      </c>
      <c r="AU540" s="216" t="s">
        <v>91</v>
      </c>
      <c r="AV540" s="13" t="s">
        <v>89</v>
      </c>
      <c r="AW540" s="13" t="s">
        <v>35</v>
      </c>
      <c r="AX540" s="13" t="s">
        <v>81</v>
      </c>
      <c r="AY540" s="216" t="s">
        <v>136</v>
      </c>
    </row>
    <row r="541" spans="1:65" s="13" customFormat="1" ht="11.25">
      <c r="B541" s="207"/>
      <c r="C541" s="208"/>
      <c r="D541" s="205" t="s">
        <v>149</v>
      </c>
      <c r="E541" s="209" t="s">
        <v>1</v>
      </c>
      <c r="F541" s="210" t="s">
        <v>261</v>
      </c>
      <c r="G541" s="208"/>
      <c r="H541" s="209" t="s">
        <v>1</v>
      </c>
      <c r="I541" s="211"/>
      <c r="J541" s="208"/>
      <c r="K541" s="208"/>
      <c r="L541" s="212"/>
      <c r="M541" s="213"/>
      <c r="N541" s="214"/>
      <c r="O541" s="214"/>
      <c r="P541" s="214"/>
      <c r="Q541" s="214"/>
      <c r="R541" s="214"/>
      <c r="S541" s="214"/>
      <c r="T541" s="215"/>
      <c r="AT541" s="216" t="s">
        <v>149</v>
      </c>
      <c r="AU541" s="216" t="s">
        <v>91</v>
      </c>
      <c r="AV541" s="13" t="s">
        <v>89</v>
      </c>
      <c r="AW541" s="13" t="s">
        <v>35</v>
      </c>
      <c r="AX541" s="13" t="s">
        <v>81</v>
      </c>
      <c r="AY541" s="216" t="s">
        <v>136</v>
      </c>
    </row>
    <row r="542" spans="1:65" s="14" customFormat="1" ht="11.25">
      <c r="B542" s="217"/>
      <c r="C542" s="218"/>
      <c r="D542" s="205" t="s">
        <v>149</v>
      </c>
      <c r="E542" s="219" t="s">
        <v>1</v>
      </c>
      <c r="F542" s="220" t="s">
        <v>555</v>
      </c>
      <c r="G542" s="218"/>
      <c r="H542" s="221">
        <v>70.611000000000004</v>
      </c>
      <c r="I542" s="222"/>
      <c r="J542" s="218"/>
      <c r="K542" s="218"/>
      <c r="L542" s="223"/>
      <c r="M542" s="224"/>
      <c r="N542" s="225"/>
      <c r="O542" s="225"/>
      <c r="P542" s="225"/>
      <c r="Q542" s="225"/>
      <c r="R542" s="225"/>
      <c r="S542" s="225"/>
      <c r="T542" s="226"/>
      <c r="AT542" s="227" t="s">
        <v>149</v>
      </c>
      <c r="AU542" s="227" t="s">
        <v>91</v>
      </c>
      <c r="AV542" s="14" t="s">
        <v>91</v>
      </c>
      <c r="AW542" s="14" t="s">
        <v>35</v>
      </c>
      <c r="AX542" s="14" t="s">
        <v>81</v>
      </c>
      <c r="AY542" s="227" t="s">
        <v>136</v>
      </c>
    </row>
    <row r="543" spans="1:65" s="16" customFormat="1" ht="11.25">
      <c r="B543" s="239"/>
      <c r="C543" s="240"/>
      <c r="D543" s="205" t="s">
        <v>149</v>
      </c>
      <c r="E543" s="241" t="s">
        <v>1</v>
      </c>
      <c r="F543" s="242" t="s">
        <v>263</v>
      </c>
      <c r="G543" s="240"/>
      <c r="H543" s="243">
        <v>70.611000000000004</v>
      </c>
      <c r="I543" s="244"/>
      <c r="J543" s="240"/>
      <c r="K543" s="240"/>
      <c r="L543" s="245"/>
      <c r="M543" s="246"/>
      <c r="N543" s="247"/>
      <c r="O543" s="247"/>
      <c r="P543" s="247"/>
      <c r="Q543" s="247"/>
      <c r="R543" s="247"/>
      <c r="S543" s="247"/>
      <c r="T543" s="248"/>
      <c r="AT543" s="249" t="s">
        <v>149</v>
      </c>
      <c r="AU543" s="249" t="s">
        <v>91</v>
      </c>
      <c r="AV543" s="16" t="s">
        <v>164</v>
      </c>
      <c r="AW543" s="16" t="s">
        <v>35</v>
      </c>
      <c r="AX543" s="16" t="s">
        <v>81</v>
      </c>
      <c r="AY543" s="249" t="s">
        <v>136</v>
      </c>
    </row>
    <row r="544" spans="1:65" s="13" customFormat="1" ht="11.25">
      <c r="B544" s="207"/>
      <c r="C544" s="208"/>
      <c r="D544" s="205" t="s">
        <v>149</v>
      </c>
      <c r="E544" s="209" t="s">
        <v>1</v>
      </c>
      <c r="F544" s="210" t="s">
        <v>264</v>
      </c>
      <c r="G544" s="208"/>
      <c r="H544" s="209" t="s">
        <v>1</v>
      </c>
      <c r="I544" s="211"/>
      <c r="J544" s="208"/>
      <c r="K544" s="208"/>
      <c r="L544" s="212"/>
      <c r="M544" s="213"/>
      <c r="N544" s="214"/>
      <c r="O544" s="214"/>
      <c r="P544" s="214"/>
      <c r="Q544" s="214"/>
      <c r="R544" s="214"/>
      <c r="S544" s="214"/>
      <c r="T544" s="215"/>
      <c r="AT544" s="216" t="s">
        <v>149</v>
      </c>
      <c r="AU544" s="216" t="s">
        <v>91</v>
      </c>
      <c r="AV544" s="13" t="s">
        <v>89</v>
      </c>
      <c r="AW544" s="13" t="s">
        <v>35</v>
      </c>
      <c r="AX544" s="13" t="s">
        <v>81</v>
      </c>
      <c r="AY544" s="216" t="s">
        <v>136</v>
      </c>
    </row>
    <row r="545" spans="1:65" s="14" customFormat="1" ht="11.25">
      <c r="B545" s="217"/>
      <c r="C545" s="218"/>
      <c r="D545" s="205" t="s">
        <v>149</v>
      </c>
      <c r="E545" s="219" t="s">
        <v>1</v>
      </c>
      <c r="F545" s="220" t="s">
        <v>556</v>
      </c>
      <c r="G545" s="218"/>
      <c r="H545" s="221">
        <v>1.5189999999999999</v>
      </c>
      <c r="I545" s="222"/>
      <c r="J545" s="218"/>
      <c r="K545" s="218"/>
      <c r="L545" s="223"/>
      <c r="M545" s="224"/>
      <c r="N545" s="225"/>
      <c r="O545" s="225"/>
      <c r="P545" s="225"/>
      <c r="Q545" s="225"/>
      <c r="R545" s="225"/>
      <c r="S545" s="225"/>
      <c r="T545" s="226"/>
      <c r="AT545" s="227" t="s">
        <v>149</v>
      </c>
      <c r="AU545" s="227" t="s">
        <v>91</v>
      </c>
      <c r="AV545" s="14" t="s">
        <v>91</v>
      </c>
      <c r="AW545" s="14" t="s">
        <v>35</v>
      </c>
      <c r="AX545" s="14" t="s">
        <v>81</v>
      </c>
      <c r="AY545" s="227" t="s">
        <v>136</v>
      </c>
    </row>
    <row r="546" spans="1:65" s="14" customFormat="1" ht="11.25">
      <c r="B546" s="217"/>
      <c r="C546" s="218"/>
      <c r="D546" s="205" t="s">
        <v>149</v>
      </c>
      <c r="E546" s="219" t="s">
        <v>1</v>
      </c>
      <c r="F546" s="220" t="s">
        <v>557</v>
      </c>
      <c r="G546" s="218"/>
      <c r="H546" s="221">
        <v>1.415</v>
      </c>
      <c r="I546" s="222"/>
      <c r="J546" s="218"/>
      <c r="K546" s="218"/>
      <c r="L546" s="223"/>
      <c r="M546" s="224"/>
      <c r="N546" s="225"/>
      <c r="O546" s="225"/>
      <c r="P546" s="225"/>
      <c r="Q546" s="225"/>
      <c r="R546" s="225"/>
      <c r="S546" s="225"/>
      <c r="T546" s="226"/>
      <c r="AT546" s="227" t="s">
        <v>149</v>
      </c>
      <c r="AU546" s="227" t="s">
        <v>91</v>
      </c>
      <c r="AV546" s="14" t="s">
        <v>91</v>
      </c>
      <c r="AW546" s="14" t="s">
        <v>35</v>
      </c>
      <c r="AX546" s="14" t="s">
        <v>81</v>
      </c>
      <c r="AY546" s="227" t="s">
        <v>136</v>
      </c>
    </row>
    <row r="547" spans="1:65" s="14" customFormat="1" ht="11.25">
      <c r="B547" s="217"/>
      <c r="C547" s="218"/>
      <c r="D547" s="205" t="s">
        <v>149</v>
      </c>
      <c r="E547" s="219" t="s">
        <v>1</v>
      </c>
      <c r="F547" s="220" t="s">
        <v>558</v>
      </c>
      <c r="G547" s="218"/>
      <c r="H547" s="221">
        <v>1.365</v>
      </c>
      <c r="I547" s="222"/>
      <c r="J547" s="218"/>
      <c r="K547" s="218"/>
      <c r="L547" s="223"/>
      <c r="M547" s="224"/>
      <c r="N547" s="225"/>
      <c r="O547" s="225"/>
      <c r="P547" s="225"/>
      <c r="Q547" s="225"/>
      <c r="R547" s="225"/>
      <c r="S547" s="225"/>
      <c r="T547" s="226"/>
      <c r="AT547" s="227" t="s">
        <v>149</v>
      </c>
      <c r="AU547" s="227" t="s">
        <v>91</v>
      </c>
      <c r="AV547" s="14" t="s">
        <v>91</v>
      </c>
      <c r="AW547" s="14" t="s">
        <v>35</v>
      </c>
      <c r="AX547" s="14" t="s">
        <v>81</v>
      </c>
      <c r="AY547" s="227" t="s">
        <v>136</v>
      </c>
    </row>
    <row r="548" spans="1:65" s="16" customFormat="1" ht="11.25">
      <c r="B548" s="239"/>
      <c r="C548" s="240"/>
      <c r="D548" s="205" t="s">
        <v>149</v>
      </c>
      <c r="E548" s="241" t="s">
        <v>1</v>
      </c>
      <c r="F548" s="242" t="s">
        <v>263</v>
      </c>
      <c r="G548" s="240"/>
      <c r="H548" s="243">
        <v>4.2990000000000004</v>
      </c>
      <c r="I548" s="244"/>
      <c r="J548" s="240"/>
      <c r="K548" s="240"/>
      <c r="L548" s="245"/>
      <c r="M548" s="246"/>
      <c r="N548" s="247"/>
      <c r="O548" s="247"/>
      <c r="P548" s="247"/>
      <c r="Q548" s="247"/>
      <c r="R548" s="247"/>
      <c r="S548" s="247"/>
      <c r="T548" s="248"/>
      <c r="AT548" s="249" t="s">
        <v>149</v>
      </c>
      <c r="AU548" s="249" t="s">
        <v>91</v>
      </c>
      <c r="AV548" s="16" t="s">
        <v>164</v>
      </c>
      <c r="AW548" s="16" t="s">
        <v>35</v>
      </c>
      <c r="AX548" s="16" t="s">
        <v>81</v>
      </c>
      <c r="AY548" s="249" t="s">
        <v>136</v>
      </c>
    </row>
    <row r="549" spans="1:65" s="15" customFormat="1" ht="11.25">
      <c r="B549" s="228"/>
      <c r="C549" s="229"/>
      <c r="D549" s="205" t="s">
        <v>149</v>
      </c>
      <c r="E549" s="230" t="s">
        <v>1</v>
      </c>
      <c r="F549" s="231" t="s">
        <v>152</v>
      </c>
      <c r="G549" s="229"/>
      <c r="H549" s="232">
        <v>74.91</v>
      </c>
      <c r="I549" s="233"/>
      <c r="J549" s="229"/>
      <c r="K549" s="229"/>
      <c r="L549" s="234"/>
      <c r="M549" s="235"/>
      <c r="N549" s="236"/>
      <c r="O549" s="236"/>
      <c r="P549" s="236"/>
      <c r="Q549" s="236"/>
      <c r="R549" s="236"/>
      <c r="S549" s="236"/>
      <c r="T549" s="237"/>
      <c r="AT549" s="238" t="s">
        <v>149</v>
      </c>
      <c r="AU549" s="238" t="s">
        <v>91</v>
      </c>
      <c r="AV549" s="15" t="s">
        <v>153</v>
      </c>
      <c r="AW549" s="15" t="s">
        <v>35</v>
      </c>
      <c r="AX549" s="15" t="s">
        <v>89</v>
      </c>
      <c r="AY549" s="238" t="s">
        <v>136</v>
      </c>
    </row>
    <row r="550" spans="1:65" s="2" customFormat="1" ht="16.5" customHeight="1">
      <c r="A550" s="35"/>
      <c r="B550" s="36"/>
      <c r="C550" s="187" t="s">
        <v>559</v>
      </c>
      <c r="D550" s="187" t="s">
        <v>138</v>
      </c>
      <c r="E550" s="188" t="s">
        <v>560</v>
      </c>
      <c r="F550" s="189" t="s">
        <v>561</v>
      </c>
      <c r="G550" s="190" t="s">
        <v>141</v>
      </c>
      <c r="H550" s="191">
        <v>110.63800000000001</v>
      </c>
      <c r="I550" s="192"/>
      <c r="J550" s="193">
        <f>ROUND(I550*H550,2)</f>
        <v>0</v>
      </c>
      <c r="K550" s="189" t="s">
        <v>1</v>
      </c>
      <c r="L550" s="40"/>
      <c r="M550" s="194" t="s">
        <v>1</v>
      </c>
      <c r="N550" s="195" t="s">
        <v>46</v>
      </c>
      <c r="O550" s="72"/>
      <c r="P550" s="196">
        <f>O550*H550</f>
        <v>0</v>
      </c>
      <c r="Q550" s="196">
        <v>1.3999999999999999E-4</v>
      </c>
      <c r="R550" s="196">
        <f>Q550*H550</f>
        <v>1.5489319999999999E-2</v>
      </c>
      <c r="S550" s="196">
        <v>0</v>
      </c>
      <c r="T550" s="197">
        <f>S550*H550</f>
        <v>0</v>
      </c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R550" s="198" t="s">
        <v>143</v>
      </c>
      <c r="AT550" s="198" t="s">
        <v>138</v>
      </c>
      <c r="AU550" s="198" t="s">
        <v>91</v>
      </c>
      <c r="AY550" s="18" t="s">
        <v>136</v>
      </c>
      <c r="BE550" s="199">
        <f>IF(N550="základní",J550,0)</f>
        <v>0</v>
      </c>
      <c r="BF550" s="199">
        <f>IF(N550="snížená",J550,0)</f>
        <v>0</v>
      </c>
      <c r="BG550" s="199">
        <f>IF(N550="zákl. přenesená",J550,0)</f>
        <v>0</v>
      </c>
      <c r="BH550" s="199">
        <f>IF(N550="sníž. přenesená",J550,0)</f>
        <v>0</v>
      </c>
      <c r="BI550" s="199">
        <f>IF(N550="nulová",J550,0)</f>
        <v>0</v>
      </c>
      <c r="BJ550" s="18" t="s">
        <v>89</v>
      </c>
      <c r="BK550" s="199">
        <f>ROUND(I550*H550,2)</f>
        <v>0</v>
      </c>
      <c r="BL550" s="18" t="s">
        <v>143</v>
      </c>
      <c r="BM550" s="198" t="s">
        <v>562</v>
      </c>
    </row>
    <row r="551" spans="1:65" s="13" customFormat="1" ht="11.25">
      <c r="B551" s="207"/>
      <c r="C551" s="208"/>
      <c r="D551" s="205" t="s">
        <v>149</v>
      </c>
      <c r="E551" s="209" t="s">
        <v>1</v>
      </c>
      <c r="F551" s="210" t="s">
        <v>169</v>
      </c>
      <c r="G551" s="208"/>
      <c r="H551" s="209" t="s">
        <v>1</v>
      </c>
      <c r="I551" s="211"/>
      <c r="J551" s="208"/>
      <c r="K551" s="208"/>
      <c r="L551" s="212"/>
      <c r="M551" s="213"/>
      <c r="N551" s="214"/>
      <c r="O551" s="214"/>
      <c r="P551" s="214"/>
      <c r="Q551" s="214"/>
      <c r="R551" s="214"/>
      <c r="S551" s="214"/>
      <c r="T551" s="215"/>
      <c r="AT551" s="216" t="s">
        <v>149</v>
      </c>
      <c r="AU551" s="216" t="s">
        <v>91</v>
      </c>
      <c r="AV551" s="13" t="s">
        <v>89</v>
      </c>
      <c r="AW551" s="13" t="s">
        <v>35</v>
      </c>
      <c r="AX551" s="13" t="s">
        <v>81</v>
      </c>
      <c r="AY551" s="216" t="s">
        <v>136</v>
      </c>
    </row>
    <row r="552" spans="1:65" s="13" customFormat="1" ht="11.25">
      <c r="B552" s="207"/>
      <c r="C552" s="208"/>
      <c r="D552" s="205" t="s">
        <v>149</v>
      </c>
      <c r="E552" s="209" t="s">
        <v>1</v>
      </c>
      <c r="F552" s="210" t="s">
        <v>260</v>
      </c>
      <c r="G552" s="208"/>
      <c r="H552" s="209" t="s">
        <v>1</v>
      </c>
      <c r="I552" s="211"/>
      <c r="J552" s="208"/>
      <c r="K552" s="208"/>
      <c r="L552" s="212"/>
      <c r="M552" s="213"/>
      <c r="N552" s="214"/>
      <c r="O552" s="214"/>
      <c r="P552" s="214"/>
      <c r="Q552" s="214"/>
      <c r="R552" s="214"/>
      <c r="S552" s="214"/>
      <c r="T552" s="215"/>
      <c r="AT552" s="216" t="s">
        <v>149</v>
      </c>
      <c r="AU552" s="216" t="s">
        <v>91</v>
      </c>
      <c r="AV552" s="13" t="s">
        <v>89</v>
      </c>
      <c r="AW552" s="13" t="s">
        <v>35</v>
      </c>
      <c r="AX552" s="13" t="s">
        <v>81</v>
      </c>
      <c r="AY552" s="216" t="s">
        <v>136</v>
      </c>
    </row>
    <row r="553" spans="1:65" s="13" customFormat="1" ht="11.25">
      <c r="B553" s="207"/>
      <c r="C553" s="208"/>
      <c r="D553" s="205" t="s">
        <v>149</v>
      </c>
      <c r="E553" s="209" t="s">
        <v>1</v>
      </c>
      <c r="F553" s="210" t="s">
        <v>439</v>
      </c>
      <c r="G553" s="208"/>
      <c r="H553" s="209" t="s">
        <v>1</v>
      </c>
      <c r="I553" s="211"/>
      <c r="J553" s="208"/>
      <c r="K553" s="208"/>
      <c r="L553" s="212"/>
      <c r="M553" s="213"/>
      <c r="N553" s="214"/>
      <c r="O553" s="214"/>
      <c r="P553" s="214"/>
      <c r="Q553" s="214"/>
      <c r="R553" s="214"/>
      <c r="S553" s="214"/>
      <c r="T553" s="215"/>
      <c r="AT553" s="216" t="s">
        <v>149</v>
      </c>
      <c r="AU553" s="216" t="s">
        <v>91</v>
      </c>
      <c r="AV553" s="13" t="s">
        <v>89</v>
      </c>
      <c r="AW553" s="13" t="s">
        <v>35</v>
      </c>
      <c r="AX553" s="13" t="s">
        <v>81</v>
      </c>
      <c r="AY553" s="216" t="s">
        <v>136</v>
      </c>
    </row>
    <row r="554" spans="1:65" s="14" customFormat="1" ht="11.25">
      <c r="B554" s="217"/>
      <c r="C554" s="218"/>
      <c r="D554" s="205" t="s">
        <v>149</v>
      </c>
      <c r="E554" s="219" t="s">
        <v>1</v>
      </c>
      <c r="F554" s="220" t="s">
        <v>542</v>
      </c>
      <c r="G554" s="218"/>
      <c r="H554" s="221">
        <v>28.532</v>
      </c>
      <c r="I554" s="222"/>
      <c r="J554" s="218"/>
      <c r="K554" s="218"/>
      <c r="L554" s="223"/>
      <c r="M554" s="224"/>
      <c r="N554" s="225"/>
      <c r="O554" s="225"/>
      <c r="P554" s="225"/>
      <c r="Q554" s="225"/>
      <c r="R554" s="225"/>
      <c r="S554" s="225"/>
      <c r="T554" s="226"/>
      <c r="AT554" s="227" t="s">
        <v>149</v>
      </c>
      <c r="AU554" s="227" t="s">
        <v>91</v>
      </c>
      <c r="AV554" s="14" t="s">
        <v>91</v>
      </c>
      <c r="AW554" s="14" t="s">
        <v>35</v>
      </c>
      <c r="AX554" s="14" t="s">
        <v>81</v>
      </c>
      <c r="AY554" s="227" t="s">
        <v>136</v>
      </c>
    </row>
    <row r="555" spans="1:65" s="14" customFormat="1" ht="11.25">
      <c r="B555" s="217"/>
      <c r="C555" s="218"/>
      <c r="D555" s="205" t="s">
        <v>149</v>
      </c>
      <c r="E555" s="219" t="s">
        <v>1</v>
      </c>
      <c r="F555" s="220" t="s">
        <v>543</v>
      </c>
      <c r="G555" s="218"/>
      <c r="H555" s="221">
        <v>6.8220000000000001</v>
      </c>
      <c r="I555" s="222"/>
      <c r="J555" s="218"/>
      <c r="K555" s="218"/>
      <c r="L555" s="223"/>
      <c r="M555" s="224"/>
      <c r="N555" s="225"/>
      <c r="O555" s="225"/>
      <c r="P555" s="225"/>
      <c r="Q555" s="225"/>
      <c r="R555" s="225"/>
      <c r="S555" s="225"/>
      <c r="T555" s="226"/>
      <c r="AT555" s="227" t="s">
        <v>149</v>
      </c>
      <c r="AU555" s="227" t="s">
        <v>91</v>
      </c>
      <c r="AV555" s="14" t="s">
        <v>91</v>
      </c>
      <c r="AW555" s="14" t="s">
        <v>35</v>
      </c>
      <c r="AX555" s="14" t="s">
        <v>81</v>
      </c>
      <c r="AY555" s="227" t="s">
        <v>136</v>
      </c>
    </row>
    <row r="556" spans="1:65" s="16" customFormat="1" ht="11.25">
      <c r="B556" s="239"/>
      <c r="C556" s="240"/>
      <c r="D556" s="205" t="s">
        <v>149</v>
      </c>
      <c r="E556" s="241" t="s">
        <v>1</v>
      </c>
      <c r="F556" s="242" t="s">
        <v>263</v>
      </c>
      <c r="G556" s="240"/>
      <c r="H556" s="243">
        <v>35.353999999999999</v>
      </c>
      <c r="I556" s="244"/>
      <c r="J556" s="240"/>
      <c r="K556" s="240"/>
      <c r="L556" s="245"/>
      <c r="M556" s="246"/>
      <c r="N556" s="247"/>
      <c r="O556" s="247"/>
      <c r="P556" s="247"/>
      <c r="Q556" s="247"/>
      <c r="R556" s="247"/>
      <c r="S556" s="247"/>
      <c r="T556" s="248"/>
      <c r="AT556" s="249" t="s">
        <v>149</v>
      </c>
      <c r="AU556" s="249" t="s">
        <v>91</v>
      </c>
      <c r="AV556" s="16" t="s">
        <v>164</v>
      </c>
      <c r="AW556" s="16" t="s">
        <v>35</v>
      </c>
      <c r="AX556" s="16" t="s">
        <v>81</v>
      </c>
      <c r="AY556" s="249" t="s">
        <v>136</v>
      </c>
    </row>
    <row r="557" spans="1:65" s="13" customFormat="1" ht="11.25">
      <c r="B557" s="207"/>
      <c r="C557" s="208"/>
      <c r="D557" s="205" t="s">
        <v>149</v>
      </c>
      <c r="E557" s="209" t="s">
        <v>1</v>
      </c>
      <c r="F557" s="210" t="s">
        <v>282</v>
      </c>
      <c r="G557" s="208"/>
      <c r="H557" s="209" t="s">
        <v>1</v>
      </c>
      <c r="I557" s="211"/>
      <c r="J557" s="208"/>
      <c r="K557" s="208"/>
      <c r="L557" s="212"/>
      <c r="M557" s="213"/>
      <c r="N557" s="214"/>
      <c r="O557" s="214"/>
      <c r="P557" s="214"/>
      <c r="Q557" s="214"/>
      <c r="R557" s="214"/>
      <c r="S557" s="214"/>
      <c r="T557" s="215"/>
      <c r="AT557" s="216" t="s">
        <v>149</v>
      </c>
      <c r="AU557" s="216" t="s">
        <v>91</v>
      </c>
      <c r="AV557" s="13" t="s">
        <v>89</v>
      </c>
      <c r="AW557" s="13" t="s">
        <v>35</v>
      </c>
      <c r="AX557" s="13" t="s">
        <v>81</v>
      </c>
      <c r="AY557" s="216" t="s">
        <v>136</v>
      </c>
    </row>
    <row r="558" spans="1:65" s="14" customFormat="1" ht="11.25">
      <c r="B558" s="217"/>
      <c r="C558" s="218"/>
      <c r="D558" s="205" t="s">
        <v>149</v>
      </c>
      <c r="E558" s="219" t="s">
        <v>1</v>
      </c>
      <c r="F558" s="220" t="s">
        <v>544</v>
      </c>
      <c r="G558" s="218"/>
      <c r="H558" s="221">
        <v>-4.2699999999999996</v>
      </c>
      <c r="I558" s="222"/>
      <c r="J558" s="218"/>
      <c r="K558" s="218"/>
      <c r="L558" s="223"/>
      <c r="M558" s="224"/>
      <c r="N558" s="225"/>
      <c r="O558" s="225"/>
      <c r="P558" s="225"/>
      <c r="Q558" s="225"/>
      <c r="R558" s="225"/>
      <c r="S558" s="225"/>
      <c r="T558" s="226"/>
      <c r="AT558" s="227" t="s">
        <v>149</v>
      </c>
      <c r="AU558" s="227" t="s">
        <v>91</v>
      </c>
      <c r="AV558" s="14" t="s">
        <v>91</v>
      </c>
      <c r="AW558" s="14" t="s">
        <v>35</v>
      </c>
      <c r="AX558" s="14" t="s">
        <v>81</v>
      </c>
      <c r="AY558" s="227" t="s">
        <v>136</v>
      </c>
    </row>
    <row r="559" spans="1:65" s="14" customFormat="1" ht="22.5">
      <c r="B559" s="217"/>
      <c r="C559" s="218"/>
      <c r="D559" s="205" t="s">
        <v>149</v>
      </c>
      <c r="E559" s="219" t="s">
        <v>1</v>
      </c>
      <c r="F559" s="220" t="s">
        <v>545</v>
      </c>
      <c r="G559" s="218"/>
      <c r="H559" s="221">
        <v>-2.1019999999999999</v>
      </c>
      <c r="I559" s="222"/>
      <c r="J559" s="218"/>
      <c r="K559" s="218"/>
      <c r="L559" s="223"/>
      <c r="M559" s="224"/>
      <c r="N559" s="225"/>
      <c r="O559" s="225"/>
      <c r="P559" s="225"/>
      <c r="Q559" s="225"/>
      <c r="R559" s="225"/>
      <c r="S559" s="225"/>
      <c r="T559" s="226"/>
      <c r="AT559" s="227" t="s">
        <v>149</v>
      </c>
      <c r="AU559" s="227" t="s">
        <v>91</v>
      </c>
      <c r="AV559" s="14" t="s">
        <v>91</v>
      </c>
      <c r="AW559" s="14" t="s">
        <v>35</v>
      </c>
      <c r="AX559" s="14" t="s">
        <v>81</v>
      </c>
      <c r="AY559" s="227" t="s">
        <v>136</v>
      </c>
    </row>
    <row r="560" spans="1:65" s="14" customFormat="1" ht="22.5">
      <c r="B560" s="217"/>
      <c r="C560" s="218"/>
      <c r="D560" s="205" t="s">
        <v>149</v>
      </c>
      <c r="E560" s="219" t="s">
        <v>1</v>
      </c>
      <c r="F560" s="220" t="s">
        <v>546</v>
      </c>
      <c r="G560" s="218"/>
      <c r="H560" s="221">
        <v>-1.5389999999999999</v>
      </c>
      <c r="I560" s="222"/>
      <c r="J560" s="218"/>
      <c r="K560" s="218"/>
      <c r="L560" s="223"/>
      <c r="M560" s="224"/>
      <c r="N560" s="225"/>
      <c r="O560" s="225"/>
      <c r="P560" s="225"/>
      <c r="Q560" s="225"/>
      <c r="R560" s="225"/>
      <c r="S560" s="225"/>
      <c r="T560" s="226"/>
      <c r="AT560" s="227" t="s">
        <v>149</v>
      </c>
      <c r="AU560" s="227" t="s">
        <v>91</v>
      </c>
      <c r="AV560" s="14" t="s">
        <v>91</v>
      </c>
      <c r="AW560" s="14" t="s">
        <v>35</v>
      </c>
      <c r="AX560" s="14" t="s">
        <v>81</v>
      </c>
      <c r="AY560" s="227" t="s">
        <v>136</v>
      </c>
    </row>
    <row r="561" spans="2:63" s="16" customFormat="1" ht="11.25">
      <c r="B561" s="239"/>
      <c r="C561" s="240"/>
      <c r="D561" s="205" t="s">
        <v>149</v>
      </c>
      <c r="E561" s="241" t="s">
        <v>1</v>
      </c>
      <c r="F561" s="242" t="s">
        <v>263</v>
      </c>
      <c r="G561" s="240"/>
      <c r="H561" s="243">
        <v>-7.9109999999999996</v>
      </c>
      <c r="I561" s="244"/>
      <c r="J561" s="240"/>
      <c r="K561" s="240"/>
      <c r="L561" s="245"/>
      <c r="M561" s="246"/>
      <c r="N561" s="247"/>
      <c r="O561" s="247"/>
      <c r="P561" s="247"/>
      <c r="Q561" s="247"/>
      <c r="R561" s="247"/>
      <c r="S561" s="247"/>
      <c r="T561" s="248"/>
      <c r="AT561" s="249" t="s">
        <v>149</v>
      </c>
      <c r="AU561" s="249" t="s">
        <v>91</v>
      </c>
      <c r="AV561" s="16" t="s">
        <v>164</v>
      </c>
      <c r="AW561" s="16" t="s">
        <v>35</v>
      </c>
      <c r="AX561" s="16" t="s">
        <v>81</v>
      </c>
      <c r="AY561" s="249" t="s">
        <v>136</v>
      </c>
    </row>
    <row r="562" spans="2:63" s="13" customFormat="1" ht="11.25">
      <c r="B562" s="207"/>
      <c r="C562" s="208"/>
      <c r="D562" s="205" t="s">
        <v>149</v>
      </c>
      <c r="E562" s="209" t="s">
        <v>1</v>
      </c>
      <c r="F562" s="210" t="s">
        <v>286</v>
      </c>
      <c r="G562" s="208"/>
      <c r="H562" s="209" t="s">
        <v>1</v>
      </c>
      <c r="I562" s="211"/>
      <c r="J562" s="208"/>
      <c r="K562" s="208"/>
      <c r="L562" s="212"/>
      <c r="M562" s="213"/>
      <c r="N562" s="214"/>
      <c r="O562" s="214"/>
      <c r="P562" s="214"/>
      <c r="Q562" s="214"/>
      <c r="R562" s="214"/>
      <c r="S562" s="214"/>
      <c r="T562" s="215"/>
      <c r="AT562" s="216" t="s">
        <v>149</v>
      </c>
      <c r="AU562" s="216" t="s">
        <v>91</v>
      </c>
      <c r="AV562" s="13" t="s">
        <v>89</v>
      </c>
      <c r="AW562" s="13" t="s">
        <v>35</v>
      </c>
      <c r="AX562" s="13" t="s">
        <v>81</v>
      </c>
      <c r="AY562" s="216" t="s">
        <v>136</v>
      </c>
    </row>
    <row r="563" spans="2:63" s="14" customFormat="1" ht="22.5">
      <c r="B563" s="217"/>
      <c r="C563" s="218"/>
      <c r="D563" s="205" t="s">
        <v>149</v>
      </c>
      <c r="E563" s="219" t="s">
        <v>1</v>
      </c>
      <c r="F563" s="220" t="s">
        <v>547</v>
      </c>
      <c r="G563" s="218"/>
      <c r="H563" s="221">
        <v>6.5019999999999998</v>
      </c>
      <c r="I563" s="222"/>
      <c r="J563" s="218"/>
      <c r="K563" s="218"/>
      <c r="L563" s="223"/>
      <c r="M563" s="224"/>
      <c r="N563" s="225"/>
      <c r="O563" s="225"/>
      <c r="P563" s="225"/>
      <c r="Q563" s="225"/>
      <c r="R563" s="225"/>
      <c r="S563" s="225"/>
      <c r="T563" s="226"/>
      <c r="AT563" s="227" t="s">
        <v>149</v>
      </c>
      <c r="AU563" s="227" t="s">
        <v>91</v>
      </c>
      <c r="AV563" s="14" t="s">
        <v>91</v>
      </c>
      <c r="AW563" s="14" t="s">
        <v>35</v>
      </c>
      <c r="AX563" s="14" t="s">
        <v>81</v>
      </c>
      <c r="AY563" s="227" t="s">
        <v>136</v>
      </c>
    </row>
    <row r="564" spans="2:63" s="14" customFormat="1" ht="11.25">
      <c r="B564" s="217"/>
      <c r="C564" s="218"/>
      <c r="D564" s="205" t="s">
        <v>149</v>
      </c>
      <c r="E564" s="219" t="s">
        <v>1</v>
      </c>
      <c r="F564" s="220" t="s">
        <v>548</v>
      </c>
      <c r="G564" s="218"/>
      <c r="H564" s="221">
        <v>0.83699999999999997</v>
      </c>
      <c r="I564" s="222"/>
      <c r="J564" s="218"/>
      <c r="K564" s="218"/>
      <c r="L564" s="223"/>
      <c r="M564" s="224"/>
      <c r="N564" s="225"/>
      <c r="O564" s="225"/>
      <c r="P564" s="225"/>
      <c r="Q564" s="225"/>
      <c r="R564" s="225"/>
      <c r="S564" s="225"/>
      <c r="T564" s="226"/>
      <c r="AT564" s="227" t="s">
        <v>149</v>
      </c>
      <c r="AU564" s="227" t="s">
        <v>91</v>
      </c>
      <c r="AV564" s="14" t="s">
        <v>91</v>
      </c>
      <c r="AW564" s="14" t="s">
        <v>35</v>
      </c>
      <c r="AX564" s="14" t="s">
        <v>81</v>
      </c>
      <c r="AY564" s="227" t="s">
        <v>136</v>
      </c>
    </row>
    <row r="565" spans="2:63" s="14" customFormat="1" ht="11.25">
      <c r="B565" s="217"/>
      <c r="C565" s="218"/>
      <c r="D565" s="205" t="s">
        <v>149</v>
      </c>
      <c r="E565" s="219" t="s">
        <v>1</v>
      </c>
      <c r="F565" s="220" t="s">
        <v>549</v>
      </c>
      <c r="G565" s="218"/>
      <c r="H565" s="221">
        <v>0.94599999999999995</v>
      </c>
      <c r="I565" s="222"/>
      <c r="J565" s="218"/>
      <c r="K565" s="218"/>
      <c r="L565" s="223"/>
      <c r="M565" s="224"/>
      <c r="N565" s="225"/>
      <c r="O565" s="225"/>
      <c r="P565" s="225"/>
      <c r="Q565" s="225"/>
      <c r="R565" s="225"/>
      <c r="S565" s="225"/>
      <c r="T565" s="226"/>
      <c r="AT565" s="227" t="s">
        <v>149</v>
      </c>
      <c r="AU565" s="227" t="s">
        <v>91</v>
      </c>
      <c r="AV565" s="14" t="s">
        <v>91</v>
      </c>
      <c r="AW565" s="14" t="s">
        <v>35</v>
      </c>
      <c r="AX565" s="14" t="s">
        <v>81</v>
      </c>
      <c r="AY565" s="227" t="s">
        <v>136</v>
      </c>
    </row>
    <row r="566" spans="2:63" s="16" customFormat="1" ht="11.25">
      <c r="B566" s="239"/>
      <c r="C566" s="240"/>
      <c r="D566" s="205" t="s">
        <v>149</v>
      </c>
      <c r="E566" s="241" t="s">
        <v>1</v>
      </c>
      <c r="F566" s="242" t="s">
        <v>263</v>
      </c>
      <c r="G566" s="240"/>
      <c r="H566" s="243">
        <v>8.2850000000000001</v>
      </c>
      <c r="I566" s="244"/>
      <c r="J566" s="240"/>
      <c r="K566" s="240"/>
      <c r="L566" s="245"/>
      <c r="M566" s="246"/>
      <c r="N566" s="247"/>
      <c r="O566" s="247"/>
      <c r="P566" s="247"/>
      <c r="Q566" s="247"/>
      <c r="R566" s="247"/>
      <c r="S566" s="247"/>
      <c r="T566" s="248"/>
      <c r="AT566" s="249" t="s">
        <v>149</v>
      </c>
      <c r="AU566" s="249" t="s">
        <v>91</v>
      </c>
      <c r="AV566" s="16" t="s">
        <v>164</v>
      </c>
      <c r="AW566" s="16" t="s">
        <v>35</v>
      </c>
      <c r="AX566" s="16" t="s">
        <v>81</v>
      </c>
      <c r="AY566" s="249" t="s">
        <v>136</v>
      </c>
    </row>
    <row r="567" spans="2:63" s="13" customFormat="1" ht="11.25">
      <c r="B567" s="207"/>
      <c r="C567" s="208"/>
      <c r="D567" s="205" t="s">
        <v>149</v>
      </c>
      <c r="E567" s="209" t="s">
        <v>1</v>
      </c>
      <c r="F567" s="210" t="s">
        <v>261</v>
      </c>
      <c r="G567" s="208"/>
      <c r="H567" s="209" t="s">
        <v>1</v>
      </c>
      <c r="I567" s="211"/>
      <c r="J567" s="208"/>
      <c r="K567" s="208"/>
      <c r="L567" s="212"/>
      <c r="M567" s="213"/>
      <c r="N567" s="214"/>
      <c r="O567" s="214"/>
      <c r="P567" s="214"/>
      <c r="Q567" s="214"/>
      <c r="R567" s="214"/>
      <c r="S567" s="214"/>
      <c r="T567" s="215"/>
      <c r="AT567" s="216" t="s">
        <v>149</v>
      </c>
      <c r="AU567" s="216" t="s">
        <v>91</v>
      </c>
      <c r="AV567" s="13" t="s">
        <v>89</v>
      </c>
      <c r="AW567" s="13" t="s">
        <v>35</v>
      </c>
      <c r="AX567" s="13" t="s">
        <v>81</v>
      </c>
      <c r="AY567" s="216" t="s">
        <v>136</v>
      </c>
    </row>
    <row r="568" spans="2:63" s="14" customFormat="1" ht="11.25">
      <c r="B568" s="217"/>
      <c r="C568" s="218"/>
      <c r="D568" s="205" t="s">
        <v>149</v>
      </c>
      <c r="E568" s="219" t="s">
        <v>1</v>
      </c>
      <c r="F568" s="220" t="s">
        <v>555</v>
      </c>
      <c r="G568" s="218"/>
      <c r="H568" s="221">
        <v>70.611000000000004</v>
      </c>
      <c r="I568" s="222"/>
      <c r="J568" s="218"/>
      <c r="K568" s="218"/>
      <c r="L568" s="223"/>
      <c r="M568" s="224"/>
      <c r="N568" s="225"/>
      <c r="O568" s="225"/>
      <c r="P568" s="225"/>
      <c r="Q568" s="225"/>
      <c r="R568" s="225"/>
      <c r="S568" s="225"/>
      <c r="T568" s="226"/>
      <c r="AT568" s="227" t="s">
        <v>149</v>
      </c>
      <c r="AU568" s="227" t="s">
        <v>91</v>
      </c>
      <c r="AV568" s="14" t="s">
        <v>91</v>
      </c>
      <c r="AW568" s="14" t="s">
        <v>35</v>
      </c>
      <c r="AX568" s="14" t="s">
        <v>81</v>
      </c>
      <c r="AY568" s="227" t="s">
        <v>136</v>
      </c>
    </row>
    <row r="569" spans="2:63" s="16" customFormat="1" ht="11.25">
      <c r="B569" s="239"/>
      <c r="C569" s="240"/>
      <c r="D569" s="205" t="s">
        <v>149</v>
      </c>
      <c r="E569" s="241" t="s">
        <v>1</v>
      </c>
      <c r="F569" s="242" t="s">
        <v>263</v>
      </c>
      <c r="G569" s="240"/>
      <c r="H569" s="243">
        <v>70.611000000000004</v>
      </c>
      <c r="I569" s="244"/>
      <c r="J569" s="240"/>
      <c r="K569" s="240"/>
      <c r="L569" s="245"/>
      <c r="M569" s="246"/>
      <c r="N569" s="247"/>
      <c r="O569" s="247"/>
      <c r="P569" s="247"/>
      <c r="Q569" s="247"/>
      <c r="R569" s="247"/>
      <c r="S569" s="247"/>
      <c r="T569" s="248"/>
      <c r="AT569" s="249" t="s">
        <v>149</v>
      </c>
      <c r="AU569" s="249" t="s">
        <v>91</v>
      </c>
      <c r="AV569" s="16" t="s">
        <v>164</v>
      </c>
      <c r="AW569" s="16" t="s">
        <v>35</v>
      </c>
      <c r="AX569" s="16" t="s">
        <v>81</v>
      </c>
      <c r="AY569" s="249" t="s">
        <v>136</v>
      </c>
    </row>
    <row r="570" spans="2:63" s="13" customFormat="1" ht="11.25">
      <c r="B570" s="207"/>
      <c r="C570" s="208"/>
      <c r="D570" s="205" t="s">
        <v>149</v>
      </c>
      <c r="E570" s="209" t="s">
        <v>1</v>
      </c>
      <c r="F570" s="210" t="s">
        <v>264</v>
      </c>
      <c r="G570" s="208"/>
      <c r="H570" s="209" t="s">
        <v>1</v>
      </c>
      <c r="I570" s="211"/>
      <c r="J570" s="208"/>
      <c r="K570" s="208"/>
      <c r="L570" s="212"/>
      <c r="M570" s="213"/>
      <c r="N570" s="214"/>
      <c r="O570" s="214"/>
      <c r="P570" s="214"/>
      <c r="Q570" s="214"/>
      <c r="R570" s="214"/>
      <c r="S570" s="214"/>
      <c r="T570" s="215"/>
      <c r="AT570" s="216" t="s">
        <v>149</v>
      </c>
      <c r="AU570" s="216" t="s">
        <v>91</v>
      </c>
      <c r="AV570" s="13" t="s">
        <v>89</v>
      </c>
      <c r="AW570" s="13" t="s">
        <v>35</v>
      </c>
      <c r="AX570" s="13" t="s">
        <v>81</v>
      </c>
      <c r="AY570" s="216" t="s">
        <v>136</v>
      </c>
    </row>
    <row r="571" spans="2:63" s="14" customFormat="1" ht="11.25">
      <c r="B571" s="217"/>
      <c r="C571" s="218"/>
      <c r="D571" s="205" t="s">
        <v>149</v>
      </c>
      <c r="E571" s="219" t="s">
        <v>1</v>
      </c>
      <c r="F571" s="220" t="s">
        <v>556</v>
      </c>
      <c r="G571" s="218"/>
      <c r="H571" s="221">
        <v>1.5189999999999999</v>
      </c>
      <c r="I571" s="222"/>
      <c r="J571" s="218"/>
      <c r="K571" s="218"/>
      <c r="L571" s="223"/>
      <c r="M571" s="224"/>
      <c r="N571" s="225"/>
      <c r="O571" s="225"/>
      <c r="P571" s="225"/>
      <c r="Q571" s="225"/>
      <c r="R571" s="225"/>
      <c r="S571" s="225"/>
      <c r="T571" s="226"/>
      <c r="AT571" s="227" t="s">
        <v>149</v>
      </c>
      <c r="AU571" s="227" t="s">
        <v>91</v>
      </c>
      <c r="AV571" s="14" t="s">
        <v>91</v>
      </c>
      <c r="AW571" s="14" t="s">
        <v>35</v>
      </c>
      <c r="AX571" s="14" t="s">
        <v>81</v>
      </c>
      <c r="AY571" s="227" t="s">
        <v>136</v>
      </c>
    </row>
    <row r="572" spans="2:63" s="14" customFormat="1" ht="11.25">
      <c r="B572" s="217"/>
      <c r="C572" s="218"/>
      <c r="D572" s="205" t="s">
        <v>149</v>
      </c>
      <c r="E572" s="219" t="s">
        <v>1</v>
      </c>
      <c r="F572" s="220" t="s">
        <v>557</v>
      </c>
      <c r="G572" s="218"/>
      <c r="H572" s="221">
        <v>1.415</v>
      </c>
      <c r="I572" s="222"/>
      <c r="J572" s="218"/>
      <c r="K572" s="218"/>
      <c r="L572" s="223"/>
      <c r="M572" s="224"/>
      <c r="N572" s="225"/>
      <c r="O572" s="225"/>
      <c r="P572" s="225"/>
      <c r="Q572" s="225"/>
      <c r="R572" s="225"/>
      <c r="S572" s="225"/>
      <c r="T572" s="226"/>
      <c r="AT572" s="227" t="s">
        <v>149</v>
      </c>
      <c r="AU572" s="227" t="s">
        <v>91</v>
      </c>
      <c r="AV572" s="14" t="s">
        <v>91</v>
      </c>
      <c r="AW572" s="14" t="s">
        <v>35</v>
      </c>
      <c r="AX572" s="14" t="s">
        <v>81</v>
      </c>
      <c r="AY572" s="227" t="s">
        <v>136</v>
      </c>
    </row>
    <row r="573" spans="2:63" s="14" customFormat="1" ht="11.25">
      <c r="B573" s="217"/>
      <c r="C573" s="218"/>
      <c r="D573" s="205" t="s">
        <v>149</v>
      </c>
      <c r="E573" s="219" t="s">
        <v>1</v>
      </c>
      <c r="F573" s="220" t="s">
        <v>558</v>
      </c>
      <c r="G573" s="218"/>
      <c r="H573" s="221">
        <v>1.365</v>
      </c>
      <c r="I573" s="222"/>
      <c r="J573" s="218"/>
      <c r="K573" s="218"/>
      <c r="L573" s="223"/>
      <c r="M573" s="224"/>
      <c r="N573" s="225"/>
      <c r="O573" s="225"/>
      <c r="P573" s="225"/>
      <c r="Q573" s="225"/>
      <c r="R573" s="225"/>
      <c r="S573" s="225"/>
      <c r="T573" s="226"/>
      <c r="AT573" s="227" t="s">
        <v>149</v>
      </c>
      <c r="AU573" s="227" t="s">
        <v>91</v>
      </c>
      <c r="AV573" s="14" t="s">
        <v>91</v>
      </c>
      <c r="AW573" s="14" t="s">
        <v>35</v>
      </c>
      <c r="AX573" s="14" t="s">
        <v>81</v>
      </c>
      <c r="AY573" s="227" t="s">
        <v>136</v>
      </c>
    </row>
    <row r="574" spans="2:63" s="16" customFormat="1" ht="11.25">
      <c r="B574" s="239"/>
      <c r="C574" s="240"/>
      <c r="D574" s="205" t="s">
        <v>149</v>
      </c>
      <c r="E574" s="241" t="s">
        <v>1</v>
      </c>
      <c r="F574" s="242" t="s">
        <v>263</v>
      </c>
      <c r="G574" s="240"/>
      <c r="H574" s="243">
        <v>4.2990000000000004</v>
      </c>
      <c r="I574" s="244"/>
      <c r="J574" s="240"/>
      <c r="K574" s="240"/>
      <c r="L574" s="245"/>
      <c r="M574" s="246"/>
      <c r="N574" s="247"/>
      <c r="O574" s="247"/>
      <c r="P574" s="247"/>
      <c r="Q574" s="247"/>
      <c r="R574" s="247"/>
      <c r="S574" s="247"/>
      <c r="T574" s="248"/>
      <c r="AT574" s="249" t="s">
        <v>149</v>
      </c>
      <c r="AU574" s="249" t="s">
        <v>91</v>
      </c>
      <c r="AV574" s="16" t="s">
        <v>164</v>
      </c>
      <c r="AW574" s="16" t="s">
        <v>35</v>
      </c>
      <c r="AX574" s="16" t="s">
        <v>81</v>
      </c>
      <c r="AY574" s="249" t="s">
        <v>136</v>
      </c>
    </row>
    <row r="575" spans="2:63" s="15" customFormat="1" ht="11.25">
      <c r="B575" s="228"/>
      <c r="C575" s="229"/>
      <c r="D575" s="205" t="s">
        <v>149</v>
      </c>
      <c r="E575" s="230" t="s">
        <v>1</v>
      </c>
      <c r="F575" s="231" t="s">
        <v>152</v>
      </c>
      <c r="G575" s="229"/>
      <c r="H575" s="232">
        <v>110.63800000000001</v>
      </c>
      <c r="I575" s="233"/>
      <c r="J575" s="229"/>
      <c r="K575" s="229"/>
      <c r="L575" s="234"/>
      <c r="M575" s="235"/>
      <c r="N575" s="236"/>
      <c r="O575" s="236"/>
      <c r="P575" s="236"/>
      <c r="Q575" s="236"/>
      <c r="R575" s="236"/>
      <c r="S575" s="236"/>
      <c r="T575" s="237"/>
      <c r="AT575" s="238" t="s">
        <v>149</v>
      </c>
      <c r="AU575" s="238" t="s">
        <v>91</v>
      </c>
      <c r="AV575" s="15" t="s">
        <v>153</v>
      </c>
      <c r="AW575" s="15" t="s">
        <v>35</v>
      </c>
      <c r="AX575" s="15" t="s">
        <v>89</v>
      </c>
      <c r="AY575" s="238" t="s">
        <v>136</v>
      </c>
    </row>
    <row r="576" spans="2:63" s="12" customFormat="1" ht="22.9" customHeight="1">
      <c r="B576" s="171"/>
      <c r="C576" s="172"/>
      <c r="D576" s="173" t="s">
        <v>80</v>
      </c>
      <c r="E576" s="185" t="s">
        <v>563</v>
      </c>
      <c r="F576" s="185" t="s">
        <v>564</v>
      </c>
      <c r="G576" s="172"/>
      <c r="H576" s="172"/>
      <c r="I576" s="175"/>
      <c r="J576" s="186">
        <f>BK576</f>
        <v>0</v>
      </c>
      <c r="K576" s="172"/>
      <c r="L576" s="177"/>
      <c r="M576" s="178"/>
      <c r="N576" s="179"/>
      <c r="O576" s="179"/>
      <c r="P576" s="180">
        <f>SUM(P577:P608)</f>
        <v>0</v>
      </c>
      <c r="Q576" s="179"/>
      <c r="R576" s="180">
        <f>SUM(R577:R608)</f>
        <v>0</v>
      </c>
      <c r="S576" s="179"/>
      <c r="T576" s="181">
        <f>SUM(T577:T608)</f>
        <v>0</v>
      </c>
      <c r="AR576" s="182" t="s">
        <v>89</v>
      </c>
      <c r="AT576" s="183" t="s">
        <v>80</v>
      </c>
      <c r="AU576" s="183" t="s">
        <v>89</v>
      </c>
      <c r="AY576" s="182" t="s">
        <v>136</v>
      </c>
      <c r="BK576" s="184">
        <f>SUM(BK577:BK608)</f>
        <v>0</v>
      </c>
    </row>
    <row r="577" spans="1:65" s="2" customFormat="1" ht="24.2" customHeight="1">
      <c r="A577" s="35"/>
      <c r="B577" s="36"/>
      <c r="C577" s="187" t="s">
        <v>565</v>
      </c>
      <c r="D577" s="187" t="s">
        <v>138</v>
      </c>
      <c r="E577" s="188" t="s">
        <v>566</v>
      </c>
      <c r="F577" s="189" t="s">
        <v>567</v>
      </c>
      <c r="G577" s="190" t="s">
        <v>223</v>
      </c>
      <c r="H577" s="191">
        <v>19.436</v>
      </c>
      <c r="I577" s="192"/>
      <c r="J577" s="193">
        <f>ROUND(I577*H577,2)</f>
        <v>0</v>
      </c>
      <c r="K577" s="189" t="s">
        <v>142</v>
      </c>
      <c r="L577" s="40"/>
      <c r="M577" s="194" t="s">
        <v>1</v>
      </c>
      <c r="N577" s="195" t="s">
        <v>46</v>
      </c>
      <c r="O577" s="72"/>
      <c r="P577" s="196">
        <f>O577*H577</f>
        <v>0</v>
      </c>
      <c r="Q577" s="196">
        <v>0</v>
      </c>
      <c r="R577" s="196">
        <f>Q577*H577</f>
        <v>0</v>
      </c>
      <c r="S577" s="196">
        <v>0</v>
      </c>
      <c r="T577" s="197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198" t="s">
        <v>153</v>
      </c>
      <c r="AT577" s="198" t="s">
        <v>138</v>
      </c>
      <c r="AU577" s="198" t="s">
        <v>91</v>
      </c>
      <c r="AY577" s="18" t="s">
        <v>136</v>
      </c>
      <c r="BE577" s="199">
        <f>IF(N577="základní",J577,0)</f>
        <v>0</v>
      </c>
      <c r="BF577" s="199">
        <f>IF(N577="snížená",J577,0)</f>
        <v>0</v>
      </c>
      <c r="BG577" s="199">
        <f>IF(N577="zákl. přenesená",J577,0)</f>
        <v>0</v>
      </c>
      <c r="BH577" s="199">
        <f>IF(N577="sníž. přenesená",J577,0)</f>
        <v>0</v>
      </c>
      <c r="BI577" s="199">
        <f>IF(N577="nulová",J577,0)</f>
        <v>0</v>
      </c>
      <c r="BJ577" s="18" t="s">
        <v>89</v>
      </c>
      <c r="BK577" s="199">
        <f>ROUND(I577*H577,2)</f>
        <v>0</v>
      </c>
      <c r="BL577" s="18" t="s">
        <v>153</v>
      </c>
      <c r="BM577" s="198" t="s">
        <v>568</v>
      </c>
    </row>
    <row r="578" spans="1:65" s="2" customFormat="1" ht="11.25">
      <c r="A578" s="35"/>
      <c r="B578" s="36"/>
      <c r="C578" s="37"/>
      <c r="D578" s="200" t="s">
        <v>145</v>
      </c>
      <c r="E578" s="37"/>
      <c r="F578" s="201" t="s">
        <v>569</v>
      </c>
      <c r="G578" s="37"/>
      <c r="H578" s="37"/>
      <c r="I578" s="202"/>
      <c r="J578" s="37"/>
      <c r="K578" s="37"/>
      <c r="L578" s="40"/>
      <c r="M578" s="203"/>
      <c r="N578" s="204"/>
      <c r="O578" s="72"/>
      <c r="P578" s="72"/>
      <c r="Q578" s="72"/>
      <c r="R578" s="72"/>
      <c r="S578" s="72"/>
      <c r="T578" s="73"/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T578" s="18" t="s">
        <v>145</v>
      </c>
      <c r="AU578" s="18" t="s">
        <v>91</v>
      </c>
    </row>
    <row r="579" spans="1:65" s="2" customFormat="1" ht="16.5" customHeight="1">
      <c r="A579" s="35"/>
      <c r="B579" s="36"/>
      <c r="C579" s="187" t="s">
        <v>570</v>
      </c>
      <c r="D579" s="187" t="s">
        <v>138</v>
      </c>
      <c r="E579" s="188" t="s">
        <v>571</v>
      </c>
      <c r="F579" s="189" t="s">
        <v>572</v>
      </c>
      <c r="G579" s="190" t="s">
        <v>459</v>
      </c>
      <c r="H579" s="191">
        <v>6.2</v>
      </c>
      <c r="I579" s="192"/>
      <c r="J579" s="193">
        <f>ROUND(I579*H579,2)</f>
        <v>0</v>
      </c>
      <c r="K579" s="189" t="s">
        <v>1</v>
      </c>
      <c r="L579" s="40"/>
      <c r="M579" s="194" t="s">
        <v>1</v>
      </c>
      <c r="N579" s="195" t="s">
        <v>46</v>
      </c>
      <c r="O579" s="72"/>
      <c r="P579" s="196">
        <f>O579*H579</f>
        <v>0</v>
      </c>
      <c r="Q579" s="196">
        <v>0</v>
      </c>
      <c r="R579" s="196">
        <f>Q579*H579</f>
        <v>0</v>
      </c>
      <c r="S579" s="196">
        <v>0</v>
      </c>
      <c r="T579" s="197">
        <f>S579*H579</f>
        <v>0</v>
      </c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R579" s="198" t="s">
        <v>153</v>
      </c>
      <c r="AT579" s="198" t="s">
        <v>138</v>
      </c>
      <c r="AU579" s="198" t="s">
        <v>91</v>
      </c>
      <c r="AY579" s="18" t="s">
        <v>136</v>
      </c>
      <c r="BE579" s="199">
        <f>IF(N579="základní",J579,0)</f>
        <v>0</v>
      </c>
      <c r="BF579" s="199">
        <f>IF(N579="snížená",J579,0)</f>
        <v>0</v>
      </c>
      <c r="BG579" s="199">
        <f>IF(N579="zákl. přenesená",J579,0)</f>
        <v>0</v>
      </c>
      <c r="BH579" s="199">
        <f>IF(N579="sníž. přenesená",J579,0)</f>
        <v>0</v>
      </c>
      <c r="BI579" s="199">
        <f>IF(N579="nulová",J579,0)</f>
        <v>0</v>
      </c>
      <c r="BJ579" s="18" t="s">
        <v>89</v>
      </c>
      <c r="BK579" s="199">
        <f>ROUND(I579*H579,2)</f>
        <v>0</v>
      </c>
      <c r="BL579" s="18" t="s">
        <v>153</v>
      </c>
      <c r="BM579" s="198" t="s">
        <v>573</v>
      </c>
    </row>
    <row r="580" spans="1:65" s="2" customFormat="1" ht="19.5">
      <c r="A580" s="35"/>
      <c r="B580" s="36"/>
      <c r="C580" s="37"/>
      <c r="D580" s="205" t="s">
        <v>160</v>
      </c>
      <c r="E580" s="37"/>
      <c r="F580" s="206" t="s">
        <v>574</v>
      </c>
      <c r="G580" s="37"/>
      <c r="H580" s="37"/>
      <c r="I580" s="202"/>
      <c r="J580" s="37"/>
      <c r="K580" s="37"/>
      <c r="L580" s="40"/>
      <c r="M580" s="203"/>
      <c r="N580" s="204"/>
      <c r="O580" s="72"/>
      <c r="P580" s="72"/>
      <c r="Q580" s="72"/>
      <c r="R580" s="72"/>
      <c r="S580" s="72"/>
      <c r="T580" s="73"/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T580" s="18" t="s">
        <v>160</v>
      </c>
      <c r="AU580" s="18" t="s">
        <v>91</v>
      </c>
    </row>
    <row r="581" spans="1:65" s="14" customFormat="1" ht="11.25">
      <c r="B581" s="217"/>
      <c r="C581" s="218"/>
      <c r="D581" s="205" t="s">
        <v>149</v>
      </c>
      <c r="E581" s="219" t="s">
        <v>1</v>
      </c>
      <c r="F581" s="220" t="s">
        <v>575</v>
      </c>
      <c r="G581" s="218"/>
      <c r="H581" s="221">
        <v>6.2</v>
      </c>
      <c r="I581" s="222"/>
      <c r="J581" s="218"/>
      <c r="K581" s="218"/>
      <c r="L581" s="223"/>
      <c r="M581" s="224"/>
      <c r="N581" s="225"/>
      <c r="O581" s="225"/>
      <c r="P581" s="225"/>
      <c r="Q581" s="225"/>
      <c r="R581" s="225"/>
      <c r="S581" s="225"/>
      <c r="T581" s="226"/>
      <c r="AT581" s="227" t="s">
        <v>149</v>
      </c>
      <c r="AU581" s="227" t="s">
        <v>91</v>
      </c>
      <c r="AV581" s="14" t="s">
        <v>91</v>
      </c>
      <c r="AW581" s="14" t="s">
        <v>35</v>
      </c>
      <c r="AX581" s="14" t="s">
        <v>81</v>
      </c>
      <c r="AY581" s="227" t="s">
        <v>136</v>
      </c>
    </row>
    <row r="582" spans="1:65" s="15" customFormat="1" ht="11.25">
      <c r="B582" s="228"/>
      <c r="C582" s="229"/>
      <c r="D582" s="205" t="s">
        <v>149</v>
      </c>
      <c r="E582" s="230" t="s">
        <v>1</v>
      </c>
      <c r="F582" s="231" t="s">
        <v>152</v>
      </c>
      <c r="G582" s="229"/>
      <c r="H582" s="232">
        <v>6.2</v>
      </c>
      <c r="I582" s="233"/>
      <c r="J582" s="229"/>
      <c r="K582" s="229"/>
      <c r="L582" s="234"/>
      <c r="M582" s="235"/>
      <c r="N582" s="236"/>
      <c r="O582" s="236"/>
      <c r="P582" s="236"/>
      <c r="Q582" s="236"/>
      <c r="R582" s="236"/>
      <c r="S582" s="236"/>
      <c r="T582" s="237"/>
      <c r="AT582" s="238" t="s">
        <v>149</v>
      </c>
      <c r="AU582" s="238" t="s">
        <v>91</v>
      </c>
      <c r="AV582" s="15" t="s">
        <v>153</v>
      </c>
      <c r="AW582" s="15" t="s">
        <v>35</v>
      </c>
      <c r="AX582" s="15" t="s">
        <v>89</v>
      </c>
      <c r="AY582" s="238" t="s">
        <v>136</v>
      </c>
    </row>
    <row r="583" spans="1:65" s="2" customFormat="1" ht="24.2" customHeight="1">
      <c r="A583" s="35"/>
      <c r="B583" s="36"/>
      <c r="C583" s="187" t="s">
        <v>576</v>
      </c>
      <c r="D583" s="187" t="s">
        <v>138</v>
      </c>
      <c r="E583" s="188" t="s">
        <v>577</v>
      </c>
      <c r="F583" s="189" t="s">
        <v>578</v>
      </c>
      <c r="G583" s="190" t="s">
        <v>223</v>
      </c>
      <c r="H583" s="191">
        <v>19.436</v>
      </c>
      <c r="I583" s="192"/>
      <c r="J583" s="193">
        <f>ROUND(I583*H583,2)</f>
        <v>0</v>
      </c>
      <c r="K583" s="189" t="s">
        <v>142</v>
      </c>
      <c r="L583" s="40"/>
      <c r="M583" s="194" t="s">
        <v>1</v>
      </c>
      <c r="N583" s="195" t="s">
        <v>46</v>
      </c>
      <c r="O583" s="72"/>
      <c r="P583" s="196">
        <f>O583*H583</f>
        <v>0</v>
      </c>
      <c r="Q583" s="196">
        <v>0</v>
      </c>
      <c r="R583" s="196">
        <f>Q583*H583</f>
        <v>0</v>
      </c>
      <c r="S583" s="196">
        <v>0</v>
      </c>
      <c r="T583" s="197">
        <f>S583*H583</f>
        <v>0</v>
      </c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R583" s="198" t="s">
        <v>153</v>
      </c>
      <c r="AT583" s="198" t="s">
        <v>138</v>
      </c>
      <c r="AU583" s="198" t="s">
        <v>91</v>
      </c>
      <c r="AY583" s="18" t="s">
        <v>136</v>
      </c>
      <c r="BE583" s="199">
        <f>IF(N583="základní",J583,0)</f>
        <v>0</v>
      </c>
      <c r="BF583" s="199">
        <f>IF(N583="snížená",J583,0)</f>
        <v>0</v>
      </c>
      <c r="BG583" s="199">
        <f>IF(N583="zákl. přenesená",J583,0)</f>
        <v>0</v>
      </c>
      <c r="BH583" s="199">
        <f>IF(N583="sníž. přenesená",J583,0)</f>
        <v>0</v>
      </c>
      <c r="BI583" s="199">
        <f>IF(N583="nulová",J583,0)</f>
        <v>0</v>
      </c>
      <c r="BJ583" s="18" t="s">
        <v>89</v>
      </c>
      <c r="BK583" s="199">
        <f>ROUND(I583*H583,2)</f>
        <v>0</v>
      </c>
      <c r="BL583" s="18" t="s">
        <v>153</v>
      </c>
      <c r="BM583" s="198" t="s">
        <v>579</v>
      </c>
    </row>
    <row r="584" spans="1:65" s="2" customFormat="1" ht="11.25">
      <c r="A584" s="35"/>
      <c r="B584" s="36"/>
      <c r="C584" s="37"/>
      <c r="D584" s="200" t="s">
        <v>145</v>
      </c>
      <c r="E584" s="37"/>
      <c r="F584" s="201" t="s">
        <v>580</v>
      </c>
      <c r="G584" s="37"/>
      <c r="H584" s="37"/>
      <c r="I584" s="202"/>
      <c r="J584" s="37"/>
      <c r="K584" s="37"/>
      <c r="L584" s="40"/>
      <c r="M584" s="203"/>
      <c r="N584" s="204"/>
      <c r="O584" s="72"/>
      <c r="P584" s="72"/>
      <c r="Q584" s="72"/>
      <c r="R584" s="72"/>
      <c r="S584" s="72"/>
      <c r="T584" s="73"/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T584" s="18" t="s">
        <v>145</v>
      </c>
      <c r="AU584" s="18" t="s">
        <v>91</v>
      </c>
    </row>
    <row r="585" spans="1:65" s="2" customFormat="1" ht="87.75">
      <c r="A585" s="35"/>
      <c r="B585" s="36"/>
      <c r="C585" s="37"/>
      <c r="D585" s="205" t="s">
        <v>147</v>
      </c>
      <c r="E585" s="37"/>
      <c r="F585" s="206" t="s">
        <v>581</v>
      </c>
      <c r="G585" s="37"/>
      <c r="H585" s="37"/>
      <c r="I585" s="202"/>
      <c r="J585" s="37"/>
      <c r="K585" s="37"/>
      <c r="L585" s="40"/>
      <c r="M585" s="203"/>
      <c r="N585" s="204"/>
      <c r="O585" s="72"/>
      <c r="P585" s="72"/>
      <c r="Q585" s="72"/>
      <c r="R585" s="72"/>
      <c r="S585" s="72"/>
      <c r="T585" s="73"/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T585" s="18" t="s">
        <v>147</v>
      </c>
      <c r="AU585" s="18" t="s">
        <v>91</v>
      </c>
    </row>
    <row r="586" spans="1:65" s="2" customFormat="1" ht="19.5">
      <c r="A586" s="35"/>
      <c r="B586" s="36"/>
      <c r="C586" s="37"/>
      <c r="D586" s="205" t="s">
        <v>160</v>
      </c>
      <c r="E586" s="37"/>
      <c r="F586" s="206" t="s">
        <v>205</v>
      </c>
      <c r="G586" s="37"/>
      <c r="H586" s="37"/>
      <c r="I586" s="202"/>
      <c r="J586" s="37"/>
      <c r="K586" s="37"/>
      <c r="L586" s="40"/>
      <c r="M586" s="203"/>
      <c r="N586" s="204"/>
      <c r="O586" s="72"/>
      <c r="P586" s="72"/>
      <c r="Q586" s="72"/>
      <c r="R586" s="72"/>
      <c r="S586" s="72"/>
      <c r="T586" s="73"/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T586" s="18" t="s">
        <v>160</v>
      </c>
      <c r="AU586" s="18" t="s">
        <v>91</v>
      </c>
    </row>
    <row r="587" spans="1:65" s="2" customFormat="1" ht="24.2" customHeight="1">
      <c r="A587" s="35"/>
      <c r="B587" s="36"/>
      <c r="C587" s="187" t="s">
        <v>582</v>
      </c>
      <c r="D587" s="187" t="s">
        <v>138</v>
      </c>
      <c r="E587" s="188" t="s">
        <v>583</v>
      </c>
      <c r="F587" s="189" t="s">
        <v>584</v>
      </c>
      <c r="G587" s="190" t="s">
        <v>223</v>
      </c>
      <c r="H587" s="191">
        <v>272.10399999999998</v>
      </c>
      <c r="I587" s="192"/>
      <c r="J587" s="193">
        <f>ROUND(I587*H587,2)</f>
        <v>0</v>
      </c>
      <c r="K587" s="189" t="s">
        <v>142</v>
      </c>
      <c r="L587" s="40"/>
      <c r="M587" s="194" t="s">
        <v>1</v>
      </c>
      <c r="N587" s="195" t="s">
        <v>46</v>
      </c>
      <c r="O587" s="72"/>
      <c r="P587" s="196">
        <f>O587*H587</f>
        <v>0</v>
      </c>
      <c r="Q587" s="196">
        <v>0</v>
      </c>
      <c r="R587" s="196">
        <f>Q587*H587</f>
        <v>0</v>
      </c>
      <c r="S587" s="196">
        <v>0</v>
      </c>
      <c r="T587" s="197">
        <f>S587*H587</f>
        <v>0</v>
      </c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R587" s="198" t="s">
        <v>153</v>
      </c>
      <c r="AT587" s="198" t="s">
        <v>138</v>
      </c>
      <c r="AU587" s="198" t="s">
        <v>91</v>
      </c>
      <c r="AY587" s="18" t="s">
        <v>136</v>
      </c>
      <c r="BE587" s="199">
        <f>IF(N587="základní",J587,0)</f>
        <v>0</v>
      </c>
      <c r="BF587" s="199">
        <f>IF(N587="snížená",J587,0)</f>
        <v>0</v>
      </c>
      <c r="BG587" s="199">
        <f>IF(N587="zákl. přenesená",J587,0)</f>
        <v>0</v>
      </c>
      <c r="BH587" s="199">
        <f>IF(N587="sníž. přenesená",J587,0)</f>
        <v>0</v>
      </c>
      <c r="BI587" s="199">
        <f>IF(N587="nulová",J587,0)</f>
        <v>0</v>
      </c>
      <c r="BJ587" s="18" t="s">
        <v>89</v>
      </c>
      <c r="BK587" s="199">
        <f>ROUND(I587*H587,2)</f>
        <v>0</v>
      </c>
      <c r="BL587" s="18" t="s">
        <v>153</v>
      </c>
      <c r="BM587" s="198" t="s">
        <v>585</v>
      </c>
    </row>
    <row r="588" spans="1:65" s="2" customFormat="1" ht="11.25">
      <c r="A588" s="35"/>
      <c r="B588" s="36"/>
      <c r="C588" s="37"/>
      <c r="D588" s="200" t="s">
        <v>145</v>
      </c>
      <c r="E588" s="37"/>
      <c r="F588" s="201" t="s">
        <v>586</v>
      </c>
      <c r="G588" s="37"/>
      <c r="H588" s="37"/>
      <c r="I588" s="202"/>
      <c r="J588" s="37"/>
      <c r="K588" s="37"/>
      <c r="L588" s="40"/>
      <c r="M588" s="203"/>
      <c r="N588" s="204"/>
      <c r="O588" s="72"/>
      <c r="P588" s="72"/>
      <c r="Q588" s="72"/>
      <c r="R588" s="72"/>
      <c r="S588" s="72"/>
      <c r="T588" s="73"/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T588" s="18" t="s">
        <v>145</v>
      </c>
      <c r="AU588" s="18" t="s">
        <v>91</v>
      </c>
    </row>
    <row r="589" spans="1:65" s="2" customFormat="1" ht="87.75">
      <c r="A589" s="35"/>
      <c r="B589" s="36"/>
      <c r="C589" s="37"/>
      <c r="D589" s="205" t="s">
        <v>147</v>
      </c>
      <c r="E589" s="37"/>
      <c r="F589" s="206" t="s">
        <v>581</v>
      </c>
      <c r="G589" s="37"/>
      <c r="H589" s="37"/>
      <c r="I589" s="202"/>
      <c r="J589" s="37"/>
      <c r="K589" s="37"/>
      <c r="L589" s="40"/>
      <c r="M589" s="203"/>
      <c r="N589" s="204"/>
      <c r="O589" s="72"/>
      <c r="P589" s="72"/>
      <c r="Q589" s="72"/>
      <c r="R589" s="72"/>
      <c r="S589" s="72"/>
      <c r="T589" s="73"/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T589" s="18" t="s">
        <v>147</v>
      </c>
      <c r="AU589" s="18" t="s">
        <v>91</v>
      </c>
    </row>
    <row r="590" spans="1:65" s="2" customFormat="1" ht="19.5">
      <c r="A590" s="35"/>
      <c r="B590" s="36"/>
      <c r="C590" s="37"/>
      <c r="D590" s="205" t="s">
        <v>160</v>
      </c>
      <c r="E590" s="37"/>
      <c r="F590" s="206" t="s">
        <v>205</v>
      </c>
      <c r="G590" s="37"/>
      <c r="H590" s="37"/>
      <c r="I590" s="202"/>
      <c r="J590" s="37"/>
      <c r="K590" s="37"/>
      <c r="L590" s="40"/>
      <c r="M590" s="203"/>
      <c r="N590" s="204"/>
      <c r="O590" s="72"/>
      <c r="P590" s="72"/>
      <c r="Q590" s="72"/>
      <c r="R590" s="72"/>
      <c r="S590" s="72"/>
      <c r="T590" s="73"/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T590" s="18" t="s">
        <v>160</v>
      </c>
      <c r="AU590" s="18" t="s">
        <v>91</v>
      </c>
    </row>
    <row r="591" spans="1:65" s="14" customFormat="1" ht="11.25">
      <c r="B591" s="217"/>
      <c r="C591" s="218"/>
      <c r="D591" s="205" t="s">
        <v>149</v>
      </c>
      <c r="E591" s="218"/>
      <c r="F591" s="220" t="s">
        <v>587</v>
      </c>
      <c r="G591" s="218"/>
      <c r="H591" s="221">
        <v>272.10399999999998</v>
      </c>
      <c r="I591" s="222"/>
      <c r="J591" s="218"/>
      <c r="K591" s="218"/>
      <c r="L591" s="223"/>
      <c r="M591" s="224"/>
      <c r="N591" s="225"/>
      <c r="O591" s="225"/>
      <c r="P591" s="225"/>
      <c r="Q591" s="225"/>
      <c r="R591" s="225"/>
      <c r="S591" s="225"/>
      <c r="T591" s="226"/>
      <c r="AT591" s="227" t="s">
        <v>149</v>
      </c>
      <c r="AU591" s="227" t="s">
        <v>91</v>
      </c>
      <c r="AV591" s="14" t="s">
        <v>91</v>
      </c>
      <c r="AW591" s="14" t="s">
        <v>4</v>
      </c>
      <c r="AX591" s="14" t="s">
        <v>89</v>
      </c>
      <c r="AY591" s="227" t="s">
        <v>136</v>
      </c>
    </row>
    <row r="592" spans="1:65" s="2" customFormat="1" ht="33" customHeight="1">
      <c r="A592" s="35"/>
      <c r="B592" s="36"/>
      <c r="C592" s="187" t="s">
        <v>588</v>
      </c>
      <c r="D592" s="187" t="s">
        <v>138</v>
      </c>
      <c r="E592" s="188" t="s">
        <v>589</v>
      </c>
      <c r="F592" s="189" t="s">
        <v>590</v>
      </c>
      <c r="G592" s="190" t="s">
        <v>223</v>
      </c>
      <c r="H592" s="191">
        <v>0.439</v>
      </c>
      <c r="I592" s="192"/>
      <c r="J592" s="193">
        <f>ROUND(I592*H592,2)</f>
        <v>0</v>
      </c>
      <c r="K592" s="189" t="s">
        <v>142</v>
      </c>
      <c r="L592" s="40"/>
      <c r="M592" s="194" t="s">
        <v>1</v>
      </c>
      <c r="N592" s="195" t="s">
        <v>46</v>
      </c>
      <c r="O592" s="72"/>
      <c r="P592" s="196">
        <f>O592*H592</f>
        <v>0</v>
      </c>
      <c r="Q592" s="196">
        <v>0</v>
      </c>
      <c r="R592" s="196">
        <f>Q592*H592</f>
        <v>0</v>
      </c>
      <c r="S592" s="196">
        <v>0</v>
      </c>
      <c r="T592" s="197">
        <f>S592*H592</f>
        <v>0</v>
      </c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R592" s="198" t="s">
        <v>153</v>
      </c>
      <c r="AT592" s="198" t="s">
        <v>138</v>
      </c>
      <c r="AU592" s="198" t="s">
        <v>91</v>
      </c>
      <c r="AY592" s="18" t="s">
        <v>136</v>
      </c>
      <c r="BE592" s="199">
        <f>IF(N592="základní",J592,0)</f>
        <v>0</v>
      </c>
      <c r="BF592" s="199">
        <f>IF(N592="snížená",J592,0)</f>
        <v>0</v>
      </c>
      <c r="BG592" s="199">
        <f>IF(N592="zákl. přenesená",J592,0)</f>
        <v>0</v>
      </c>
      <c r="BH592" s="199">
        <f>IF(N592="sníž. přenesená",J592,0)</f>
        <v>0</v>
      </c>
      <c r="BI592" s="199">
        <f>IF(N592="nulová",J592,0)</f>
        <v>0</v>
      </c>
      <c r="BJ592" s="18" t="s">
        <v>89</v>
      </c>
      <c r="BK592" s="199">
        <f>ROUND(I592*H592,2)</f>
        <v>0</v>
      </c>
      <c r="BL592" s="18" t="s">
        <v>153</v>
      </c>
      <c r="BM592" s="198" t="s">
        <v>591</v>
      </c>
    </row>
    <row r="593" spans="1:65" s="2" customFormat="1" ht="11.25">
      <c r="A593" s="35"/>
      <c r="B593" s="36"/>
      <c r="C593" s="37"/>
      <c r="D593" s="200" t="s">
        <v>145</v>
      </c>
      <c r="E593" s="37"/>
      <c r="F593" s="201" t="s">
        <v>592</v>
      </c>
      <c r="G593" s="37"/>
      <c r="H593" s="37"/>
      <c r="I593" s="202"/>
      <c r="J593" s="37"/>
      <c r="K593" s="37"/>
      <c r="L593" s="40"/>
      <c r="M593" s="203"/>
      <c r="N593" s="204"/>
      <c r="O593" s="72"/>
      <c r="P593" s="72"/>
      <c r="Q593" s="72"/>
      <c r="R593" s="72"/>
      <c r="S593" s="72"/>
      <c r="T593" s="73"/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T593" s="18" t="s">
        <v>145</v>
      </c>
      <c r="AU593" s="18" t="s">
        <v>91</v>
      </c>
    </row>
    <row r="594" spans="1:65" s="2" customFormat="1" ht="68.25">
      <c r="A594" s="35"/>
      <c r="B594" s="36"/>
      <c r="C594" s="37"/>
      <c r="D594" s="205" t="s">
        <v>147</v>
      </c>
      <c r="E594" s="37"/>
      <c r="F594" s="206" t="s">
        <v>593</v>
      </c>
      <c r="G594" s="37"/>
      <c r="H594" s="37"/>
      <c r="I594" s="202"/>
      <c r="J594" s="37"/>
      <c r="K594" s="37"/>
      <c r="L594" s="40"/>
      <c r="M594" s="203"/>
      <c r="N594" s="204"/>
      <c r="O594" s="72"/>
      <c r="P594" s="72"/>
      <c r="Q594" s="72"/>
      <c r="R594" s="72"/>
      <c r="S594" s="72"/>
      <c r="T594" s="73"/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T594" s="18" t="s">
        <v>147</v>
      </c>
      <c r="AU594" s="18" t="s">
        <v>91</v>
      </c>
    </row>
    <row r="595" spans="1:65" s="14" customFormat="1" ht="11.25">
      <c r="B595" s="217"/>
      <c r="C595" s="218"/>
      <c r="D595" s="205" t="s">
        <v>149</v>
      </c>
      <c r="E595" s="219" t="s">
        <v>1</v>
      </c>
      <c r="F595" s="220" t="s">
        <v>594</v>
      </c>
      <c r="G595" s="218"/>
      <c r="H595" s="221">
        <v>0.439</v>
      </c>
      <c r="I595" s="222"/>
      <c r="J595" s="218"/>
      <c r="K595" s="218"/>
      <c r="L595" s="223"/>
      <c r="M595" s="224"/>
      <c r="N595" s="225"/>
      <c r="O595" s="225"/>
      <c r="P595" s="225"/>
      <c r="Q595" s="225"/>
      <c r="R595" s="225"/>
      <c r="S595" s="225"/>
      <c r="T595" s="226"/>
      <c r="AT595" s="227" t="s">
        <v>149</v>
      </c>
      <c r="AU595" s="227" t="s">
        <v>91</v>
      </c>
      <c r="AV595" s="14" t="s">
        <v>91</v>
      </c>
      <c r="AW595" s="14" t="s">
        <v>35</v>
      </c>
      <c r="AX595" s="14" t="s">
        <v>81</v>
      </c>
      <c r="AY595" s="227" t="s">
        <v>136</v>
      </c>
    </row>
    <row r="596" spans="1:65" s="15" customFormat="1" ht="11.25">
      <c r="B596" s="228"/>
      <c r="C596" s="229"/>
      <c r="D596" s="205" t="s">
        <v>149</v>
      </c>
      <c r="E596" s="230" t="s">
        <v>1</v>
      </c>
      <c r="F596" s="231" t="s">
        <v>152</v>
      </c>
      <c r="G596" s="229"/>
      <c r="H596" s="232">
        <v>0.439</v>
      </c>
      <c r="I596" s="233"/>
      <c r="J596" s="229"/>
      <c r="K596" s="229"/>
      <c r="L596" s="234"/>
      <c r="M596" s="235"/>
      <c r="N596" s="236"/>
      <c r="O596" s="236"/>
      <c r="P596" s="236"/>
      <c r="Q596" s="236"/>
      <c r="R596" s="236"/>
      <c r="S596" s="236"/>
      <c r="T596" s="237"/>
      <c r="AT596" s="238" t="s">
        <v>149</v>
      </c>
      <c r="AU596" s="238" t="s">
        <v>91</v>
      </c>
      <c r="AV596" s="15" t="s">
        <v>153</v>
      </c>
      <c r="AW596" s="15" t="s">
        <v>35</v>
      </c>
      <c r="AX596" s="15" t="s">
        <v>89</v>
      </c>
      <c r="AY596" s="238" t="s">
        <v>136</v>
      </c>
    </row>
    <row r="597" spans="1:65" s="2" customFormat="1" ht="33" customHeight="1">
      <c r="A597" s="35"/>
      <c r="B597" s="36"/>
      <c r="C597" s="187" t="s">
        <v>595</v>
      </c>
      <c r="D597" s="187" t="s">
        <v>138</v>
      </c>
      <c r="E597" s="188" t="s">
        <v>596</v>
      </c>
      <c r="F597" s="189" t="s">
        <v>597</v>
      </c>
      <c r="G597" s="190" t="s">
        <v>223</v>
      </c>
      <c r="H597" s="191">
        <v>6.3</v>
      </c>
      <c r="I597" s="192"/>
      <c r="J597" s="193">
        <f>ROUND(I597*H597,2)</f>
        <v>0</v>
      </c>
      <c r="K597" s="189" t="s">
        <v>142</v>
      </c>
      <c r="L597" s="40"/>
      <c r="M597" s="194" t="s">
        <v>1</v>
      </c>
      <c r="N597" s="195" t="s">
        <v>46</v>
      </c>
      <c r="O597" s="72"/>
      <c r="P597" s="196">
        <f>O597*H597</f>
        <v>0</v>
      </c>
      <c r="Q597" s="196">
        <v>0</v>
      </c>
      <c r="R597" s="196">
        <f>Q597*H597</f>
        <v>0</v>
      </c>
      <c r="S597" s="196">
        <v>0</v>
      </c>
      <c r="T597" s="197">
        <f>S597*H597</f>
        <v>0</v>
      </c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R597" s="198" t="s">
        <v>153</v>
      </c>
      <c r="AT597" s="198" t="s">
        <v>138</v>
      </c>
      <c r="AU597" s="198" t="s">
        <v>91</v>
      </c>
      <c r="AY597" s="18" t="s">
        <v>136</v>
      </c>
      <c r="BE597" s="199">
        <f>IF(N597="základní",J597,0)</f>
        <v>0</v>
      </c>
      <c r="BF597" s="199">
        <f>IF(N597="snížená",J597,0)</f>
        <v>0</v>
      </c>
      <c r="BG597" s="199">
        <f>IF(N597="zákl. přenesená",J597,0)</f>
        <v>0</v>
      </c>
      <c r="BH597" s="199">
        <f>IF(N597="sníž. přenesená",J597,0)</f>
        <v>0</v>
      </c>
      <c r="BI597" s="199">
        <f>IF(N597="nulová",J597,0)</f>
        <v>0</v>
      </c>
      <c r="BJ597" s="18" t="s">
        <v>89</v>
      </c>
      <c r="BK597" s="199">
        <f>ROUND(I597*H597,2)</f>
        <v>0</v>
      </c>
      <c r="BL597" s="18" t="s">
        <v>153</v>
      </c>
      <c r="BM597" s="198" t="s">
        <v>598</v>
      </c>
    </row>
    <row r="598" spans="1:65" s="2" customFormat="1" ht="11.25">
      <c r="A598" s="35"/>
      <c r="B598" s="36"/>
      <c r="C598" s="37"/>
      <c r="D598" s="200" t="s">
        <v>145</v>
      </c>
      <c r="E598" s="37"/>
      <c r="F598" s="201" t="s">
        <v>599</v>
      </c>
      <c r="G598" s="37"/>
      <c r="H598" s="37"/>
      <c r="I598" s="202"/>
      <c r="J598" s="37"/>
      <c r="K598" s="37"/>
      <c r="L598" s="40"/>
      <c r="M598" s="203"/>
      <c r="N598" s="204"/>
      <c r="O598" s="72"/>
      <c r="P598" s="72"/>
      <c r="Q598" s="72"/>
      <c r="R598" s="72"/>
      <c r="S598" s="72"/>
      <c r="T598" s="73"/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T598" s="18" t="s">
        <v>145</v>
      </c>
      <c r="AU598" s="18" t="s">
        <v>91</v>
      </c>
    </row>
    <row r="599" spans="1:65" s="2" customFormat="1" ht="68.25">
      <c r="A599" s="35"/>
      <c r="B599" s="36"/>
      <c r="C599" s="37"/>
      <c r="D599" s="205" t="s">
        <v>147</v>
      </c>
      <c r="E599" s="37"/>
      <c r="F599" s="206" t="s">
        <v>593</v>
      </c>
      <c r="G599" s="37"/>
      <c r="H599" s="37"/>
      <c r="I599" s="202"/>
      <c r="J599" s="37"/>
      <c r="K599" s="37"/>
      <c r="L599" s="40"/>
      <c r="M599" s="203"/>
      <c r="N599" s="204"/>
      <c r="O599" s="72"/>
      <c r="P599" s="72"/>
      <c r="Q599" s="72"/>
      <c r="R599" s="72"/>
      <c r="S599" s="72"/>
      <c r="T599" s="73"/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T599" s="18" t="s">
        <v>147</v>
      </c>
      <c r="AU599" s="18" t="s">
        <v>91</v>
      </c>
    </row>
    <row r="600" spans="1:65" s="14" customFormat="1" ht="11.25">
      <c r="B600" s="217"/>
      <c r="C600" s="218"/>
      <c r="D600" s="205" t="s">
        <v>149</v>
      </c>
      <c r="E600" s="219" t="s">
        <v>1</v>
      </c>
      <c r="F600" s="220" t="s">
        <v>600</v>
      </c>
      <c r="G600" s="218"/>
      <c r="H600" s="221">
        <v>0.53400000000000003</v>
      </c>
      <c r="I600" s="222"/>
      <c r="J600" s="218"/>
      <c r="K600" s="218"/>
      <c r="L600" s="223"/>
      <c r="M600" s="224"/>
      <c r="N600" s="225"/>
      <c r="O600" s="225"/>
      <c r="P600" s="225"/>
      <c r="Q600" s="225"/>
      <c r="R600" s="225"/>
      <c r="S600" s="225"/>
      <c r="T600" s="226"/>
      <c r="AT600" s="227" t="s">
        <v>149</v>
      </c>
      <c r="AU600" s="227" t="s">
        <v>91</v>
      </c>
      <c r="AV600" s="14" t="s">
        <v>91</v>
      </c>
      <c r="AW600" s="14" t="s">
        <v>35</v>
      </c>
      <c r="AX600" s="14" t="s">
        <v>81</v>
      </c>
      <c r="AY600" s="227" t="s">
        <v>136</v>
      </c>
    </row>
    <row r="601" spans="1:65" s="14" customFormat="1" ht="11.25">
      <c r="B601" s="217"/>
      <c r="C601" s="218"/>
      <c r="D601" s="205" t="s">
        <v>149</v>
      </c>
      <c r="E601" s="219" t="s">
        <v>1</v>
      </c>
      <c r="F601" s="220" t="s">
        <v>601</v>
      </c>
      <c r="G601" s="218"/>
      <c r="H601" s="221">
        <v>0.92400000000000004</v>
      </c>
      <c r="I601" s="222"/>
      <c r="J601" s="218"/>
      <c r="K601" s="218"/>
      <c r="L601" s="223"/>
      <c r="M601" s="224"/>
      <c r="N601" s="225"/>
      <c r="O601" s="225"/>
      <c r="P601" s="225"/>
      <c r="Q601" s="225"/>
      <c r="R601" s="225"/>
      <c r="S601" s="225"/>
      <c r="T601" s="226"/>
      <c r="AT601" s="227" t="s">
        <v>149</v>
      </c>
      <c r="AU601" s="227" t="s">
        <v>91</v>
      </c>
      <c r="AV601" s="14" t="s">
        <v>91</v>
      </c>
      <c r="AW601" s="14" t="s">
        <v>35</v>
      </c>
      <c r="AX601" s="14" t="s">
        <v>81</v>
      </c>
      <c r="AY601" s="227" t="s">
        <v>136</v>
      </c>
    </row>
    <row r="602" spans="1:65" s="14" customFormat="1" ht="11.25">
      <c r="B602" s="217"/>
      <c r="C602" s="218"/>
      <c r="D602" s="205" t="s">
        <v>149</v>
      </c>
      <c r="E602" s="219" t="s">
        <v>1</v>
      </c>
      <c r="F602" s="220" t="s">
        <v>602</v>
      </c>
      <c r="G602" s="218"/>
      <c r="H602" s="221">
        <v>4.8419999999999996</v>
      </c>
      <c r="I602" s="222"/>
      <c r="J602" s="218"/>
      <c r="K602" s="218"/>
      <c r="L602" s="223"/>
      <c r="M602" s="224"/>
      <c r="N602" s="225"/>
      <c r="O602" s="225"/>
      <c r="P602" s="225"/>
      <c r="Q602" s="225"/>
      <c r="R602" s="225"/>
      <c r="S602" s="225"/>
      <c r="T602" s="226"/>
      <c r="AT602" s="227" t="s">
        <v>149</v>
      </c>
      <c r="AU602" s="227" t="s">
        <v>91</v>
      </c>
      <c r="AV602" s="14" t="s">
        <v>91</v>
      </c>
      <c r="AW602" s="14" t="s">
        <v>35</v>
      </c>
      <c r="AX602" s="14" t="s">
        <v>81</v>
      </c>
      <c r="AY602" s="227" t="s">
        <v>136</v>
      </c>
    </row>
    <row r="603" spans="1:65" s="15" customFormat="1" ht="11.25">
      <c r="B603" s="228"/>
      <c r="C603" s="229"/>
      <c r="D603" s="205" t="s">
        <v>149</v>
      </c>
      <c r="E603" s="230" t="s">
        <v>1</v>
      </c>
      <c r="F603" s="231" t="s">
        <v>152</v>
      </c>
      <c r="G603" s="229"/>
      <c r="H603" s="232">
        <v>6.3</v>
      </c>
      <c r="I603" s="233"/>
      <c r="J603" s="229"/>
      <c r="K603" s="229"/>
      <c r="L603" s="234"/>
      <c r="M603" s="235"/>
      <c r="N603" s="236"/>
      <c r="O603" s="236"/>
      <c r="P603" s="236"/>
      <c r="Q603" s="236"/>
      <c r="R603" s="236"/>
      <c r="S603" s="236"/>
      <c r="T603" s="237"/>
      <c r="AT603" s="238" t="s">
        <v>149</v>
      </c>
      <c r="AU603" s="238" t="s">
        <v>91</v>
      </c>
      <c r="AV603" s="15" t="s">
        <v>153</v>
      </c>
      <c r="AW603" s="15" t="s">
        <v>35</v>
      </c>
      <c r="AX603" s="15" t="s">
        <v>89</v>
      </c>
      <c r="AY603" s="238" t="s">
        <v>136</v>
      </c>
    </row>
    <row r="604" spans="1:65" s="2" customFormat="1" ht="24.2" customHeight="1">
      <c r="A604" s="35"/>
      <c r="B604" s="36"/>
      <c r="C604" s="187" t="s">
        <v>603</v>
      </c>
      <c r="D604" s="187" t="s">
        <v>138</v>
      </c>
      <c r="E604" s="188" t="s">
        <v>604</v>
      </c>
      <c r="F604" s="189" t="s">
        <v>222</v>
      </c>
      <c r="G604" s="190" t="s">
        <v>223</v>
      </c>
      <c r="H604" s="191">
        <v>10.002000000000001</v>
      </c>
      <c r="I604" s="192"/>
      <c r="J604" s="193">
        <f>ROUND(I604*H604,2)</f>
        <v>0</v>
      </c>
      <c r="K604" s="189" t="s">
        <v>142</v>
      </c>
      <c r="L604" s="40"/>
      <c r="M604" s="194" t="s">
        <v>1</v>
      </c>
      <c r="N604" s="195" t="s">
        <v>46</v>
      </c>
      <c r="O604" s="72"/>
      <c r="P604" s="196">
        <f>O604*H604</f>
        <v>0</v>
      </c>
      <c r="Q604" s="196">
        <v>0</v>
      </c>
      <c r="R604" s="196">
        <f>Q604*H604</f>
        <v>0</v>
      </c>
      <c r="S604" s="196">
        <v>0</v>
      </c>
      <c r="T604" s="197">
        <f>S604*H604</f>
        <v>0</v>
      </c>
      <c r="U604" s="35"/>
      <c r="V604" s="35"/>
      <c r="W604" s="35"/>
      <c r="X604" s="35"/>
      <c r="Y604" s="35"/>
      <c r="Z604" s="35"/>
      <c r="AA604" s="35"/>
      <c r="AB604" s="35"/>
      <c r="AC604" s="35"/>
      <c r="AD604" s="35"/>
      <c r="AE604" s="35"/>
      <c r="AR604" s="198" t="s">
        <v>153</v>
      </c>
      <c r="AT604" s="198" t="s">
        <v>138</v>
      </c>
      <c r="AU604" s="198" t="s">
        <v>91</v>
      </c>
      <c r="AY604" s="18" t="s">
        <v>136</v>
      </c>
      <c r="BE604" s="199">
        <f>IF(N604="základní",J604,0)</f>
        <v>0</v>
      </c>
      <c r="BF604" s="199">
        <f>IF(N604="snížená",J604,0)</f>
        <v>0</v>
      </c>
      <c r="BG604" s="199">
        <f>IF(N604="zákl. přenesená",J604,0)</f>
        <v>0</v>
      </c>
      <c r="BH604" s="199">
        <f>IF(N604="sníž. přenesená",J604,0)</f>
        <v>0</v>
      </c>
      <c r="BI604" s="199">
        <f>IF(N604="nulová",J604,0)</f>
        <v>0</v>
      </c>
      <c r="BJ604" s="18" t="s">
        <v>89</v>
      </c>
      <c r="BK604" s="199">
        <f>ROUND(I604*H604,2)</f>
        <v>0</v>
      </c>
      <c r="BL604" s="18" t="s">
        <v>153</v>
      </c>
      <c r="BM604" s="198" t="s">
        <v>605</v>
      </c>
    </row>
    <row r="605" spans="1:65" s="2" customFormat="1" ht="11.25">
      <c r="A605" s="35"/>
      <c r="B605" s="36"/>
      <c r="C605" s="37"/>
      <c r="D605" s="200" t="s">
        <v>145</v>
      </c>
      <c r="E605" s="37"/>
      <c r="F605" s="201" t="s">
        <v>606</v>
      </c>
      <c r="G605" s="37"/>
      <c r="H605" s="37"/>
      <c r="I605" s="202"/>
      <c r="J605" s="37"/>
      <c r="K605" s="37"/>
      <c r="L605" s="40"/>
      <c r="M605" s="203"/>
      <c r="N605" s="204"/>
      <c r="O605" s="72"/>
      <c r="P605" s="72"/>
      <c r="Q605" s="72"/>
      <c r="R605" s="72"/>
      <c r="S605" s="72"/>
      <c r="T605" s="73"/>
      <c r="U605" s="35"/>
      <c r="V605" s="35"/>
      <c r="W605" s="35"/>
      <c r="X605" s="35"/>
      <c r="Y605" s="35"/>
      <c r="Z605" s="35"/>
      <c r="AA605" s="35"/>
      <c r="AB605" s="35"/>
      <c r="AC605" s="35"/>
      <c r="AD605" s="35"/>
      <c r="AE605" s="35"/>
      <c r="AT605" s="18" t="s">
        <v>145</v>
      </c>
      <c r="AU605" s="18" t="s">
        <v>91</v>
      </c>
    </row>
    <row r="606" spans="1:65" s="2" customFormat="1" ht="68.25">
      <c r="A606" s="35"/>
      <c r="B606" s="36"/>
      <c r="C606" s="37"/>
      <c r="D606" s="205" t="s">
        <v>147</v>
      </c>
      <c r="E606" s="37"/>
      <c r="F606" s="206" t="s">
        <v>593</v>
      </c>
      <c r="G606" s="37"/>
      <c r="H606" s="37"/>
      <c r="I606" s="202"/>
      <c r="J606" s="37"/>
      <c r="K606" s="37"/>
      <c r="L606" s="40"/>
      <c r="M606" s="203"/>
      <c r="N606" s="204"/>
      <c r="O606" s="72"/>
      <c r="P606" s="72"/>
      <c r="Q606" s="72"/>
      <c r="R606" s="72"/>
      <c r="S606" s="72"/>
      <c r="T606" s="73"/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T606" s="18" t="s">
        <v>147</v>
      </c>
      <c r="AU606" s="18" t="s">
        <v>91</v>
      </c>
    </row>
    <row r="607" spans="1:65" s="14" customFormat="1" ht="11.25">
      <c r="B607" s="217"/>
      <c r="C607" s="218"/>
      <c r="D607" s="205" t="s">
        <v>149</v>
      </c>
      <c r="E607" s="219" t="s">
        <v>1</v>
      </c>
      <c r="F607" s="220" t="s">
        <v>607</v>
      </c>
      <c r="G607" s="218"/>
      <c r="H607" s="221">
        <v>10.002000000000001</v>
      </c>
      <c r="I607" s="222"/>
      <c r="J607" s="218"/>
      <c r="K607" s="218"/>
      <c r="L607" s="223"/>
      <c r="M607" s="224"/>
      <c r="N607" s="225"/>
      <c r="O607" s="225"/>
      <c r="P607" s="225"/>
      <c r="Q607" s="225"/>
      <c r="R607" s="225"/>
      <c r="S607" s="225"/>
      <c r="T607" s="226"/>
      <c r="AT607" s="227" t="s">
        <v>149</v>
      </c>
      <c r="AU607" s="227" t="s">
        <v>91</v>
      </c>
      <c r="AV607" s="14" t="s">
        <v>91</v>
      </c>
      <c r="AW607" s="14" t="s">
        <v>35</v>
      </c>
      <c r="AX607" s="14" t="s">
        <v>81</v>
      </c>
      <c r="AY607" s="227" t="s">
        <v>136</v>
      </c>
    </row>
    <row r="608" spans="1:65" s="15" customFormat="1" ht="11.25">
      <c r="B608" s="228"/>
      <c r="C608" s="229"/>
      <c r="D608" s="205" t="s">
        <v>149</v>
      </c>
      <c r="E608" s="230" t="s">
        <v>1</v>
      </c>
      <c r="F608" s="231" t="s">
        <v>152</v>
      </c>
      <c r="G608" s="229"/>
      <c r="H608" s="232">
        <v>10.002000000000001</v>
      </c>
      <c r="I608" s="233"/>
      <c r="J608" s="229"/>
      <c r="K608" s="229"/>
      <c r="L608" s="234"/>
      <c r="M608" s="235"/>
      <c r="N608" s="236"/>
      <c r="O608" s="236"/>
      <c r="P608" s="236"/>
      <c r="Q608" s="236"/>
      <c r="R608" s="236"/>
      <c r="S608" s="236"/>
      <c r="T608" s="237"/>
      <c r="AT608" s="238" t="s">
        <v>149</v>
      </c>
      <c r="AU608" s="238" t="s">
        <v>91</v>
      </c>
      <c r="AV608" s="15" t="s">
        <v>153</v>
      </c>
      <c r="AW608" s="15" t="s">
        <v>35</v>
      </c>
      <c r="AX608" s="15" t="s">
        <v>89</v>
      </c>
      <c r="AY608" s="238" t="s">
        <v>136</v>
      </c>
    </row>
    <row r="609" spans="1:65" s="12" customFormat="1" ht="22.9" customHeight="1">
      <c r="B609" s="171"/>
      <c r="C609" s="172"/>
      <c r="D609" s="173" t="s">
        <v>80</v>
      </c>
      <c r="E609" s="185" t="s">
        <v>608</v>
      </c>
      <c r="F609" s="185" t="s">
        <v>609</v>
      </c>
      <c r="G609" s="172"/>
      <c r="H609" s="172"/>
      <c r="I609" s="175"/>
      <c r="J609" s="186">
        <f>BK609</f>
        <v>0</v>
      </c>
      <c r="K609" s="172"/>
      <c r="L609" s="177"/>
      <c r="M609" s="178"/>
      <c r="N609" s="179"/>
      <c r="O609" s="179"/>
      <c r="P609" s="180">
        <f>SUM(P610:P611)</f>
        <v>0</v>
      </c>
      <c r="Q609" s="179"/>
      <c r="R609" s="180">
        <f>SUM(R610:R611)</f>
        <v>0</v>
      </c>
      <c r="S609" s="179"/>
      <c r="T609" s="181">
        <f>SUM(T610:T611)</f>
        <v>0</v>
      </c>
      <c r="AR609" s="182" t="s">
        <v>89</v>
      </c>
      <c r="AT609" s="183" t="s">
        <v>80</v>
      </c>
      <c r="AU609" s="183" t="s">
        <v>89</v>
      </c>
      <c r="AY609" s="182" t="s">
        <v>136</v>
      </c>
      <c r="BK609" s="184">
        <f>SUM(BK610:BK611)</f>
        <v>0</v>
      </c>
    </row>
    <row r="610" spans="1:65" s="2" customFormat="1" ht="24.2" customHeight="1">
      <c r="A610" s="35"/>
      <c r="B610" s="36"/>
      <c r="C610" s="187" t="s">
        <v>610</v>
      </c>
      <c r="D610" s="187" t="s">
        <v>138</v>
      </c>
      <c r="E610" s="188" t="s">
        <v>611</v>
      </c>
      <c r="F610" s="189" t="s">
        <v>612</v>
      </c>
      <c r="G610" s="190" t="s">
        <v>223</v>
      </c>
      <c r="H610" s="191">
        <v>83.051000000000002</v>
      </c>
      <c r="I610" s="192"/>
      <c r="J610" s="193">
        <f>ROUND(I610*H610,2)</f>
        <v>0</v>
      </c>
      <c r="K610" s="189" t="s">
        <v>142</v>
      </c>
      <c r="L610" s="40"/>
      <c r="M610" s="194" t="s">
        <v>1</v>
      </c>
      <c r="N610" s="195" t="s">
        <v>46</v>
      </c>
      <c r="O610" s="72"/>
      <c r="P610" s="196">
        <f>O610*H610</f>
        <v>0</v>
      </c>
      <c r="Q610" s="196">
        <v>0</v>
      </c>
      <c r="R610" s="196">
        <f>Q610*H610</f>
        <v>0</v>
      </c>
      <c r="S610" s="196">
        <v>0</v>
      </c>
      <c r="T610" s="197">
        <f>S610*H610</f>
        <v>0</v>
      </c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R610" s="198" t="s">
        <v>153</v>
      </c>
      <c r="AT610" s="198" t="s">
        <v>138</v>
      </c>
      <c r="AU610" s="198" t="s">
        <v>91</v>
      </c>
      <c r="AY610" s="18" t="s">
        <v>136</v>
      </c>
      <c r="BE610" s="199">
        <f>IF(N610="základní",J610,0)</f>
        <v>0</v>
      </c>
      <c r="BF610" s="199">
        <f>IF(N610="snížená",J610,0)</f>
        <v>0</v>
      </c>
      <c r="BG610" s="199">
        <f>IF(N610="zákl. přenesená",J610,0)</f>
        <v>0</v>
      </c>
      <c r="BH610" s="199">
        <f>IF(N610="sníž. přenesená",J610,0)</f>
        <v>0</v>
      </c>
      <c r="BI610" s="199">
        <f>IF(N610="nulová",J610,0)</f>
        <v>0</v>
      </c>
      <c r="BJ610" s="18" t="s">
        <v>89</v>
      </c>
      <c r="BK610" s="199">
        <f>ROUND(I610*H610,2)</f>
        <v>0</v>
      </c>
      <c r="BL610" s="18" t="s">
        <v>153</v>
      </c>
      <c r="BM610" s="198" t="s">
        <v>613</v>
      </c>
    </row>
    <row r="611" spans="1:65" s="2" customFormat="1" ht="11.25">
      <c r="A611" s="35"/>
      <c r="B611" s="36"/>
      <c r="C611" s="37"/>
      <c r="D611" s="200" t="s">
        <v>145</v>
      </c>
      <c r="E611" s="37"/>
      <c r="F611" s="201" t="s">
        <v>614</v>
      </c>
      <c r="G611" s="37"/>
      <c r="H611" s="37"/>
      <c r="I611" s="202"/>
      <c r="J611" s="37"/>
      <c r="K611" s="37"/>
      <c r="L611" s="40"/>
      <c r="M611" s="203"/>
      <c r="N611" s="204"/>
      <c r="O611" s="72"/>
      <c r="P611" s="72"/>
      <c r="Q611" s="72"/>
      <c r="R611" s="72"/>
      <c r="S611" s="72"/>
      <c r="T611" s="73"/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T611" s="18" t="s">
        <v>145</v>
      </c>
      <c r="AU611" s="18" t="s">
        <v>91</v>
      </c>
    </row>
    <row r="612" spans="1:65" s="12" customFormat="1" ht="25.9" customHeight="1">
      <c r="B612" s="171"/>
      <c r="C612" s="172"/>
      <c r="D612" s="173" t="s">
        <v>80</v>
      </c>
      <c r="E612" s="174" t="s">
        <v>615</v>
      </c>
      <c r="F612" s="174" t="s">
        <v>616</v>
      </c>
      <c r="G612" s="172"/>
      <c r="H612" s="172"/>
      <c r="I612" s="175"/>
      <c r="J612" s="176">
        <f>BK612</f>
        <v>0</v>
      </c>
      <c r="K612" s="172"/>
      <c r="L612" s="177"/>
      <c r="M612" s="178"/>
      <c r="N612" s="179"/>
      <c r="O612" s="179"/>
      <c r="P612" s="180">
        <f>P613+P634+P670+P682+P703+P718+P719</f>
        <v>0</v>
      </c>
      <c r="Q612" s="179"/>
      <c r="R612" s="180">
        <f>R613+R634+R670+R682+R703+R718+R719</f>
        <v>16.400390399999999</v>
      </c>
      <c r="S612" s="179"/>
      <c r="T612" s="181">
        <f>T613+T634+T670+T682+T703+T718+T719</f>
        <v>0</v>
      </c>
      <c r="AR612" s="182" t="s">
        <v>91</v>
      </c>
      <c r="AT612" s="183" t="s">
        <v>80</v>
      </c>
      <c r="AU612" s="183" t="s">
        <v>81</v>
      </c>
      <c r="AY612" s="182" t="s">
        <v>136</v>
      </c>
      <c r="BK612" s="184">
        <f>BK613+BK634+BK670+BK682+BK703+BK718+BK719</f>
        <v>0</v>
      </c>
    </row>
    <row r="613" spans="1:65" s="12" customFormat="1" ht="22.9" customHeight="1">
      <c r="B613" s="171"/>
      <c r="C613" s="172"/>
      <c r="D613" s="173" t="s">
        <v>80</v>
      </c>
      <c r="E613" s="185" t="s">
        <v>617</v>
      </c>
      <c r="F613" s="185" t="s">
        <v>618</v>
      </c>
      <c r="G613" s="172"/>
      <c r="H613" s="172"/>
      <c r="I613" s="175"/>
      <c r="J613" s="186">
        <f>BK613</f>
        <v>0</v>
      </c>
      <c r="K613" s="172"/>
      <c r="L613" s="177"/>
      <c r="M613" s="178"/>
      <c r="N613" s="179"/>
      <c r="O613" s="179"/>
      <c r="P613" s="180">
        <f>SUM(P614:P633)</f>
        <v>0</v>
      </c>
      <c r="Q613" s="179"/>
      <c r="R613" s="180">
        <f>SUM(R614:R633)</f>
        <v>0.83338920000000005</v>
      </c>
      <c r="S613" s="179"/>
      <c r="T613" s="181">
        <f>SUM(T614:T633)</f>
        <v>0</v>
      </c>
      <c r="AR613" s="182" t="s">
        <v>91</v>
      </c>
      <c r="AT613" s="183" t="s">
        <v>80</v>
      </c>
      <c r="AU613" s="183" t="s">
        <v>89</v>
      </c>
      <c r="AY613" s="182" t="s">
        <v>136</v>
      </c>
      <c r="BK613" s="184">
        <f>SUM(BK614:BK633)</f>
        <v>0</v>
      </c>
    </row>
    <row r="614" spans="1:65" s="2" customFormat="1" ht="24.2" customHeight="1">
      <c r="A614" s="35"/>
      <c r="B614" s="36"/>
      <c r="C614" s="187" t="s">
        <v>619</v>
      </c>
      <c r="D614" s="187" t="s">
        <v>138</v>
      </c>
      <c r="E614" s="188" t="s">
        <v>620</v>
      </c>
      <c r="F614" s="189" t="s">
        <v>621</v>
      </c>
      <c r="G614" s="190" t="s">
        <v>141</v>
      </c>
      <c r="H614" s="191">
        <v>105.634</v>
      </c>
      <c r="I614" s="192"/>
      <c r="J614" s="193">
        <f>ROUND(I614*H614,2)</f>
        <v>0</v>
      </c>
      <c r="K614" s="189" t="s">
        <v>142</v>
      </c>
      <c r="L614" s="40"/>
      <c r="M614" s="194" t="s">
        <v>1</v>
      </c>
      <c r="N614" s="195" t="s">
        <v>46</v>
      </c>
      <c r="O614" s="72"/>
      <c r="P614" s="196">
        <f>O614*H614</f>
        <v>0</v>
      </c>
      <c r="Q614" s="196">
        <v>4.0000000000000002E-4</v>
      </c>
      <c r="R614" s="196">
        <f>Q614*H614</f>
        <v>4.2253600000000002E-2</v>
      </c>
      <c r="S614" s="196">
        <v>0</v>
      </c>
      <c r="T614" s="197">
        <f>S614*H614</f>
        <v>0</v>
      </c>
      <c r="U614" s="35"/>
      <c r="V614" s="35"/>
      <c r="W614" s="35"/>
      <c r="X614" s="35"/>
      <c r="Y614" s="35"/>
      <c r="Z614" s="35"/>
      <c r="AA614" s="35"/>
      <c r="AB614" s="35"/>
      <c r="AC614" s="35"/>
      <c r="AD614" s="35"/>
      <c r="AE614" s="35"/>
      <c r="AR614" s="198" t="s">
        <v>143</v>
      </c>
      <c r="AT614" s="198" t="s">
        <v>138</v>
      </c>
      <c r="AU614" s="198" t="s">
        <v>91</v>
      </c>
      <c r="AY614" s="18" t="s">
        <v>136</v>
      </c>
      <c r="BE614" s="199">
        <f>IF(N614="základní",J614,0)</f>
        <v>0</v>
      </c>
      <c r="BF614" s="199">
        <f>IF(N614="snížená",J614,0)</f>
        <v>0</v>
      </c>
      <c r="BG614" s="199">
        <f>IF(N614="zákl. přenesená",J614,0)</f>
        <v>0</v>
      </c>
      <c r="BH614" s="199">
        <f>IF(N614="sníž. přenesená",J614,0)</f>
        <v>0</v>
      </c>
      <c r="BI614" s="199">
        <f>IF(N614="nulová",J614,0)</f>
        <v>0</v>
      </c>
      <c r="BJ614" s="18" t="s">
        <v>89</v>
      </c>
      <c r="BK614" s="199">
        <f>ROUND(I614*H614,2)</f>
        <v>0</v>
      </c>
      <c r="BL614" s="18" t="s">
        <v>143</v>
      </c>
      <c r="BM614" s="198" t="s">
        <v>622</v>
      </c>
    </row>
    <row r="615" spans="1:65" s="2" customFormat="1" ht="11.25">
      <c r="A615" s="35"/>
      <c r="B615" s="36"/>
      <c r="C615" s="37"/>
      <c r="D615" s="200" t="s">
        <v>145</v>
      </c>
      <c r="E615" s="37"/>
      <c r="F615" s="201" t="s">
        <v>623</v>
      </c>
      <c r="G615" s="37"/>
      <c r="H615" s="37"/>
      <c r="I615" s="202"/>
      <c r="J615" s="37"/>
      <c r="K615" s="37"/>
      <c r="L615" s="40"/>
      <c r="M615" s="203"/>
      <c r="N615" s="204"/>
      <c r="O615" s="72"/>
      <c r="P615" s="72"/>
      <c r="Q615" s="72"/>
      <c r="R615" s="72"/>
      <c r="S615" s="72"/>
      <c r="T615" s="73"/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T615" s="18" t="s">
        <v>145</v>
      </c>
      <c r="AU615" s="18" t="s">
        <v>91</v>
      </c>
    </row>
    <row r="616" spans="1:65" s="2" customFormat="1" ht="29.25">
      <c r="A616" s="35"/>
      <c r="B616" s="36"/>
      <c r="C616" s="37"/>
      <c r="D616" s="205" t="s">
        <v>147</v>
      </c>
      <c r="E616" s="37"/>
      <c r="F616" s="206" t="s">
        <v>624</v>
      </c>
      <c r="G616" s="37"/>
      <c r="H616" s="37"/>
      <c r="I616" s="202"/>
      <c r="J616" s="37"/>
      <c r="K616" s="37"/>
      <c r="L616" s="40"/>
      <c r="M616" s="203"/>
      <c r="N616" s="204"/>
      <c r="O616" s="72"/>
      <c r="P616" s="72"/>
      <c r="Q616" s="72"/>
      <c r="R616" s="72"/>
      <c r="S616" s="72"/>
      <c r="T616" s="73"/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T616" s="18" t="s">
        <v>147</v>
      </c>
      <c r="AU616" s="18" t="s">
        <v>91</v>
      </c>
    </row>
    <row r="617" spans="1:65" s="2" customFormat="1" ht="19.5">
      <c r="A617" s="35"/>
      <c r="B617" s="36"/>
      <c r="C617" s="37"/>
      <c r="D617" s="205" t="s">
        <v>160</v>
      </c>
      <c r="E617" s="37"/>
      <c r="F617" s="206" t="s">
        <v>625</v>
      </c>
      <c r="G617" s="37"/>
      <c r="H617" s="37"/>
      <c r="I617" s="202"/>
      <c r="J617" s="37"/>
      <c r="K617" s="37"/>
      <c r="L617" s="40"/>
      <c r="M617" s="203"/>
      <c r="N617" s="204"/>
      <c r="O617" s="72"/>
      <c r="P617" s="72"/>
      <c r="Q617" s="72"/>
      <c r="R617" s="72"/>
      <c r="S617" s="72"/>
      <c r="T617" s="73"/>
      <c r="U617" s="35"/>
      <c r="V617" s="35"/>
      <c r="W617" s="35"/>
      <c r="X617" s="35"/>
      <c r="Y617" s="35"/>
      <c r="Z617" s="35"/>
      <c r="AA617" s="35"/>
      <c r="AB617" s="35"/>
      <c r="AC617" s="35"/>
      <c r="AD617" s="35"/>
      <c r="AE617" s="35"/>
      <c r="AT617" s="18" t="s">
        <v>160</v>
      </c>
      <c r="AU617" s="18" t="s">
        <v>91</v>
      </c>
    </row>
    <row r="618" spans="1:65" s="13" customFormat="1" ht="11.25">
      <c r="B618" s="207"/>
      <c r="C618" s="208"/>
      <c r="D618" s="205" t="s">
        <v>149</v>
      </c>
      <c r="E618" s="209" t="s">
        <v>1</v>
      </c>
      <c r="F618" s="210" t="s">
        <v>185</v>
      </c>
      <c r="G618" s="208"/>
      <c r="H618" s="209" t="s">
        <v>1</v>
      </c>
      <c r="I618" s="211"/>
      <c r="J618" s="208"/>
      <c r="K618" s="208"/>
      <c r="L618" s="212"/>
      <c r="M618" s="213"/>
      <c r="N618" s="214"/>
      <c r="O618" s="214"/>
      <c r="P618" s="214"/>
      <c r="Q618" s="214"/>
      <c r="R618" s="214"/>
      <c r="S618" s="214"/>
      <c r="T618" s="215"/>
      <c r="AT618" s="216" t="s">
        <v>149</v>
      </c>
      <c r="AU618" s="216" t="s">
        <v>91</v>
      </c>
      <c r="AV618" s="13" t="s">
        <v>89</v>
      </c>
      <c r="AW618" s="13" t="s">
        <v>35</v>
      </c>
      <c r="AX618" s="13" t="s">
        <v>81</v>
      </c>
      <c r="AY618" s="216" t="s">
        <v>136</v>
      </c>
    </row>
    <row r="619" spans="1:65" s="14" customFormat="1" ht="11.25">
      <c r="B619" s="217"/>
      <c r="C619" s="218"/>
      <c r="D619" s="205" t="s">
        <v>149</v>
      </c>
      <c r="E619" s="219" t="s">
        <v>1</v>
      </c>
      <c r="F619" s="220" t="s">
        <v>626</v>
      </c>
      <c r="G619" s="218"/>
      <c r="H619" s="221">
        <v>98.051000000000002</v>
      </c>
      <c r="I619" s="222"/>
      <c r="J619" s="218"/>
      <c r="K619" s="218"/>
      <c r="L619" s="223"/>
      <c r="M619" s="224"/>
      <c r="N619" s="225"/>
      <c r="O619" s="225"/>
      <c r="P619" s="225"/>
      <c r="Q619" s="225"/>
      <c r="R619" s="225"/>
      <c r="S619" s="225"/>
      <c r="T619" s="226"/>
      <c r="AT619" s="227" t="s">
        <v>149</v>
      </c>
      <c r="AU619" s="227" t="s">
        <v>91</v>
      </c>
      <c r="AV619" s="14" t="s">
        <v>91</v>
      </c>
      <c r="AW619" s="14" t="s">
        <v>35</v>
      </c>
      <c r="AX619" s="14" t="s">
        <v>81</v>
      </c>
      <c r="AY619" s="227" t="s">
        <v>136</v>
      </c>
    </row>
    <row r="620" spans="1:65" s="14" customFormat="1" ht="11.25">
      <c r="B620" s="217"/>
      <c r="C620" s="218"/>
      <c r="D620" s="205" t="s">
        <v>149</v>
      </c>
      <c r="E620" s="219" t="s">
        <v>1</v>
      </c>
      <c r="F620" s="220" t="s">
        <v>627</v>
      </c>
      <c r="G620" s="218"/>
      <c r="H620" s="221">
        <v>7.5830000000000002</v>
      </c>
      <c r="I620" s="222"/>
      <c r="J620" s="218"/>
      <c r="K620" s="218"/>
      <c r="L620" s="223"/>
      <c r="M620" s="224"/>
      <c r="N620" s="225"/>
      <c r="O620" s="225"/>
      <c r="P620" s="225"/>
      <c r="Q620" s="225"/>
      <c r="R620" s="225"/>
      <c r="S620" s="225"/>
      <c r="T620" s="226"/>
      <c r="AT620" s="227" t="s">
        <v>149</v>
      </c>
      <c r="AU620" s="227" t="s">
        <v>91</v>
      </c>
      <c r="AV620" s="14" t="s">
        <v>91</v>
      </c>
      <c r="AW620" s="14" t="s">
        <v>35</v>
      </c>
      <c r="AX620" s="14" t="s">
        <v>81</v>
      </c>
      <c r="AY620" s="227" t="s">
        <v>136</v>
      </c>
    </row>
    <row r="621" spans="1:65" s="15" customFormat="1" ht="11.25">
      <c r="B621" s="228"/>
      <c r="C621" s="229"/>
      <c r="D621" s="205" t="s">
        <v>149</v>
      </c>
      <c r="E621" s="230" t="s">
        <v>1</v>
      </c>
      <c r="F621" s="231" t="s">
        <v>152</v>
      </c>
      <c r="G621" s="229"/>
      <c r="H621" s="232">
        <v>105.634</v>
      </c>
      <c r="I621" s="233"/>
      <c r="J621" s="229"/>
      <c r="K621" s="229"/>
      <c r="L621" s="234"/>
      <c r="M621" s="235"/>
      <c r="N621" s="236"/>
      <c r="O621" s="236"/>
      <c r="P621" s="236"/>
      <c r="Q621" s="236"/>
      <c r="R621" s="236"/>
      <c r="S621" s="236"/>
      <c r="T621" s="237"/>
      <c r="AT621" s="238" t="s">
        <v>149</v>
      </c>
      <c r="AU621" s="238" t="s">
        <v>91</v>
      </c>
      <c r="AV621" s="15" t="s">
        <v>153</v>
      </c>
      <c r="AW621" s="15" t="s">
        <v>35</v>
      </c>
      <c r="AX621" s="15" t="s">
        <v>89</v>
      </c>
      <c r="AY621" s="238" t="s">
        <v>136</v>
      </c>
    </row>
    <row r="622" spans="1:65" s="2" customFormat="1" ht="49.15" customHeight="1">
      <c r="A622" s="35"/>
      <c r="B622" s="36"/>
      <c r="C622" s="250" t="s">
        <v>628</v>
      </c>
      <c r="D622" s="250" t="s">
        <v>358</v>
      </c>
      <c r="E622" s="251" t="s">
        <v>629</v>
      </c>
      <c r="F622" s="252" t="s">
        <v>630</v>
      </c>
      <c r="G622" s="253" t="s">
        <v>141</v>
      </c>
      <c r="H622" s="254">
        <v>121.479</v>
      </c>
      <c r="I622" s="255"/>
      <c r="J622" s="256">
        <f>ROUND(I622*H622,2)</f>
        <v>0</v>
      </c>
      <c r="K622" s="252" t="s">
        <v>142</v>
      </c>
      <c r="L622" s="257"/>
      <c r="M622" s="258" t="s">
        <v>1</v>
      </c>
      <c r="N622" s="259" t="s">
        <v>46</v>
      </c>
      <c r="O622" s="72"/>
      <c r="P622" s="196">
        <f>O622*H622</f>
        <v>0</v>
      </c>
      <c r="Q622" s="196">
        <v>4.4000000000000003E-3</v>
      </c>
      <c r="R622" s="196">
        <f>Q622*H622</f>
        <v>0.53450760000000008</v>
      </c>
      <c r="S622" s="196">
        <v>0</v>
      </c>
      <c r="T622" s="197">
        <f>S622*H622</f>
        <v>0</v>
      </c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R622" s="198" t="s">
        <v>385</v>
      </c>
      <c r="AT622" s="198" t="s">
        <v>358</v>
      </c>
      <c r="AU622" s="198" t="s">
        <v>91</v>
      </c>
      <c r="AY622" s="18" t="s">
        <v>136</v>
      </c>
      <c r="BE622" s="199">
        <f>IF(N622="základní",J622,0)</f>
        <v>0</v>
      </c>
      <c r="BF622" s="199">
        <f>IF(N622="snížená",J622,0)</f>
        <v>0</v>
      </c>
      <c r="BG622" s="199">
        <f>IF(N622="zákl. přenesená",J622,0)</f>
        <v>0</v>
      </c>
      <c r="BH622" s="199">
        <f>IF(N622="sníž. přenesená",J622,0)</f>
        <v>0</v>
      </c>
      <c r="BI622" s="199">
        <f>IF(N622="nulová",J622,0)</f>
        <v>0</v>
      </c>
      <c r="BJ622" s="18" t="s">
        <v>89</v>
      </c>
      <c r="BK622" s="199">
        <f>ROUND(I622*H622,2)</f>
        <v>0</v>
      </c>
      <c r="BL622" s="18" t="s">
        <v>143</v>
      </c>
      <c r="BM622" s="198" t="s">
        <v>631</v>
      </c>
    </row>
    <row r="623" spans="1:65" s="14" customFormat="1" ht="11.25">
      <c r="B623" s="217"/>
      <c r="C623" s="218"/>
      <c r="D623" s="205" t="s">
        <v>149</v>
      </c>
      <c r="E623" s="218"/>
      <c r="F623" s="220" t="s">
        <v>632</v>
      </c>
      <c r="G623" s="218"/>
      <c r="H623" s="221">
        <v>121.479</v>
      </c>
      <c r="I623" s="222"/>
      <c r="J623" s="218"/>
      <c r="K623" s="218"/>
      <c r="L623" s="223"/>
      <c r="M623" s="224"/>
      <c r="N623" s="225"/>
      <c r="O623" s="225"/>
      <c r="P623" s="225"/>
      <c r="Q623" s="225"/>
      <c r="R623" s="225"/>
      <c r="S623" s="225"/>
      <c r="T623" s="226"/>
      <c r="AT623" s="227" t="s">
        <v>149</v>
      </c>
      <c r="AU623" s="227" t="s">
        <v>91</v>
      </c>
      <c r="AV623" s="14" t="s">
        <v>91</v>
      </c>
      <c r="AW623" s="14" t="s">
        <v>4</v>
      </c>
      <c r="AX623" s="14" t="s">
        <v>89</v>
      </c>
      <c r="AY623" s="227" t="s">
        <v>136</v>
      </c>
    </row>
    <row r="624" spans="1:65" s="2" customFormat="1" ht="24.2" customHeight="1">
      <c r="A624" s="35"/>
      <c r="B624" s="36"/>
      <c r="C624" s="187" t="s">
        <v>633</v>
      </c>
      <c r="D624" s="187" t="s">
        <v>138</v>
      </c>
      <c r="E624" s="188" t="s">
        <v>634</v>
      </c>
      <c r="F624" s="189" t="s">
        <v>635</v>
      </c>
      <c r="G624" s="190" t="s">
        <v>141</v>
      </c>
      <c r="H624" s="191">
        <v>195.08</v>
      </c>
      <c r="I624" s="192"/>
      <c r="J624" s="193">
        <f>ROUND(I624*H624,2)</f>
        <v>0</v>
      </c>
      <c r="K624" s="189" t="s">
        <v>142</v>
      </c>
      <c r="L624" s="40"/>
      <c r="M624" s="194" t="s">
        <v>1</v>
      </c>
      <c r="N624" s="195" t="s">
        <v>46</v>
      </c>
      <c r="O624" s="72"/>
      <c r="P624" s="196">
        <f>O624*H624</f>
        <v>0</v>
      </c>
      <c r="Q624" s="196">
        <v>1.4999999999999999E-4</v>
      </c>
      <c r="R624" s="196">
        <f>Q624*H624</f>
        <v>2.9262E-2</v>
      </c>
      <c r="S624" s="196">
        <v>0</v>
      </c>
      <c r="T624" s="197">
        <f>S624*H624</f>
        <v>0</v>
      </c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R624" s="198" t="s">
        <v>143</v>
      </c>
      <c r="AT624" s="198" t="s">
        <v>138</v>
      </c>
      <c r="AU624" s="198" t="s">
        <v>91</v>
      </c>
      <c r="AY624" s="18" t="s">
        <v>136</v>
      </c>
      <c r="BE624" s="199">
        <f>IF(N624="základní",J624,0)</f>
        <v>0</v>
      </c>
      <c r="BF624" s="199">
        <f>IF(N624="snížená",J624,0)</f>
        <v>0</v>
      </c>
      <c r="BG624" s="199">
        <f>IF(N624="zákl. přenesená",J624,0)</f>
        <v>0</v>
      </c>
      <c r="BH624" s="199">
        <f>IF(N624="sníž. přenesená",J624,0)</f>
        <v>0</v>
      </c>
      <c r="BI624" s="199">
        <f>IF(N624="nulová",J624,0)</f>
        <v>0</v>
      </c>
      <c r="BJ624" s="18" t="s">
        <v>89</v>
      </c>
      <c r="BK624" s="199">
        <f>ROUND(I624*H624,2)</f>
        <v>0</v>
      </c>
      <c r="BL624" s="18" t="s">
        <v>143</v>
      </c>
      <c r="BM624" s="198" t="s">
        <v>636</v>
      </c>
    </row>
    <row r="625" spans="1:65" s="2" customFormat="1" ht="11.25">
      <c r="A625" s="35"/>
      <c r="B625" s="36"/>
      <c r="C625" s="37"/>
      <c r="D625" s="200" t="s">
        <v>145</v>
      </c>
      <c r="E625" s="37"/>
      <c r="F625" s="201" t="s">
        <v>637</v>
      </c>
      <c r="G625" s="37"/>
      <c r="H625" s="37"/>
      <c r="I625" s="202"/>
      <c r="J625" s="37"/>
      <c r="K625" s="37"/>
      <c r="L625" s="40"/>
      <c r="M625" s="203"/>
      <c r="N625" s="204"/>
      <c r="O625" s="72"/>
      <c r="P625" s="72"/>
      <c r="Q625" s="72"/>
      <c r="R625" s="72"/>
      <c r="S625" s="72"/>
      <c r="T625" s="73"/>
      <c r="U625" s="35"/>
      <c r="V625" s="35"/>
      <c r="W625" s="35"/>
      <c r="X625" s="35"/>
      <c r="Y625" s="35"/>
      <c r="Z625" s="35"/>
      <c r="AA625" s="35"/>
      <c r="AB625" s="35"/>
      <c r="AC625" s="35"/>
      <c r="AD625" s="35"/>
      <c r="AE625" s="35"/>
      <c r="AT625" s="18" t="s">
        <v>145</v>
      </c>
      <c r="AU625" s="18" t="s">
        <v>91</v>
      </c>
    </row>
    <row r="626" spans="1:65" s="2" customFormat="1" ht="19.5">
      <c r="A626" s="35"/>
      <c r="B626" s="36"/>
      <c r="C626" s="37"/>
      <c r="D626" s="205" t="s">
        <v>160</v>
      </c>
      <c r="E626" s="37"/>
      <c r="F626" s="206" t="s">
        <v>638</v>
      </c>
      <c r="G626" s="37"/>
      <c r="H626" s="37"/>
      <c r="I626" s="202"/>
      <c r="J626" s="37"/>
      <c r="K626" s="37"/>
      <c r="L626" s="40"/>
      <c r="M626" s="203"/>
      <c r="N626" s="204"/>
      <c r="O626" s="72"/>
      <c r="P626" s="72"/>
      <c r="Q626" s="72"/>
      <c r="R626" s="72"/>
      <c r="S626" s="72"/>
      <c r="T626" s="73"/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T626" s="18" t="s">
        <v>160</v>
      </c>
      <c r="AU626" s="18" t="s">
        <v>91</v>
      </c>
    </row>
    <row r="627" spans="1:65" s="13" customFormat="1" ht="11.25">
      <c r="B627" s="207"/>
      <c r="C627" s="208"/>
      <c r="D627" s="205" t="s">
        <v>149</v>
      </c>
      <c r="E627" s="209" t="s">
        <v>1</v>
      </c>
      <c r="F627" s="210" t="s">
        <v>150</v>
      </c>
      <c r="G627" s="208"/>
      <c r="H627" s="209" t="s">
        <v>1</v>
      </c>
      <c r="I627" s="211"/>
      <c r="J627" s="208"/>
      <c r="K627" s="208"/>
      <c r="L627" s="212"/>
      <c r="M627" s="213"/>
      <c r="N627" s="214"/>
      <c r="O627" s="214"/>
      <c r="P627" s="214"/>
      <c r="Q627" s="214"/>
      <c r="R627" s="214"/>
      <c r="S627" s="214"/>
      <c r="T627" s="215"/>
      <c r="AT627" s="216" t="s">
        <v>149</v>
      </c>
      <c r="AU627" s="216" t="s">
        <v>91</v>
      </c>
      <c r="AV627" s="13" t="s">
        <v>89</v>
      </c>
      <c r="AW627" s="13" t="s">
        <v>35</v>
      </c>
      <c r="AX627" s="13" t="s">
        <v>81</v>
      </c>
      <c r="AY627" s="216" t="s">
        <v>136</v>
      </c>
    </row>
    <row r="628" spans="1:65" s="14" customFormat="1" ht="11.25">
      <c r="B628" s="217"/>
      <c r="C628" s="218"/>
      <c r="D628" s="205" t="s">
        <v>149</v>
      </c>
      <c r="E628" s="219" t="s">
        <v>1</v>
      </c>
      <c r="F628" s="220" t="s">
        <v>639</v>
      </c>
      <c r="G628" s="218"/>
      <c r="H628" s="221">
        <v>195.08</v>
      </c>
      <c r="I628" s="222"/>
      <c r="J628" s="218"/>
      <c r="K628" s="218"/>
      <c r="L628" s="223"/>
      <c r="M628" s="224"/>
      <c r="N628" s="225"/>
      <c r="O628" s="225"/>
      <c r="P628" s="225"/>
      <c r="Q628" s="225"/>
      <c r="R628" s="225"/>
      <c r="S628" s="225"/>
      <c r="T628" s="226"/>
      <c r="AT628" s="227" t="s">
        <v>149</v>
      </c>
      <c r="AU628" s="227" t="s">
        <v>91</v>
      </c>
      <c r="AV628" s="14" t="s">
        <v>91</v>
      </c>
      <c r="AW628" s="14" t="s">
        <v>35</v>
      </c>
      <c r="AX628" s="14" t="s">
        <v>81</v>
      </c>
      <c r="AY628" s="227" t="s">
        <v>136</v>
      </c>
    </row>
    <row r="629" spans="1:65" s="15" customFormat="1" ht="11.25">
      <c r="B629" s="228"/>
      <c r="C629" s="229"/>
      <c r="D629" s="205" t="s">
        <v>149</v>
      </c>
      <c r="E629" s="230" t="s">
        <v>1</v>
      </c>
      <c r="F629" s="231" t="s">
        <v>152</v>
      </c>
      <c r="G629" s="229"/>
      <c r="H629" s="232">
        <v>195.08</v>
      </c>
      <c r="I629" s="233"/>
      <c r="J629" s="229"/>
      <c r="K629" s="229"/>
      <c r="L629" s="234"/>
      <c r="M629" s="235"/>
      <c r="N629" s="236"/>
      <c r="O629" s="236"/>
      <c r="P629" s="236"/>
      <c r="Q629" s="236"/>
      <c r="R629" s="236"/>
      <c r="S629" s="236"/>
      <c r="T629" s="237"/>
      <c r="AT629" s="238" t="s">
        <v>149</v>
      </c>
      <c r="AU629" s="238" t="s">
        <v>91</v>
      </c>
      <c r="AV629" s="15" t="s">
        <v>153</v>
      </c>
      <c r="AW629" s="15" t="s">
        <v>35</v>
      </c>
      <c r="AX629" s="15" t="s">
        <v>89</v>
      </c>
      <c r="AY629" s="238" t="s">
        <v>136</v>
      </c>
    </row>
    <row r="630" spans="1:65" s="2" customFormat="1" ht="16.5" customHeight="1">
      <c r="A630" s="35"/>
      <c r="B630" s="36"/>
      <c r="C630" s="250" t="s">
        <v>640</v>
      </c>
      <c r="D630" s="250" t="s">
        <v>358</v>
      </c>
      <c r="E630" s="251" t="s">
        <v>641</v>
      </c>
      <c r="F630" s="252" t="s">
        <v>642</v>
      </c>
      <c r="G630" s="253" t="s">
        <v>141</v>
      </c>
      <c r="H630" s="254">
        <v>227.36600000000001</v>
      </c>
      <c r="I630" s="255"/>
      <c r="J630" s="256">
        <f>ROUND(I630*H630,2)</f>
        <v>0</v>
      </c>
      <c r="K630" s="252" t="s">
        <v>142</v>
      </c>
      <c r="L630" s="257"/>
      <c r="M630" s="258" t="s">
        <v>1</v>
      </c>
      <c r="N630" s="259" t="s">
        <v>46</v>
      </c>
      <c r="O630" s="72"/>
      <c r="P630" s="196">
        <f>O630*H630</f>
        <v>0</v>
      </c>
      <c r="Q630" s="196">
        <v>1E-3</v>
      </c>
      <c r="R630" s="196">
        <f>Q630*H630</f>
        <v>0.22736600000000001</v>
      </c>
      <c r="S630" s="196">
        <v>0</v>
      </c>
      <c r="T630" s="197">
        <f>S630*H630</f>
        <v>0</v>
      </c>
      <c r="U630" s="35"/>
      <c r="V630" s="35"/>
      <c r="W630" s="35"/>
      <c r="X630" s="35"/>
      <c r="Y630" s="35"/>
      <c r="Z630" s="35"/>
      <c r="AA630" s="35"/>
      <c r="AB630" s="35"/>
      <c r="AC630" s="35"/>
      <c r="AD630" s="35"/>
      <c r="AE630" s="35"/>
      <c r="AR630" s="198" t="s">
        <v>385</v>
      </c>
      <c r="AT630" s="198" t="s">
        <v>358</v>
      </c>
      <c r="AU630" s="198" t="s">
        <v>91</v>
      </c>
      <c r="AY630" s="18" t="s">
        <v>136</v>
      </c>
      <c r="BE630" s="199">
        <f>IF(N630="základní",J630,0)</f>
        <v>0</v>
      </c>
      <c r="BF630" s="199">
        <f>IF(N630="snížená",J630,0)</f>
        <v>0</v>
      </c>
      <c r="BG630" s="199">
        <f>IF(N630="zákl. přenesená",J630,0)</f>
        <v>0</v>
      </c>
      <c r="BH630" s="199">
        <f>IF(N630="sníž. přenesená",J630,0)</f>
        <v>0</v>
      </c>
      <c r="BI630" s="199">
        <f>IF(N630="nulová",J630,0)</f>
        <v>0</v>
      </c>
      <c r="BJ630" s="18" t="s">
        <v>89</v>
      </c>
      <c r="BK630" s="199">
        <f>ROUND(I630*H630,2)</f>
        <v>0</v>
      </c>
      <c r="BL630" s="18" t="s">
        <v>143</v>
      </c>
      <c r="BM630" s="198" t="s">
        <v>643</v>
      </c>
    </row>
    <row r="631" spans="1:65" s="14" customFormat="1" ht="11.25">
      <c r="B631" s="217"/>
      <c r="C631" s="218"/>
      <c r="D631" s="205" t="s">
        <v>149</v>
      </c>
      <c r="E631" s="218"/>
      <c r="F631" s="220" t="s">
        <v>644</v>
      </c>
      <c r="G631" s="218"/>
      <c r="H631" s="221">
        <v>227.36600000000001</v>
      </c>
      <c r="I631" s="222"/>
      <c r="J631" s="218"/>
      <c r="K631" s="218"/>
      <c r="L631" s="223"/>
      <c r="M631" s="224"/>
      <c r="N631" s="225"/>
      <c r="O631" s="225"/>
      <c r="P631" s="225"/>
      <c r="Q631" s="225"/>
      <c r="R631" s="225"/>
      <c r="S631" s="225"/>
      <c r="T631" s="226"/>
      <c r="AT631" s="227" t="s">
        <v>149</v>
      </c>
      <c r="AU631" s="227" t="s">
        <v>91</v>
      </c>
      <c r="AV631" s="14" t="s">
        <v>91</v>
      </c>
      <c r="AW631" s="14" t="s">
        <v>4</v>
      </c>
      <c r="AX631" s="14" t="s">
        <v>89</v>
      </c>
      <c r="AY631" s="227" t="s">
        <v>136</v>
      </c>
    </row>
    <row r="632" spans="1:65" s="2" customFormat="1" ht="33" customHeight="1">
      <c r="A632" s="35"/>
      <c r="B632" s="36"/>
      <c r="C632" s="187" t="s">
        <v>645</v>
      </c>
      <c r="D632" s="187" t="s">
        <v>138</v>
      </c>
      <c r="E632" s="188" t="s">
        <v>646</v>
      </c>
      <c r="F632" s="189" t="s">
        <v>647</v>
      </c>
      <c r="G632" s="190" t="s">
        <v>223</v>
      </c>
      <c r="H632" s="191">
        <v>0.83299999999999996</v>
      </c>
      <c r="I632" s="192"/>
      <c r="J632" s="193">
        <f>ROUND(I632*H632,2)</f>
        <v>0</v>
      </c>
      <c r="K632" s="189" t="s">
        <v>142</v>
      </c>
      <c r="L632" s="40"/>
      <c r="M632" s="194" t="s">
        <v>1</v>
      </c>
      <c r="N632" s="195" t="s">
        <v>46</v>
      </c>
      <c r="O632" s="72"/>
      <c r="P632" s="196">
        <f>O632*H632</f>
        <v>0</v>
      </c>
      <c r="Q632" s="196">
        <v>0</v>
      </c>
      <c r="R632" s="196">
        <f>Q632*H632</f>
        <v>0</v>
      </c>
      <c r="S632" s="196">
        <v>0</v>
      </c>
      <c r="T632" s="197">
        <f>S632*H632</f>
        <v>0</v>
      </c>
      <c r="U632" s="35"/>
      <c r="V632" s="35"/>
      <c r="W632" s="35"/>
      <c r="X632" s="35"/>
      <c r="Y632" s="35"/>
      <c r="Z632" s="35"/>
      <c r="AA632" s="35"/>
      <c r="AB632" s="35"/>
      <c r="AC632" s="35"/>
      <c r="AD632" s="35"/>
      <c r="AE632" s="35"/>
      <c r="AR632" s="198" t="s">
        <v>143</v>
      </c>
      <c r="AT632" s="198" t="s">
        <v>138</v>
      </c>
      <c r="AU632" s="198" t="s">
        <v>91</v>
      </c>
      <c r="AY632" s="18" t="s">
        <v>136</v>
      </c>
      <c r="BE632" s="199">
        <f>IF(N632="základní",J632,0)</f>
        <v>0</v>
      </c>
      <c r="BF632" s="199">
        <f>IF(N632="snížená",J632,0)</f>
        <v>0</v>
      </c>
      <c r="BG632" s="199">
        <f>IF(N632="zákl. přenesená",J632,0)</f>
        <v>0</v>
      </c>
      <c r="BH632" s="199">
        <f>IF(N632="sníž. přenesená",J632,0)</f>
        <v>0</v>
      </c>
      <c r="BI632" s="199">
        <f>IF(N632="nulová",J632,0)</f>
        <v>0</v>
      </c>
      <c r="BJ632" s="18" t="s">
        <v>89</v>
      </c>
      <c r="BK632" s="199">
        <f>ROUND(I632*H632,2)</f>
        <v>0</v>
      </c>
      <c r="BL632" s="18" t="s">
        <v>143</v>
      </c>
      <c r="BM632" s="198" t="s">
        <v>648</v>
      </c>
    </row>
    <row r="633" spans="1:65" s="2" customFormat="1" ht="11.25">
      <c r="A633" s="35"/>
      <c r="B633" s="36"/>
      <c r="C633" s="37"/>
      <c r="D633" s="200" t="s">
        <v>145</v>
      </c>
      <c r="E633" s="37"/>
      <c r="F633" s="201" t="s">
        <v>649</v>
      </c>
      <c r="G633" s="37"/>
      <c r="H633" s="37"/>
      <c r="I633" s="202"/>
      <c r="J633" s="37"/>
      <c r="K633" s="37"/>
      <c r="L633" s="40"/>
      <c r="M633" s="203"/>
      <c r="N633" s="204"/>
      <c r="O633" s="72"/>
      <c r="P633" s="72"/>
      <c r="Q633" s="72"/>
      <c r="R633" s="72"/>
      <c r="S633" s="72"/>
      <c r="T633" s="73"/>
      <c r="U633" s="35"/>
      <c r="V633" s="35"/>
      <c r="W633" s="35"/>
      <c r="X633" s="35"/>
      <c r="Y633" s="35"/>
      <c r="Z633" s="35"/>
      <c r="AA633" s="35"/>
      <c r="AB633" s="35"/>
      <c r="AC633" s="35"/>
      <c r="AD633" s="35"/>
      <c r="AE633" s="35"/>
      <c r="AT633" s="18" t="s">
        <v>145</v>
      </c>
      <c r="AU633" s="18" t="s">
        <v>91</v>
      </c>
    </row>
    <row r="634" spans="1:65" s="12" customFormat="1" ht="22.9" customHeight="1">
      <c r="B634" s="171"/>
      <c r="C634" s="172"/>
      <c r="D634" s="173" t="s">
        <v>80</v>
      </c>
      <c r="E634" s="185" t="s">
        <v>650</v>
      </c>
      <c r="F634" s="185" t="s">
        <v>651</v>
      </c>
      <c r="G634" s="172"/>
      <c r="H634" s="172"/>
      <c r="I634" s="175"/>
      <c r="J634" s="186">
        <f>BK634</f>
        <v>0</v>
      </c>
      <c r="K634" s="172"/>
      <c r="L634" s="177"/>
      <c r="M634" s="178"/>
      <c r="N634" s="179"/>
      <c r="O634" s="179"/>
      <c r="P634" s="180">
        <f>SUM(P635:P669)</f>
        <v>0</v>
      </c>
      <c r="Q634" s="179"/>
      <c r="R634" s="180">
        <f>SUM(R635:R669)</f>
        <v>0.7239817999999999</v>
      </c>
      <c r="S634" s="179"/>
      <c r="T634" s="181">
        <f>SUM(T635:T669)</f>
        <v>0</v>
      </c>
      <c r="AR634" s="182" t="s">
        <v>91</v>
      </c>
      <c r="AT634" s="183" t="s">
        <v>80</v>
      </c>
      <c r="AU634" s="183" t="s">
        <v>89</v>
      </c>
      <c r="AY634" s="182" t="s">
        <v>136</v>
      </c>
      <c r="BK634" s="184">
        <f>SUM(BK635:BK669)</f>
        <v>0</v>
      </c>
    </row>
    <row r="635" spans="1:65" s="2" customFormat="1" ht="24.2" customHeight="1">
      <c r="A635" s="35"/>
      <c r="B635" s="36"/>
      <c r="C635" s="187" t="s">
        <v>652</v>
      </c>
      <c r="D635" s="187" t="s">
        <v>138</v>
      </c>
      <c r="E635" s="188" t="s">
        <v>653</v>
      </c>
      <c r="F635" s="189" t="s">
        <v>654</v>
      </c>
      <c r="G635" s="190" t="s">
        <v>141</v>
      </c>
      <c r="H635" s="191">
        <v>49.149000000000001</v>
      </c>
      <c r="I635" s="192"/>
      <c r="J635" s="193">
        <f>ROUND(I635*H635,2)</f>
        <v>0</v>
      </c>
      <c r="K635" s="189" t="s">
        <v>142</v>
      </c>
      <c r="L635" s="40"/>
      <c r="M635" s="194" t="s">
        <v>1</v>
      </c>
      <c r="N635" s="195" t="s">
        <v>46</v>
      </c>
      <c r="O635" s="72"/>
      <c r="P635" s="196">
        <f>O635*H635</f>
        <v>0</v>
      </c>
      <c r="Q635" s="196">
        <v>0</v>
      </c>
      <c r="R635" s="196">
        <f>Q635*H635</f>
        <v>0</v>
      </c>
      <c r="S635" s="196">
        <v>0</v>
      </c>
      <c r="T635" s="197">
        <f>S635*H635</f>
        <v>0</v>
      </c>
      <c r="U635" s="35"/>
      <c r="V635" s="35"/>
      <c r="W635" s="35"/>
      <c r="X635" s="35"/>
      <c r="Y635" s="35"/>
      <c r="Z635" s="35"/>
      <c r="AA635" s="35"/>
      <c r="AB635" s="35"/>
      <c r="AC635" s="35"/>
      <c r="AD635" s="35"/>
      <c r="AE635" s="35"/>
      <c r="AR635" s="198" t="s">
        <v>143</v>
      </c>
      <c r="AT635" s="198" t="s">
        <v>138</v>
      </c>
      <c r="AU635" s="198" t="s">
        <v>91</v>
      </c>
      <c r="AY635" s="18" t="s">
        <v>136</v>
      </c>
      <c r="BE635" s="199">
        <f>IF(N635="základní",J635,0)</f>
        <v>0</v>
      </c>
      <c r="BF635" s="199">
        <f>IF(N635="snížená",J635,0)</f>
        <v>0</v>
      </c>
      <c r="BG635" s="199">
        <f>IF(N635="zákl. přenesená",J635,0)</f>
        <v>0</v>
      </c>
      <c r="BH635" s="199">
        <f>IF(N635="sníž. přenesená",J635,0)</f>
        <v>0</v>
      </c>
      <c r="BI635" s="199">
        <f>IF(N635="nulová",J635,0)</f>
        <v>0</v>
      </c>
      <c r="BJ635" s="18" t="s">
        <v>89</v>
      </c>
      <c r="BK635" s="199">
        <f>ROUND(I635*H635,2)</f>
        <v>0</v>
      </c>
      <c r="BL635" s="18" t="s">
        <v>143</v>
      </c>
      <c r="BM635" s="198" t="s">
        <v>655</v>
      </c>
    </row>
    <row r="636" spans="1:65" s="2" customFormat="1" ht="11.25">
      <c r="A636" s="35"/>
      <c r="B636" s="36"/>
      <c r="C636" s="37"/>
      <c r="D636" s="200" t="s">
        <v>145</v>
      </c>
      <c r="E636" s="37"/>
      <c r="F636" s="201" t="s">
        <v>656</v>
      </c>
      <c r="G636" s="37"/>
      <c r="H636" s="37"/>
      <c r="I636" s="202"/>
      <c r="J636" s="37"/>
      <c r="K636" s="37"/>
      <c r="L636" s="40"/>
      <c r="M636" s="203"/>
      <c r="N636" s="204"/>
      <c r="O636" s="72"/>
      <c r="P636" s="72"/>
      <c r="Q636" s="72"/>
      <c r="R636" s="72"/>
      <c r="S636" s="72"/>
      <c r="T636" s="73"/>
      <c r="U636" s="35"/>
      <c r="V636" s="35"/>
      <c r="W636" s="35"/>
      <c r="X636" s="35"/>
      <c r="Y636" s="35"/>
      <c r="Z636" s="35"/>
      <c r="AA636" s="35"/>
      <c r="AB636" s="35"/>
      <c r="AC636" s="35"/>
      <c r="AD636" s="35"/>
      <c r="AE636" s="35"/>
      <c r="AT636" s="18" t="s">
        <v>145</v>
      </c>
      <c r="AU636" s="18" t="s">
        <v>91</v>
      </c>
    </row>
    <row r="637" spans="1:65" s="2" customFormat="1" ht="39">
      <c r="A637" s="35"/>
      <c r="B637" s="36"/>
      <c r="C637" s="37"/>
      <c r="D637" s="205" t="s">
        <v>147</v>
      </c>
      <c r="E637" s="37"/>
      <c r="F637" s="206" t="s">
        <v>657</v>
      </c>
      <c r="G637" s="37"/>
      <c r="H637" s="37"/>
      <c r="I637" s="202"/>
      <c r="J637" s="37"/>
      <c r="K637" s="37"/>
      <c r="L637" s="40"/>
      <c r="M637" s="203"/>
      <c r="N637" s="204"/>
      <c r="O637" s="72"/>
      <c r="P637" s="72"/>
      <c r="Q637" s="72"/>
      <c r="R637" s="72"/>
      <c r="S637" s="72"/>
      <c r="T637" s="73"/>
      <c r="U637" s="35"/>
      <c r="V637" s="35"/>
      <c r="W637" s="35"/>
      <c r="X637" s="35"/>
      <c r="Y637" s="35"/>
      <c r="Z637" s="35"/>
      <c r="AA637" s="35"/>
      <c r="AB637" s="35"/>
      <c r="AC637" s="35"/>
      <c r="AD637" s="35"/>
      <c r="AE637" s="35"/>
      <c r="AT637" s="18" t="s">
        <v>147</v>
      </c>
      <c r="AU637" s="18" t="s">
        <v>91</v>
      </c>
    </row>
    <row r="638" spans="1:65" s="13" customFormat="1" ht="11.25">
      <c r="B638" s="207"/>
      <c r="C638" s="208"/>
      <c r="D638" s="205" t="s">
        <v>149</v>
      </c>
      <c r="E638" s="209" t="s">
        <v>1</v>
      </c>
      <c r="F638" s="210" t="s">
        <v>185</v>
      </c>
      <c r="G638" s="208"/>
      <c r="H638" s="209" t="s">
        <v>1</v>
      </c>
      <c r="I638" s="211"/>
      <c r="J638" s="208"/>
      <c r="K638" s="208"/>
      <c r="L638" s="212"/>
      <c r="M638" s="213"/>
      <c r="N638" s="214"/>
      <c r="O638" s="214"/>
      <c r="P638" s="214"/>
      <c r="Q638" s="214"/>
      <c r="R638" s="214"/>
      <c r="S638" s="214"/>
      <c r="T638" s="215"/>
      <c r="AT638" s="216" t="s">
        <v>149</v>
      </c>
      <c r="AU638" s="216" t="s">
        <v>91</v>
      </c>
      <c r="AV638" s="13" t="s">
        <v>89</v>
      </c>
      <c r="AW638" s="13" t="s">
        <v>35</v>
      </c>
      <c r="AX638" s="13" t="s">
        <v>81</v>
      </c>
      <c r="AY638" s="216" t="s">
        <v>136</v>
      </c>
    </row>
    <row r="639" spans="1:65" s="14" customFormat="1" ht="11.25">
      <c r="B639" s="217"/>
      <c r="C639" s="218"/>
      <c r="D639" s="205" t="s">
        <v>149</v>
      </c>
      <c r="E639" s="219" t="s">
        <v>1</v>
      </c>
      <c r="F639" s="220" t="s">
        <v>334</v>
      </c>
      <c r="G639" s="218"/>
      <c r="H639" s="221">
        <v>47.185000000000002</v>
      </c>
      <c r="I639" s="222"/>
      <c r="J639" s="218"/>
      <c r="K639" s="218"/>
      <c r="L639" s="223"/>
      <c r="M639" s="224"/>
      <c r="N639" s="225"/>
      <c r="O639" s="225"/>
      <c r="P639" s="225"/>
      <c r="Q639" s="225"/>
      <c r="R639" s="225"/>
      <c r="S639" s="225"/>
      <c r="T639" s="226"/>
      <c r="AT639" s="227" t="s">
        <v>149</v>
      </c>
      <c r="AU639" s="227" t="s">
        <v>91</v>
      </c>
      <c r="AV639" s="14" t="s">
        <v>91</v>
      </c>
      <c r="AW639" s="14" t="s">
        <v>35</v>
      </c>
      <c r="AX639" s="14" t="s">
        <v>81</v>
      </c>
      <c r="AY639" s="227" t="s">
        <v>136</v>
      </c>
    </row>
    <row r="640" spans="1:65" s="14" customFormat="1" ht="11.25">
      <c r="B640" s="217"/>
      <c r="C640" s="218"/>
      <c r="D640" s="205" t="s">
        <v>149</v>
      </c>
      <c r="E640" s="219" t="s">
        <v>1</v>
      </c>
      <c r="F640" s="220" t="s">
        <v>335</v>
      </c>
      <c r="G640" s="218"/>
      <c r="H640" s="221">
        <v>1.964</v>
      </c>
      <c r="I640" s="222"/>
      <c r="J640" s="218"/>
      <c r="K640" s="218"/>
      <c r="L640" s="223"/>
      <c r="M640" s="224"/>
      <c r="N640" s="225"/>
      <c r="O640" s="225"/>
      <c r="P640" s="225"/>
      <c r="Q640" s="225"/>
      <c r="R640" s="225"/>
      <c r="S640" s="225"/>
      <c r="T640" s="226"/>
      <c r="AT640" s="227" t="s">
        <v>149</v>
      </c>
      <c r="AU640" s="227" t="s">
        <v>91</v>
      </c>
      <c r="AV640" s="14" t="s">
        <v>91</v>
      </c>
      <c r="AW640" s="14" t="s">
        <v>35</v>
      </c>
      <c r="AX640" s="14" t="s">
        <v>81</v>
      </c>
      <c r="AY640" s="227" t="s">
        <v>136</v>
      </c>
    </row>
    <row r="641" spans="1:65" s="15" customFormat="1" ht="11.25">
      <c r="B641" s="228"/>
      <c r="C641" s="229"/>
      <c r="D641" s="205" t="s">
        <v>149</v>
      </c>
      <c r="E641" s="230" t="s">
        <v>1</v>
      </c>
      <c r="F641" s="231" t="s">
        <v>152</v>
      </c>
      <c r="G641" s="229"/>
      <c r="H641" s="232">
        <v>49.149000000000001</v>
      </c>
      <c r="I641" s="233"/>
      <c r="J641" s="229"/>
      <c r="K641" s="229"/>
      <c r="L641" s="234"/>
      <c r="M641" s="235"/>
      <c r="N641" s="236"/>
      <c r="O641" s="236"/>
      <c r="P641" s="236"/>
      <c r="Q641" s="236"/>
      <c r="R641" s="236"/>
      <c r="S641" s="236"/>
      <c r="T641" s="237"/>
      <c r="AT641" s="238" t="s">
        <v>149</v>
      </c>
      <c r="AU641" s="238" t="s">
        <v>91</v>
      </c>
      <c r="AV641" s="15" t="s">
        <v>153</v>
      </c>
      <c r="AW641" s="15" t="s">
        <v>35</v>
      </c>
      <c r="AX641" s="15" t="s">
        <v>89</v>
      </c>
      <c r="AY641" s="238" t="s">
        <v>136</v>
      </c>
    </row>
    <row r="642" spans="1:65" s="2" customFormat="1" ht="24.2" customHeight="1">
      <c r="A642" s="35"/>
      <c r="B642" s="36"/>
      <c r="C642" s="250" t="s">
        <v>658</v>
      </c>
      <c r="D642" s="250" t="s">
        <v>358</v>
      </c>
      <c r="E642" s="251" t="s">
        <v>659</v>
      </c>
      <c r="F642" s="252" t="s">
        <v>660</v>
      </c>
      <c r="G642" s="253" t="s">
        <v>141</v>
      </c>
      <c r="H642" s="254">
        <v>50.131999999999998</v>
      </c>
      <c r="I642" s="255"/>
      <c r="J642" s="256">
        <f>ROUND(I642*H642,2)</f>
        <v>0</v>
      </c>
      <c r="K642" s="252" t="s">
        <v>142</v>
      </c>
      <c r="L642" s="257"/>
      <c r="M642" s="258" t="s">
        <v>1</v>
      </c>
      <c r="N642" s="259" t="s">
        <v>46</v>
      </c>
      <c r="O642" s="72"/>
      <c r="P642" s="196">
        <f>O642*H642</f>
        <v>0</v>
      </c>
      <c r="Q642" s="196">
        <v>3.7499999999999999E-3</v>
      </c>
      <c r="R642" s="196">
        <f>Q642*H642</f>
        <v>0.187995</v>
      </c>
      <c r="S642" s="196">
        <v>0</v>
      </c>
      <c r="T642" s="197">
        <f>S642*H642</f>
        <v>0</v>
      </c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R642" s="198" t="s">
        <v>385</v>
      </c>
      <c r="AT642" s="198" t="s">
        <v>358</v>
      </c>
      <c r="AU642" s="198" t="s">
        <v>91</v>
      </c>
      <c r="AY642" s="18" t="s">
        <v>136</v>
      </c>
      <c r="BE642" s="199">
        <f>IF(N642="základní",J642,0)</f>
        <v>0</v>
      </c>
      <c r="BF642" s="199">
        <f>IF(N642="snížená",J642,0)</f>
        <v>0</v>
      </c>
      <c r="BG642" s="199">
        <f>IF(N642="zákl. přenesená",J642,0)</f>
        <v>0</v>
      </c>
      <c r="BH642" s="199">
        <f>IF(N642="sníž. přenesená",J642,0)</f>
        <v>0</v>
      </c>
      <c r="BI642" s="199">
        <f>IF(N642="nulová",J642,0)</f>
        <v>0</v>
      </c>
      <c r="BJ642" s="18" t="s">
        <v>89</v>
      </c>
      <c r="BK642" s="199">
        <f>ROUND(I642*H642,2)</f>
        <v>0</v>
      </c>
      <c r="BL642" s="18" t="s">
        <v>143</v>
      </c>
      <c r="BM642" s="198" t="s">
        <v>661</v>
      </c>
    </row>
    <row r="643" spans="1:65" s="14" customFormat="1" ht="11.25">
      <c r="B643" s="217"/>
      <c r="C643" s="218"/>
      <c r="D643" s="205" t="s">
        <v>149</v>
      </c>
      <c r="E643" s="218"/>
      <c r="F643" s="220" t="s">
        <v>662</v>
      </c>
      <c r="G643" s="218"/>
      <c r="H643" s="221">
        <v>50.131999999999998</v>
      </c>
      <c r="I643" s="222"/>
      <c r="J643" s="218"/>
      <c r="K643" s="218"/>
      <c r="L643" s="223"/>
      <c r="M643" s="224"/>
      <c r="N643" s="225"/>
      <c r="O643" s="225"/>
      <c r="P643" s="225"/>
      <c r="Q643" s="225"/>
      <c r="R643" s="225"/>
      <c r="S643" s="225"/>
      <c r="T643" s="226"/>
      <c r="AT643" s="227" t="s">
        <v>149</v>
      </c>
      <c r="AU643" s="227" t="s">
        <v>91</v>
      </c>
      <c r="AV643" s="14" t="s">
        <v>91</v>
      </c>
      <c r="AW643" s="14" t="s">
        <v>4</v>
      </c>
      <c r="AX643" s="14" t="s">
        <v>89</v>
      </c>
      <c r="AY643" s="227" t="s">
        <v>136</v>
      </c>
    </row>
    <row r="644" spans="1:65" s="2" customFormat="1" ht="33" customHeight="1">
      <c r="A644" s="35"/>
      <c r="B644" s="36"/>
      <c r="C644" s="187" t="s">
        <v>663</v>
      </c>
      <c r="D644" s="187" t="s">
        <v>138</v>
      </c>
      <c r="E644" s="188" t="s">
        <v>664</v>
      </c>
      <c r="F644" s="189" t="s">
        <v>665</v>
      </c>
      <c r="G644" s="190" t="s">
        <v>141</v>
      </c>
      <c r="H644" s="191">
        <v>97.54</v>
      </c>
      <c r="I644" s="192"/>
      <c r="J644" s="193">
        <f>ROUND(I644*H644,2)</f>
        <v>0</v>
      </c>
      <c r="K644" s="189" t="s">
        <v>142</v>
      </c>
      <c r="L644" s="40"/>
      <c r="M644" s="194" t="s">
        <v>1</v>
      </c>
      <c r="N644" s="195" t="s">
        <v>46</v>
      </c>
      <c r="O644" s="72"/>
      <c r="P644" s="196">
        <f>O644*H644</f>
        <v>0</v>
      </c>
      <c r="Q644" s="196">
        <v>1.16E-3</v>
      </c>
      <c r="R644" s="196">
        <f>Q644*H644</f>
        <v>0.11314640000000001</v>
      </c>
      <c r="S644" s="196">
        <v>0</v>
      </c>
      <c r="T644" s="197">
        <f>S644*H644</f>
        <v>0</v>
      </c>
      <c r="U644" s="35"/>
      <c r="V644" s="35"/>
      <c r="W644" s="35"/>
      <c r="X644" s="35"/>
      <c r="Y644" s="35"/>
      <c r="Z644" s="35"/>
      <c r="AA644" s="35"/>
      <c r="AB644" s="35"/>
      <c r="AC644" s="35"/>
      <c r="AD644" s="35"/>
      <c r="AE644" s="35"/>
      <c r="AR644" s="198" t="s">
        <v>143</v>
      </c>
      <c r="AT644" s="198" t="s">
        <v>138</v>
      </c>
      <c r="AU644" s="198" t="s">
        <v>91</v>
      </c>
      <c r="AY644" s="18" t="s">
        <v>136</v>
      </c>
      <c r="BE644" s="199">
        <f>IF(N644="základní",J644,0)</f>
        <v>0</v>
      </c>
      <c r="BF644" s="199">
        <f>IF(N644="snížená",J644,0)</f>
        <v>0</v>
      </c>
      <c r="BG644" s="199">
        <f>IF(N644="zákl. přenesená",J644,0)</f>
        <v>0</v>
      </c>
      <c r="BH644" s="199">
        <f>IF(N644="sníž. přenesená",J644,0)</f>
        <v>0</v>
      </c>
      <c r="BI644" s="199">
        <f>IF(N644="nulová",J644,0)</f>
        <v>0</v>
      </c>
      <c r="BJ644" s="18" t="s">
        <v>89</v>
      </c>
      <c r="BK644" s="199">
        <f>ROUND(I644*H644,2)</f>
        <v>0</v>
      </c>
      <c r="BL644" s="18" t="s">
        <v>143</v>
      </c>
      <c r="BM644" s="198" t="s">
        <v>666</v>
      </c>
    </row>
    <row r="645" spans="1:65" s="2" customFormat="1" ht="11.25">
      <c r="A645" s="35"/>
      <c r="B645" s="36"/>
      <c r="C645" s="37"/>
      <c r="D645" s="200" t="s">
        <v>145</v>
      </c>
      <c r="E645" s="37"/>
      <c r="F645" s="201" t="s">
        <v>667</v>
      </c>
      <c r="G645" s="37"/>
      <c r="H645" s="37"/>
      <c r="I645" s="202"/>
      <c r="J645" s="37"/>
      <c r="K645" s="37"/>
      <c r="L645" s="40"/>
      <c r="M645" s="203"/>
      <c r="N645" s="204"/>
      <c r="O645" s="72"/>
      <c r="P645" s="72"/>
      <c r="Q645" s="72"/>
      <c r="R645" s="72"/>
      <c r="S645" s="72"/>
      <c r="T645" s="73"/>
      <c r="U645" s="35"/>
      <c r="V645" s="35"/>
      <c r="W645" s="35"/>
      <c r="X645" s="35"/>
      <c r="Y645" s="35"/>
      <c r="Z645" s="35"/>
      <c r="AA645" s="35"/>
      <c r="AB645" s="35"/>
      <c r="AC645" s="35"/>
      <c r="AD645" s="35"/>
      <c r="AE645" s="35"/>
      <c r="AT645" s="18" t="s">
        <v>145</v>
      </c>
      <c r="AU645" s="18" t="s">
        <v>91</v>
      </c>
    </row>
    <row r="646" spans="1:65" s="2" customFormat="1" ht="126.75">
      <c r="A646" s="35"/>
      <c r="B646" s="36"/>
      <c r="C646" s="37"/>
      <c r="D646" s="205" t="s">
        <v>147</v>
      </c>
      <c r="E646" s="37"/>
      <c r="F646" s="206" t="s">
        <v>668</v>
      </c>
      <c r="G646" s="37"/>
      <c r="H646" s="37"/>
      <c r="I646" s="202"/>
      <c r="J646" s="37"/>
      <c r="K646" s="37"/>
      <c r="L646" s="40"/>
      <c r="M646" s="203"/>
      <c r="N646" s="204"/>
      <c r="O646" s="72"/>
      <c r="P646" s="72"/>
      <c r="Q646" s="72"/>
      <c r="R646" s="72"/>
      <c r="S646" s="72"/>
      <c r="T646" s="73"/>
      <c r="U646" s="35"/>
      <c r="V646" s="35"/>
      <c r="W646" s="35"/>
      <c r="X646" s="35"/>
      <c r="Y646" s="35"/>
      <c r="Z646" s="35"/>
      <c r="AA646" s="35"/>
      <c r="AB646" s="35"/>
      <c r="AC646" s="35"/>
      <c r="AD646" s="35"/>
      <c r="AE646" s="35"/>
      <c r="AT646" s="18" t="s">
        <v>147</v>
      </c>
      <c r="AU646" s="18" t="s">
        <v>91</v>
      </c>
    </row>
    <row r="647" spans="1:65" s="13" customFormat="1" ht="11.25">
      <c r="B647" s="207"/>
      <c r="C647" s="208"/>
      <c r="D647" s="205" t="s">
        <v>149</v>
      </c>
      <c r="E647" s="209" t="s">
        <v>1</v>
      </c>
      <c r="F647" s="210" t="s">
        <v>150</v>
      </c>
      <c r="G647" s="208"/>
      <c r="H647" s="209" t="s">
        <v>1</v>
      </c>
      <c r="I647" s="211"/>
      <c r="J647" s="208"/>
      <c r="K647" s="208"/>
      <c r="L647" s="212"/>
      <c r="M647" s="213"/>
      <c r="N647" s="214"/>
      <c r="O647" s="214"/>
      <c r="P647" s="214"/>
      <c r="Q647" s="214"/>
      <c r="R647" s="214"/>
      <c r="S647" s="214"/>
      <c r="T647" s="215"/>
      <c r="AT647" s="216" t="s">
        <v>149</v>
      </c>
      <c r="AU647" s="216" t="s">
        <v>91</v>
      </c>
      <c r="AV647" s="13" t="s">
        <v>89</v>
      </c>
      <c r="AW647" s="13" t="s">
        <v>35</v>
      </c>
      <c r="AX647" s="13" t="s">
        <v>81</v>
      </c>
      <c r="AY647" s="216" t="s">
        <v>136</v>
      </c>
    </row>
    <row r="648" spans="1:65" s="14" customFormat="1" ht="11.25">
      <c r="B648" s="217"/>
      <c r="C648" s="218"/>
      <c r="D648" s="205" t="s">
        <v>149</v>
      </c>
      <c r="E648" s="219" t="s">
        <v>1</v>
      </c>
      <c r="F648" s="220" t="s">
        <v>669</v>
      </c>
      <c r="G648" s="218"/>
      <c r="H648" s="221">
        <v>97.54</v>
      </c>
      <c r="I648" s="222"/>
      <c r="J648" s="218"/>
      <c r="K648" s="218"/>
      <c r="L648" s="223"/>
      <c r="M648" s="224"/>
      <c r="N648" s="225"/>
      <c r="O648" s="225"/>
      <c r="P648" s="225"/>
      <c r="Q648" s="225"/>
      <c r="R648" s="225"/>
      <c r="S648" s="225"/>
      <c r="T648" s="226"/>
      <c r="AT648" s="227" t="s">
        <v>149</v>
      </c>
      <c r="AU648" s="227" t="s">
        <v>91</v>
      </c>
      <c r="AV648" s="14" t="s">
        <v>91</v>
      </c>
      <c r="AW648" s="14" t="s">
        <v>35</v>
      </c>
      <c r="AX648" s="14" t="s">
        <v>81</v>
      </c>
      <c r="AY648" s="227" t="s">
        <v>136</v>
      </c>
    </row>
    <row r="649" spans="1:65" s="15" customFormat="1" ht="11.25">
      <c r="B649" s="228"/>
      <c r="C649" s="229"/>
      <c r="D649" s="205" t="s">
        <v>149</v>
      </c>
      <c r="E649" s="230" t="s">
        <v>1</v>
      </c>
      <c r="F649" s="231" t="s">
        <v>152</v>
      </c>
      <c r="G649" s="229"/>
      <c r="H649" s="232">
        <v>97.54</v>
      </c>
      <c r="I649" s="233"/>
      <c r="J649" s="229"/>
      <c r="K649" s="229"/>
      <c r="L649" s="234"/>
      <c r="M649" s="235"/>
      <c r="N649" s="236"/>
      <c r="O649" s="236"/>
      <c r="P649" s="236"/>
      <c r="Q649" s="236"/>
      <c r="R649" s="236"/>
      <c r="S649" s="236"/>
      <c r="T649" s="237"/>
      <c r="AT649" s="238" t="s">
        <v>149</v>
      </c>
      <c r="AU649" s="238" t="s">
        <v>91</v>
      </c>
      <c r="AV649" s="15" t="s">
        <v>153</v>
      </c>
      <c r="AW649" s="15" t="s">
        <v>35</v>
      </c>
      <c r="AX649" s="15" t="s">
        <v>89</v>
      </c>
      <c r="AY649" s="238" t="s">
        <v>136</v>
      </c>
    </row>
    <row r="650" spans="1:65" s="2" customFormat="1" ht="24.2" customHeight="1">
      <c r="A650" s="35"/>
      <c r="B650" s="36"/>
      <c r="C650" s="250" t="s">
        <v>670</v>
      </c>
      <c r="D650" s="250" t="s">
        <v>358</v>
      </c>
      <c r="E650" s="251" t="s">
        <v>671</v>
      </c>
      <c r="F650" s="252" t="s">
        <v>672</v>
      </c>
      <c r="G650" s="253" t="s">
        <v>141</v>
      </c>
      <c r="H650" s="254">
        <v>99.491</v>
      </c>
      <c r="I650" s="255"/>
      <c r="J650" s="256">
        <f>ROUND(I650*H650,2)</f>
        <v>0</v>
      </c>
      <c r="K650" s="252" t="s">
        <v>142</v>
      </c>
      <c r="L650" s="257"/>
      <c r="M650" s="258" t="s">
        <v>1</v>
      </c>
      <c r="N650" s="259" t="s">
        <v>46</v>
      </c>
      <c r="O650" s="72"/>
      <c r="P650" s="196">
        <f>O650*H650</f>
        <v>0</v>
      </c>
      <c r="Q650" s="196">
        <v>3.5999999999999999E-3</v>
      </c>
      <c r="R650" s="196">
        <f>Q650*H650</f>
        <v>0.35816759999999997</v>
      </c>
      <c r="S650" s="196">
        <v>0</v>
      </c>
      <c r="T650" s="197">
        <f>S650*H650</f>
        <v>0</v>
      </c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  <c r="AR650" s="198" t="s">
        <v>385</v>
      </c>
      <c r="AT650" s="198" t="s">
        <v>358</v>
      </c>
      <c r="AU650" s="198" t="s">
        <v>91</v>
      </c>
      <c r="AY650" s="18" t="s">
        <v>136</v>
      </c>
      <c r="BE650" s="199">
        <f>IF(N650="základní",J650,0)</f>
        <v>0</v>
      </c>
      <c r="BF650" s="199">
        <f>IF(N650="snížená",J650,0)</f>
        <v>0</v>
      </c>
      <c r="BG650" s="199">
        <f>IF(N650="zákl. přenesená",J650,0)</f>
        <v>0</v>
      </c>
      <c r="BH650" s="199">
        <f>IF(N650="sníž. přenesená",J650,0)</f>
        <v>0</v>
      </c>
      <c r="BI650" s="199">
        <f>IF(N650="nulová",J650,0)</f>
        <v>0</v>
      </c>
      <c r="BJ650" s="18" t="s">
        <v>89</v>
      </c>
      <c r="BK650" s="199">
        <f>ROUND(I650*H650,2)</f>
        <v>0</v>
      </c>
      <c r="BL650" s="18" t="s">
        <v>143</v>
      </c>
      <c r="BM650" s="198" t="s">
        <v>673</v>
      </c>
    </row>
    <row r="651" spans="1:65" s="14" customFormat="1" ht="11.25">
      <c r="B651" s="217"/>
      <c r="C651" s="218"/>
      <c r="D651" s="205" t="s">
        <v>149</v>
      </c>
      <c r="E651" s="218"/>
      <c r="F651" s="220" t="s">
        <v>674</v>
      </c>
      <c r="G651" s="218"/>
      <c r="H651" s="221">
        <v>99.491</v>
      </c>
      <c r="I651" s="222"/>
      <c r="J651" s="218"/>
      <c r="K651" s="218"/>
      <c r="L651" s="223"/>
      <c r="M651" s="224"/>
      <c r="N651" s="225"/>
      <c r="O651" s="225"/>
      <c r="P651" s="225"/>
      <c r="Q651" s="225"/>
      <c r="R651" s="225"/>
      <c r="S651" s="225"/>
      <c r="T651" s="226"/>
      <c r="AT651" s="227" t="s">
        <v>149</v>
      </c>
      <c r="AU651" s="227" t="s">
        <v>91</v>
      </c>
      <c r="AV651" s="14" t="s">
        <v>91</v>
      </c>
      <c r="AW651" s="14" t="s">
        <v>4</v>
      </c>
      <c r="AX651" s="14" t="s">
        <v>89</v>
      </c>
      <c r="AY651" s="227" t="s">
        <v>136</v>
      </c>
    </row>
    <row r="652" spans="1:65" s="2" customFormat="1" ht="24.2" customHeight="1">
      <c r="A652" s="35"/>
      <c r="B652" s="36"/>
      <c r="C652" s="187" t="s">
        <v>675</v>
      </c>
      <c r="D652" s="187" t="s">
        <v>138</v>
      </c>
      <c r="E652" s="188" t="s">
        <v>676</v>
      </c>
      <c r="F652" s="189" t="s">
        <v>677</v>
      </c>
      <c r="G652" s="190" t="s">
        <v>141</v>
      </c>
      <c r="H652" s="191">
        <v>146.98400000000001</v>
      </c>
      <c r="I652" s="192"/>
      <c r="J652" s="193">
        <f>ROUND(I652*H652,2)</f>
        <v>0</v>
      </c>
      <c r="K652" s="189" t="s">
        <v>142</v>
      </c>
      <c r="L652" s="40"/>
      <c r="M652" s="194" t="s">
        <v>1</v>
      </c>
      <c r="N652" s="195" t="s">
        <v>46</v>
      </c>
      <c r="O652" s="72"/>
      <c r="P652" s="196">
        <f>O652*H652</f>
        <v>0</v>
      </c>
      <c r="Q652" s="196">
        <v>0</v>
      </c>
      <c r="R652" s="196">
        <f>Q652*H652</f>
        <v>0</v>
      </c>
      <c r="S652" s="196">
        <v>0</v>
      </c>
      <c r="T652" s="197">
        <f>S652*H652</f>
        <v>0</v>
      </c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  <c r="AR652" s="198" t="s">
        <v>143</v>
      </c>
      <c r="AT652" s="198" t="s">
        <v>138</v>
      </c>
      <c r="AU652" s="198" t="s">
        <v>91</v>
      </c>
      <c r="AY652" s="18" t="s">
        <v>136</v>
      </c>
      <c r="BE652" s="199">
        <f>IF(N652="základní",J652,0)</f>
        <v>0</v>
      </c>
      <c r="BF652" s="199">
        <f>IF(N652="snížená",J652,0)</f>
        <v>0</v>
      </c>
      <c r="BG652" s="199">
        <f>IF(N652="zákl. přenesená",J652,0)</f>
        <v>0</v>
      </c>
      <c r="BH652" s="199">
        <f>IF(N652="sníž. přenesená",J652,0)</f>
        <v>0</v>
      </c>
      <c r="BI652" s="199">
        <f>IF(N652="nulová",J652,0)</f>
        <v>0</v>
      </c>
      <c r="BJ652" s="18" t="s">
        <v>89</v>
      </c>
      <c r="BK652" s="199">
        <f>ROUND(I652*H652,2)</f>
        <v>0</v>
      </c>
      <c r="BL652" s="18" t="s">
        <v>143</v>
      </c>
      <c r="BM652" s="198" t="s">
        <v>678</v>
      </c>
    </row>
    <row r="653" spans="1:65" s="2" customFormat="1" ht="11.25">
      <c r="A653" s="35"/>
      <c r="B653" s="36"/>
      <c r="C653" s="37"/>
      <c r="D653" s="200" t="s">
        <v>145</v>
      </c>
      <c r="E653" s="37"/>
      <c r="F653" s="201" t="s">
        <v>679</v>
      </c>
      <c r="G653" s="37"/>
      <c r="H653" s="37"/>
      <c r="I653" s="202"/>
      <c r="J653" s="37"/>
      <c r="K653" s="37"/>
      <c r="L653" s="40"/>
      <c r="M653" s="203"/>
      <c r="N653" s="204"/>
      <c r="O653" s="72"/>
      <c r="P653" s="72"/>
      <c r="Q653" s="72"/>
      <c r="R653" s="72"/>
      <c r="S653" s="72"/>
      <c r="T653" s="73"/>
      <c r="U653" s="35"/>
      <c r="V653" s="35"/>
      <c r="W653" s="35"/>
      <c r="X653" s="35"/>
      <c r="Y653" s="35"/>
      <c r="Z653" s="35"/>
      <c r="AA653" s="35"/>
      <c r="AB653" s="35"/>
      <c r="AC653" s="35"/>
      <c r="AD653" s="35"/>
      <c r="AE653" s="35"/>
      <c r="AT653" s="18" t="s">
        <v>145</v>
      </c>
      <c r="AU653" s="18" t="s">
        <v>91</v>
      </c>
    </row>
    <row r="654" spans="1:65" s="13" customFormat="1" ht="11.25">
      <c r="B654" s="207"/>
      <c r="C654" s="208"/>
      <c r="D654" s="205" t="s">
        <v>149</v>
      </c>
      <c r="E654" s="209" t="s">
        <v>1</v>
      </c>
      <c r="F654" s="210" t="s">
        <v>185</v>
      </c>
      <c r="G654" s="208"/>
      <c r="H654" s="209" t="s">
        <v>1</v>
      </c>
      <c r="I654" s="211"/>
      <c r="J654" s="208"/>
      <c r="K654" s="208"/>
      <c r="L654" s="212"/>
      <c r="M654" s="213"/>
      <c r="N654" s="214"/>
      <c r="O654" s="214"/>
      <c r="P654" s="214"/>
      <c r="Q654" s="214"/>
      <c r="R654" s="214"/>
      <c r="S654" s="214"/>
      <c r="T654" s="215"/>
      <c r="AT654" s="216" t="s">
        <v>149</v>
      </c>
      <c r="AU654" s="216" t="s">
        <v>91</v>
      </c>
      <c r="AV654" s="13" t="s">
        <v>89</v>
      </c>
      <c r="AW654" s="13" t="s">
        <v>35</v>
      </c>
      <c r="AX654" s="13" t="s">
        <v>81</v>
      </c>
      <c r="AY654" s="216" t="s">
        <v>136</v>
      </c>
    </row>
    <row r="655" spans="1:65" s="14" customFormat="1" ht="11.25">
      <c r="B655" s="217"/>
      <c r="C655" s="218"/>
      <c r="D655" s="205" t="s">
        <v>149</v>
      </c>
      <c r="E655" s="219" t="s">
        <v>1</v>
      </c>
      <c r="F655" s="220" t="s">
        <v>334</v>
      </c>
      <c r="G655" s="218"/>
      <c r="H655" s="221">
        <v>47.185000000000002</v>
      </c>
      <c r="I655" s="222"/>
      <c r="J655" s="218"/>
      <c r="K655" s="218"/>
      <c r="L655" s="223"/>
      <c r="M655" s="224"/>
      <c r="N655" s="225"/>
      <c r="O655" s="225"/>
      <c r="P655" s="225"/>
      <c r="Q655" s="225"/>
      <c r="R655" s="225"/>
      <c r="S655" s="225"/>
      <c r="T655" s="226"/>
      <c r="AT655" s="227" t="s">
        <v>149</v>
      </c>
      <c r="AU655" s="227" t="s">
        <v>91</v>
      </c>
      <c r="AV655" s="14" t="s">
        <v>91</v>
      </c>
      <c r="AW655" s="14" t="s">
        <v>35</v>
      </c>
      <c r="AX655" s="14" t="s">
        <v>81</v>
      </c>
      <c r="AY655" s="227" t="s">
        <v>136</v>
      </c>
    </row>
    <row r="656" spans="1:65" s="14" customFormat="1" ht="11.25">
      <c r="B656" s="217"/>
      <c r="C656" s="218"/>
      <c r="D656" s="205" t="s">
        <v>149</v>
      </c>
      <c r="E656" s="219" t="s">
        <v>1</v>
      </c>
      <c r="F656" s="220" t="s">
        <v>680</v>
      </c>
      <c r="G656" s="218"/>
      <c r="H656" s="221">
        <v>2.2589999999999999</v>
      </c>
      <c r="I656" s="222"/>
      <c r="J656" s="218"/>
      <c r="K656" s="218"/>
      <c r="L656" s="223"/>
      <c r="M656" s="224"/>
      <c r="N656" s="225"/>
      <c r="O656" s="225"/>
      <c r="P656" s="225"/>
      <c r="Q656" s="225"/>
      <c r="R656" s="225"/>
      <c r="S656" s="225"/>
      <c r="T656" s="226"/>
      <c r="AT656" s="227" t="s">
        <v>149</v>
      </c>
      <c r="AU656" s="227" t="s">
        <v>91</v>
      </c>
      <c r="AV656" s="14" t="s">
        <v>91</v>
      </c>
      <c r="AW656" s="14" t="s">
        <v>35</v>
      </c>
      <c r="AX656" s="14" t="s">
        <v>81</v>
      </c>
      <c r="AY656" s="227" t="s">
        <v>136</v>
      </c>
    </row>
    <row r="657" spans="1:65" s="13" customFormat="1" ht="11.25">
      <c r="B657" s="207"/>
      <c r="C657" s="208"/>
      <c r="D657" s="205" t="s">
        <v>149</v>
      </c>
      <c r="E657" s="209" t="s">
        <v>1</v>
      </c>
      <c r="F657" s="210" t="s">
        <v>150</v>
      </c>
      <c r="G657" s="208"/>
      <c r="H657" s="209" t="s">
        <v>1</v>
      </c>
      <c r="I657" s="211"/>
      <c r="J657" s="208"/>
      <c r="K657" s="208"/>
      <c r="L657" s="212"/>
      <c r="M657" s="213"/>
      <c r="N657" s="214"/>
      <c r="O657" s="214"/>
      <c r="P657" s="214"/>
      <c r="Q657" s="214"/>
      <c r="R657" s="214"/>
      <c r="S657" s="214"/>
      <c r="T657" s="215"/>
      <c r="AT657" s="216" t="s">
        <v>149</v>
      </c>
      <c r="AU657" s="216" t="s">
        <v>91</v>
      </c>
      <c r="AV657" s="13" t="s">
        <v>89</v>
      </c>
      <c r="AW657" s="13" t="s">
        <v>35</v>
      </c>
      <c r="AX657" s="13" t="s">
        <v>81</v>
      </c>
      <c r="AY657" s="216" t="s">
        <v>136</v>
      </c>
    </row>
    <row r="658" spans="1:65" s="14" customFormat="1" ht="11.25">
      <c r="B658" s="217"/>
      <c r="C658" s="218"/>
      <c r="D658" s="205" t="s">
        <v>149</v>
      </c>
      <c r="E658" s="219" t="s">
        <v>1</v>
      </c>
      <c r="F658" s="220" t="s">
        <v>669</v>
      </c>
      <c r="G658" s="218"/>
      <c r="H658" s="221">
        <v>97.54</v>
      </c>
      <c r="I658" s="222"/>
      <c r="J658" s="218"/>
      <c r="K658" s="218"/>
      <c r="L658" s="223"/>
      <c r="M658" s="224"/>
      <c r="N658" s="225"/>
      <c r="O658" s="225"/>
      <c r="P658" s="225"/>
      <c r="Q658" s="225"/>
      <c r="R658" s="225"/>
      <c r="S658" s="225"/>
      <c r="T658" s="226"/>
      <c r="AT658" s="227" t="s">
        <v>149</v>
      </c>
      <c r="AU658" s="227" t="s">
        <v>91</v>
      </c>
      <c r="AV658" s="14" t="s">
        <v>91</v>
      </c>
      <c r="AW658" s="14" t="s">
        <v>35</v>
      </c>
      <c r="AX658" s="14" t="s">
        <v>81</v>
      </c>
      <c r="AY658" s="227" t="s">
        <v>136</v>
      </c>
    </row>
    <row r="659" spans="1:65" s="15" customFormat="1" ht="11.25">
      <c r="B659" s="228"/>
      <c r="C659" s="229"/>
      <c r="D659" s="205" t="s">
        <v>149</v>
      </c>
      <c r="E659" s="230" t="s">
        <v>1</v>
      </c>
      <c r="F659" s="231" t="s">
        <v>152</v>
      </c>
      <c r="G659" s="229"/>
      <c r="H659" s="232">
        <v>146.98400000000001</v>
      </c>
      <c r="I659" s="233"/>
      <c r="J659" s="229"/>
      <c r="K659" s="229"/>
      <c r="L659" s="234"/>
      <c r="M659" s="235"/>
      <c r="N659" s="236"/>
      <c r="O659" s="236"/>
      <c r="P659" s="236"/>
      <c r="Q659" s="236"/>
      <c r="R659" s="236"/>
      <c r="S659" s="236"/>
      <c r="T659" s="237"/>
      <c r="AT659" s="238" t="s">
        <v>149</v>
      </c>
      <c r="AU659" s="238" t="s">
        <v>91</v>
      </c>
      <c r="AV659" s="15" t="s">
        <v>153</v>
      </c>
      <c r="AW659" s="15" t="s">
        <v>35</v>
      </c>
      <c r="AX659" s="15" t="s">
        <v>89</v>
      </c>
      <c r="AY659" s="238" t="s">
        <v>136</v>
      </c>
    </row>
    <row r="660" spans="1:65" s="2" customFormat="1" ht="24.2" customHeight="1">
      <c r="A660" s="35"/>
      <c r="B660" s="36"/>
      <c r="C660" s="250" t="s">
        <v>681</v>
      </c>
      <c r="D660" s="250" t="s">
        <v>358</v>
      </c>
      <c r="E660" s="251" t="s">
        <v>682</v>
      </c>
      <c r="F660" s="252" t="s">
        <v>683</v>
      </c>
      <c r="G660" s="253" t="s">
        <v>141</v>
      </c>
      <c r="H660" s="254">
        <v>161.68199999999999</v>
      </c>
      <c r="I660" s="255"/>
      <c r="J660" s="256">
        <f>ROUND(I660*H660,2)</f>
        <v>0</v>
      </c>
      <c r="K660" s="252" t="s">
        <v>142</v>
      </c>
      <c r="L660" s="257"/>
      <c r="M660" s="258" t="s">
        <v>1</v>
      </c>
      <c r="N660" s="259" t="s">
        <v>46</v>
      </c>
      <c r="O660" s="72"/>
      <c r="P660" s="196">
        <f>O660*H660</f>
        <v>0</v>
      </c>
      <c r="Q660" s="196">
        <v>4.0000000000000002E-4</v>
      </c>
      <c r="R660" s="196">
        <f>Q660*H660</f>
        <v>6.4672800000000003E-2</v>
      </c>
      <c r="S660" s="196">
        <v>0</v>
      </c>
      <c r="T660" s="197">
        <f>S660*H660</f>
        <v>0</v>
      </c>
      <c r="U660" s="35"/>
      <c r="V660" s="35"/>
      <c r="W660" s="35"/>
      <c r="X660" s="35"/>
      <c r="Y660" s="35"/>
      <c r="Z660" s="35"/>
      <c r="AA660" s="35"/>
      <c r="AB660" s="35"/>
      <c r="AC660" s="35"/>
      <c r="AD660" s="35"/>
      <c r="AE660" s="35"/>
      <c r="AR660" s="198" t="s">
        <v>385</v>
      </c>
      <c r="AT660" s="198" t="s">
        <v>358</v>
      </c>
      <c r="AU660" s="198" t="s">
        <v>91</v>
      </c>
      <c r="AY660" s="18" t="s">
        <v>136</v>
      </c>
      <c r="BE660" s="199">
        <f>IF(N660="základní",J660,0)</f>
        <v>0</v>
      </c>
      <c r="BF660" s="199">
        <f>IF(N660="snížená",J660,0)</f>
        <v>0</v>
      </c>
      <c r="BG660" s="199">
        <f>IF(N660="zákl. přenesená",J660,0)</f>
        <v>0</v>
      </c>
      <c r="BH660" s="199">
        <f>IF(N660="sníž. přenesená",J660,0)</f>
        <v>0</v>
      </c>
      <c r="BI660" s="199">
        <f>IF(N660="nulová",J660,0)</f>
        <v>0</v>
      </c>
      <c r="BJ660" s="18" t="s">
        <v>89</v>
      </c>
      <c r="BK660" s="199">
        <f>ROUND(I660*H660,2)</f>
        <v>0</v>
      </c>
      <c r="BL660" s="18" t="s">
        <v>143</v>
      </c>
      <c r="BM660" s="198" t="s">
        <v>684</v>
      </c>
    </row>
    <row r="661" spans="1:65" s="13" customFormat="1" ht="11.25">
      <c r="B661" s="207"/>
      <c r="C661" s="208"/>
      <c r="D661" s="205" t="s">
        <v>149</v>
      </c>
      <c r="E661" s="209" t="s">
        <v>1</v>
      </c>
      <c r="F661" s="210" t="s">
        <v>185</v>
      </c>
      <c r="G661" s="208"/>
      <c r="H661" s="209" t="s">
        <v>1</v>
      </c>
      <c r="I661" s="211"/>
      <c r="J661" s="208"/>
      <c r="K661" s="208"/>
      <c r="L661" s="212"/>
      <c r="M661" s="213"/>
      <c r="N661" s="214"/>
      <c r="O661" s="214"/>
      <c r="P661" s="214"/>
      <c r="Q661" s="214"/>
      <c r="R661" s="214"/>
      <c r="S661" s="214"/>
      <c r="T661" s="215"/>
      <c r="AT661" s="216" t="s">
        <v>149</v>
      </c>
      <c r="AU661" s="216" t="s">
        <v>91</v>
      </c>
      <c r="AV661" s="13" t="s">
        <v>89</v>
      </c>
      <c r="AW661" s="13" t="s">
        <v>35</v>
      </c>
      <c r="AX661" s="13" t="s">
        <v>81</v>
      </c>
      <c r="AY661" s="216" t="s">
        <v>136</v>
      </c>
    </row>
    <row r="662" spans="1:65" s="14" customFormat="1" ht="11.25">
      <c r="B662" s="217"/>
      <c r="C662" s="218"/>
      <c r="D662" s="205" t="s">
        <v>149</v>
      </c>
      <c r="E662" s="219" t="s">
        <v>1</v>
      </c>
      <c r="F662" s="220" t="s">
        <v>334</v>
      </c>
      <c r="G662" s="218"/>
      <c r="H662" s="221">
        <v>47.185000000000002</v>
      </c>
      <c r="I662" s="222"/>
      <c r="J662" s="218"/>
      <c r="K662" s="218"/>
      <c r="L662" s="223"/>
      <c r="M662" s="224"/>
      <c r="N662" s="225"/>
      <c r="O662" s="225"/>
      <c r="P662" s="225"/>
      <c r="Q662" s="225"/>
      <c r="R662" s="225"/>
      <c r="S662" s="225"/>
      <c r="T662" s="226"/>
      <c r="AT662" s="227" t="s">
        <v>149</v>
      </c>
      <c r="AU662" s="227" t="s">
        <v>91</v>
      </c>
      <c r="AV662" s="14" t="s">
        <v>91</v>
      </c>
      <c r="AW662" s="14" t="s">
        <v>35</v>
      </c>
      <c r="AX662" s="14" t="s">
        <v>81</v>
      </c>
      <c r="AY662" s="227" t="s">
        <v>136</v>
      </c>
    </row>
    <row r="663" spans="1:65" s="14" customFormat="1" ht="11.25">
      <c r="B663" s="217"/>
      <c r="C663" s="218"/>
      <c r="D663" s="205" t="s">
        <v>149</v>
      </c>
      <c r="E663" s="219" t="s">
        <v>1</v>
      </c>
      <c r="F663" s="220" t="s">
        <v>680</v>
      </c>
      <c r="G663" s="218"/>
      <c r="H663" s="221">
        <v>2.2589999999999999</v>
      </c>
      <c r="I663" s="222"/>
      <c r="J663" s="218"/>
      <c r="K663" s="218"/>
      <c r="L663" s="223"/>
      <c r="M663" s="224"/>
      <c r="N663" s="225"/>
      <c r="O663" s="225"/>
      <c r="P663" s="225"/>
      <c r="Q663" s="225"/>
      <c r="R663" s="225"/>
      <c r="S663" s="225"/>
      <c r="T663" s="226"/>
      <c r="AT663" s="227" t="s">
        <v>149</v>
      </c>
      <c r="AU663" s="227" t="s">
        <v>91</v>
      </c>
      <c r="AV663" s="14" t="s">
        <v>91</v>
      </c>
      <c r="AW663" s="14" t="s">
        <v>35</v>
      </c>
      <c r="AX663" s="14" t="s">
        <v>81</v>
      </c>
      <c r="AY663" s="227" t="s">
        <v>136</v>
      </c>
    </row>
    <row r="664" spans="1:65" s="13" customFormat="1" ht="11.25">
      <c r="B664" s="207"/>
      <c r="C664" s="208"/>
      <c r="D664" s="205" t="s">
        <v>149</v>
      </c>
      <c r="E664" s="209" t="s">
        <v>1</v>
      </c>
      <c r="F664" s="210" t="s">
        <v>150</v>
      </c>
      <c r="G664" s="208"/>
      <c r="H664" s="209" t="s">
        <v>1</v>
      </c>
      <c r="I664" s="211"/>
      <c r="J664" s="208"/>
      <c r="K664" s="208"/>
      <c r="L664" s="212"/>
      <c r="M664" s="213"/>
      <c r="N664" s="214"/>
      <c r="O664" s="214"/>
      <c r="P664" s="214"/>
      <c r="Q664" s="214"/>
      <c r="R664" s="214"/>
      <c r="S664" s="214"/>
      <c r="T664" s="215"/>
      <c r="AT664" s="216" t="s">
        <v>149</v>
      </c>
      <c r="AU664" s="216" t="s">
        <v>91</v>
      </c>
      <c r="AV664" s="13" t="s">
        <v>89</v>
      </c>
      <c r="AW664" s="13" t="s">
        <v>35</v>
      </c>
      <c r="AX664" s="13" t="s">
        <v>81</v>
      </c>
      <c r="AY664" s="216" t="s">
        <v>136</v>
      </c>
    </row>
    <row r="665" spans="1:65" s="14" customFormat="1" ht="11.25">
      <c r="B665" s="217"/>
      <c r="C665" s="218"/>
      <c r="D665" s="205" t="s">
        <v>149</v>
      </c>
      <c r="E665" s="219" t="s">
        <v>1</v>
      </c>
      <c r="F665" s="220" t="s">
        <v>669</v>
      </c>
      <c r="G665" s="218"/>
      <c r="H665" s="221">
        <v>97.54</v>
      </c>
      <c r="I665" s="222"/>
      <c r="J665" s="218"/>
      <c r="K665" s="218"/>
      <c r="L665" s="223"/>
      <c r="M665" s="224"/>
      <c r="N665" s="225"/>
      <c r="O665" s="225"/>
      <c r="P665" s="225"/>
      <c r="Q665" s="225"/>
      <c r="R665" s="225"/>
      <c r="S665" s="225"/>
      <c r="T665" s="226"/>
      <c r="AT665" s="227" t="s">
        <v>149</v>
      </c>
      <c r="AU665" s="227" t="s">
        <v>91</v>
      </c>
      <c r="AV665" s="14" t="s">
        <v>91</v>
      </c>
      <c r="AW665" s="14" t="s">
        <v>35</v>
      </c>
      <c r="AX665" s="14" t="s">
        <v>81</v>
      </c>
      <c r="AY665" s="227" t="s">
        <v>136</v>
      </c>
    </row>
    <row r="666" spans="1:65" s="15" customFormat="1" ht="11.25">
      <c r="B666" s="228"/>
      <c r="C666" s="229"/>
      <c r="D666" s="205" t="s">
        <v>149</v>
      </c>
      <c r="E666" s="230" t="s">
        <v>1</v>
      </c>
      <c r="F666" s="231" t="s">
        <v>152</v>
      </c>
      <c r="G666" s="229"/>
      <c r="H666" s="232">
        <v>146.98400000000001</v>
      </c>
      <c r="I666" s="233"/>
      <c r="J666" s="229"/>
      <c r="K666" s="229"/>
      <c r="L666" s="234"/>
      <c r="M666" s="235"/>
      <c r="N666" s="236"/>
      <c r="O666" s="236"/>
      <c r="P666" s="236"/>
      <c r="Q666" s="236"/>
      <c r="R666" s="236"/>
      <c r="S666" s="236"/>
      <c r="T666" s="237"/>
      <c r="AT666" s="238" t="s">
        <v>149</v>
      </c>
      <c r="AU666" s="238" t="s">
        <v>91</v>
      </c>
      <c r="AV666" s="15" t="s">
        <v>153</v>
      </c>
      <c r="AW666" s="15" t="s">
        <v>35</v>
      </c>
      <c r="AX666" s="15" t="s">
        <v>89</v>
      </c>
      <c r="AY666" s="238" t="s">
        <v>136</v>
      </c>
    </row>
    <row r="667" spans="1:65" s="14" customFormat="1" ht="11.25">
      <c r="B667" s="217"/>
      <c r="C667" s="218"/>
      <c r="D667" s="205" t="s">
        <v>149</v>
      </c>
      <c r="E667" s="218"/>
      <c r="F667" s="220" t="s">
        <v>685</v>
      </c>
      <c r="G667" s="218"/>
      <c r="H667" s="221">
        <v>161.68199999999999</v>
      </c>
      <c r="I667" s="222"/>
      <c r="J667" s="218"/>
      <c r="K667" s="218"/>
      <c r="L667" s="223"/>
      <c r="M667" s="224"/>
      <c r="N667" s="225"/>
      <c r="O667" s="225"/>
      <c r="P667" s="225"/>
      <c r="Q667" s="225"/>
      <c r="R667" s="225"/>
      <c r="S667" s="225"/>
      <c r="T667" s="226"/>
      <c r="AT667" s="227" t="s">
        <v>149</v>
      </c>
      <c r="AU667" s="227" t="s">
        <v>91</v>
      </c>
      <c r="AV667" s="14" t="s">
        <v>91</v>
      </c>
      <c r="AW667" s="14" t="s">
        <v>4</v>
      </c>
      <c r="AX667" s="14" t="s">
        <v>89</v>
      </c>
      <c r="AY667" s="227" t="s">
        <v>136</v>
      </c>
    </row>
    <row r="668" spans="1:65" s="2" customFormat="1" ht="24.2" customHeight="1">
      <c r="A668" s="35"/>
      <c r="B668" s="36"/>
      <c r="C668" s="187" t="s">
        <v>686</v>
      </c>
      <c r="D668" s="187" t="s">
        <v>138</v>
      </c>
      <c r="E668" s="188" t="s">
        <v>687</v>
      </c>
      <c r="F668" s="189" t="s">
        <v>688</v>
      </c>
      <c r="G668" s="190" t="s">
        <v>223</v>
      </c>
      <c r="H668" s="191">
        <v>0.72399999999999998</v>
      </c>
      <c r="I668" s="192"/>
      <c r="J668" s="193">
        <f>ROUND(I668*H668,2)</f>
        <v>0</v>
      </c>
      <c r="K668" s="189" t="s">
        <v>142</v>
      </c>
      <c r="L668" s="40"/>
      <c r="M668" s="194" t="s">
        <v>1</v>
      </c>
      <c r="N668" s="195" t="s">
        <v>46</v>
      </c>
      <c r="O668" s="72"/>
      <c r="P668" s="196">
        <f>O668*H668</f>
        <v>0</v>
      </c>
      <c r="Q668" s="196">
        <v>0</v>
      </c>
      <c r="R668" s="196">
        <f>Q668*H668</f>
        <v>0</v>
      </c>
      <c r="S668" s="196">
        <v>0</v>
      </c>
      <c r="T668" s="197">
        <f>S668*H668</f>
        <v>0</v>
      </c>
      <c r="U668" s="35"/>
      <c r="V668" s="35"/>
      <c r="W668" s="35"/>
      <c r="X668" s="35"/>
      <c r="Y668" s="35"/>
      <c r="Z668" s="35"/>
      <c r="AA668" s="35"/>
      <c r="AB668" s="35"/>
      <c r="AC668" s="35"/>
      <c r="AD668" s="35"/>
      <c r="AE668" s="35"/>
      <c r="AR668" s="198" t="s">
        <v>143</v>
      </c>
      <c r="AT668" s="198" t="s">
        <v>138</v>
      </c>
      <c r="AU668" s="198" t="s">
        <v>91</v>
      </c>
      <c r="AY668" s="18" t="s">
        <v>136</v>
      </c>
      <c r="BE668" s="199">
        <f>IF(N668="základní",J668,0)</f>
        <v>0</v>
      </c>
      <c r="BF668" s="199">
        <f>IF(N668="snížená",J668,0)</f>
        <v>0</v>
      </c>
      <c r="BG668" s="199">
        <f>IF(N668="zákl. přenesená",J668,0)</f>
        <v>0</v>
      </c>
      <c r="BH668" s="199">
        <f>IF(N668="sníž. přenesená",J668,0)</f>
        <v>0</v>
      </c>
      <c r="BI668" s="199">
        <f>IF(N668="nulová",J668,0)</f>
        <v>0</v>
      </c>
      <c r="BJ668" s="18" t="s">
        <v>89</v>
      </c>
      <c r="BK668" s="199">
        <f>ROUND(I668*H668,2)</f>
        <v>0</v>
      </c>
      <c r="BL668" s="18" t="s">
        <v>143</v>
      </c>
      <c r="BM668" s="198" t="s">
        <v>689</v>
      </c>
    </row>
    <row r="669" spans="1:65" s="2" customFormat="1" ht="11.25">
      <c r="A669" s="35"/>
      <c r="B669" s="36"/>
      <c r="C669" s="37"/>
      <c r="D669" s="200" t="s">
        <v>145</v>
      </c>
      <c r="E669" s="37"/>
      <c r="F669" s="201" t="s">
        <v>690</v>
      </c>
      <c r="G669" s="37"/>
      <c r="H669" s="37"/>
      <c r="I669" s="202"/>
      <c r="J669" s="37"/>
      <c r="K669" s="37"/>
      <c r="L669" s="40"/>
      <c r="M669" s="203"/>
      <c r="N669" s="204"/>
      <c r="O669" s="72"/>
      <c r="P669" s="72"/>
      <c r="Q669" s="72"/>
      <c r="R669" s="72"/>
      <c r="S669" s="72"/>
      <c r="T669" s="73"/>
      <c r="U669" s="35"/>
      <c r="V669" s="35"/>
      <c r="W669" s="35"/>
      <c r="X669" s="35"/>
      <c r="Y669" s="35"/>
      <c r="Z669" s="35"/>
      <c r="AA669" s="35"/>
      <c r="AB669" s="35"/>
      <c r="AC669" s="35"/>
      <c r="AD669" s="35"/>
      <c r="AE669" s="35"/>
      <c r="AT669" s="18" t="s">
        <v>145</v>
      </c>
      <c r="AU669" s="18" t="s">
        <v>91</v>
      </c>
    </row>
    <row r="670" spans="1:65" s="12" customFormat="1" ht="22.9" customHeight="1">
      <c r="B670" s="171"/>
      <c r="C670" s="172"/>
      <c r="D670" s="173" t="s">
        <v>80</v>
      </c>
      <c r="E670" s="185" t="s">
        <v>691</v>
      </c>
      <c r="F670" s="185" t="s">
        <v>692</v>
      </c>
      <c r="G670" s="172"/>
      <c r="H670" s="172"/>
      <c r="I670" s="175"/>
      <c r="J670" s="186">
        <f>BK670</f>
        <v>0</v>
      </c>
      <c r="K670" s="172"/>
      <c r="L670" s="177"/>
      <c r="M670" s="178"/>
      <c r="N670" s="179"/>
      <c r="O670" s="179"/>
      <c r="P670" s="180">
        <f>SUM(P671:P681)</f>
        <v>0</v>
      </c>
      <c r="Q670" s="179"/>
      <c r="R670" s="180">
        <f>SUM(R671:R681)</f>
        <v>6.0588000000000003E-2</v>
      </c>
      <c r="S670" s="179"/>
      <c r="T670" s="181">
        <f>SUM(T671:T681)</f>
        <v>0</v>
      </c>
      <c r="AR670" s="182" t="s">
        <v>91</v>
      </c>
      <c r="AT670" s="183" t="s">
        <v>80</v>
      </c>
      <c r="AU670" s="183" t="s">
        <v>89</v>
      </c>
      <c r="AY670" s="182" t="s">
        <v>136</v>
      </c>
      <c r="BK670" s="184">
        <f>SUM(BK671:BK681)</f>
        <v>0</v>
      </c>
    </row>
    <row r="671" spans="1:65" s="2" customFormat="1" ht="37.9" customHeight="1">
      <c r="A671" s="35"/>
      <c r="B671" s="36"/>
      <c r="C671" s="187" t="s">
        <v>693</v>
      </c>
      <c r="D671" s="187" t="s">
        <v>138</v>
      </c>
      <c r="E671" s="188" t="s">
        <v>694</v>
      </c>
      <c r="F671" s="189" t="s">
        <v>695</v>
      </c>
      <c r="G671" s="190" t="s">
        <v>459</v>
      </c>
      <c r="H671" s="191">
        <v>13.5</v>
      </c>
      <c r="I671" s="192"/>
      <c r="J671" s="193">
        <f>ROUND(I671*H671,2)</f>
        <v>0</v>
      </c>
      <c r="K671" s="189" t="s">
        <v>1</v>
      </c>
      <c r="L671" s="40"/>
      <c r="M671" s="194" t="s">
        <v>1</v>
      </c>
      <c r="N671" s="195" t="s">
        <v>46</v>
      </c>
      <c r="O671" s="72"/>
      <c r="P671" s="196">
        <f>O671*H671</f>
        <v>0</v>
      </c>
      <c r="Q671" s="196">
        <v>0</v>
      </c>
      <c r="R671" s="196">
        <f>Q671*H671</f>
        <v>0</v>
      </c>
      <c r="S671" s="196">
        <v>0</v>
      </c>
      <c r="T671" s="197">
        <f>S671*H671</f>
        <v>0</v>
      </c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  <c r="AR671" s="198" t="s">
        <v>143</v>
      </c>
      <c r="AT671" s="198" t="s">
        <v>138</v>
      </c>
      <c r="AU671" s="198" t="s">
        <v>91</v>
      </c>
      <c r="AY671" s="18" t="s">
        <v>136</v>
      </c>
      <c r="BE671" s="199">
        <f>IF(N671="základní",J671,0)</f>
        <v>0</v>
      </c>
      <c r="BF671" s="199">
        <f>IF(N671="snížená",J671,0)</f>
        <v>0</v>
      </c>
      <c r="BG671" s="199">
        <f>IF(N671="zákl. přenesená",J671,0)</f>
        <v>0</v>
      </c>
      <c r="BH671" s="199">
        <f>IF(N671="sníž. přenesená",J671,0)</f>
        <v>0</v>
      </c>
      <c r="BI671" s="199">
        <f>IF(N671="nulová",J671,0)</f>
        <v>0</v>
      </c>
      <c r="BJ671" s="18" t="s">
        <v>89</v>
      </c>
      <c r="BK671" s="199">
        <f>ROUND(I671*H671,2)</f>
        <v>0</v>
      </c>
      <c r="BL671" s="18" t="s">
        <v>143</v>
      </c>
      <c r="BM671" s="198" t="s">
        <v>696</v>
      </c>
    </row>
    <row r="672" spans="1:65" s="13" customFormat="1" ht="11.25">
      <c r="B672" s="207"/>
      <c r="C672" s="208"/>
      <c r="D672" s="205" t="s">
        <v>149</v>
      </c>
      <c r="E672" s="209" t="s">
        <v>1</v>
      </c>
      <c r="F672" s="210" t="s">
        <v>87</v>
      </c>
      <c r="G672" s="208"/>
      <c r="H672" s="209" t="s">
        <v>1</v>
      </c>
      <c r="I672" s="211"/>
      <c r="J672" s="208"/>
      <c r="K672" s="208"/>
      <c r="L672" s="212"/>
      <c r="M672" s="213"/>
      <c r="N672" s="214"/>
      <c r="O672" s="214"/>
      <c r="P672" s="214"/>
      <c r="Q672" s="214"/>
      <c r="R672" s="214"/>
      <c r="S672" s="214"/>
      <c r="T672" s="215"/>
      <c r="AT672" s="216" t="s">
        <v>149</v>
      </c>
      <c r="AU672" s="216" t="s">
        <v>91</v>
      </c>
      <c r="AV672" s="13" t="s">
        <v>89</v>
      </c>
      <c r="AW672" s="13" t="s">
        <v>35</v>
      </c>
      <c r="AX672" s="13" t="s">
        <v>81</v>
      </c>
      <c r="AY672" s="216" t="s">
        <v>136</v>
      </c>
    </row>
    <row r="673" spans="1:65" s="14" customFormat="1" ht="11.25">
      <c r="B673" s="217"/>
      <c r="C673" s="218"/>
      <c r="D673" s="205" t="s">
        <v>149</v>
      </c>
      <c r="E673" s="219" t="s">
        <v>1</v>
      </c>
      <c r="F673" s="220" t="s">
        <v>697</v>
      </c>
      <c r="G673" s="218"/>
      <c r="H673" s="221">
        <v>13.5</v>
      </c>
      <c r="I673" s="222"/>
      <c r="J673" s="218"/>
      <c r="K673" s="218"/>
      <c r="L673" s="223"/>
      <c r="M673" s="224"/>
      <c r="N673" s="225"/>
      <c r="O673" s="225"/>
      <c r="P673" s="225"/>
      <c r="Q673" s="225"/>
      <c r="R673" s="225"/>
      <c r="S673" s="225"/>
      <c r="T673" s="226"/>
      <c r="AT673" s="227" t="s">
        <v>149</v>
      </c>
      <c r="AU673" s="227" t="s">
        <v>91</v>
      </c>
      <c r="AV673" s="14" t="s">
        <v>91</v>
      </c>
      <c r="AW673" s="14" t="s">
        <v>35</v>
      </c>
      <c r="AX673" s="14" t="s">
        <v>81</v>
      </c>
      <c r="AY673" s="227" t="s">
        <v>136</v>
      </c>
    </row>
    <row r="674" spans="1:65" s="15" customFormat="1" ht="11.25">
      <c r="B674" s="228"/>
      <c r="C674" s="229"/>
      <c r="D674" s="205" t="s">
        <v>149</v>
      </c>
      <c r="E674" s="230" t="s">
        <v>1</v>
      </c>
      <c r="F674" s="231" t="s">
        <v>152</v>
      </c>
      <c r="G674" s="229"/>
      <c r="H674" s="232">
        <v>13.5</v>
      </c>
      <c r="I674" s="233"/>
      <c r="J674" s="229"/>
      <c r="K674" s="229"/>
      <c r="L674" s="234"/>
      <c r="M674" s="235"/>
      <c r="N674" s="236"/>
      <c r="O674" s="236"/>
      <c r="P674" s="236"/>
      <c r="Q674" s="236"/>
      <c r="R674" s="236"/>
      <c r="S674" s="236"/>
      <c r="T674" s="237"/>
      <c r="AT674" s="238" t="s">
        <v>149</v>
      </c>
      <c r="AU674" s="238" t="s">
        <v>91</v>
      </c>
      <c r="AV674" s="15" t="s">
        <v>153</v>
      </c>
      <c r="AW674" s="15" t="s">
        <v>35</v>
      </c>
      <c r="AX674" s="15" t="s">
        <v>89</v>
      </c>
      <c r="AY674" s="238" t="s">
        <v>136</v>
      </c>
    </row>
    <row r="675" spans="1:65" s="2" customFormat="1" ht="16.5" customHeight="1">
      <c r="A675" s="35"/>
      <c r="B675" s="36"/>
      <c r="C675" s="250" t="s">
        <v>698</v>
      </c>
      <c r="D675" s="250" t="s">
        <v>358</v>
      </c>
      <c r="E675" s="251" t="s">
        <v>699</v>
      </c>
      <c r="F675" s="252" t="s">
        <v>700</v>
      </c>
      <c r="G675" s="253" t="s">
        <v>701</v>
      </c>
      <c r="H675" s="254">
        <v>60.588000000000001</v>
      </c>
      <c r="I675" s="255"/>
      <c r="J675" s="256">
        <f>ROUND(I675*H675,2)</f>
        <v>0</v>
      </c>
      <c r="K675" s="252" t="s">
        <v>1</v>
      </c>
      <c r="L675" s="257"/>
      <c r="M675" s="258" t="s">
        <v>1</v>
      </c>
      <c r="N675" s="259" t="s">
        <v>46</v>
      </c>
      <c r="O675" s="72"/>
      <c r="P675" s="196">
        <f>O675*H675</f>
        <v>0</v>
      </c>
      <c r="Q675" s="196">
        <v>1E-3</v>
      </c>
      <c r="R675" s="196">
        <f>Q675*H675</f>
        <v>6.0588000000000003E-2</v>
      </c>
      <c r="S675" s="196">
        <v>0</v>
      </c>
      <c r="T675" s="197">
        <f>S675*H675</f>
        <v>0</v>
      </c>
      <c r="U675" s="35"/>
      <c r="V675" s="35"/>
      <c r="W675" s="35"/>
      <c r="X675" s="35"/>
      <c r="Y675" s="35"/>
      <c r="Z675" s="35"/>
      <c r="AA675" s="35"/>
      <c r="AB675" s="35"/>
      <c r="AC675" s="35"/>
      <c r="AD675" s="35"/>
      <c r="AE675" s="35"/>
      <c r="AR675" s="198" t="s">
        <v>385</v>
      </c>
      <c r="AT675" s="198" t="s">
        <v>358</v>
      </c>
      <c r="AU675" s="198" t="s">
        <v>91</v>
      </c>
      <c r="AY675" s="18" t="s">
        <v>136</v>
      </c>
      <c r="BE675" s="199">
        <f>IF(N675="základní",J675,0)</f>
        <v>0</v>
      </c>
      <c r="BF675" s="199">
        <f>IF(N675="snížená",J675,0)</f>
        <v>0</v>
      </c>
      <c r="BG675" s="199">
        <f>IF(N675="zákl. přenesená",J675,0)</f>
        <v>0</v>
      </c>
      <c r="BH675" s="199">
        <f>IF(N675="sníž. přenesená",J675,0)</f>
        <v>0</v>
      </c>
      <c r="BI675" s="199">
        <f>IF(N675="nulová",J675,0)</f>
        <v>0</v>
      </c>
      <c r="BJ675" s="18" t="s">
        <v>89</v>
      </c>
      <c r="BK675" s="199">
        <f>ROUND(I675*H675,2)</f>
        <v>0</v>
      </c>
      <c r="BL675" s="18" t="s">
        <v>143</v>
      </c>
      <c r="BM675" s="198" t="s">
        <v>702</v>
      </c>
    </row>
    <row r="676" spans="1:65" s="13" customFormat="1" ht="11.25">
      <c r="B676" s="207"/>
      <c r="C676" s="208"/>
      <c r="D676" s="205" t="s">
        <v>149</v>
      </c>
      <c r="E676" s="209" t="s">
        <v>1</v>
      </c>
      <c r="F676" s="210" t="s">
        <v>87</v>
      </c>
      <c r="G676" s="208"/>
      <c r="H676" s="209" t="s">
        <v>1</v>
      </c>
      <c r="I676" s="211"/>
      <c r="J676" s="208"/>
      <c r="K676" s="208"/>
      <c r="L676" s="212"/>
      <c r="M676" s="213"/>
      <c r="N676" s="214"/>
      <c r="O676" s="214"/>
      <c r="P676" s="214"/>
      <c r="Q676" s="214"/>
      <c r="R676" s="214"/>
      <c r="S676" s="214"/>
      <c r="T676" s="215"/>
      <c r="AT676" s="216" t="s">
        <v>149</v>
      </c>
      <c r="AU676" s="216" t="s">
        <v>91</v>
      </c>
      <c r="AV676" s="13" t="s">
        <v>89</v>
      </c>
      <c r="AW676" s="13" t="s">
        <v>35</v>
      </c>
      <c r="AX676" s="13" t="s">
        <v>81</v>
      </c>
      <c r="AY676" s="216" t="s">
        <v>136</v>
      </c>
    </row>
    <row r="677" spans="1:65" s="14" customFormat="1" ht="11.25">
      <c r="B677" s="217"/>
      <c r="C677" s="218"/>
      <c r="D677" s="205" t="s">
        <v>149</v>
      </c>
      <c r="E677" s="219" t="s">
        <v>1</v>
      </c>
      <c r="F677" s="220" t="s">
        <v>703</v>
      </c>
      <c r="G677" s="218"/>
      <c r="H677" s="221">
        <v>55.08</v>
      </c>
      <c r="I677" s="222"/>
      <c r="J677" s="218"/>
      <c r="K677" s="218"/>
      <c r="L677" s="223"/>
      <c r="M677" s="224"/>
      <c r="N677" s="225"/>
      <c r="O677" s="225"/>
      <c r="P677" s="225"/>
      <c r="Q677" s="225"/>
      <c r="R677" s="225"/>
      <c r="S677" s="225"/>
      <c r="T677" s="226"/>
      <c r="AT677" s="227" t="s">
        <v>149</v>
      </c>
      <c r="AU677" s="227" t="s">
        <v>91</v>
      </c>
      <c r="AV677" s="14" t="s">
        <v>91</v>
      </c>
      <c r="AW677" s="14" t="s">
        <v>35</v>
      </c>
      <c r="AX677" s="14" t="s">
        <v>81</v>
      </c>
      <c r="AY677" s="227" t="s">
        <v>136</v>
      </c>
    </row>
    <row r="678" spans="1:65" s="15" customFormat="1" ht="11.25">
      <c r="B678" s="228"/>
      <c r="C678" s="229"/>
      <c r="D678" s="205" t="s">
        <v>149</v>
      </c>
      <c r="E678" s="230" t="s">
        <v>1</v>
      </c>
      <c r="F678" s="231" t="s">
        <v>152</v>
      </c>
      <c r="G678" s="229"/>
      <c r="H678" s="232">
        <v>55.08</v>
      </c>
      <c r="I678" s="233"/>
      <c r="J678" s="229"/>
      <c r="K678" s="229"/>
      <c r="L678" s="234"/>
      <c r="M678" s="235"/>
      <c r="N678" s="236"/>
      <c r="O678" s="236"/>
      <c r="P678" s="236"/>
      <c r="Q678" s="236"/>
      <c r="R678" s="236"/>
      <c r="S678" s="236"/>
      <c r="T678" s="237"/>
      <c r="AT678" s="238" t="s">
        <v>149</v>
      </c>
      <c r="AU678" s="238" t="s">
        <v>91</v>
      </c>
      <c r="AV678" s="15" t="s">
        <v>153</v>
      </c>
      <c r="AW678" s="15" t="s">
        <v>35</v>
      </c>
      <c r="AX678" s="15" t="s">
        <v>89</v>
      </c>
      <c r="AY678" s="238" t="s">
        <v>136</v>
      </c>
    </row>
    <row r="679" spans="1:65" s="14" customFormat="1" ht="11.25">
      <c r="B679" s="217"/>
      <c r="C679" s="218"/>
      <c r="D679" s="205" t="s">
        <v>149</v>
      </c>
      <c r="E679" s="218"/>
      <c r="F679" s="220" t="s">
        <v>704</v>
      </c>
      <c r="G679" s="218"/>
      <c r="H679" s="221">
        <v>60.588000000000001</v>
      </c>
      <c r="I679" s="222"/>
      <c r="J679" s="218"/>
      <c r="K679" s="218"/>
      <c r="L679" s="223"/>
      <c r="M679" s="224"/>
      <c r="N679" s="225"/>
      <c r="O679" s="225"/>
      <c r="P679" s="225"/>
      <c r="Q679" s="225"/>
      <c r="R679" s="225"/>
      <c r="S679" s="225"/>
      <c r="T679" s="226"/>
      <c r="AT679" s="227" t="s">
        <v>149</v>
      </c>
      <c r="AU679" s="227" t="s">
        <v>91</v>
      </c>
      <c r="AV679" s="14" t="s">
        <v>91</v>
      </c>
      <c r="AW679" s="14" t="s">
        <v>4</v>
      </c>
      <c r="AX679" s="14" t="s">
        <v>89</v>
      </c>
      <c r="AY679" s="227" t="s">
        <v>136</v>
      </c>
    </row>
    <row r="680" spans="1:65" s="2" customFormat="1" ht="24.2" customHeight="1">
      <c r="A680" s="35"/>
      <c r="B680" s="36"/>
      <c r="C680" s="187" t="s">
        <v>705</v>
      </c>
      <c r="D680" s="187" t="s">
        <v>138</v>
      </c>
      <c r="E680" s="188" t="s">
        <v>706</v>
      </c>
      <c r="F680" s="189" t="s">
        <v>707</v>
      </c>
      <c r="G680" s="190" t="s">
        <v>223</v>
      </c>
      <c r="H680" s="191">
        <v>6.0999999999999999E-2</v>
      </c>
      <c r="I680" s="192"/>
      <c r="J680" s="193">
        <f>ROUND(I680*H680,2)</f>
        <v>0</v>
      </c>
      <c r="K680" s="189" t="s">
        <v>142</v>
      </c>
      <c r="L680" s="40"/>
      <c r="M680" s="194" t="s">
        <v>1</v>
      </c>
      <c r="N680" s="195" t="s">
        <v>46</v>
      </c>
      <c r="O680" s="72"/>
      <c r="P680" s="196">
        <f>O680*H680</f>
        <v>0</v>
      </c>
      <c r="Q680" s="196">
        <v>0</v>
      </c>
      <c r="R680" s="196">
        <f>Q680*H680</f>
        <v>0</v>
      </c>
      <c r="S680" s="196">
        <v>0</v>
      </c>
      <c r="T680" s="197">
        <f>S680*H680</f>
        <v>0</v>
      </c>
      <c r="U680" s="35"/>
      <c r="V680" s="35"/>
      <c r="W680" s="35"/>
      <c r="X680" s="35"/>
      <c r="Y680" s="35"/>
      <c r="Z680" s="35"/>
      <c r="AA680" s="35"/>
      <c r="AB680" s="35"/>
      <c r="AC680" s="35"/>
      <c r="AD680" s="35"/>
      <c r="AE680" s="35"/>
      <c r="AR680" s="198" t="s">
        <v>143</v>
      </c>
      <c r="AT680" s="198" t="s">
        <v>138</v>
      </c>
      <c r="AU680" s="198" t="s">
        <v>91</v>
      </c>
      <c r="AY680" s="18" t="s">
        <v>136</v>
      </c>
      <c r="BE680" s="199">
        <f>IF(N680="základní",J680,0)</f>
        <v>0</v>
      </c>
      <c r="BF680" s="199">
        <f>IF(N680="snížená",J680,0)</f>
        <v>0</v>
      </c>
      <c r="BG680" s="199">
        <f>IF(N680="zákl. přenesená",J680,0)</f>
        <v>0</v>
      </c>
      <c r="BH680" s="199">
        <f>IF(N680="sníž. přenesená",J680,0)</f>
        <v>0</v>
      </c>
      <c r="BI680" s="199">
        <f>IF(N680="nulová",J680,0)</f>
        <v>0</v>
      </c>
      <c r="BJ680" s="18" t="s">
        <v>89</v>
      </c>
      <c r="BK680" s="199">
        <f>ROUND(I680*H680,2)</f>
        <v>0</v>
      </c>
      <c r="BL680" s="18" t="s">
        <v>143</v>
      </c>
      <c r="BM680" s="198" t="s">
        <v>708</v>
      </c>
    </row>
    <row r="681" spans="1:65" s="2" customFormat="1" ht="11.25">
      <c r="A681" s="35"/>
      <c r="B681" s="36"/>
      <c r="C681" s="37"/>
      <c r="D681" s="200" t="s">
        <v>145</v>
      </c>
      <c r="E681" s="37"/>
      <c r="F681" s="201" t="s">
        <v>709</v>
      </c>
      <c r="G681" s="37"/>
      <c r="H681" s="37"/>
      <c r="I681" s="202"/>
      <c r="J681" s="37"/>
      <c r="K681" s="37"/>
      <c r="L681" s="40"/>
      <c r="M681" s="203"/>
      <c r="N681" s="204"/>
      <c r="O681" s="72"/>
      <c r="P681" s="72"/>
      <c r="Q681" s="72"/>
      <c r="R681" s="72"/>
      <c r="S681" s="72"/>
      <c r="T681" s="73"/>
      <c r="U681" s="35"/>
      <c r="V681" s="35"/>
      <c r="W681" s="35"/>
      <c r="X681" s="35"/>
      <c r="Y681" s="35"/>
      <c r="Z681" s="35"/>
      <c r="AA681" s="35"/>
      <c r="AB681" s="35"/>
      <c r="AC681" s="35"/>
      <c r="AD681" s="35"/>
      <c r="AE681" s="35"/>
      <c r="AT681" s="18" t="s">
        <v>145</v>
      </c>
      <c r="AU681" s="18" t="s">
        <v>91</v>
      </c>
    </row>
    <row r="682" spans="1:65" s="12" customFormat="1" ht="22.9" customHeight="1">
      <c r="B682" s="171"/>
      <c r="C682" s="172"/>
      <c r="D682" s="173" t="s">
        <v>80</v>
      </c>
      <c r="E682" s="185" t="s">
        <v>710</v>
      </c>
      <c r="F682" s="185" t="s">
        <v>711</v>
      </c>
      <c r="G682" s="172"/>
      <c r="H682" s="172"/>
      <c r="I682" s="175"/>
      <c r="J682" s="186">
        <f>BK682</f>
        <v>0</v>
      </c>
      <c r="K682" s="172"/>
      <c r="L682" s="177"/>
      <c r="M682" s="178"/>
      <c r="N682" s="179"/>
      <c r="O682" s="179"/>
      <c r="P682" s="180">
        <f>SUM(P683:P702)</f>
        <v>0</v>
      </c>
      <c r="Q682" s="179"/>
      <c r="R682" s="180">
        <f>SUM(R683:R702)</f>
        <v>5.9601799999999996E-2</v>
      </c>
      <c r="S682" s="179"/>
      <c r="T682" s="181">
        <f>SUM(T683:T702)</f>
        <v>0</v>
      </c>
      <c r="AR682" s="182" t="s">
        <v>91</v>
      </c>
      <c r="AT682" s="183" t="s">
        <v>80</v>
      </c>
      <c r="AU682" s="183" t="s">
        <v>89</v>
      </c>
      <c r="AY682" s="182" t="s">
        <v>136</v>
      </c>
      <c r="BK682" s="184">
        <f>SUM(BK683:BK702)</f>
        <v>0</v>
      </c>
    </row>
    <row r="683" spans="1:65" s="2" customFormat="1" ht="33" customHeight="1">
      <c r="A683" s="35"/>
      <c r="B683" s="36"/>
      <c r="C683" s="187" t="s">
        <v>712</v>
      </c>
      <c r="D683" s="187" t="s">
        <v>138</v>
      </c>
      <c r="E683" s="188" t="s">
        <v>713</v>
      </c>
      <c r="F683" s="189" t="s">
        <v>714</v>
      </c>
      <c r="G683" s="190" t="s">
        <v>459</v>
      </c>
      <c r="H683" s="191">
        <v>11.5</v>
      </c>
      <c r="I683" s="192"/>
      <c r="J683" s="193">
        <f>ROUND(I683*H683,2)</f>
        <v>0</v>
      </c>
      <c r="K683" s="189" t="s">
        <v>1</v>
      </c>
      <c r="L683" s="40"/>
      <c r="M683" s="194" t="s">
        <v>1</v>
      </c>
      <c r="N683" s="195" t="s">
        <v>46</v>
      </c>
      <c r="O683" s="72"/>
      <c r="P683" s="196">
        <f>O683*H683</f>
        <v>0</v>
      </c>
      <c r="Q683" s="196">
        <v>7.9000000000000001E-4</v>
      </c>
      <c r="R683" s="196">
        <f>Q683*H683</f>
        <v>9.0849999999999993E-3</v>
      </c>
      <c r="S683" s="196">
        <v>0</v>
      </c>
      <c r="T683" s="197">
        <f>S683*H683</f>
        <v>0</v>
      </c>
      <c r="U683" s="35"/>
      <c r="V683" s="35"/>
      <c r="W683" s="35"/>
      <c r="X683" s="35"/>
      <c r="Y683" s="35"/>
      <c r="Z683" s="35"/>
      <c r="AA683" s="35"/>
      <c r="AB683" s="35"/>
      <c r="AC683" s="35"/>
      <c r="AD683" s="35"/>
      <c r="AE683" s="35"/>
      <c r="AR683" s="198" t="s">
        <v>153</v>
      </c>
      <c r="AT683" s="198" t="s">
        <v>138</v>
      </c>
      <c r="AU683" s="198" t="s">
        <v>91</v>
      </c>
      <c r="AY683" s="18" t="s">
        <v>136</v>
      </c>
      <c r="BE683" s="199">
        <f>IF(N683="základní",J683,0)</f>
        <v>0</v>
      </c>
      <c r="BF683" s="199">
        <f>IF(N683="snížená",J683,0)</f>
        <v>0</v>
      </c>
      <c r="BG683" s="199">
        <f>IF(N683="zákl. přenesená",J683,0)</f>
        <v>0</v>
      </c>
      <c r="BH683" s="199">
        <f>IF(N683="sníž. přenesená",J683,0)</f>
        <v>0</v>
      </c>
      <c r="BI683" s="199">
        <f>IF(N683="nulová",J683,0)</f>
        <v>0</v>
      </c>
      <c r="BJ683" s="18" t="s">
        <v>89</v>
      </c>
      <c r="BK683" s="199">
        <f>ROUND(I683*H683,2)</f>
        <v>0</v>
      </c>
      <c r="BL683" s="18" t="s">
        <v>153</v>
      </c>
      <c r="BM683" s="198" t="s">
        <v>715</v>
      </c>
    </row>
    <row r="684" spans="1:65" s="2" customFormat="1" ht="68.25">
      <c r="A684" s="35"/>
      <c r="B684" s="36"/>
      <c r="C684" s="37"/>
      <c r="D684" s="205" t="s">
        <v>147</v>
      </c>
      <c r="E684" s="37"/>
      <c r="F684" s="206" t="s">
        <v>716</v>
      </c>
      <c r="G684" s="37"/>
      <c r="H684" s="37"/>
      <c r="I684" s="202"/>
      <c r="J684" s="37"/>
      <c r="K684" s="37"/>
      <c r="L684" s="40"/>
      <c r="M684" s="203"/>
      <c r="N684" s="204"/>
      <c r="O684" s="72"/>
      <c r="P684" s="72"/>
      <c r="Q684" s="72"/>
      <c r="R684" s="72"/>
      <c r="S684" s="72"/>
      <c r="T684" s="73"/>
      <c r="U684" s="35"/>
      <c r="V684" s="35"/>
      <c r="W684" s="35"/>
      <c r="X684" s="35"/>
      <c r="Y684" s="35"/>
      <c r="Z684" s="35"/>
      <c r="AA684" s="35"/>
      <c r="AB684" s="35"/>
      <c r="AC684" s="35"/>
      <c r="AD684" s="35"/>
      <c r="AE684" s="35"/>
      <c r="AT684" s="18" t="s">
        <v>147</v>
      </c>
      <c r="AU684" s="18" t="s">
        <v>91</v>
      </c>
    </row>
    <row r="685" spans="1:65" s="2" customFormat="1" ht="48.75">
      <c r="A685" s="35"/>
      <c r="B685" s="36"/>
      <c r="C685" s="37"/>
      <c r="D685" s="205" t="s">
        <v>160</v>
      </c>
      <c r="E685" s="37"/>
      <c r="F685" s="206" t="s">
        <v>717</v>
      </c>
      <c r="G685" s="37"/>
      <c r="H685" s="37"/>
      <c r="I685" s="202"/>
      <c r="J685" s="37"/>
      <c r="K685" s="37"/>
      <c r="L685" s="40"/>
      <c r="M685" s="203"/>
      <c r="N685" s="204"/>
      <c r="O685" s="72"/>
      <c r="P685" s="72"/>
      <c r="Q685" s="72"/>
      <c r="R685" s="72"/>
      <c r="S685" s="72"/>
      <c r="T685" s="73"/>
      <c r="U685" s="35"/>
      <c r="V685" s="35"/>
      <c r="W685" s="35"/>
      <c r="X685" s="35"/>
      <c r="Y685" s="35"/>
      <c r="Z685" s="35"/>
      <c r="AA685" s="35"/>
      <c r="AB685" s="35"/>
      <c r="AC685" s="35"/>
      <c r="AD685" s="35"/>
      <c r="AE685" s="35"/>
      <c r="AT685" s="18" t="s">
        <v>160</v>
      </c>
      <c r="AU685" s="18" t="s">
        <v>91</v>
      </c>
    </row>
    <row r="686" spans="1:65" s="13" customFormat="1" ht="11.25">
      <c r="B686" s="207"/>
      <c r="C686" s="208"/>
      <c r="D686" s="205" t="s">
        <v>149</v>
      </c>
      <c r="E686" s="209" t="s">
        <v>1</v>
      </c>
      <c r="F686" s="210" t="s">
        <v>718</v>
      </c>
      <c r="G686" s="208"/>
      <c r="H686" s="209" t="s">
        <v>1</v>
      </c>
      <c r="I686" s="211"/>
      <c r="J686" s="208"/>
      <c r="K686" s="208"/>
      <c r="L686" s="212"/>
      <c r="M686" s="213"/>
      <c r="N686" s="214"/>
      <c r="O686" s="214"/>
      <c r="P686" s="214"/>
      <c r="Q686" s="214"/>
      <c r="R686" s="214"/>
      <c r="S686" s="214"/>
      <c r="T686" s="215"/>
      <c r="AT686" s="216" t="s">
        <v>149</v>
      </c>
      <c r="AU686" s="216" t="s">
        <v>91</v>
      </c>
      <c r="AV686" s="13" t="s">
        <v>89</v>
      </c>
      <c r="AW686" s="13" t="s">
        <v>35</v>
      </c>
      <c r="AX686" s="13" t="s">
        <v>81</v>
      </c>
      <c r="AY686" s="216" t="s">
        <v>136</v>
      </c>
    </row>
    <row r="687" spans="1:65" s="14" customFormat="1" ht="11.25">
      <c r="B687" s="217"/>
      <c r="C687" s="218"/>
      <c r="D687" s="205" t="s">
        <v>149</v>
      </c>
      <c r="E687" s="219" t="s">
        <v>1</v>
      </c>
      <c r="F687" s="220" t="s">
        <v>719</v>
      </c>
      <c r="G687" s="218"/>
      <c r="H687" s="221">
        <v>11.5</v>
      </c>
      <c r="I687" s="222"/>
      <c r="J687" s="218"/>
      <c r="K687" s="218"/>
      <c r="L687" s="223"/>
      <c r="M687" s="224"/>
      <c r="N687" s="225"/>
      <c r="O687" s="225"/>
      <c r="P687" s="225"/>
      <c r="Q687" s="225"/>
      <c r="R687" s="225"/>
      <c r="S687" s="225"/>
      <c r="T687" s="226"/>
      <c r="AT687" s="227" t="s">
        <v>149</v>
      </c>
      <c r="AU687" s="227" t="s">
        <v>91</v>
      </c>
      <c r="AV687" s="14" t="s">
        <v>91</v>
      </c>
      <c r="AW687" s="14" t="s">
        <v>35</v>
      </c>
      <c r="AX687" s="14" t="s">
        <v>81</v>
      </c>
      <c r="AY687" s="227" t="s">
        <v>136</v>
      </c>
    </row>
    <row r="688" spans="1:65" s="15" customFormat="1" ht="11.25">
      <c r="B688" s="228"/>
      <c r="C688" s="229"/>
      <c r="D688" s="205" t="s">
        <v>149</v>
      </c>
      <c r="E688" s="230" t="s">
        <v>1</v>
      </c>
      <c r="F688" s="231" t="s">
        <v>152</v>
      </c>
      <c r="G688" s="229"/>
      <c r="H688" s="232">
        <v>11.5</v>
      </c>
      <c r="I688" s="233"/>
      <c r="J688" s="229"/>
      <c r="K688" s="229"/>
      <c r="L688" s="234"/>
      <c r="M688" s="235"/>
      <c r="N688" s="236"/>
      <c r="O688" s="236"/>
      <c r="P688" s="236"/>
      <c r="Q688" s="236"/>
      <c r="R688" s="236"/>
      <c r="S688" s="236"/>
      <c r="T688" s="237"/>
      <c r="AT688" s="238" t="s">
        <v>149</v>
      </c>
      <c r="AU688" s="238" t="s">
        <v>91</v>
      </c>
      <c r="AV688" s="15" t="s">
        <v>153</v>
      </c>
      <c r="AW688" s="15" t="s">
        <v>35</v>
      </c>
      <c r="AX688" s="15" t="s">
        <v>89</v>
      </c>
      <c r="AY688" s="238" t="s">
        <v>136</v>
      </c>
    </row>
    <row r="689" spans="1:65" s="2" customFormat="1" ht="24.2" customHeight="1">
      <c r="A689" s="35"/>
      <c r="B689" s="36"/>
      <c r="C689" s="187" t="s">
        <v>720</v>
      </c>
      <c r="D689" s="187" t="s">
        <v>138</v>
      </c>
      <c r="E689" s="188" t="s">
        <v>721</v>
      </c>
      <c r="F689" s="189" t="s">
        <v>722</v>
      </c>
      <c r="G689" s="190" t="s">
        <v>459</v>
      </c>
      <c r="H689" s="191">
        <v>24</v>
      </c>
      <c r="I689" s="192"/>
      <c r="J689" s="193">
        <f>ROUND(I689*H689,2)</f>
        <v>0</v>
      </c>
      <c r="K689" s="189" t="s">
        <v>1</v>
      </c>
      <c r="L689" s="40"/>
      <c r="M689" s="194" t="s">
        <v>1</v>
      </c>
      <c r="N689" s="195" t="s">
        <v>46</v>
      </c>
      <c r="O689" s="72"/>
      <c r="P689" s="196">
        <f>O689*H689</f>
        <v>0</v>
      </c>
      <c r="Q689" s="196">
        <v>0</v>
      </c>
      <c r="R689" s="196">
        <f>Q689*H689</f>
        <v>0</v>
      </c>
      <c r="S689" s="196">
        <v>0</v>
      </c>
      <c r="T689" s="197">
        <f>S689*H689</f>
        <v>0</v>
      </c>
      <c r="U689" s="35"/>
      <c r="V689" s="35"/>
      <c r="W689" s="35"/>
      <c r="X689" s="35"/>
      <c r="Y689" s="35"/>
      <c r="Z689" s="35"/>
      <c r="AA689" s="35"/>
      <c r="AB689" s="35"/>
      <c r="AC689" s="35"/>
      <c r="AD689" s="35"/>
      <c r="AE689" s="35"/>
      <c r="AR689" s="198" t="s">
        <v>153</v>
      </c>
      <c r="AT689" s="198" t="s">
        <v>138</v>
      </c>
      <c r="AU689" s="198" t="s">
        <v>91</v>
      </c>
      <c r="AY689" s="18" t="s">
        <v>136</v>
      </c>
      <c r="BE689" s="199">
        <f>IF(N689="základní",J689,0)</f>
        <v>0</v>
      </c>
      <c r="BF689" s="199">
        <f>IF(N689="snížená",J689,0)</f>
        <v>0</v>
      </c>
      <c r="BG689" s="199">
        <f>IF(N689="zákl. přenesená",J689,0)</f>
        <v>0</v>
      </c>
      <c r="BH689" s="199">
        <f>IF(N689="sníž. přenesená",J689,0)</f>
        <v>0</v>
      </c>
      <c r="BI689" s="199">
        <f>IF(N689="nulová",J689,0)</f>
        <v>0</v>
      </c>
      <c r="BJ689" s="18" t="s">
        <v>89</v>
      </c>
      <c r="BK689" s="199">
        <f>ROUND(I689*H689,2)</f>
        <v>0</v>
      </c>
      <c r="BL689" s="18" t="s">
        <v>153</v>
      </c>
      <c r="BM689" s="198" t="s">
        <v>723</v>
      </c>
    </row>
    <row r="690" spans="1:65" s="14" customFormat="1" ht="11.25">
      <c r="B690" s="217"/>
      <c r="C690" s="218"/>
      <c r="D690" s="205" t="s">
        <v>149</v>
      </c>
      <c r="E690" s="219" t="s">
        <v>1</v>
      </c>
      <c r="F690" s="220" t="s">
        <v>724</v>
      </c>
      <c r="G690" s="218"/>
      <c r="H690" s="221">
        <v>24</v>
      </c>
      <c r="I690" s="222"/>
      <c r="J690" s="218"/>
      <c r="K690" s="218"/>
      <c r="L690" s="223"/>
      <c r="M690" s="224"/>
      <c r="N690" s="225"/>
      <c r="O690" s="225"/>
      <c r="P690" s="225"/>
      <c r="Q690" s="225"/>
      <c r="R690" s="225"/>
      <c r="S690" s="225"/>
      <c r="T690" s="226"/>
      <c r="AT690" s="227" t="s">
        <v>149</v>
      </c>
      <c r="AU690" s="227" t="s">
        <v>91</v>
      </c>
      <c r="AV690" s="14" t="s">
        <v>91</v>
      </c>
      <c r="AW690" s="14" t="s">
        <v>35</v>
      </c>
      <c r="AX690" s="14" t="s">
        <v>81</v>
      </c>
      <c r="AY690" s="227" t="s">
        <v>136</v>
      </c>
    </row>
    <row r="691" spans="1:65" s="15" customFormat="1" ht="11.25">
      <c r="B691" s="228"/>
      <c r="C691" s="229"/>
      <c r="D691" s="205" t="s">
        <v>149</v>
      </c>
      <c r="E691" s="230" t="s">
        <v>1</v>
      </c>
      <c r="F691" s="231" t="s">
        <v>152</v>
      </c>
      <c r="G691" s="229"/>
      <c r="H691" s="232">
        <v>24</v>
      </c>
      <c r="I691" s="233"/>
      <c r="J691" s="229"/>
      <c r="K691" s="229"/>
      <c r="L691" s="234"/>
      <c r="M691" s="235"/>
      <c r="N691" s="236"/>
      <c r="O691" s="236"/>
      <c r="P691" s="236"/>
      <c r="Q691" s="236"/>
      <c r="R691" s="236"/>
      <c r="S691" s="236"/>
      <c r="T691" s="237"/>
      <c r="AT691" s="238" t="s">
        <v>149</v>
      </c>
      <c r="AU691" s="238" t="s">
        <v>91</v>
      </c>
      <c r="AV691" s="15" t="s">
        <v>153</v>
      </c>
      <c r="AW691" s="15" t="s">
        <v>35</v>
      </c>
      <c r="AX691" s="15" t="s">
        <v>89</v>
      </c>
      <c r="AY691" s="238" t="s">
        <v>136</v>
      </c>
    </row>
    <row r="692" spans="1:65" s="2" customFormat="1" ht="24.2" customHeight="1">
      <c r="A692" s="35"/>
      <c r="B692" s="36"/>
      <c r="C692" s="187" t="s">
        <v>725</v>
      </c>
      <c r="D692" s="187" t="s">
        <v>138</v>
      </c>
      <c r="E692" s="188" t="s">
        <v>726</v>
      </c>
      <c r="F692" s="189" t="s">
        <v>727</v>
      </c>
      <c r="G692" s="190" t="s">
        <v>382</v>
      </c>
      <c r="H692" s="191">
        <v>2</v>
      </c>
      <c r="I692" s="192"/>
      <c r="J692" s="193">
        <f>ROUND(I692*H692,2)</f>
        <v>0</v>
      </c>
      <c r="K692" s="189" t="s">
        <v>142</v>
      </c>
      <c r="L692" s="40"/>
      <c r="M692" s="194" t="s">
        <v>1</v>
      </c>
      <c r="N692" s="195" t="s">
        <v>46</v>
      </c>
      <c r="O692" s="72"/>
      <c r="P692" s="196">
        <f>O692*H692</f>
        <v>0</v>
      </c>
      <c r="Q692" s="196">
        <v>2.5999999999999998E-4</v>
      </c>
      <c r="R692" s="196">
        <f>Q692*H692</f>
        <v>5.1999999999999995E-4</v>
      </c>
      <c r="S692" s="196">
        <v>0</v>
      </c>
      <c r="T692" s="197">
        <f>S692*H692</f>
        <v>0</v>
      </c>
      <c r="U692" s="35"/>
      <c r="V692" s="35"/>
      <c r="W692" s="35"/>
      <c r="X692" s="35"/>
      <c r="Y692" s="35"/>
      <c r="Z692" s="35"/>
      <c r="AA692" s="35"/>
      <c r="AB692" s="35"/>
      <c r="AC692" s="35"/>
      <c r="AD692" s="35"/>
      <c r="AE692" s="35"/>
      <c r="AR692" s="198" t="s">
        <v>143</v>
      </c>
      <c r="AT692" s="198" t="s">
        <v>138</v>
      </c>
      <c r="AU692" s="198" t="s">
        <v>91</v>
      </c>
      <c r="AY692" s="18" t="s">
        <v>136</v>
      </c>
      <c r="BE692" s="199">
        <f>IF(N692="základní",J692,0)</f>
        <v>0</v>
      </c>
      <c r="BF692" s="199">
        <f>IF(N692="snížená",J692,0)</f>
        <v>0</v>
      </c>
      <c r="BG692" s="199">
        <f>IF(N692="zákl. přenesená",J692,0)</f>
        <v>0</v>
      </c>
      <c r="BH692" s="199">
        <f>IF(N692="sníž. přenesená",J692,0)</f>
        <v>0</v>
      </c>
      <c r="BI692" s="199">
        <f>IF(N692="nulová",J692,0)</f>
        <v>0</v>
      </c>
      <c r="BJ692" s="18" t="s">
        <v>89</v>
      </c>
      <c r="BK692" s="199">
        <f>ROUND(I692*H692,2)</f>
        <v>0</v>
      </c>
      <c r="BL692" s="18" t="s">
        <v>143</v>
      </c>
      <c r="BM692" s="198" t="s">
        <v>728</v>
      </c>
    </row>
    <row r="693" spans="1:65" s="2" customFormat="1" ht="11.25">
      <c r="A693" s="35"/>
      <c r="B693" s="36"/>
      <c r="C693" s="37"/>
      <c r="D693" s="200" t="s">
        <v>145</v>
      </c>
      <c r="E693" s="37"/>
      <c r="F693" s="201" t="s">
        <v>729</v>
      </c>
      <c r="G693" s="37"/>
      <c r="H693" s="37"/>
      <c r="I693" s="202"/>
      <c r="J693" s="37"/>
      <c r="K693" s="37"/>
      <c r="L693" s="40"/>
      <c r="M693" s="203"/>
      <c r="N693" s="204"/>
      <c r="O693" s="72"/>
      <c r="P693" s="72"/>
      <c r="Q693" s="72"/>
      <c r="R693" s="72"/>
      <c r="S693" s="72"/>
      <c r="T693" s="73"/>
      <c r="U693" s="35"/>
      <c r="V693" s="35"/>
      <c r="W693" s="35"/>
      <c r="X693" s="35"/>
      <c r="Y693" s="35"/>
      <c r="Z693" s="35"/>
      <c r="AA693" s="35"/>
      <c r="AB693" s="35"/>
      <c r="AC693" s="35"/>
      <c r="AD693" s="35"/>
      <c r="AE693" s="35"/>
      <c r="AT693" s="18" t="s">
        <v>145</v>
      </c>
      <c r="AU693" s="18" t="s">
        <v>91</v>
      </c>
    </row>
    <row r="694" spans="1:65" s="2" customFormat="1" ht="39">
      <c r="A694" s="35"/>
      <c r="B694" s="36"/>
      <c r="C694" s="37"/>
      <c r="D694" s="205" t="s">
        <v>160</v>
      </c>
      <c r="E694" s="37"/>
      <c r="F694" s="206" t="s">
        <v>730</v>
      </c>
      <c r="G694" s="37"/>
      <c r="H694" s="37"/>
      <c r="I694" s="202"/>
      <c r="J694" s="37"/>
      <c r="K694" s="37"/>
      <c r="L694" s="40"/>
      <c r="M694" s="203"/>
      <c r="N694" s="204"/>
      <c r="O694" s="72"/>
      <c r="P694" s="72"/>
      <c r="Q694" s="72"/>
      <c r="R694" s="72"/>
      <c r="S694" s="72"/>
      <c r="T694" s="73"/>
      <c r="U694" s="35"/>
      <c r="V694" s="35"/>
      <c r="W694" s="35"/>
      <c r="X694" s="35"/>
      <c r="Y694" s="35"/>
      <c r="Z694" s="35"/>
      <c r="AA694" s="35"/>
      <c r="AB694" s="35"/>
      <c r="AC694" s="35"/>
      <c r="AD694" s="35"/>
      <c r="AE694" s="35"/>
      <c r="AT694" s="18" t="s">
        <v>160</v>
      </c>
      <c r="AU694" s="18" t="s">
        <v>91</v>
      </c>
    </row>
    <row r="695" spans="1:65" s="2" customFormat="1" ht="24.2" customHeight="1">
      <c r="A695" s="35"/>
      <c r="B695" s="36"/>
      <c r="C695" s="250" t="s">
        <v>731</v>
      </c>
      <c r="D695" s="250" t="s">
        <v>358</v>
      </c>
      <c r="E695" s="251" t="s">
        <v>732</v>
      </c>
      <c r="F695" s="252" t="s">
        <v>733</v>
      </c>
      <c r="G695" s="253" t="s">
        <v>141</v>
      </c>
      <c r="H695" s="254">
        <v>1.44</v>
      </c>
      <c r="I695" s="255"/>
      <c r="J695" s="256">
        <f>ROUND(I695*H695,2)</f>
        <v>0</v>
      </c>
      <c r="K695" s="252" t="s">
        <v>142</v>
      </c>
      <c r="L695" s="257"/>
      <c r="M695" s="258" t="s">
        <v>1</v>
      </c>
      <c r="N695" s="259" t="s">
        <v>46</v>
      </c>
      <c r="O695" s="72"/>
      <c r="P695" s="196">
        <f>O695*H695</f>
        <v>0</v>
      </c>
      <c r="Q695" s="196">
        <v>3.4720000000000001E-2</v>
      </c>
      <c r="R695" s="196">
        <f>Q695*H695</f>
        <v>4.9996800000000001E-2</v>
      </c>
      <c r="S695" s="196">
        <v>0</v>
      </c>
      <c r="T695" s="197">
        <f>S695*H695</f>
        <v>0</v>
      </c>
      <c r="U695" s="35"/>
      <c r="V695" s="35"/>
      <c r="W695" s="35"/>
      <c r="X695" s="35"/>
      <c r="Y695" s="35"/>
      <c r="Z695" s="35"/>
      <c r="AA695" s="35"/>
      <c r="AB695" s="35"/>
      <c r="AC695" s="35"/>
      <c r="AD695" s="35"/>
      <c r="AE695" s="35"/>
      <c r="AR695" s="198" t="s">
        <v>385</v>
      </c>
      <c r="AT695" s="198" t="s">
        <v>358</v>
      </c>
      <c r="AU695" s="198" t="s">
        <v>91</v>
      </c>
      <c r="AY695" s="18" t="s">
        <v>136</v>
      </c>
      <c r="BE695" s="199">
        <f>IF(N695="základní",J695,0)</f>
        <v>0</v>
      </c>
      <c r="BF695" s="199">
        <f>IF(N695="snížená",J695,0)</f>
        <v>0</v>
      </c>
      <c r="BG695" s="199">
        <f>IF(N695="zákl. přenesená",J695,0)</f>
        <v>0</v>
      </c>
      <c r="BH695" s="199">
        <f>IF(N695="sníž. přenesená",J695,0)</f>
        <v>0</v>
      </c>
      <c r="BI695" s="199">
        <f>IF(N695="nulová",J695,0)</f>
        <v>0</v>
      </c>
      <c r="BJ695" s="18" t="s">
        <v>89</v>
      </c>
      <c r="BK695" s="199">
        <f>ROUND(I695*H695,2)</f>
        <v>0</v>
      </c>
      <c r="BL695" s="18" t="s">
        <v>143</v>
      </c>
      <c r="BM695" s="198" t="s">
        <v>734</v>
      </c>
    </row>
    <row r="696" spans="1:65" s="13" customFormat="1" ht="11.25">
      <c r="B696" s="207"/>
      <c r="C696" s="208"/>
      <c r="D696" s="205" t="s">
        <v>149</v>
      </c>
      <c r="E696" s="209" t="s">
        <v>1</v>
      </c>
      <c r="F696" s="210" t="s">
        <v>735</v>
      </c>
      <c r="G696" s="208"/>
      <c r="H696" s="209" t="s">
        <v>1</v>
      </c>
      <c r="I696" s="211"/>
      <c r="J696" s="208"/>
      <c r="K696" s="208"/>
      <c r="L696" s="212"/>
      <c r="M696" s="213"/>
      <c r="N696" s="214"/>
      <c r="O696" s="214"/>
      <c r="P696" s="214"/>
      <c r="Q696" s="214"/>
      <c r="R696" s="214"/>
      <c r="S696" s="214"/>
      <c r="T696" s="215"/>
      <c r="AT696" s="216" t="s">
        <v>149</v>
      </c>
      <c r="AU696" s="216" t="s">
        <v>91</v>
      </c>
      <c r="AV696" s="13" t="s">
        <v>89</v>
      </c>
      <c r="AW696" s="13" t="s">
        <v>35</v>
      </c>
      <c r="AX696" s="13" t="s">
        <v>81</v>
      </c>
      <c r="AY696" s="216" t="s">
        <v>136</v>
      </c>
    </row>
    <row r="697" spans="1:65" s="14" customFormat="1" ht="11.25">
      <c r="B697" s="217"/>
      <c r="C697" s="218"/>
      <c r="D697" s="205" t="s">
        <v>149</v>
      </c>
      <c r="E697" s="219" t="s">
        <v>1</v>
      </c>
      <c r="F697" s="220" t="s">
        <v>736</v>
      </c>
      <c r="G697" s="218"/>
      <c r="H697" s="221">
        <v>0.72</v>
      </c>
      <c r="I697" s="222"/>
      <c r="J697" s="218"/>
      <c r="K697" s="218"/>
      <c r="L697" s="223"/>
      <c r="M697" s="224"/>
      <c r="N697" s="225"/>
      <c r="O697" s="225"/>
      <c r="P697" s="225"/>
      <c r="Q697" s="225"/>
      <c r="R697" s="225"/>
      <c r="S697" s="225"/>
      <c r="T697" s="226"/>
      <c r="AT697" s="227" t="s">
        <v>149</v>
      </c>
      <c r="AU697" s="227" t="s">
        <v>91</v>
      </c>
      <c r="AV697" s="14" t="s">
        <v>91</v>
      </c>
      <c r="AW697" s="14" t="s">
        <v>35</v>
      </c>
      <c r="AX697" s="14" t="s">
        <v>81</v>
      </c>
      <c r="AY697" s="227" t="s">
        <v>136</v>
      </c>
    </row>
    <row r="698" spans="1:65" s="13" customFormat="1" ht="11.25">
      <c r="B698" s="207"/>
      <c r="C698" s="208"/>
      <c r="D698" s="205" t="s">
        <v>149</v>
      </c>
      <c r="E698" s="209" t="s">
        <v>1</v>
      </c>
      <c r="F698" s="210" t="s">
        <v>737</v>
      </c>
      <c r="G698" s="208"/>
      <c r="H698" s="209" t="s">
        <v>1</v>
      </c>
      <c r="I698" s="211"/>
      <c r="J698" s="208"/>
      <c r="K698" s="208"/>
      <c r="L698" s="212"/>
      <c r="M698" s="213"/>
      <c r="N698" s="214"/>
      <c r="O698" s="214"/>
      <c r="P698" s="214"/>
      <c r="Q698" s="214"/>
      <c r="R698" s="214"/>
      <c r="S698" s="214"/>
      <c r="T698" s="215"/>
      <c r="AT698" s="216" t="s">
        <v>149</v>
      </c>
      <c r="AU698" s="216" t="s">
        <v>91</v>
      </c>
      <c r="AV698" s="13" t="s">
        <v>89</v>
      </c>
      <c r="AW698" s="13" t="s">
        <v>35</v>
      </c>
      <c r="AX698" s="13" t="s">
        <v>81</v>
      </c>
      <c r="AY698" s="216" t="s">
        <v>136</v>
      </c>
    </row>
    <row r="699" spans="1:65" s="14" customFormat="1" ht="11.25">
      <c r="B699" s="217"/>
      <c r="C699" s="218"/>
      <c r="D699" s="205" t="s">
        <v>149</v>
      </c>
      <c r="E699" s="219" t="s">
        <v>1</v>
      </c>
      <c r="F699" s="220" t="s">
        <v>736</v>
      </c>
      <c r="G699" s="218"/>
      <c r="H699" s="221">
        <v>0.72</v>
      </c>
      <c r="I699" s="222"/>
      <c r="J699" s="218"/>
      <c r="K699" s="218"/>
      <c r="L699" s="223"/>
      <c r="M699" s="224"/>
      <c r="N699" s="225"/>
      <c r="O699" s="225"/>
      <c r="P699" s="225"/>
      <c r="Q699" s="225"/>
      <c r="R699" s="225"/>
      <c r="S699" s="225"/>
      <c r="T699" s="226"/>
      <c r="AT699" s="227" t="s">
        <v>149</v>
      </c>
      <c r="AU699" s="227" t="s">
        <v>91</v>
      </c>
      <c r="AV699" s="14" t="s">
        <v>91</v>
      </c>
      <c r="AW699" s="14" t="s">
        <v>35</v>
      </c>
      <c r="AX699" s="14" t="s">
        <v>81</v>
      </c>
      <c r="AY699" s="227" t="s">
        <v>136</v>
      </c>
    </row>
    <row r="700" spans="1:65" s="15" customFormat="1" ht="11.25">
      <c r="B700" s="228"/>
      <c r="C700" s="229"/>
      <c r="D700" s="205" t="s">
        <v>149</v>
      </c>
      <c r="E700" s="230" t="s">
        <v>1</v>
      </c>
      <c r="F700" s="231" t="s">
        <v>152</v>
      </c>
      <c r="G700" s="229"/>
      <c r="H700" s="232">
        <v>1.44</v>
      </c>
      <c r="I700" s="233"/>
      <c r="J700" s="229"/>
      <c r="K700" s="229"/>
      <c r="L700" s="234"/>
      <c r="M700" s="235"/>
      <c r="N700" s="236"/>
      <c r="O700" s="236"/>
      <c r="P700" s="236"/>
      <c r="Q700" s="236"/>
      <c r="R700" s="236"/>
      <c r="S700" s="236"/>
      <c r="T700" s="237"/>
      <c r="AT700" s="238" t="s">
        <v>149</v>
      </c>
      <c r="AU700" s="238" t="s">
        <v>91</v>
      </c>
      <c r="AV700" s="15" t="s">
        <v>153</v>
      </c>
      <c r="AW700" s="15" t="s">
        <v>35</v>
      </c>
      <c r="AX700" s="15" t="s">
        <v>89</v>
      </c>
      <c r="AY700" s="238" t="s">
        <v>136</v>
      </c>
    </row>
    <row r="701" spans="1:65" s="2" customFormat="1" ht="24.2" customHeight="1">
      <c r="A701" s="35"/>
      <c r="B701" s="36"/>
      <c r="C701" s="187" t="s">
        <v>738</v>
      </c>
      <c r="D701" s="187" t="s">
        <v>138</v>
      </c>
      <c r="E701" s="188" t="s">
        <v>739</v>
      </c>
      <c r="F701" s="189" t="s">
        <v>740</v>
      </c>
      <c r="G701" s="190" t="s">
        <v>741</v>
      </c>
      <c r="H701" s="260"/>
      <c r="I701" s="192"/>
      <c r="J701" s="193">
        <f>ROUND(I701*H701,2)</f>
        <v>0</v>
      </c>
      <c r="K701" s="189" t="s">
        <v>142</v>
      </c>
      <c r="L701" s="40"/>
      <c r="M701" s="194" t="s">
        <v>1</v>
      </c>
      <c r="N701" s="195" t="s">
        <v>46</v>
      </c>
      <c r="O701" s="72"/>
      <c r="P701" s="196">
        <f>O701*H701</f>
        <v>0</v>
      </c>
      <c r="Q701" s="196">
        <v>0</v>
      </c>
      <c r="R701" s="196">
        <f>Q701*H701</f>
        <v>0</v>
      </c>
      <c r="S701" s="196">
        <v>0</v>
      </c>
      <c r="T701" s="197">
        <f>S701*H701</f>
        <v>0</v>
      </c>
      <c r="U701" s="35"/>
      <c r="V701" s="35"/>
      <c r="W701" s="35"/>
      <c r="X701" s="35"/>
      <c r="Y701" s="35"/>
      <c r="Z701" s="35"/>
      <c r="AA701" s="35"/>
      <c r="AB701" s="35"/>
      <c r="AC701" s="35"/>
      <c r="AD701" s="35"/>
      <c r="AE701" s="35"/>
      <c r="AR701" s="198" t="s">
        <v>143</v>
      </c>
      <c r="AT701" s="198" t="s">
        <v>138</v>
      </c>
      <c r="AU701" s="198" t="s">
        <v>91</v>
      </c>
      <c r="AY701" s="18" t="s">
        <v>136</v>
      </c>
      <c r="BE701" s="199">
        <f>IF(N701="základní",J701,0)</f>
        <v>0</v>
      </c>
      <c r="BF701" s="199">
        <f>IF(N701="snížená",J701,0)</f>
        <v>0</v>
      </c>
      <c r="BG701" s="199">
        <f>IF(N701="zákl. přenesená",J701,0)</f>
        <v>0</v>
      </c>
      <c r="BH701" s="199">
        <f>IF(N701="sníž. přenesená",J701,0)</f>
        <v>0</v>
      </c>
      <c r="BI701" s="199">
        <f>IF(N701="nulová",J701,0)</f>
        <v>0</v>
      </c>
      <c r="BJ701" s="18" t="s">
        <v>89</v>
      </c>
      <c r="BK701" s="199">
        <f>ROUND(I701*H701,2)</f>
        <v>0</v>
      </c>
      <c r="BL701" s="18" t="s">
        <v>143</v>
      </c>
      <c r="BM701" s="198" t="s">
        <v>742</v>
      </c>
    </row>
    <row r="702" spans="1:65" s="2" customFormat="1" ht="11.25">
      <c r="A702" s="35"/>
      <c r="B702" s="36"/>
      <c r="C702" s="37"/>
      <c r="D702" s="200" t="s">
        <v>145</v>
      </c>
      <c r="E702" s="37"/>
      <c r="F702" s="201" t="s">
        <v>743</v>
      </c>
      <c r="G702" s="37"/>
      <c r="H702" s="37"/>
      <c r="I702" s="202"/>
      <c r="J702" s="37"/>
      <c r="K702" s="37"/>
      <c r="L702" s="40"/>
      <c r="M702" s="203"/>
      <c r="N702" s="204"/>
      <c r="O702" s="72"/>
      <c r="P702" s="72"/>
      <c r="Q702" s="72"/>
      <c r="R702" s="72"/>
      <c r="S702" s="72"/>
      <c r="T702" s="73"/>
      <c r="U702" s="35"/>
      <c r="V702" s="35"/>
      <c r="W702" s="35"/>
      <c r="X702" s="35"/>
      <c r="Y702" s="35"/>
      <c r="Z702" s="35"/>
      <c r="AA702" s="35"/>
      <c r="AB702" s="35"/>
      <c r="AC702" s="35"/>
      <c r="AD702" s="35"/>
      <c r="AE702" s="35"/>
      <c r="AT702" s="18" t="s">
        <v>145</v>
      </c>
      <c r="AU702" s="18" t="s">
        <v>91</v>
      </c>
    </row>
    <row r="703" spans="1:65" s="12" customFormat="1" ht="22.9" customHeight="1">
      <c r="B703" s="171"/>
      <c r="C703" s="172"/>
      <c r="D703" s="173" t="s">
        <v>80</v>
      </c>
      <c r="E703" s="185" t="s">
        <v>744</v>
      </c>
      <c r="F703" s="185" t="s">
        <v>745</v>
      </c>
      <c r="G703" s="172"/>
      <c r="H703" s="172"/>
      <c r="I703" s="175"/>
      <c r="J703" s="186">
        <f>BK703</f>
        <v>0</v>
      </c>
      <c r="K703" s="172"/>
      <c r="L703" s="177"/>
      <c r="M703" s="178"/>
      <c r="N703" s="179"/>
      <c r="O703" s="179"/>
      <c r="P703" s="180">
        <f>SUM(P704:P717)</f>
        <v>0</v>
      </c>
      <c r="Q703" s="179"/>
      <c r="R703" s="180">
        <f>SUM(R704:R717)</f>
        <v>1E-4</v>
      </c>
      <c r="S703" s="179"/>
      <c r="T703" s="181">
        <f>SUM(T704:T717)</f>
        <v>0</v>
      </c>
      <c r="AR703" s="182" t="s">
        <v>91</v>
      </c>
      <c r="AT703" s="183" t="s">
        <v>80</v>
      </c>
      <c r="AU703" s="183" t="s">
        <v>89</v>
      </c>
      <c r="AY703" s="182" t="s">
        <v>136</v>
      </c>
      <c r="BK703" s="184">
        <f>SUM(BK704:BK717)</f>
        <v>0</v>
      </c>
    </row>
    <row r="704" spans="1:65" s="2" customFormat="1" ht="21.75" customHeight="1">
      <c r="A704" s="35"/>
      <c r="B704" s="36"/>
      <c r="C704" s="187" t="s">
        <v>746</v>
      </c>
      <c r="D704" s="187" t="s">
        <v>138</v>
      </c>
      <c r="E704" s="188" t="s">
        <v>747</v>
      </c>
      <c r="F704" s="189" t="s">
        <v>748</v>
      </c>
      <c r="G704" s="190" t="s">
        <v>382</v>
      </c>
      <c r="H704" s="191">
        <v>1</v>
      </c>
      <c r="I704" s="192"/>
      <c r="J704" s="193">
        <f>ROUND(I704*H704,2)</f>
        <v>0</v>
      </c>
      <c r="K704" s="189" t="s">
        <v>1</v>
      </c>
      <c r="L704" s="40"/>
      <c r="M704" s="194" t="s">
        <v>1</v>
      </c>
      <c r="N704" s="195" t="s">
        <v>46</v>
      </c>
      <c r="O704" s="72"/>
      <c r="P704" s="196">
        <f>O704*H704</f>
        <v>0</v>
      </c>
      <c r="Q704" s="196">
        <v>1.0000000000000001E-5</v>
      </c>
      <c r="R704" s="196">
        <f>Q704*H704</f>
        <v>1.0000000000000001E-5</v>
      </c>
      <c r="S704" s="196">
        <v>0</v>
      </c>
      <c r="T704" s="197">
        <f>S704*H704</f>
        <v>0</v>
      </c>
      <c r="U704" s="35"/>
      <c r="V704" s="35"/>
      <c r="W704" s="35"/>
      <c r="X704" s="35"/>
      <c r="Y704" s="35"/>
      <c r="Z704" s="35"/>
      <c r="AA704" s="35"/>
      <c r="AB704" s="35"/>
      <c r="AC704" s="35"/>
      <c r="AD704" s="35"/>
      <c r="AE704" s="35"/>
      <c r="AR704" s="198" t="s">
        <v>143</v>
      </c>
      <c r="AT704" s="198" t="s">
        <v>138</v>
      </c>
      <c r="AU704" s="198" t="s">
        <v>91</v>
      </c>
      <c r="AY704" s="18" t="s">
        <v>136</v>
      </c>
      <c r="BE704" s="199">
        <f>IF(N704="základní",J704,0)</f>
        <v>0</v>
      </c>
      <c r="BF704" s="199">
        <f>IF(N704="snížená",J704,0)</f>
        <v>0</v>
      </c>
      <c r="BG704" s="199">
        <f>IF(N704="zákl. přenesená",J704,0)</f>
        <v>0</v>
      </c>
      <c r="BH704" s="199">
        <f>IF(N704="sníž. přenesená",J704,0)</f>
        <v>0</v>
      </c>
      <c r="BI704" s="199">
        <f>IF(N704="nulová",J704,0)</f>
        <v>0</v>
      </c>
      <c r="BJ704" s="18" t="s">
        <v>89</v>
      </c>
      <c r="BK704" s="199">
        <f>ROUND(I704*H704,2)</f>
        <v>0</v>
      </c>
      <c r="BL704" s="18" t="s">
        <v>143</v>
      </c>
      <c r="BM704" s="198" t="s">
        <v>749</v>
      </c>
    </row>
    <row r="705" spans="1:65" s="2" customFormat="1" ht="58.5">
      <c r="A705" s="35"/>
      <c r="B705" s="36"/>
      <c r="C705" s="37"/>
      <c r="D705" s="205" t="s">
        <v>147</v>
      </c>
      <c r="E705" s="37"/>
      <c r="F705" s="206" t="s">
        <v>750</v>
      </c>
      <c r="G705" s="37"/>
      <c r="H705" s="37"/>
      <c r="I705" s="202"/>
      <c r="J705" s="37"/>
      <c r="K705" s="37"/>
      <c r="L705" s="40"/>
      <c r="M705" s="203"/>
      <c r="N705" s="204"/>
      <c r="O705" s="72"/>
      <c r="P705" s="72"/>
      <c r="Q705" s="72"/>
      <c r="R705" s="72"/>
      <c r="S705" s="72"/>
      <c r="T705" s="73"/>
      <c r="U705" s="35"/>
      <c r="V705" s="35"/>
      <c r="W705" s="35"/>
      <c r="X705" s="35"/>
      <c r="Y705" s="35"/>
      <c r="Z705" s="35"/>
      <c r="AA705" s="35"/>
      <c r="AB705" s="35"/>
      <c r="AC705" s="35"/>
      <c r="AD705" s="35"/>
      <c r="AE705" s="35"/>
      <c r="AT705" s="18" t="s">
        <v>147</v>
      </c>
      <c r="AU705" s="18" t="s">
        <v>91</v>
      </c>
    </row>
    <row r="706" spans="1:65" s="2" customFormat="1" ht="19.5">
      <c r="A706" s="35"/>
      <c r="B706" s="36"/>
      <c r="C706" s="37"/>
      <c r="D706" s="205" t="s">
        <v>160</v>
      </c>
      <c r="E706" s="37"/>
      <c r="F706" s="206" t="s">
        <v>751</v>
      </c>
      <c r="G706" s="37"/>
      <c r="H706" s="37"/>
      <c r="I706" s="202"/>
      <c r="J706" s="37"/>
      <c r="K706" s="37"/>
      <c r="L706" s="40"/>
      <c r="M706" s="203"/>
      <c r="N706" s="204"/>
      <c r="O706" s="72"/>
      <c r="P706" s="72"/>
      <c r="Q706" s="72"/>
      <c r="R706" s="72"/>
      <c r="S706" s="72"/>
      <c r="T706" s="73"/>
      <c r="U706" s="35"/>
      <c r="V706" s="35"/>
      <c r="W706" s="35"/>
      <c r="X706" s="35"/>
      <c r="Y706" s="35"/>
      <c r="Z706" s="35"/>
      <c r="AA706" s="35"/>
      <c r="AB706" s="35"/>
      <c r="AC706" s="35"/>
      <c r="AD706" s="35"/>
      <c r="AE706" s="35"/>
      <c r="AT706" s="18" t="s">
        <v>160</v>
      </c>
      <c r="AU706" s="18" t="s">
        <v>91</v>
      </c>
    </row>
    <row r="707" spans="1:65" s="13" customFormat="1" ht="11.25">
      <c r="B707" s="207"/>
      <c r="C707" s="208"/>
      <c r="D707" s="205" t="s">
        <v>149</v>
      </c>
      <c r="E707" s="209" t="s">
        <v>1</v>
      </c>
      <c r="F707" s="210" t="s">
        <v>169</v>
      </c>
      <c r="G707" s="208"/>
      <c r="H707" s="209" t="s">
        <v>1</v>
      </c>
      <c r="I707" s="211"/>
      <c r="J707" s="208"/>
      <c r="K707" s="208"/>
      <c r="L707" s="212"/>
      <c r="M707" s="213"/>
      <c r="N707" s="214"/>
      <c r="O707" s="214"/>
      <c r="P707" s="214"/>
      <c r="Q707" s="214"/>
      <c r="R707" s="214"/>
      <c r="S707" s="214"/>
      <c r="T707" s="215"/>
      <c r="AT707" s="216" t="s">
        <v>149</v>
      </c>
      <c r="AU707" s="216" t="s">
        <v>91</v>
      </c>
      <c r="AV707" s="13" t="s">
        <v>89</v>
      </c>
      <c r="AW707" s="13" t="s">
        <v>35</v>
      </c>
      <c r="AX707" s="13" t="s">
        <v>81</v>
      </c>
      <c r="AY707" s="216" t="s">
        <v>136</v>
      </c>
    </row>
    <row r="708" spans="1:65" s="14" customFormat="1" ht="11.25">
      <c r="B708" s="217"/>
      <c r="C708" s="218"/>
      <c r="D708" s="205" t="s">
        <v>149</v>
      </c>
      <c r="E708" s="219" t="s">
        <v>1</v>
      </c>
      <c r="F708" s="220" t="s">
        <v>89</v>
      </c>
      <c r="G708" s="218"/>
      <c r="H708" s="221">
        <v>1</v>
      </c>
      <c r="I708" s="222"/>
      <c r="J708" s="218"/>
      <c r="K708" s="218"/>
      <c r="L708" s="223"/>
      <c r="M708" s="224"/>
      <c r="N708" s="225"/>
      <c r="O708" s="225"/>
      <c r="P708" s="225"/>
      <c r="Q708" s="225"/>
      <c r="R708" s="225"/>
      <c r="S708" s="225"/>
      <c r="T708" s="226"/>
      <c r="AT708" s="227" t="s">
        <v>149</v>
      </c>
      <c r="AU708" s="227" t="s">
        <v>91</v>
      </c>
      <c r="AV708" s="14" t="s">
        <v>91</v>
      </c>
      <c r="AW708" s="14" t="s">
        <v>35</v>
      </c>
      <c r="AX708" s="14" t="s">
        <v>81</v>
      </c>
      <c r="AY708" s="227" t="s">
        <v>136</v>
      </c>
    </row>
    <row r="709" spans="1:65" s="15" customFormat="1" ht="11.25">
      <c r="B709" s="228"/>
      <c r="C709" s="229"/>
      <c r="D709" s="205" t="s">
        <v>149</v>
      </c>
      <c r="E709" s="230" t="s">
        <v>1</v>
      </c>
      <c r="F709" s="231" t="s">
        <v>152</v>
      </c>
      <c r="G709" s="229"/>
      <c r="H709" s="232">
        <v>1</v>
      </c>
      <c r="I709" s="233"/>
      <c r="J709" s="229"/>
      <c r="K709" s="229"/>
      <c r="L709" s="234"/>
      <c r="M709" s="235"/>
      <c r="N709" s="236"/>
      <c r="O709" s="236"/>
      <c r="P709" s="236"/>
      <c r="Q709" s="236"/>
      <c r="R709" s="236"/>
      <c r="S709" s="236"/>
      <c r="T709" s="237"/>
      <c r="AT709" s="238" t="s">
        <v>149</v>
      </c>
      <c r="AU709" s="238" t="s">
        <v>91</v>
      </c>
      <c r="AV709" s="15" t="s">
        <v>153</v>
      </c>
      <c r="AW709" s="15" t="s">
        <v>35</v>
      </c>
      <c r="AX709" s="15" t="s">
        <v>89</v>
      </c>
      <c r="AY709" s="238" t="s">
        <v>136</v>
      </c>
    </row>
    <row r="710" spans="1:65" s="2" customFormat="1" ht="24.2" customHeight="1">
      <c r="A710" s="35"/>
      <c r="B710" s="36"/>
      <c r="C710" s="187" t="s">
        <v>752</v>
      </c>
      <c r="D710" s="187" t="s">
        <v>138</v>
      </c>
      <c r="E710" s="188" t="s">
        <v>753</v>
      </c>
      <c r="F710" s="189" t="s">
        <v>754</v>
      </c>
      <c r="G710" s="190" t="s">
        <v>382</v>
      </c>
      <c r="H710" s="191">
        <v>1</v>
      </c>
      <c r="I710" s="192"/>
      <c r="J710" s="193">
        <f>ROUND(I710*H710,2)</f>
        <v>0</v>
      </c>
      <c r="K710" s="189" t="s">
        <v>1</v>
      </c>
      <c r="L710" s="40"/>
      <c r="M710" s="194" t="s">
        <v>1</v>
      </c>
      <c r="N710" s="195" t="s">
        <v>46</v>
      </c>
      <c r="O710" s="72"/>
      <c r="P710" s="196">
        <f>O710*H710</f>
        <v>0</v>
      </c>
      <c r="Q710" s="196">
        <v>9.0000000000000006E-5</v>
      </c>
      <c r="R710" s="196">
        <f>Q710*H710</f>
        <v>9.0000000000000006E-5</v>
      </c>
      <c r="S710" s="196">
        <v>0</v>
      </c>
      <c r="T710" s="197">
        <f>S710*H710</f>
        <v>0</v>
      </c>
      <c r="U710" s="35"/>
      <c r="V710" s="35"/>
      <c r="W710" s="35"/>
      <c r="X710" s="35"/>
      <c r="Y710" s="35"/>
      <c r="Z710" s="35"/>
      <c r="AA710" s="35"/>
      <c r="AB710" s="35"/>
      <c r="AC710" s="35"/>
      <c r="AD710" s="35"/>
      <c r="AE710" s="35"/>
      <c r="AR710" s="198" t="s">
        <v>143</v>
      </c>
      <c r="AT710" s="198" t="s">
        <v>138</v>
      </c>
      <c r="AU710" s="198" t="s">
        <v>91</v>
      </c>
      <c r="AY710" s="18" t="s">
        <v>136</v>
      </c>
      <c r="BE710" s="199">
        <f>IF(N710="základní",J710,0)</f>
        <v>0</v>
      </c>
      <c r="BF710" s="199">
        <f>IF(N710="snížená",J710,0)</f>
        <v>0</v>
      </c>
      <c r="BG710" s="199">
        <f>IF(N710="zákl. přenesená",J710,0)</f>
        <v>0</v>
      </c>
      <c r="BH710" s="199">
        <f>IF(N710="sníž. přenesená",J710,0)</f>
        <v>0</v>
      </c>
      <c r="BI710" s="199">
        <f>IF(N710="nulová",J710,0)</f>
        <v>0</v>
      </c>
      <c r="BJ710" s="18" t="s">
        <v>89</v>
      </c>
      <c r="BK710" s="199">
        <f>ROUND(I710*H710,2)</f>
        <v>0</v>
      </c>
      <c r="BL710" s="18" t="s">
        <v>143</v>
      </c>
      <c r="BM710" s="198" t="s">
        <v>755</v>
      </c>
    </row>
    <row r="711" spans="1:65" s="2" customFormat="1" ht="58.5">
      <c r="A711" s="35"/>
      <c r="B711" s="36"/>
      <c r="C711" s="37"/>
      <c r="D711" s="205" t="s">
        <v>147</v>
      </c>
      <c r="E711" s="37"/>
      <c r="F711" s="206" t="s">
        <v>750</v>
      </c>
      <c r="G711" s="37"/>
      <c r="H711" s="37"/>
      <c r="I711" s="202"/>
      <c r="J711" s="37"/>
      <c r="K711" s="37"/>
      <c r="L711" s="40"/>
      <c r="M711" s="203"/>
      <c r="N711" s="204"/>
      <c r="O711" s="72"/>
      <c r="P711" s="72"/>
      <c r="Q711" s="72"/>
      <c r="R711" s="72"/>
      <c r="S711" s="72"/>
      <c r="T711" s="73"/>
      <c r="U711" s="35"/>
      <c r="V711" s="35"/>
      <c r="W711" s="35"/>
      <c r="X711" s="35"/>
      <c r="Y711" s="35"/>
      <c r="Z711" s="35"/>
      <c r="AA711" s="35"/>
      <c r="AB711" s="35"/>
      <c r="AC711" s="35"/>
      <c r="AD711" s="35"/>
      <c r="AE711" s="35"/>
      <c r="AT711" s="18" t="s">
        <v>147</v>
      </c>
      <c r="AU711" s="18" t="s">
        <v>91</v>
      </c>
    </row>
    <row r="712" spans="1:65" s="2" customFormat="1" ht="19.5">
      <c r="A712" s="35"/>
      <c r="B712" s="36"/>
      <c r="C712" s="37"/>
      <c r="D712" s="205" t="s">
        <v>160</v>
      </c>
      <c r="E712" s="37"/>
      <c r="F712" s="206" t="s">
        <v>756</v>
      </c>
      <c r="G712" s="37"/>
      <c r="H712" s="37"/>
      <c r="I712" s="202"/>
      <c r="J712" s="37"/>
      <c r="K712" s="37"/>
      <c r="L712" s="40"/>
      <c r="M712" s="203"/>
      <c r="N712" s="204"/>
      <c r="O712" s="72"/>
      <c r="P712" s="72"/>
      <c r="Q712" s="72"/>
      <c r="R712" s="72"/>
      <c r="S712" s="72"/>
      <c r="T712" s="73"/>
      <c r="U712" s="35"/>
      <c r="V712" s="35"/>
      <c r="W712" s="35"/>
      <c r="X712" s="35"/>
      <c r="Y712" s="35"/>
      <c r="Z712" s="35"/>
      <c r="AA712" s="35"/>
      <c r="AB712" s="35"/>
      <c r="AC712" s="35"/>
      <c r="AD712" s="35"/>
      <c r="AE712" s="35"/>
      <c r="AT712" s="18" t="s">
        <v>160</v>
      </c>
      <c r="AU712" s="18" t="s">
        <v>91</v>
      </c>
    </row>
    <row r="713" spans="1:65" s="13" customFormat="1" ht="11.25">
      <c r="B713" s="207"/>
      <c r="C713" s="208"/>
      <c r="D713" s="205" t="s">
        <v>149</v>
      </c>
      <c r="E713" s="209" t="s">
        <v>1</v>
      </c>
      <c r="F713" s="210" t="s">
        <v>185</v>
      </c>
      <c r="G713" s="208"/>
      <c r="H713" s="209" t="s">
        <v>1</v>
      </c>
      <c r="I713" s="211"/>
      <c r="J713" s="208"/>
      <c r="K713" s="208"/>
      <c r="L713" s="212"/>
      <c r="M713" s="213"/>
      <c r="N713" s="214"/>
      <c r="O713" s="214"/>
      <c r="P713" s="214"/>
      <c r="Q713" s="214"/>
      <c r="R713" s="214"/>
      <c r="S713" s="214"/>
      <c r="T713" s="215"/>
      <c r="AT713" s="216" t="s">
        <v>149</v>
      </c>
      <c r="AU713" s="216" t="s">
        <v>91</v>
      </c>
      <c r="AV713" s="13" t="s">
        <v>89</v>
      </c>
      <c r="AW713" s="13" t="s">
        <v>35</v>
      </c>
      <c r="AX713" s="13" t="s">
        <v>81</v>
      </c>
      <c r="AY713" s="216" t="s">
        <v>136</v>
      </c>
    </row>
    <row r="714" spans="1:65" s="14" customFormat="1" ht="11.25">
      <c r="B714" s="217"/>
      <c r="C714" s="218"/>
      <c r="D714" s="205" t="s">
        <v>149</v>
      </c>
      <c r="E714" s="219" t="s">
        <v>1</v>
      </c>
      <c r="F714" s="220" t="s">
        <v>89</v>
      </c>
      <c r="G714" s="218"/>
      <c r="H714" s="221">
        <v>1</v>
      </c>
      <c r="I714" s="222"/>
      <c r="J714" s="218"/>
      <c r="K714" s="218"/>
      <c r="L714" s="223"/>
      <c r="M714" s="224"/>
      <c r="N714" s="225"/>
      <c r="O714" s="225"/>
      <c r="P714" s="225"/>
      <c r="Q714" s="225"/>
      <c r="R714" s="225"/>
      <c r="S714" s="225"/>
      <c r="T714" s="226"/>
      <c r="AT714" s="227" t="s">
        <v>149</v>
      </c>
      <c r="AU714" s="227" t="s">
        <v>91</v>
      </c>
      <c r="AV714" s="14" t="s">
        <v>91</v>
      </c>
      <c r="AW714" s="14" t="s">
        <v>35</v>
      </c>
      <c r="AX714" s="14" t="s">
        <v>81</v>
      </c>
      <c r="AY714" s="227" t="s">
        <v>136</v>
      </c>
    </row>
    <row r="715" spans="1:65" s="15" customFormat="1" ht="11.25">
      <c r="B715" s="228"/>
      <c r="C715" s="229"/>
      <c r="D715" s="205" t="s">
        <v>149</v>
      </c>
      <c r="E715" s="230" t="s">
        <v>1</v>
      </c>
      <c r="F715" s="231" t="s">
        <v>152</v>
      </c>
      <c r="G715" s="229"/>
      <c r="H715" s="232">
        <v>1</v>
      </c>
      <c r="I715" s="233"/>
      <c r="J715" s="229"/>
      <c r="K715" s="229"/>
      <c r="L715" s="234"/>
      <c r="M715" s="235"/>
      <c r="N715" s="236"/>
      <c r="O715" s="236"/>
      <c r="P715" s="236"/>
      <c r="Q715" s="236"/>
      <c r="R715" s="236"/>
      <c r="S715" s="236"/>
      <c r="T715" s="237"/>
      <c r="AT715" s="238" t="s">
        <v>149</v>
      </c>
      <c r="AU715" s="238" t="s">
        <v>91</v>
      </c>
      <c r="AV715" s="15" t="s">
        <v>153</v>
      </c>
      <c r="AW715" s="15" t="s">
        <v>35</v>
      </c>
      <c r="AX715" s="15" t="s">
        <v>89</v>
      </c>
      <c r="AY715" s="238" t="s">
        <v>136</v>
      </c>
    </row>
    <row r="716" spans="1:65" s="2" customFormat="1" ht="33" customHeight="1">
      <c r="A716" s="35"/>
      <c r="B716" s="36"/>
      <c r="C716" s="187" t="s">
        <v>757</v>
      </c>
      <c r="D716" s="187" t="s">
        <v>138</v>
      </c>
      <c r="E716" s="188" t="s">
        <v>758</v>
      </c>
      <c r="F716" s="189" t="s">
        <v>759</v>
      </c>
      <c r="G716" s="190" t="s">
        <v>741</v>
      </c>
      <c r="H716" s="260"/>
      <c r="I716" s="192"/>
      <c r="J716" s="193">
        <f>ROUND(I716*H716,2)</f>
        <v>0</v>
      </c>
      <c r="K716" s="189" t="s">
        <v>142</v>
      </c>
      <c r="L716" s="40"/>
      <c r="M716" s="194" t="s">
        <v>1</v>
      </c>
      <c r="N716" s="195" t="s">
        <v>46</v>
      </c>
      <c r="O716" s="72"/>
      <c r="P716" s="196">
        <f>O716*H716</f>
        <v>0</v>
      </c>
      <c r="Q716" s="196">
        <v>0</v>
      </c>
      <c r="R716" s="196">
        <f>Q716*H716</f>
        <v>0</v>
      </c>
      <c r="S716" s="196">
        <v>0</v>
      </c>
      <c r="T716" s="197">
        <f>S716*H716</f>
        <v>0</v>
      </c>
      <c r="U716" s="35"/>
      <c r="V716" s="35"/>
      <c r="W716" s="35"/>
      <c r="X716" s="35"/>
      <c r="Y716" s="35"/>
      <c r="Z716" s="35"/>
      <c r="AA716" s="35"/>
      <c r="AB716" s="35"/>
      <c r="AC716" s="35"/>
      <c r="AD716" s="35"/>
      <c r="AE716" s="35"/>
      <c r="AR716" s="198" t="s">
        <v>143</v>
      </c>
      <c r="AT716" s="198" t="s">
        <v>138</v>
      </c>
      <c r="AU716" s="198" t="s">
        <v>91</v>
      </c>
      <c r="AY716" s="18" t="s">
        <v>136</v>
      </c>
      <c r="BE716" s="199">
        <f>IF(N716="základní",J716,0)</f>
        <v>0</v>
      </c>
      <c r="BF716" s="199">
        <f>IF(N716="snížená",J716,0)</f>
        <v>0</v>
      </c>
      <c r="BG716" s="199">
        <f>IF(N716="zákl. přenesená",J716,0)</f>
        <v>0</v>
      </c>
      <c r="BH716" s="199">
        <f>IF(N716="sníž. přenesená",J716,0)</f>
        <v>0</v>
      </c>
      <c r="BI716" s="199">
        <f>IF(N716="nulová",J716,0)</f>
        <v>0</v>
      </c>
      <c r="BJ716" s="18" t="s">
        <v>89</v>
      </c>
      <c r="BK716" s="199">
        <f>ROUND(I716*H716,2)</f>
        <v>0</v>
      </c>
      <c r="BL716" s="18" t="s">
        <v>143</v>
      </c>
      <c r="BM716" s="198" t="s">
        <v>760</v>
      </c>
    </row>
    <row r="717" spans="1:65" s="2" customFormat="1" ht="11.25">
      <c r="A717" s="35"/>
      <c r="B717" s="36"/>
      <c r="C717" s="37"/>
      <c r="D717" s="200" t="s">
        <v>145</v>
      </c>
      <c r="E717" s="37"/>
      <c r="F717" s="201" t="s">
        <v>761</v>
      </c>
      <c r="G717" s="37"/>
      <c r="H717" s="37"/>
      <c r="I717" s="202"/>
      <c r="J717" s="37"/>
      <c r="K717" s="37"/>
      <c r="L717" s="40"/>
      <c r="M717" s="203"/>
      <c r="N717" s="204"/>
      <c r="O717" s="72"/>
      <c r="P717" s="72"/>
      <c r="Q717" s="72"/>
      <c r="R717" s="72"/>
      <c r="S717" s="72"/>
      <c r="T717" s="73"/>
      <c r="U717" s="35"/>
      <c r="V717" s="35"/>
      <c r="W717" s="35"/>
      <c r="X717" s="35"/>
      <c r="Y717" s="35"/>
      <c r="Z717" s="35"/>
      <c r="AA717" s="35"/>
      <c r="AB717" s="35"/>
      <c r="AC717" s="35"/>
      <c r="AD717" s="35"/>
      <c r="AE717" s="35"/>
      <c r="AT717" s="18" t="s">
        <v>145</v>
      </c>
      <c r="AU717" s="18" t="s">
        <v>91</v>
      </c>
    </row>
    <row r="718" spans="1:65" s="12" customFormat="1" ht="22.9" customHeight="1">
      <c r="B718" s="171"/>
      <c r="C718" s="172"/>
      <c r="D718" s="173" t="s">
        <v>80</v>
      </c>
      <c r="E718" s="185" t="s">
        <v>762</v>
      </c>
      <c r="F718" s="185" t="s">
        <v>763</v>
      </c>
      <c r="G718" s="172"/>
      <c r="H718" s="172"/>
      <c r="I718" s="175"/>
      <c r="J718" s="186">
        <f>BK718</f>
        <v>0</v>
      </c>
      <c r="K718" s="172"/>
      <c r="L718" s="177"/>
      <c r="M718" s="178"/>
      <c r="N718" s="179"/>
      <c r="O718" s="179"/>
      <c r="P718" s="180">
        <v>0</v>
      </c>
      <c r="Q718" s="179"/>
      <c r="R718" s="180">
        <v>0</v>
      </c>
      <c r="S718" s="179"/>
      <c r="T718" s="181">
        <v>0</v>
      </c>
      <c r="AR718" s="182" t="s">
        <v>91</v>
      </c>
      <c r="AT718" s="183" t="s">
        <v>80</v>
      </c>
      <c r="AU718" s="183" t="s">
        <v>89</v>
      </c>
      <c r="AY718" s="182" t="s">
        <v>136</v>
      </c>
      <c r="BK718" s="184">
        <v>0</v>
      </c>
    </row>
    <row r="719" spans="1:65" s="12" customFormat="1" ht="22.9" customHeight="1">
      <c r="B719" s="171"/>
      <c r="C719" s="172"/>
      <c r="D719" s="173" t="s">
        <v>80</v>
      </c>
      <c r="E719" s="185" t="s">
        <v>764</v>
      </c>
      <c r="F719" s="185" t="s">
        <v>765</v>
      </c>
      <c r="G719" s="172"/>
      <c r="H719" s="172"/>
      <c r="I719" s="175"/>
      <c r="J719" s="186">
        <f>BK719</f>
        <v>0</v>
      </c>
      <c r="K719" s="172"/>
      <c r="L719" s="177"/>
      <c r="M719" s="178"/>
      <c r="N719" s="179"/>
      <c r="O719" s="179"/>
      <c r="P719" s="180">
        <f>SUM(P720:P744)</f>
        <v>0</v>
      </c>
      <c r="Q719" s="179"/>
      <c r="R719" s="180">
        <f>SUM(R720:R744)</f>
        <v>14.722729599999997</v>
      </c>
      <c r="S719" s="179"/>
      <c r="T719" s="181">
        <f>SUM(T720:T744)</f>
        <v>0</v>
      </c>
      <c r="AR719" s="182" t="s">
        <v>91</v>
      </c>
      <c r="AT719" s="183" t="s">
        <v>80</v>
      </c>
      <c r="AU719" s="183" t="s">
        <v>89</v>
      </c>
      <c r="AY719" s="182" t="s">
        <v>136</v>
      </c>
      <c r="BK719" s="184">
        <f>SUM(BK720:BK744)</f>
        <v>0</v>
      </c>
    </row>
    <row r="720" spans="1:65" s="2" customFormat="1" ht="33" customHeight="1">
      <c r="A720" s="35"/>
      <c r="B720" s="36"/>
      <c r="C720" s="187" t="s">
        <v>766</v>
      </c>
      <c r="D720" s="187" t="s">
        <v>138</v>
      </c>
      <c r="E720" s="188" t="s">
        <v>767</v>
      </c>
      <c r="F720" s="189" t="s">
        <v>768</v>
      </c>
      <c r="G720" s="190" t="s">
        <v>141</v>
      </c>
      <c r="H720" s="191">
        <v>97.54</v>
      </c>
      <c r="I720" s="192"/>
      <c r="J720" s="193">
        <f>ROUND(I720*H720,2)</f>
        <v>0</v>
      </c>
      <c r="K720" s="189" t="s">
        <v>142</v>
      </c>
      <c r="L720" s="40"/>
      <c r="M720" s="194" t="s">
        <v>1</v>
      </c>
      <c r="N720" s="195" t="s">
        <v>46</v>
      </c>
      <c r="O720" s="72"/>
      <c r="P720" s="196">
        <f>O720*H720</f>
        <v>0</v>
      </c>
      <c r="Q720" s="196">
        <v>4.1200000000000001E-2</v>
      </c>
      <c r="R720" s="196">
        <f>Q720*H720</f>
        <v>4.0186480000000007</v>
      </c>
      <c r="S720" s="196">
        <v>0</v>
      </c>
      <c r="T720" s="197">
        <f>S720*H720</f>
        <v>0</v>
      </c>
      <c r="U720" s="35"/>
      <c r="V720" s="35"/>
      <c r="W720" s="35"/>
      <c r="X720" s="35"/>
      <c r="Y720" s="35"/>
      <c r="Z720" s="35"/>
      <c r="AA720" s="35"/>
      <c r="AB720" s="35"/>
      <c r="AC720" s="35"/>
      <c r="AD720" s="35"/>
      <c r="AE720" s="35"/>
      <c r="AR720" s="198" t="s">
        <v>143</v>
      </c>
      <c r="AT720" s="198" t="s">
        <v>138</v>
      </c>
      <c r="AU720" s="198" t="s">
        <v>91</v>
      </c>
      <c r="AY720" s="18" t="s">
        <v>136</v>
      </c>
      <c r="BE720" s="199">
        <f>IF(N720="základní",J720,0)</f>
        <v>0</v>
      </c>
      <c r="BF720" s="199">
        <f>IF(N720="snížená",J720,0)</f>
        <v>0</v>
      </c>
      <c r="BG720" s="199">
        <f>IF(N720="zákl. přenesená",J720,0)</f>
        <v>0</v>
      </c>
      <c r="BH720" s="199">
        <f>IF(N720="sníž. přenesená",J720,0)</f>
        <v>0</v>
      </c>
      <c r="BI720" s="199">
        <f>IF(N720="nulová",J720,0)</f>
        <v>0</v>
      </c>
      <c r="BJ720" s="18" t="s">
        <v>89</v>
      </c>
      <c r="BK720" s="199">
        <f>ROUND(I720*H720,2)</f>
        <v>0</v>
      </c>
      <c r="BL720" s="18" t="s">
        <v>143</v>
      </c>
      <c r="BM720" s="198" t="s">
        <v>769</v>
      </c>
    </row>
    <row r="721" spans="1:65" s="2" customFormat="1" ht="11.25">
      <c r="A721" s="35"/>
      <c r="B721" s="36"/>
      <c r="C721" s="37"/>
      <c r="D721" s="200" t="s">
        <v>145</v>
      </c>
      <c r="E721" s="37"/>
      <c r="F721" s="201" t="s">
        <v>770</v>
      </c>
      <c r="G721" s="37"/>
      <c r="H721" s="37"/>
      <c r="I721" s="202"/>
      <c r="J721" s="37"/>
      <c r="K721" s="37"/>
      <c r="L721" s="40"/>
      <c r="M721" s="203"/>
      <c r="N721" s="204"/>
      <c r="O721" s="72"/>
      <c r="P721" s="72"/>
      <c r="Q721" s="72"/>
      <c r="R721" s="72"/>
      <c r="S721" s="72"/>
      <c r="T721" s="73"/>
      <c r="U721" s="35"/>
      <c r="V721" s="35"/>
      <c r="W721" s="35"/>
      <c r="X721" s="35"/>
      <c r="Y721" s="35"/>
      <c r="Z721" s="35"/>
      <c r="AA721" s="35"/>
      <c r="AB721" s="35"/>
      <c r="AC721" s="35"/>
      <c r="AD721" s="35"/>
      <c r="AE721" s="35"/>
      <c r="AT721" s="18" t="s">
        <v>145</v>
      </c>
      <c r="AU721" s="18" t="s">
        <v>91</v>
      </c>
    </row>
    <row r="722" spans="1:65" s="2" customFormat="1" ht="48.75">
      <c r="A722" s="35"/>
      <c r="B722" s="36"/>
      <c r="C722" s="37"/>
      <c r="D722" s="205" t="s">
        <v>147</v>
      </c>
      <c r="E722" s="37"/>
      <c r="F722" s="206" t="s">
        <v>771</v>
      </c>
      <c r="G722" s="37"/>
      <c r="H722" s="37"/>
      <c r="I722" s="202"/>
      <c r="J722" s="37"/>
      <c r="K722" s="37"/>
      <c r="L722" s="40"/>
      <c r="M722" s="203"/>
      <c r="N722" s="204"/>
      <c r="O722" s="72"/>
      <c r="P722" s="72"/>
      <c r="Q722" s="72"/>
      <c r="R722" s="72"/>
      <c r="S722" s="72"/>
      <c r="T722" s="73"/>
      <c r="U722" s="35"/>
      <c r="V722" s="35"/>
      <c r="W722" s="35"/>
      <c r="X722" s="35"/>
      <c r="Y722" s="35"/>
      <c r="Z722" s="35"/>
      <c r="AA722" s="35"/>
      <c r="AB722" s="35"/>
      <c r="AC722" s="35"/>
      <c r="AD722" s="35"/>
      <c r="AE722" s="35"/>
      <c r="AT722" s="18" t="s">
        <v>147</v>
      </c>
      <c r="AU722" s="18" t="s">
        <v>91</v>
      </c>
    </row>
    <row r="723" spans="1:65" s="13" customFormat="1" ht="11.25">
      <c r="B723" s="207"/>
      <c r="C723" s="208"/>
      <c r="D723" s="205" t="s">
        <v>149</v>
      </c>
      <c r="E723" s="209" t="s">
        <v>1</v>
      </c>
      <c r="F723" s="210" t="s">
        <v>150</v>
      </c>
      <c r="G723" s="208"/>
      <c r="H723" s="209" t="s">
        <v>1</v>
      </c>
      <c r="I723" s="211"/>
      <c r="J723" s="208"/>
      <c r="K723" s="208"/>
      <c r="L723" s="212"/>
      <c r="M723" s="213"/>
      <c r="N723" s="214"/>
      <c r="O723" s="214"/>
      <c r="P723" s="214"/>
      <c r="Q723" s="214"/>
      <c r="R723" s="214"/>
      <c r="S723" s="214"/>
      <c r="T723" s="215"/>
      <c r="AT723" s="216" t="s">
        <v>149</v>
      </c>
      <c r="AU723" s="216" t="s">
        <v>91</v>
      </c>
      <c r="AV723" s="13" t="s">
        <v>89</v>
      </c>
      <c r="AW723" s="13" t="s">
        <v>35</v>
      </c>
      <c r="AX723" s="13" t="s">
        <v>81</v>
      </c>
      <c r="AY723" s="216" t="s">
        <v>136</v>
      </c>
    </row>
    <row r="724" spans="1:65" s="14" customFormat="1" ht="11.25">
      <c r="B724" s="217"/>
      <c r="C724" s="218"/>
      <c r="D724" s="205" t="s">
        <v>149</v>
      </c>
      <c r="E724" s="219" t="s">
        <v>1</v>
      </c>
      <c r="F724" s="220" t="s">
        <v>669</v>
      </c>
      <c r="G724" s="218"/>
      <c r="H724" s="221">
        <v>97.54</v>
      </c>
      <c r="I724" s="222"/>
      <c r="J724" s="218"/>
      <c r="K724" s="218"/>
      <c r="L724" s="223"/>
      <c r="M724" s="224"/>
      <c r="N724" s="225"/>
      <c r="O724" s="225"/>
      <c r="P724" s="225"/>
      <c r="Q724" s="225"/>
      <c r="R724" s="225"/>
      <c r="S724" s="225"/>
      <c r="T724" s="226"/>
      <c r="AT724" s="227" t="s">
        <v>149</v>
      </c>
      <c r="AU724" s="227" t="s">
        <v>91</v>
      </c>
      <c r="AV724" s="14" t="s">
        <v>91</v>
      </c>
      <c r="AW724" s="14" t="s">
        <v>35</v>
      </c>
      <c r="AX724" s="14" t="s">
        <v>81</v>
      </c>
      <c r="AY724" s="227" t="s">
        <v>136</v>
      </c>
    </row>
    <row r="725" spans="1:65" s="15" customFormat="1" ht="11.25">
      <c r="B725" s="228"/>
      <c r="C725" s="229"/>
      <c r="D725" s="205" t="s">
        <v>149</v>
      </c>
      <c r="E725" s="230" t="s">
        <v>1</v>
      </c>
      <c r="F725" s="231" t="s">
        <v>152</v>
      </c>
      <c r="G725" s="229"/>
      <c r="H725" s="232">
        <v>97.54</v>
      </c>
      <c r="I725" s="233"/>
      <c r="J725" s="229"/>
      <c r="K725" s="229"/>
      <c r="L725" s="234"/>
      <c r="M725" s="235"/>
      <c r="N725" s="236"/>
      <c r="O725" s="236"/>
      <c r="P725" s="236"/>
      <c r="Q725" s="236"/>
      <c r="R725" s="236"/>
      <c r="S725" s="236"/>
      <c r="T725" s="237"/>
      <c r="AT725" s="238" t="s">
        <v>149</v>
      </c>
      <c r="AU725" s="238" t="s">
        <v>91</v>
      </c>
      <c r="AV725" s="15" t="s">
        <v>153</v>
      </c>
      <c r="AW725" s="15" t="s">
        <v>35</v>
      </c>
      <c r="AX725" s="15" t="s">
        <v>89</v>
      </c>
      <c r="AY725" s="238" t="s">
        <v>136</v>
      </c>
    </row>
    <row r="726" spans="1:65" s="2" customFormat="1" ht="16.5" customHeight="1">
      <c r="A726" s="35"/>
      <c r="B726" s="36"/>
      <c r="C726" s="250" t="s">
        <v>772</v>
      </c>
      <c r="D726" s="250" t="s">
        <v>358</v>
      </c>
      <c r="E726" s="251" t="s">
        <v>773</v>
      </c>
      <c r="F726" s="252" t="s">
        <v>774</v>
      </c>
      <c r="G726" s="253" t="s">
        <v>141</v>
      </c>
      <c r="H726" s="254">
        <v>101.44199999999999</v>
      </c>
      <c r="I726" s="255"/>
      <c r="J726" s="256">
        <f>ROUND(I726*H726,2)</f>
        <v>0</v>
      </c>
      <c r="K726" s="252" t="s">
        <v>1</v>
      </c>
      <c r="L726" s="257"/>
      <c r="M726" s="258" t="s">
        <v>1</v>
      </c>
      <c r="N726" s="259" t="s">
        <v>46</v>
      </c>
      <c r="O726" s="72"/>
      <c r="P726" s="196">
        <f>O726*H726</f>
        <v>0</v>
      </c>
      <c r="Q726" s="196">
        <v>0.105</v>
      </c>
      <c r="R726" s="196">
        <f>Q726*H726</f>
        <v>10.651409999999998</v>
      </c>
      <c r="S726" s="196">
        <v>0</v>
      </c>
      <c r="T726" s="197">
        <f>S726*H726</f>
        <v>0</v>
      </c>
      <c r="U726" s="35"/>
      <c r="V726" s="35"/>
      <c r="W726" s="35"/>
      <c r="X726" s="35"/>
      <c r="Y726" s="35"/>
      <c r="Z726" s="35"/>
      <c r="AA726" s="35"/>
      <c r="AB726" s="35"/>
      <c r="AC726" s="35"/>
      <c r="AD726" s="35"/>
      <c r="AE726" s="35"/>
      <c r="AR726" s="198" t="s">
        <v>385</v>
      </c>
      <c r="AT726" s="198" t="s">
        <v>358</v>
      </c>
      <c r="AU726" s="198" t="s">
        <v>91</v>
      </c>
      <c r="AY726" s="18" t="s">
        <v>136</v>
      </c>
      <c r="BE726" s="199">
        <f>IF(N726="základní",J726,0)</f>
        <v>0</v>
      </c>
      <c r="BF726" s="199">
        <f>IF(N726="snížená",J726,0)</f>
        <v>0</v>
      </c>
      <c r="BG726" s="199">
        <f>IF(N726="zákl. přenesená",J726,0)</f>
        <v>0</v>
      </c>
      <c r="BH726" s="199">
        <f>IF(N726="sníž. přenesená",J726,0)</f>
        <v>0</v>
      </c>
      <c r="BI726" s="199">
        <f>IF(N726="nulová",J726,0)</f>
        <v>0</v>
      </c>
      <c r="BJ726" s="18" t="s">
        <v>89</v>
      </c>
      <c r="BK726" s="199">
        <f>ROUND(I726*H726,2)</f>
        <v>0</v>
      </c>
      <c r="BL726" s="18" t="s">
        <v>143</v>
      </c>
      <c r="BM726" s="198" t="s">
        <v>775</v>
      </c>
    </row>
    <row r="727" spans="1:65" s="14" customFormat="1" ht="11.25">
      <c r="B727" s="217"/>
      <c r="C727" s="218"/>
      <c r="D727" s="205" t="s">
        <v>149</v>
      </c>
      <c r="E727" s="218"/>
      <c r="F727" s="220" t="s">
        <v>776</v>
      </c>
      <c r="G727" s="218"/>
      <c r="H727" s="221">
        <v>101.44199999999999</v>
      </c>
      <c r="I727" s="222"/>
      <c r="J727" s="218"/>
      <c r="K727" s="218"/>
      <c r="L727" s="223"/>
      <c r="M727" s="224"/>
      <c r="N727" s="225"/>
      <c r="O727" s="225"/>
      <c r="P727" s="225"/>
      <c r="Q727" s="225"/>
      <c r="R727" s="225"/>
      <c r="S727" s="225"/>
      <c r="T727" s="226"/>
      <c r="AT727" s="227" t="s">
        <v>149</v>
      </c>
      <c r="AU727" s="227" t="s">
        <v>91</v>
      </c>
      <c r="AV727" s="14" t="s">
        <v>91</v>
      </c>
      <c r="AW727" s="14" t="s">
        <v>4</v>
      </c>
      <c r="AX727" s="14" t="s">
        <v>89</v>
      </c>
      <c r="AY727" s="227" t="s">
        <v>136</v>
      </c>
    </row>
    <row r="728" spans="1:65" s="2" customFormat="1" ht="24.2" customHeight="1">
      <c r="A728" s="35"/>
      <c r="B728" s="36"/>
      <c r="C728" s="187" t="s">
        <v>777</v>
      </c>
      <c r="D728" s="187" t="s">
        <v>138</v>
      </c>
      <c r="E728" s="188" t="s">
        <v>778</v>
      </c>
      <c r="F728" s="189" t="s">
        <v>779</v>
      </c>
      <c r="G728" s="190" t="s">
        <v>382</v>
      </c>
      <c r="H728" s="191">
        <v>12</v>
      </c>
      <c r="I728" s="192"/>
      <c r="J728" s="193">
        <f>ROUND(I728*H728,2)</f>
        <v>0</v>
      </c>
      <c r="K728" s="189" t="s">
        <v>1</v>
      </c>
      <c r="L728" s="40"/>
      <c r="M728" s="194" t="s">
        <v>1</v>
      </c>
      <c r="N728" s="195" t="s">
        <v>46</v>
      </c>
      <c r="O728" s="72"/>
      <c r="P728" s="196">
        <f>O728*H728</f>
        <v>0</v>
      </c>
      <c r="Q728" s="196">
        <v>0</v>
      </c>
      <c r="R728" s="196">
        <f>Q728*H728</f>
        <v>0</v>
      </c>
      <c r="S728" s="196">
        <v>0</v>
      </c>
      <c r="T728" s="197">
        <f>S728*H728</f>
        <v>0</v>
      </c>
      <c r="U728" s="35"/>
      <c r="V728" s="35"/>
      <c r="W728" s="35"/>
      <c r="X728" s="35"/>
      <c r="Y728" s="35"/>
      <c r="Z728" s="35"/>
      <c r="AA728" s="35"/>
      <c r="AB728" s="35"/>
      <c r="AC728" s="35"/>
      <c r="AD728" s="35"/>
      <c r="AE728" s="35"/>
      <c r="AR728" s="198" t="s">
        <v>143</v>
      </c>
      <c r="AT728" s="198" t="s">
        <v>138</v>
      </c>
      <c r="AU728" s="198" t="s">
        <v>91</v>
      </c>
      <c r="AY728" s="18" t="s">
        <v>136</v>
      </c>
      <c r="BE728" s="199">
        <f>IF(N728="základní",J728,0)</f>
        <v>0</v>
      </c>
      <c r="BF728" s="199">
        <f>IF(N728="snížená",J728,0)</f>
        <v>0</v>
      </c>
      <c r="BG728" s="199">
        <f>IF(N728="zákl. přenesená",J728,0)</f>
        <v>0</v>
      </c>
      <c r="BH728" s="199">
        <f>IF(N728="sníž. přenesená",J728,0)</f>
        <v>0</v>
      </c>
      <c r="BI728" s="199">
        <f>IF(N728="nulová",J728,0)</f>
        <v>0</v>
      </c>
      <c r="BJ728" s="18" t="s">
        <v>89</v>
      </c>
      <c r="BK728" s="199">
        <f>ROUND(I728*H728,2)</f>
        <v>0</v>
      </c>
      <c r="BL728" s="18" t="s">
        <v>143</v>
      </c>
      <c r="BM728" s="198" t="s">
        <v>780</v>
      </c>
    </row>
    <row r="729" spans="1:65" s="2" customFormat="1" ht="29.25">
      <c r="A729" s="35"/>
      <c r="B729" s="36"/>
      <c r="C729" s="37"/>
      <c r="D729" s="205" t="s">
        <v>160</v>
      </c>
      <c r="E729" s="37"/>
      <c r="F729" s="206" t="s">
        <v>781</v>
      </c>
      <c r="G729" s="37"/>
      <c r="H729" s="37"/>
      <c r="I729" s="202"/>
      <c r="J729" s="37"/>
      <c r="K729" s="37"/>
      <c r="L729" s="40"/>
      <c r="M729" s="203"/>
      <c r="N729" s="204"/>
      <c r="O729" s="72"/>
      <c r="P729" s="72"/>
      <c r="Q729" s="72"/>
      <c r="R729" s="72"/>
      <c r="S729" s="72"/>
      <c r="T729" s="73"/>
      <c r="U729" s="35"/>
      <c r="V729" s="35"/>
      <c r="W729" s="35"/>
      <c r="X729" s="35"/>
      <c r="Y729" s="35"/>
      <c r="Z729" s="35"/>
      <c r="AA729" s="35"/>
      <c r="AB729" s="35"/>
      <c r="AC729" s="35"/>
      <c r="AD729" s="35"/>
      <c r="AE729" s="35"/>
      <c r="AT729" s="18" t="s">
        <v>160</v>
      </c>
      <c r="AU729" s="18" t="s">
        <v>91</v>
      </c>
    </row>
    <row r="730" spans="1:65" s="2" customFormat="1" ht="21.75" customHeight="1">
      <c r="A730" s="35"/>
      <c r="B730" s="36"/>
      <c r="C730" s="187" t="s">
        <v>782</v>
      </c>
      <c r="D730" s="187" t="s">
        <v>138</v>
      </c>
      <c r="E730" s="188" t="s">
        <v>783</v>
      </c>
      <c r="F730" s="189" t="s">
        <v>784</v>
      </c>
      <c r="G730" s="190" t="s">
        <v>459</v>
      </c>
      <c r="H730" s="191">
        <v>24</v>
      </c>
      <c r="I730" s="192"/>
      <c r="J730" s="193">
        <f>ROUND(I730*H730,2)</f>
        <v>0</v>
      </c>
      <c r="K730" s="189" t="s">
        <v>1</v>
      </c>
      <c r="L730" s="40"/>
      <c r="M730" s="194" t="s">
        <v>1</v>
      </c>
      <c r="N730" s="195" t="s">
        <v>46</v>
      </c>
      <c r="O730" s="72"/>
      <c r="P730" s="196">
        <f>O730*H730</f>
        <v>0</v>
      </c>
      <c r="Q730" s="196">
        <v>0</v>
      </c>
      <c r="R730" s="196">
        <f>Q730*H730</f>
        <v>0</v>
      </c>
      <c r="S730" s="196">
        <v>0</v>
      </c>
      <c r="T730" s="197">
        <f>S730*H730</f>
        <v>0</v>
      </c>
      <c r="U730" s="35"/>
      <c r="V730" s="35"/>
      <c r="W730" s="35"/>
      <c r="X730" s="35"/>
      <c r="Y730" s="35"/>
      <c r="Z730" s="35"/>
      <c r="AA730" s="35"/>
      <c r="AB730" s="35"/>
      <c r="AC730" s="35"/>
      <c r="AD730" s="35"/>
      <c r="AE730" s="35"/>
      <c r="AR730" s="198" t="s">
        <v>143</v>
      </c>
      <c r="AT730" s="198" t="s">
        <v>138</v>
      </c>
      <c r="AU730" s="198" t="s">
        <v>91</v>
      </c>
      <c r="AY730" s="18" t="s">
        <v>136</v>
      </c>
      <c r="BE730" s="199">
        <f>IF(N730="základní",J730,0)</f>
        <v>0</v>
      </c>
      <c r="BF730" s="199">
        <f>IF(N730="snížená",J730,0)</f>
        <v>0</v>
      </c>
      <c r="BG730" s="199">
        <f>IF(N730="zákl. přenesená",J730,0)</f>
        <v>0</v>
      </c>
      <c r="BH730" s="199">
        <f>IF(N730="sníž. přenesená",J730,0)</f>
        <v>0</v>
      </c>
      <c r="BI730" s="199">
        <f>IF(N730="nulová",J730,0)</f>
        <v>0</v>
      </c>
      <c r="BJ730" s="18" t="s">
        <v>89</v>
      </c>
      <c r="BK730" s="199">
        <f>ROUND(I730*H730,2)</f>
        <v>0</v>
      </c>
      <c r="BL730" s="18" t="s">
        <v>143</v>
      </c>
      <c r="BM730" s="198" t="s">
        <v>785</v>
      </c>
    </row>
    <row r="731" spans="1:65" s="2" customFormat="1" ht="19.5">
      <c r="A731" s="35"/>
      <c r="B731" s="36"/>
      <c r="C731" s="37"/>
      <c r="D731" s="205" t="s">
        <v>160</v>
      </c>
      <c r="E731" s="37"/>
      <c r="F731" s="206" t="s">
        <v>786</v>
      </c>
      <c r="G731" s="37"/>
      <c r="H731" s="37"/>
      <c r="I731" s="202"/>
      <c r="J731" s="37"/>
      <c r="K731" s="37"/>
      <c r="L731" s="40"/>
      <c r="M731" s="203"/>
      <c r="N731" s="204"/>
      <c r="O731" s="72"/>
      <c r="P731" s="72"/>
      <c r="Q731" s="72"/>
      <c r="R731" s="72"/>
      <c r="S731" s="72"/>
      <c r="T731" s="73"/>
      <c r="U731" s="35"/>
      <c r="V731" s="35"/>
      <c r="W731" s="35"/>
      <c r="X731" s="35"/>
      <c r="Y731" s="35"/>
      <c r="Z731" s="35"/>
      <c r="AA731" s="35"/>
      <c r="AB731" s="35"/>
      <c r="AC731" s="35"/>
      <c r="AD731" s="35"/>
      <c r="AE731" s="35"/>
      <c r="AT731" s="18" t="s">
        <v>160</v>
      </c>
      <c r="AU731" s="18" t="s">
        <v>91</v>
      </c>
    </row>
    <row r="732" spans="1:65" s="2" customFormat="1" ht="16.5" customHeight="1">
      <c r="A732" s="35"/>
      <c r="B732" s="36"/>
      <c r="C732" s="187" t="s">
        <v>787</v>
      </c>
      <c r="D732" s="187" t="s">
        <v>138</v>
      </c>
      <c r="E732" s="188" t="s">
        <v>788</v>
      </c>
      <c r="F732" s="189" t="s">
        <v>789</v>
      </c>
      <c r="G732" s="190" t="s">
        <v>141</v>
      </c>
      <c r="H732" s="191">
        <v>97.54</v>
      </c>
      <c r="I732" s="192"/>
      <c r="J732" s="193">
        <f>ROUND(I732*H732,2)</f>
        <v>0</v>
      </c>
      <c r="K732" s="189" t="s">
        <v>142</v>
      </c>
      <c r="L732" s="40"/>
      <c r="M732" s="194" t="s">
        <v>1</v>
      </c>
      <c r="N732" s="195" t="s">
        <v>46</v>
      </c>
      <c r="O732" s="72"/>
      <c r="P732" s="196">
        <f>O732*H732</f>
        <v>0</v>
      </c>
      <c r="Q732" s="196">
        <v>2.9999999999999997E-4</v>
      </c>
      <c r="R732" s="196">
        <f>Q732*H732</f>
        <v>2.9262E-2</v>
      </c>
      <c r="S732" s="196">
        <v>0</v>
      </c>
      <c r="T732" s="197">
        <f>S732*H732</f>
        <v>0</v>
      </c>
      <c r="U732" s="35"/>
      <c r="V732" s="35"/>
      <c r="W732" s="35"/>
      <c r="X732" s="35"/>
      <c r="Y732" s="35"/>
      <c r="Z732" s="35"/>
      <c r="AA732" s="35"/>
      <c r="AB732" s="35"/>
      <c r="AC732" s="35"/>
      <c r="AD732" s="35"/>
      <c r="AE732" s="35"/>
      <c r="AR732" s="198" t="s">
        <v>143</v>
      </c>
      <c r="AT732" s="198" t="s">
        <v>138</v>
      </c>
      <c r="AU732" s="198" t="s">
        <v>91</v>
      </c>
      <c r="AY732" s="18" t="s">
        <v>136</v>
      </c>
      <c r="BE732" s="199">
        <f>IF(N732="základní",J732,0)</f>
        <v>0</v>
      </c>
      <c r="BF732" s="199">
        <f>IF(N732="snížená",J732,0)</f>
        <v>0</v>
      </c>
      <c r="BG732" s="199">
        <f>IF(N732="zákl. přenesená",J732,0)</f>
        <v>0</v>
      </c>
      <c r="BH732" s="199">
        <f>IF(N732="sníž. přenesená",J732,0)</f>
        <v>0</v>
      </c>
      <c r="BI732" s="199">
        <f>IF(N732="nulová",J732,0)</f>
        <v>0</v>
      </c>
      <c r="BJ732" s="18" t="s">
        <v>89</v>
      </c>
      <c r="BK732" s="199">
        <f>ROUND(I732*H732,2)</f>
        <v>0</v>
      </c>
      <c r="BL732" s="18" t="s">
        <v>143</v>
      </c>
      <c r="BM732" s="198" t="s">
        <v>790</v>
      </c>
    </row>
    <row r="733" spans="1:65" s="2" customFormat="1" ht="11.25">
      <c r="A733" s="35"/>
      <c r="B733" s="36"/>
      <c r="C733" s="37"/>
      <c r="D733" s="200" t="s">
        <v>145</v>
      </c>
      <c r="E733" s="37"/>
      <c r="F733" s="201" t="s">
        <v>791</v>
      </c>
      <c r="G733" s="37"/>
      <c r="H733" s="37"/>
      <c r="I733" s="202"/>
      <c r="J733" s="37"/>
      <c r="K733" s="37"/>
      <c r="L733" s="40"/>
      <c r="M733" s="203"/>
      <c r="N733" s="204"/>
      <c r="O733" s="72"/>
      <c r="P733" s="72"/>
      <c r="Q733" s="72"/>
      <c r="R733" s="72"/>
      <c r="S733" s="72"/>
      <c r="T733" s="73"/>
      <c r="U733" s="35"/>
      <c r="V733" s="35"/>
      <c r="W733" s="35"/>
      <c r="X733" s="35"/>
      <c r="Y733" s="35"/>
      <c r="Z733" s="35"/>
      <c r="AA733" s="35"/>
      <c r="AB733" s="35"/>
      <c r="AC733" s="35"/>
      <c r="AD733" s="35"/>
      <c r="AE733" s="35"/>
      <c r="AT733" s="18" t="s">
        <v>145</v>
      </c>
      <c r="AU733" s="18" t="s">
        <v>91</v>
      </c>
    </row>
    <row r="734" spans="1:65" s="2" customFormat="1" ht="39">
      <c r="A734" s="35"/>
      <c r="B734" s="36"/>
      <c r="C734" s="37"/>
      <c r="D734" s="205" t="s">
        <v>147</v>
      </c>
      <c r="E734" s="37"/>
      <c r="F734" s="206" t="s">
        <v>792</v>
      </c>
      <c r="G734" s="37"/>
      <c r="H734" s="37"/>
      <c r="I734" s="202"/>
      <c r="J734" s="37"/>
      <c r="K734" s="37"/>
      <c r="L734" s="40"/>
      <c r="M734" s="203"/>
      <c r="N734" s="204"/>
      <c r="O734" s="72"/>
      <c r="P734" s="72"/>
      <c r="Q734" s="72"/>
      <c r="R734" s="72"/>
      <c r="S734" s="72"/>
      <c r="T734" s="73"/>
      <c r="U734" s="35"/>
      <c r="V734" s="35"/>
      <c r="W734" s="35"/>
      <c r="X734" s="35"/>
      <c r="Y734" s="35"/>
      <c r="Z734" s="35"/>
      <c r="AA734" s="35"/>
      <c r="AB734" s="35"/>
      <c r="AC734" s="35"/>
      <c r="AD734" s="35"/>
      <c r="AE734" s="35"/>
      <c r="AT734" s="18" t="s">
        <v>147</v>
      </c>
      <c r="AU734" s="18" t="s">
        <v>91</v>
      </c>
    </row>
    <row r="735" spans="1:65" s="14" customFormat="1" ht="11.25">
      <c r="B735" s="217"/>
      <c r="C735" s="218"/>
      <c r="D735" s="205" t="s">
        <v>149</v>
      </c>
      <c r="E735" s="219" t="s">
        <v>1</v>
      </c>
      <c r="F735" s="220" t="s">
        <v>793</v>
      </c>
      <c r="G735" s="218"/>
      <c r="H735" s="221">
        <v>97.54</v>
      </c>
      <c r="I735" s="222"/>
      <c r="J735" s="218"/>
      <c r="K735" s="218"/>
      <c r="L735" s="223"/>
      <c r="M735" s="224"/>
      <c r="N735" s="225"/>
      <c r="O735" s="225"/>
      <c r="P735" s="225"/>
      <c r="Q735" s="225"/>
      <c r="R735" s="225"/>
      <c r="S735" s="225"/>
      <c r="T735" s="226"/>
      <c r="AT735" s="227" t="s">
        <v>149</v>
      </c>
      <c r="AU735" s="227" t="s">
        <v>91</v>
      </c>
      <c r="AV735" s="14" t="s">
        <v>91</v>
      </c>
      <c r="AW735" s="14" t="s">
        <v>35</v>
      </c>
      <c r="AX735" s="14" t="s">
        <v>81</v>
      </c>
      <c r="AY735" s="227" t="s">
        <v>136</v>
      </c>
    </row>
    <row r="736" spans="1:65" s="15" customFormat="1" ht="11.25">
      <c r="B736" s="228"/>
      <c r="C736" s="229"/>
      <c r="D736" s="205" t="s">
        <v>149</v>
      </c>
      <c r="E736" s="230" t="s">
        <v>1</v>
      </c>
      <c r="F736" s="231" t="s">
        <v>152</v>
      </c>
      <c r="G736" s="229"/>
      <c r="H736" s="232">
        <v>97.54</v>
      </c>
      <c r="I736" s="233"/>
      <c r="J736" s="229"/>
      <c r="K736" s="229"/>
      <c r="L736" s="234"/>
      <c r="M736" s="235"/>
      <c r="N736" s="236"/>
      <c r="O736" s="236"/>
      <c r="P736" s="236"/>
      <c r="Q736" s="236"/>
      <c r="R736" s="236"/>
      <c r="S736" s="236"/>
      <c r="T736" s="237"/>
      <c r="AT736" s="238" t="s">
        <v>149</v>
      </c>
      <c r="AU736" s="238" t="s">
        <v>91</v>
      </c>
      <c r="AV736" s="15" t="s">
        <v>153</v>
      </c>
      <c r="AW736" s="15" t="s">
        <v>35</v>
      </c>
      <c r="AX736" s="15" t="s">
        <v>89</v>
      </c>
      <c r="AY736" s="238" t="s">
        <v>136</v>
      </c>
    </row>
    <row r="737" spans="1:65" s="2" customFormat="1" ht="24.2" customHeight="1">
      <c r="A737" s="35"/>
      <c r="B737" s="36"/>
      <c r="C737" s="187" t="s">
        <v>794</v>
      </c>
      <c r="D737" s="187" t="s">
        <v>138</v>
      </c>
      <c r="E737" s="188" t="s">
        <v>795</v>
      </c>
      <c r="F737" s="189" t="s">
        <v>796</v>
      </c>
      <c r="G737" s="190" t="s">
        <v>141</v>
      </c>
      <c r="H737" s="191">
        <v>97.54</v>
      </c>
      <c r="I737" s="192"/>
      <c r="J737" s="193">
        <f>ROUND(I737*H737,2)</f>
        <v>0</v>
      </c>
      <c r="K737" s="189" t="s">
        <v>142</v>
      </c>
      <c r="L737" s="40"/>
      <c r="M737" s="194" t="s">
        <v>1</v>
      </c>
      <c r="N737" s="195" t="s">
        <v>46</v>
      </c>
      <c r="O737" s="72"/>
      <c r="P737" s="196">
        <f>O737*H737</f>
        <v>0</v>
      </c>
      <c r="Q737" s="196">
        <v>1.0000000000000001E-5</v>
      </c>
      <c r="R737" s="196">
        <f>Q737*H737</f>
        <v>9.7540000000000018E-4</v>
      </c>
      <c r="S737" s="196">
        <v>0</v>
      </c>
      <c r="T737" s="197">
        <f>S737*H737</f>
        <v>0</v>
      </c>
      <c r="U737" s="35"/>
      <c r="V737" s="35"/>
      <c r="W737" s="35"/>
      <c r="X737" s="35"/>
      <c r="Y737" s="35"/>
      <c r="Z737" s="35"/>
      <c r="AA737" s="35"/>
      <c r="AB737" s="35"/>
      <c r="AC737" s="35"/>
      <c r="AD737" s="35"/>
      <c r="AE737" s="35"/>
      <c r="AR737" s="198" t="s">
        <v>143</v>
      </c>
      <c r="AT737" s="198" t="s">
        <v>138</v>
      </c>
      <c r="AU737" s="198" t="s">
        <v>91</v>
      </c>
      <c r="AY737" s="18" t="s">
        <v>136</v>
      </c>
      <c r="BE737" s="199">
        <f>IF(N737="základní",J737,0)</f>
        <v>0</v>
      </c>
      <c r="BF737" s="199">
        <f>IF(N737="snížená",J737,0)</f>
        <v>0</v>
      </c>
      <c r="BG737" s="199">
        <f>IF(N737="zákl. přenesená",J737,0)</f>
        <v>0</v>
      </c>
      <c r="BH737" s="199">
        <f>IF(N737="sníž. přenesená",J737,0)</f>
        <v>0</v>
      </c>
      <c r="BI737" s="199">
        <f>IF(N737="nulová",J737,0)</f>
        <v>0</v>
      </c>
      <c r="BJ737" s="18" t="s">
        <v>89</v>
      </c>
      <c r="BK737" s="199">
        <f>ROUND(I737*H737,2)</f>
        <v>0</v>
      </c>
      <c r="BL737" s="18" t="s">
        <v>143</v>
      </c>
      <c r="BM737" s="198" t="s">
        <v>797</v>
      </c>
    </row>
    <row r="738" spans="1:65" s="2" customFormat="1" ht="11.25">
      <c r="A738" s="35"/>
      <c r="B738" s="36"/>
      <c r="C738" s="37"/>
      <c r="D738" s="200" t="s">
        <v>145</v>
      </c>
      <c r="E738" s="37"/>
      <c r="F738" s="201" t="s">
        <v>798</v>
      </c>
      <c r="G738" s="37"/>
      <c r="H738" s="37"/>
      <c r="I738" s="202"/>
      <c r="J738" s="37"/>
      <c r="K738" s="37"/>
      <c r="L738" s="40"/>
      <c r="M738" s="203"/>
      <c r="N738" s="204"/>
      <c r="O738" s="72"/>
      <c r="P738" s="72"/>
      <c r="Q738" s="72"/>
      <c r="R738" s="72"/>
      <c r="S738" s="72"/>
      <c r="T738" s="73"/>
      <c r="U738" s="35"/>
      <c r="V738" s="35"/>
      <c r="W738" s="35"/>
      <c r="X738" s="35"/>
      <c r="Y738" s="35"/>
      <c r="Z738" s="35"/>
      <c r="AA738" s="35"/>
      <c r="AB738" s="35"/>
      <c r="AC738" s="35"/>
      <c r="AD738" s="35"/>
      <c r="AE738" s="35"/>
      <c r="AT738" s="18" t="s">
        <v>145</v>
      </c>
      <c r="AU738" s="18" t="s">
        <v>91</v>
      </c>
    </row>
    <row r="739" spans="1:65" s="2" customFormat="1" ht="39">
      <c r="A739" s="35"/>
      <c r="B739" s="36"/>
      <c r="C739" s="37"/>
      <c r="D739" s="205" t="s">
        <v>147</v>
      </c>
      <c r="E739" s="37"/>
      <c r="F739" s="206" t="s">
        <v>792</v>
      </c>
      <c r="G739" s="37"/>
      <c r="H739" s="37"/>
      <c r="I739" s="202"/>
      <c r="J739" s="37"/>
      <c r="K739" s="37"/>
      <c r="L739" s="40"/>
      <c r="M739" s="203"/>
      <c r="N739" s="204"/>
      <c r="O739" s="72"/>
      <c r="P739" s="72"/>
      <c r="Q739" s="72"/>
      <c r="R739" s="72"/>
      <c r="S739" s="72"/>
      <c r="T739" s="73"/>
      <c r="U739" s="35"/>
      <c r="V739" s="35"/>
      <c r="W739" s="35"/>
      <c r="X739" s="35"/>
      <c r="Y739" s="35"/>
      <c r="Z739" s="35"/>
      <c r="AA739" s="35"/>
      <c r="AB739" s="35"/>
      <c r="AC739" s="35"/>
      <c r="AD739" s="35"/>
      <c r="AE739" s="35"/>
      <c r="AT739" s="18" t="s">
        <v>147</v>
      </c>
      <c r="AU739" s="18" t="s">
        <v>91</v>
      </c>
    </row>
    <row r="740" spans="1:65" s="2" customFormat="1" ht="24.2" customHeight="1">
      <c r="A740" s="35"/>
      <c r="B740" s="36"/>
      <c r="C740" s="187" t="s">
        <v>799</v>
      </c>
      <c r="D740" s="187" t="s">
        <v>138</v>
      </c>
      <c r="E740" s="188" t="s">
        <v>800</v>
      </c>
      <c r="F740" s="189" t="s">
        <v>801</v>
      </c>
      <c r="G740" s="190" t="s">
        <v>141</v>
      </c>
      <c r="H740" s="191">
        <v>97.54</v>
      </c>
      <c r="I740" s="192"/>
      <c r="J740" s="193">
        <f>ROUND(I740*H740,2)</f>
        <v>0</v>
      </c>
      <c r="K740" s="189" t="s">
        <v>142</v>
      </c>
      <c r="L740" s="40"/>
      <c r="M740" s="194" t="s">
        <v>1</v>
      </c>
      <c r="N740" s="195" t="s">
        <v>46</v>
      </c>
      <c r="O740" s="72"/>
      <c r="P740" s="196">
        <f>O740*H740</f>
        <v>0</v>
      </c>
      <c r="Q740" s="196">
        <v>2.3000000000000001E-4</v>
      </c>
      <c r="R740" s="196">
        <f>Q740*H740</f>
        <v>2.2434200000000001E-2</v>
      </c>
      <c r="S740" s="196">
        <v>0</v>
      </c>
      <c r="T740" s="197">
        <f>S740*H740</f>
        <v>0</v>
      </c>
      <c r="U740" s="35"/>
      <c r="V740" s="35"/>
      <c r="W740" s="35"/>
      <c r="X740" s="35"/>
      <c r="Y740" s="35"/>
      <c r="Z740" s="35"/>
      <c r="AA740" s="35"/>
      <c r="AB740" s="35"/>
      <c r="AC740" s="35"/>
      <c r="AD740" s="35"/>
      <c r="AE740" s="35"/>
      <c r="AR740" s="198" t="s">
        <v>143</v>
      </c>
      <c r="AT740" s="198" t="s">
        <v>138</v>
      </c>
      <c r="AU740" s="198" t="s">
        <v>91</v>
      </c>
      <c r="AY740" s="18" t="s">
        <v>136</v>
      </c>
      <c r="BE740" s="199">
        <f>IF(N740="základní",J740,0)</f>
        <v>0</v>
      </c>
      <c r="BF740" s="199">
        <f>IF(N740="snížená",J740,0)</f>
        <v>0</v>
      </c>
      <c r="BG740" s="199">
        <f>IF(N740="zákl. přenesená",J740,0)</f>
        <v>0</v>
      </c>
      <c r="BH740" s="199">
        <f>IF(N740="sníž. přenesená",J740,0)</f>
        <v>0</v>
      </c>
      <c r="BI740" s="199">
        <f>IF(N740="nulová",J740,0)</f>
        <v>0</v>
      </c>
      <c r="BJ740" s="18" t="s">
        <v>89</v>
      </c>
      <c r="BK740" s="199">
        <f>ROUND(I740*H740,2)</f>
        <v>0</v>
      </c>
      <c r="BL740" s="18" t="s">
        <v>143</v>
      </c>
      <c r="BM740" s="198" t="s">
        <v>802</v>
      </c>
    </row>
    <row r="741" spans="1:65" s="2" customFormat="1" ht="11.25">
      <c r="A741" s="35"/>
      <c r="B741" s="36"/>
      <c r="C741" s="37"/>
      <c r="D741" s="200" t="s">
        <v>145</v>
      </c>
      <c r="E741" s="37"/>
      <c r="F741" s="201" t="s">
        <v>803</v>
      </c>
      <c r="G741" s="37"/>
      <c r="H741" s="37"/>
      <c r="I741" s="202"/>
      <c r="J741" s="37"/>
      <c r="K741" s="37"/>
      <c r="L741" s="40"/>
      <c r="M741" s="203"/>
      <c r="N741" s="204"/>
      <c r="O741" s="72"/>
      <c r="P741" s="72"/>
      <c r="Q741" s="72"/>
      <c r="R741" s="72"/>
      <c r="S741" s="72"/>
      <c r="T741" s="73"/>
      <c r="U741" s="35"/>
      <c r="V741" s="35"/>
      <c r="W741" s="35"/>
      <c r="X741" s="35"/>
      <c r="Y741" s="35"/>
      <c r="Z741" s="35"/>
      <c r="AA741" s="35"/>
      <c r="AB741" s="35"/>
      <c r="AC741" s="35"/>
      <c r="AD741" s="35"/>
      <c r="AE741" s="35"/>
      <c r="AT741" s="18" t="s">
        <v>145</v>
      </c>
      <c r="AU741" s="18" t="s">
        <v>91</v>
      </c>
    </row>
    <row r="742" spans="1:65" s="2" customFormat="1" ht="39">
      <c r="A742" s="35"/>
      <c r="B742" s="36"/>
      <c r="C742" s="37"/>
      <c r="D742" s="205" t="s">
        <v>147</v>
      </c>
      <c r="E742" s="37"/>
      <c r="F742" s="206" t="s">
        <v>792</v>
      </c>
      <c r="G742" s="37"/>
      <c r="H742" s="37"/>
      <c r="I742" s="202"/>
      <c r="J742" s="37"/>
      <c r="K742" s="37"/>
      <c r="L742" s="40"/>
      <c r="M742" s="203"/>
      <c r="N742" s="204"/>
      <c r="O742" s="72"/>
      <c r="P742" s="72"/>
      <c r="Q742" s="72"/>
      <c r="R742" s="72"/>
      <c r="S742" s="72"/>
      <c r="T742" s="73"/>
      <c r="U742" s="35"/>
      <c r="V742" s="35"/>
      <c r="W742" s="35"/>
      <c r="X742" s="35"/>
      <c r="Y742" s="35"/>
      <c r="Z742" s="35"/>
      <c r="AA742" s="35"/>
      <c r="AB742" s="35"/>
      <c r="AC742" s="35"/>
      <c r="AD742" s="35"/>
      <c r="AE742" s="35"/>
      <c r="AT742" s="18" t="s">
        <v>147</v>
      </c>
      <c r="AU742" s="18" t="s">
        <v>91</v>
      </c>
    </row>
    <row r="743" spans="1:65" s="2" customFormat="1" ht="24.2" customHeight="1">
      <c r="A743" s="35"/>
      <c r="B743" s="36"/>
      <c r="C743" s="187" t="s">
        <v>804</v>
      </c>
      <c r="D743" s="187" t="s">
        <v>138</v>
      </c>
      <c r="E743" s="188" t="s">
        <v>805</v>
      </c>
      <c r="F743" s="189" t="s">
        <v>806</v>
      </c>
      <c r="G743" s="190" t="s">
        <v>223</v>
      </c>
      <c r="H743" s="191">
        <v>14.723000000000001</v>
      </c>
      <c r="I743" s="192"/>
      <c r="J743" s="193">
        <f>ROUND(I743*H743,2)</f>
        <v>0</v>
      </c>
      <c r="K743" s="189" t="s">
        <v>142</v>
      </c>
      <c r="L743" s="40"/>
      <c r="M743" s="194" t="s">
        <v>1</v>
      </c>
      <c r="N743" s="195" t="s">
        <v>46</v>
      </c>
      <c r="O743" s="72"/>
      <c r="P743" s="196">
        <f>O743*H743</f>
        <v>0</v>
      </c>
      <c r="Q743" s="196">
        <v>0</v>
      </c>
      <c r="R743" s="196">
        <f>Q743*H743</f>
        <v>0</v>
      </c>
      <c r="S743" s="196">
        <v>0</v>
      </c>
      <c r="T743" s="197">
        <f>S743*H743</f>
        <v>0</v>
      </c>
      <c r="U743" s="35"/>
      <c r="V743" s="35"/>
      <c r="W743" s="35"/>
      <c r="X743" s="35"/>
      <c r="Y743" s="35"/>
      <c r="Z743" s="35"/>
      <c r="AA743" s="35"/>
      <c r="AB743" s="35"/>
      <c r="AC743" s="35"/>
      <c r="AD743" s="35"/>
      <c r="AE743" s="35"/>
      <c r="AR743" s="198" t="s">
        <v>143</v>
      </c>
      <c r="AT743" s="198" t="s">
        <v>138</v>
      </c>
      <c r="AU743" s="198" t="s">
        <v>91</v>
      </c>
      <c r="AY743" s="18" t="s">
        <v>136</v>
      </c>
      <c r="BE743" s="199">
        <f>IF(N743="základní",J743,0)</f>
        <v>0</v>
      </c>
      <c r="BF743" s="199">
        <f>IF(N743="snížená",J743,0)</f>
        <v>0</v>
      </c>
      <c r="BG743" s="199">
        <f>IF(N743="zákl. přenesená",J743,0)</f>
        <v>0</v>
      </c>
      <c r="BH743" s="199">
        <f>IF(N743="sníž. přenesená",J743,0)</f>
        <v>0</v>
      </c>
      <c r="BI743" s="199">
        <f>IF(N743="nulová",J743,0)</f>
        <v>0</v>
      </c>
      <c r="BJ743" s="18" t="s">
        <v>89</v>
      </c>
      <c r="BK743" s="199">
        <f>ROUND(I743*H743,2)</f>
        <v>0</v>
      </c>
      <c r="BL743" s="18" t="s">
        <v>143</v>
      </c>
      <c r="BM743" s="198" t="s">
        <v>807</v>
      </c>
    </row>
    <row r="744" spans="1:65" s="2" customFormat="1" ht="11.25">
      <c r="A744" s="35"/>
      <c r="B744" s="36"/>
      <c r="C744" s="37"/>
      <c r="D744" s="200" t="s">
        <v>145</v>
      </c>
      <c r="E744" s="37"/>
      <c r="F744" s="201" t="s">
        <v>808</v>
      </c>
      <c r="G744" s="37"/>
      <c r="H744" s="37"/>
      <c r="I744" s="202"/>
      <c r="J744" s="37"/>
      <c r="K744" s="37"/>
      <c r="L744" s="40"/>
      <c r="M744" s="261"/>
      <c r="N744" s="262"/>
      <c r="O744" s="263"/>
      <c r="P744" s="263"/>
      <c r="Q744" s="263"/>
      <c r="R744" s="263"/>
      <c r="S744" s="263"/>
      <c r="T744" s="264"/>
      <c r="U744" s="35"/>
      <c r="V744" s="35"/>
      <c r="W744" s="35"/>
      <c r="X744" s="35"/>
      <c r="Y744" s="35"/>
      <c r="Z744" s="35"/>
      <c r="AA744" s="35"/>
      <c r="AB744" s="35"/>
      <c r="AC744" s="35"/>
      <c r="AD744" s="35"/>
      <c r="AE744" s="35"/>
      <c r="AT744" s="18" t="s">
        <v>145</v>
      </c>
      <c r="AU744" s="18" t="s">
        <v>91</v>
      </c>
    </row>
    <row r="745" spans="1:65" s="2" customFormat="1" ht="6.95" customHeight="1">
      <c r="A745" s="35"/>
      <c r="B745" s="55"/>
      <c r="C745" s="56"/>
      <c r="D745" s="56"/>
      <c r="E745" s="56"/>
      <c r="F745" s="56"/>
      <c r="G745" s="56"/>
      <c r="H745" s="56"/>
      <c r="I745" s="56"/>
      <c r="J745" s="56"/>
      <c r="K745" s="56"/>
      <c r="L745" s="40"/>
      <c r="M745" s="35"/>
      <c r="O745" s="35"/>
      <c r="P745" s="35"/>
      <c r="Q745" s="35"/>
      <c r="R745" s="35"/>
      <c r="S745" s="35"/>
      <c r="T745" s="35"/>
      <c r="U745" s="35"/>
      <c r="V745" s="35"/>
      <c r="W745" s="35"/>
      <c r="X745" s="35"/>
      <c r="Y745" s="35"/>
      <c r="Z745" s="35"/>
      <c r="AA745" s="35"/>
      <c r="AB745" s="35"/>
      <c r="AC745" s="35"/>
      <c r="AD745" s="35"/>
      <c r="AE745" s="35"/>
    </row>
  </sheetData>
  <sheetProtection algorithmName="SHA-512" hashValue="s9Zu8xBEzhnnIzWFfEgUZzQWg4P245oWgVNtBNHe/E17zvRubkvTTcEVmL1e471rqR8qbIhIf2QSPrclUGFJlg==" saltValue="kTwFeRkxCNIQlVtuwpoRsquTpGymHqFeLVUnLz/yDiSaWeR+3TgaSa0LvIiXtwvmQp00PdGE3A+jPFl6X9ptnA==" spinCount="100000" sheet="1" objects="1" scenarios="1" formatColumns="0" formatRows="0" autoFilter="0"/>
  <autoFilter ref="C132:K744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hyperlinks>
    <hyperlink ref="F137" r:id="rId1"/>
    <hyperlink ref="F143" r:id="rId2"/>
    <hyperlink ref="F150" r:id="rId3"/>
    <hyperlink ref="F157" r:id="rId4"/>
    <hyperlink ref="F162" r:id="rId5"/>
    <hyperlink ref="F169" r:id="rId6"/>
    <hyperlink ref="F175" r:id="rId7"/>
    <hyperlink ref="F177" r:id="rId8"/>
    <hyperlink ref="F186" r:id="rId9"/>
    <hyperlink ref="F192" r:id="rId10"/>
    <hyperlink ref="F201" r:id="rId11"/>
    <hyperlink ref="F207" r:id="rId12"/>
    <hyperlink ref="F212" r:id="rId13"/>
    <hyperlink ref="F218" r:id="rId14"/>
    <hyperlink ref="F223" r:id="rId15"/>
    <hyperlink ref="F226" r:id="rId16"/>
    <hyperlink ref="F241" r:id="rId17"/>
    <hyperlink ref="F249" r:id="rId18"/>
    <hyperlink ref="F267" r:id="rId19"/>
    <hyperlink ref="F281" r:id="rId20"/>
    <hyperlink ref="F289" r:id="rId21"/>
    <hyperlink ref="F294" r:id="rId22"/>
    <hyperlink ref="F299" r:id="rId23"/>
    <hyperlink ref="F307" r:id="rId24"/>
    <hyperlink ref="F315" r:id="rId25"/>
    <hyperlink ref="F317" r:id="rId26"/>
    <hyperlink ref="F325" r:id="rId27"/>
    <hyperlink ref="F345" r:id="rId28"/>
    <hyperlink ref="F347" r:id="rId29"/>
    <hyperlink ref="F351" r:id="rId30"/>
    <hyperlink ref="F353" r:id="rId31"/>
    <hyperlink ref="F360" r:id="rId32"/>
    <hyperlink ref="F365" r:id="rId33"/>
    <hyperlink ref="F370" r:id="rId34"/>
    <hyperlink ref="F380" r:id="rId35"/>
    <hyperlink ref="F439" r:id="rId36"/>
    <hyperlink ref="F444" r:id="rId37"/>
    <hyperlink ref="F454" r:id="rId38"/>
    <hyperlink ref="F484" r:id="rId39"/>
    <hyperlink ref="F486" r:id="rId40"/>
    <hyperlink ref="F489" r:id="rId41"/>
    <hyperlink ref="F498" r:id="rId42"/>
    <hyperlink ref="F500" r:id="rId43"/>
    <hyperlink ref="F578" r:id="rId44"/>
    <hyperlink ref="F584" r:id="rId45"/>
    <hyperlink ref="F588" r:id="rId46"/>
    <hyperlink ref="F593" r:id="rId47"/>
    <hyperlink ref="F598" r:id="rId48"/>
    <hyperlink ref="F605" r:id="rId49"/>
    <hyperlink ref="F611" r:id="rId50"/>
    <hyperlink ref="F615" r:id="rId51"/>
    <hyperlink ref="F625" r:id="rId52"/>
    <hyperlink ref="F633" r:id="rId53"/>
    <hyperlink ref="F636" r:id="rId54"/>
    <hyperlink ref="F645" r:id="rId55"/>
    <hyperlink ref="F653" r:id="rId56"/>
    <hyperlink ref="F669" r:id="rId57"/>
    <hyperlink ref="F681" r:id="rId58"/>
    <hyperlink ref="F693" r:id="rId59"/>
    <hyperlink ref="F702" r:id="rId60"/>
    <hyperlink ref="F717" r:id="rId61"/>
    <hyperlink ref="F721" r:id="rId62"/>
    <hyperlink ref="F733" r:id="rId63"/>
    <hyperlink ref="F738" r:id="rId64"/>
    <hyperlink ref="F741" r:id="rId65"/>
    <hyperlink ref="F744" r:id="rId66"/>
  </hyperlinks>
  <pageMargins left="0.39370078740157483" right="0.39370078740157483" top="0.39370078740157483" bottom="0.39370078740157483" header="0" footer="0"/>
  <pageSetup paperSize="9" scale="78" fitToHeight="100" orientation="portrait" r:id="rId67"/>
  <headerFooter>
    <oddFooter>&amp;CStrana &amp;P z &amp;N</oddFooter>
  </headerFooter>
  <rowBreaks count="10" manualBreakCount="10">
    <brk id="175" min="2" max="10" man="1"/>
    <brk id="233" min="2" max="10" man="1"/>
    <brk id="345" min="2" max="10" man="1"/>
    <brk id="410" min="2" max="10" man="1"/>
    <brk id="484" min="2" max="10" man="1"/>
    <brk id="543" min="2" max="10" man="1"/>
    <brk id="596" min="2" max="10" man="1"/>
    <brk id="643" min="2" max="10" man="1"/>
    <brk id="691" min="2" max="10" man="1"/>
    <brk id="739" min="2" max="10" man="1"/>
  </rowBreaks>
  <drawing r:id="rId6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4"/>
  <sheetViews>
    <sheetView showGridLines="0" topLeftCell="A125" workbookViewId="0"/>
  </sheetViews>
  <sheetFormatPr defaultRowHeight="15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8" t="s">
        <v>94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91</v>
      </c>
    </row>
    <row r="4" spans="1:46" s="1" customFormat="1" ht="24.95" customHeight="1">
      <c r="B4" s="21"/>
      <c r="D4" s="111" t="s">
        <v>95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06" t="str">
        <f>'Rekapitulace stavby'!K6</f>
        <v>Hrad č.p. 1, Budyně nad Ohří - Kulturní centrum v bývalém špýcharu - bašta</v>
      </c>
      <c r="F7" s="307"/>
      <c r="G7" s="307"/>
      <c r="H7" s="307"/>
      <c r="L7" s="21"/>
    </row>
    <row r="8" spans="1:46" s="2" customFormat="1" ht="12" customHeight="1">
      <c r="A8" s="35"/>
      <c r="B8" s="40"/>
      <c r="C8" s="35"/>
      <c r="D8" s="113" t="s">
        <v>96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8" t="s">
        <v>809</v>
      </c>
      <c r="F9" s="309"/>
      <c r="G9" s="309"/>
      <c r="H9" s="309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18. 3. 2024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29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0" t="str">
        <f>'Rekapitulace stavby'!E14</f>
        <v>Vyplň údaj</v>
      </c>
      <c r="F18" s="311"/>
      <c r="G18" s="311"/>
      <c r="H18" s="311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31</v>
      </c>
      <c r="E20" s="35"/>
      <c r="F20" s="35"/>
      <c r="G20" s="35"/>
      <c r="H20" s="35"/>
      <c r="I20" s="113" t="s">
        <v>25</v>
      </c>
      <c r="J20" s="114" t="s">
        <v>32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">
        <v>33</v>
      </c>
      <c r="F21" s="35"/>
      <c r="G21" s="35"/>
      <c r="H21" s="35"/>
      <c r="I21" s="113" t="s">
        <v>28</v>
      </c>
      <c r="J21" s="114" t="s">
        <v>34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36</v>
      </c>
      <c r="E23" s="35"/>
      <c r="F23" s="35"/>
      <c r="G23" s="35"/>
      <c r="H23" s="35"/>
      <c r="I23" s="113" t="s">
        <v>25</v>
      </c>
      <c r="J23" s="114" t="s">
        <v>37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38</v>
      </c>
      <c r="F24" s="35"/>
      <c r="G24" s="35"/>
      <c r="H24" s="35"/>
      <c r="I24" s="113" t="s">
        <v>28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39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55.25" customHeight="1">
      <c r="A27" s="116"/>
      <c r="B27" s="117"/>
      <c r="C27" s="116"/>
      <c r="D27" s="116"/>
      <c r="E27" s="312" t="s">
        <v>98</v>
      </c>
      <c r="F27" s="312"/>
      <c r="G27" s="312"/>
      <c r="H27" s="312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41</v>
      </c>
      <c r="E30" s="35"/>
      <c r="F30" s="35"/>
      <c r="G30" s="35"/>
      <c r="H30" s="35"/>
      <c r="I30" s="35"/>
      <c r="J30" s="121">
        <f>ROUND(J121,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43</v>
      </c>
      <c r="G32" s="35"/>
      <c r="H32" s="35"/>
      <c r="I32" s="122" t="s">
        <v>42</v>
      </c>
      <c r="J32" s="122" t="s">
        <v>44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45</v>
      </c>
      <c r="E33" s="113" t="s">
        <v>46</v>
      </c>
      <c r="F33" s="124">
        <f>ROUND((SUM(BE121:BE143)),  2)</f>
        <v>0</v>
      </c>
      <c r="G33" s="35"/>
      <c r="H33" s="35"/>
      <c r="I33" s="125">
        <v>0.21</v>
      </c>
      <c r="J33" s="124">
        <f>ROUND(((SUM(BE121:BE143))*I33),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47</v>
      </c>
      <c r="F34" s="124">
        <f>ROUND((SUM(BF121:BF143)),  2)</f>
        <v>0</v>
      </c>
      <c r="G34" s="35"/>
      <c r="H34" s="35"/>
      <c r="I34" s="125">
        <v>0.12</v>
      </c>
      <c r="J34" s="124">
        <f>ROUND(((SUM(BF121:BF143))*I34),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48</v>
      </c>
      <c r="F35" s="124">
        <f>ROUND((SUM(BG121:BG143)),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49</v>
      </c>
      <c r="F36" s="124">
        <f>ROUND((SUM(BH121:BH143)),  2)</f>
        <v>0</v>
      </c>
      <c r="G36" s="35"/>
      <c r="H36" s="35"/>
      <c r="I36" s="125">
        <v>0.12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50</v>
      </c>
      <c r="F37" s="124">
        <f>ROUND((SUM(BI121:BI143)),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51</v>
      </c>
      <c r="E39" s="128"/>
      <c r="F39" s="128"/>
      <c r="G39" s="129" t="s">
        <v>52</v>
      </c>
      <c r="H39" s="130" t="s">
        <v>53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54</v>
      </c>
      <c r="E50" s="134"/>
      <c r="F50" s="134"/>
      <c r="G50" s="133" t="s">
        <v>55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56</v>
      </c>
      <c r="E61" s="136"/>
      <c r="F61" s="137" t="s">
        <v>57</v>
      </c>
      <c r="G61" s="135" t="s">
        <v>56</v>
      </c>
      <c r="H61" s="136"/>
      <c r="I61" s="136"/>
      <c r="J61" s="138" t="s">
        <v>57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58</v>
      </c>
      <c r="E65" s="139"/>
      <c r="F65" s="139"/>
      <c r="G65" s="133" t="s">
        <v>59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56</v>
      </c>
      <c r="E76" s="136"/>
      <c r="F76" s="137" t="s">
        <v>57</v>
      </c>
      <c r="G76" s="135" t="s">
        <v>56</v>
      </c>
      <c r="H76" s="136"/>
      <c r="I76" s="136"/>
      <c r="J76" s="138" t="s">
        <v>57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99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13" t="str">
        <f>E7</f>
        <v>Hrad č.p. 1, Budyně nad Ohří - Kulturní centrum v bývalém špýcharu - bašta</v>
      </c>
      <c r="F85" s="314"/>
      <c r="G85" s="314"/>
      <c r="H85" s="314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4" t="str">
        <f>E9</f>
        <v>VON - Vedlejší a ostatní náklady</v>
      </c>
      <c r="F87" s="315"/>
      <c r="G87" s="315"/>
      <c r="H87" s="315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Budyně nad Ohří</v>
      </c>
      <c r="G89" s="37"/>
      <c r="H89" s="37"/>
      <c r="I89" s="30" t="s">
        <v>22</v>
      </c>
      <c r="J89" s="67" t="str">
        <f>IF(J12="","",J12)</f>
        <v>18. 3. 2024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40.15" customHeight="1">
      <c r="A91" s="35"/>
      <c r="B91" s="36"/>
      <c r="C91" s="30" t="s">
        <v>24</v>
      </c>
      <c r="D91" s="37"/>
      <c r="E91" s="37"/>
      <c r="F91" s="28" t="str">
        <f>E15</f>
        <v>Město Budyně nad Ohří</v>
      </c>
      <c r="G91" s="37"/>
      <c r="H91" s="37"/>
      <c r="I91" s="30" t="s">
        <v>31</v>
      </c>
      <c r="J91" s="33" t="str">
        <f>E21</f>
        <v>Ing. arch. Jiří Jarkovský - Projektový ateliér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29</v>
      </c>
      <c r="D92" s="37"/>
      <c r="E92" s="37"/>
      <c r="F92" s="28" t="str">
        <f>IF(E18="","",E18)</f>
        <v>Vyplň údaj</v>
      </c>
      <c r="G92" s="37"/>
      <c r="H92" s="37"/>
      <c r="I92" s="30" t="s">
        <v>36</v>
      </c>
      <c r="J92" s="33" t="str">
        <f>E24</f>
        <v>Ing. Petr Jarkovský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100</v>
      </c>
      <c r="D94" s="145"/>
      <c r="E94" s="145"/>
      <c r="F94" s="145"/>
      <c r="G94" s="145"/>
      <c r="H94" s="145"/>
      <c r="I94" s="145"/>
      <c r="J94" s="146" t="s">
        <v>101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102</v>
      </c>
      <c r="D96" s="37"/>
      <c r="E96" s="37"/>
      <c r="F96" s="37"/>
      <c r="G96" s="37"/>
      <c r="H96" s="37"/>
      <c r="I96" s="37"/>
      <c r="J96" s="85">
        <f>J121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103</v>
      </c>
    </row>
    <row r="97" spans="1:31" s="9" customFormat="1" ht="24.95" customHeight="1">
      <c r="B97" s="148"/>
      <c r="C97" s="149"/>
      <c r="D97" s="150" t="s">
        <v>810</v>
      </c>
      <c r="E97" s="151"/>
      <c r="F97" s="151"/>
      <c r="G97" s="151"/>
      <c r="H97" s="151"/>
      <c r="I97" s="151"/>
      <c r="J97" s="152">
        <f>J122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811</v>
      </c>
      <c r="E98" s="157"/>
      <c r="F98" s="157"/>
      <c r="G98" s="157"/>
      <c r="H98" s="157"/>
      <c r="I98" s="157"/>
      <c r="J98" s="158">
        <f>J123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812</v>
      </c>
      <c r="E99" s="157"/>
      <c r="F99" s="157"/>
      <c r="G99" s="157"/>
      <c r="H99" s="157"/>
      <c r="I99" s="157"/>
      <c r="J99" s="158">
        <f>J129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813</v>
      </c>
      <c r="E100" s="157"/>
      <c r="F100" s="157"/>
      <c r="G100" s="157"/>
      <c r="H100" s="157"/>
      <c r="I100" s="157"/>
      <c r="J100" s="158">
        <f>J132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814</v>
      </c>
      <c r="E101" s="157"/>
      <c r="F101" s="157"/>
      <c r="G101" s="157"/>
      <c r="H101" s="157"/>
      <c r="I101" s="157"/>
      <c r="J101" s="158">
        <f>J141</f>
        <v>0</v>
      </c>
      <c r="K101" s="155"/>
      <c r="L101" s="159"/>
    </row>
    <row r="102" spans="1:31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31" s="2" customFormat="1" ht="6.95" customHeight="1">
      <c r="A103" s="35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31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24.95" customHeight="1">
      <c r="A108" s="35"/>
      <c r="B108" s="36"/>
      <c r="C108" s="24" t="s">
        <v>121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16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26.25" customHeight="1">
      <c r="A111" s="35"/>
      <c r="B111" s="36"/>
      <c r="C111" s="37"/>
      <c r="D111" s="37"/>
      <c r="E111" s="313" t="str">
        <f>E7</f>
        <v>Hrad č.p. 1, Budyně nad Ohří - Kulturní centrum v bývalém špýcharu - bašta</v>
      </c>
      <c r="F111" s="314"/>
      <c r="G111" s="314"/>
      <c r="H111" s="314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96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284" t="str">
        <f>E9</f>
        <v>VON - Vedlejší a ostatní náklady</v>
      </c>
      <c r="F113" s="315"/>
      <c r="G113" s="315"/>
      <c r="H113" s="315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20</v>
      </c>
      <c r="D115" s="37"/>
      <c r="E115" s="37"/>
      <c r="F115" s="28" t="str">
        <f>F12</f>
        <v>Budyně nad Ohří</v>
      </c>
      <c r="G115" s="37"/>
      <c r="H115" s="37"/>
      <c r="I115" s="30" t="s">
        <v>22</v>
      </c>
      <c r="J115" s="67" t="str">
        <f>IF(J12="","",J12)</f>
        <v>18. 3. 2024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40.15" customHeight="1">
      <c r="A117" s="35"/>
      <c r="B117" s="36"/>
      <c r="C117" s="30" t="s">
        <v>24</v>
      </c>
      <c r="D117" s="37"/>
      <c r="E117" s="37"/>
      <c r="F117" s="28" t="str">
        <f>E15</f>
        <v>Město Budyně nad Ohří</v>
      </c>
      <c r="G117" s="37"/>
      <c r="H117" s="37"/>
      <c r="I117" s="30" t="s">
        <v>31</v>
      </c>
      <c r="J117" s="33" t="str">
        <f>E21</f>
        <v>Ing. arch. Jiří Jarkovský - Projektový ateliér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29</v>
      </c>
      <c r="D118" s="37"/>
      <c r="E118" s="37"/>
      <c r="F118" s="28" t="str">
        <f>IF(E18="","",E18)</f>
        <v>Vyplň údaj</v>
      </c>
      <c r="G118" s="37"/>
      <c r="H118" s="37"/>
      <c r="I118" s="30" t="s">
        <v>36</v>
      </c>
      <c r="J118" s="33" t="str">
        <f>E24</f>
        <v>Ing. Petr Jarkovský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1" customFormat="1" ht="29.25" customHeight="1">
      <c r="A120" s="160"/>
      <c r="B120" s="161"/>
      <c r="C120" s="162" t="s">
        <v>122</v>
      </c>
      <c r="D120" s="163" t="s">
        <v>66</v>
      </c>
      <c r="E120" s="163" t="s">
        <v>62</v>
      </c>
      <c r="F120" s="163" t="s">
        <v>63</v>
      </c>
      <c r="G120" s="163" t="s">
        <v>123</v>
      </c>
      <c r="H120" s="163" t="s">
        <v>124</v>
      </c>
      <c r="I120" s="163" t="s">
        <v>125</v>
      </c>
      <c r="J120" s="163" t="s">
        <v>101</v>
      </c>
      <c r="K120" s="164" t="s">
        <v>126</v>
      </c>
      <c r="L120" s="165"/>
      <c r="M120" s="76" t="s">
        <v>1</v>
      </c>
      <c r="N120" s="77" t="s">
        <v>45</v>
      </c>
      <c r="O120" s="77" t="s">
        <v>127</v>
      </c>
      <c r="P120" s="77" t="s">
        <v>128</v>
      </c>
      <c r="Q120" s="77" t="s">
        <v>129</v>
      </c>
      <c r="R120" s="77" t="s">
        <v>130</v>
      </c>
      <c r="S120" s="77" t="s">
        <v>131</v>
      </c>
      <c r="T120" s="78" t="s">
        <v>132</v>
      </c>
      <c r="U120" s="160"/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/>
    </row>
    <row r="121" spans="1:65" s="2" customFormat="1" ht="22.9" customHeight="1">
      <c r="A121" s="35"/>
      <c r="B121" s="36"/>
      <c r="C121" s="83" t="s">
        <v>133</v>
      </c>
      <c r="D121" s="37"/>
      <c r="E121" s="37"/>
      <c r="F121" s="37"/>
      <c r="G121" s="37"/>
      <c r="H121" s="37"/>
      <c r="I121" s="37"/>
      <c r="J121" s="166">
        <f>BK121</f>
        <v>0</v>
      </c>
      <c r="K121" s="37"/>
      <c r="L121" s="40"/>
      <c r="M121" s="79"/>
      <c r="N121" s="167"/>
      <c r="O121" s="80"/>
      <c r="P121" s="168">
        <f>P122</f>
        <v>0</v>
      </c>
      <c r="Q121" s="80"/>
      <c r="R121" s="168">
        <f>R122</f>
        <v>0</v>
      </c>
      <c r="S121" s="80"/>
      <c r="T121" s="169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80</v>
      </c>
      <c r="AU121" s="18" t="s">
        <v>103</v>
      </c>
      <c r="BK121" s="170">
        <f>BK122</f>
        <v>0</v>
      </c>
    </row>
    <row r="122" spans="1:65" s="12" customFormat="1" ht="25.9" customHeight="1">
      <c r="B122" s="171"/>
      <c r="C122" s="172"/>
      <c r="D122" s="173" t="s">
        <v>80</v>
      </c>
      <c r="E122" s="174" t="s">
        <v>815</v>
      </c>
      <c r="F122" s="174" t="s">
        <v>816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P123+P129+P132+P141</f>
        <v>0</v>
      </c>
      <c r="Q122" s="179"/>
      <c r="R122" s="180">
        <f>R123+R129+R132+R141</f>
        <v>0</v>
      </c>
      <c r="S122" s="179"/>
      <c r="T122" s="181">
        <f>T123+T129+T132+T141</f>
        <v>0</v>
      </c>
      <c r="AR122" s="182" t="s">
        <v>179</v>
      </c>
      <c r="AT122" s="183" t="s">
        <v>80</v>
      </c>
      <c r="AU122" s="183" t="s">
        <v>81</v>
      </c>
      <c r="AY122" s="182" t="s">
        <v>136</v>
      </c>
      <c r="BK122" s="184">
        <f>BK123+BK129+BK132+BK141</f>
        <v>0</v>
      </c>
    </row>
    <row r="123" spans="1:65" s="12" customFormat="1" ht="22.9" customHeight="1">
      <c r="B123" s="171"/>
      <c r="C123" s="172"/>
      <c r="D123" s="173" t="s">
        <v>80</v>
      </c>
      <c r="E123" s="185" t="s">
        <v>817</v>
      </c>
      <c r="F123" s="185" t="s">
        <v>818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f>SUM(P124:P128)</f>
        <v>0</v>
      </c>
      <c r="Q123" s="179"/>
      <c r="R123" s="180">
        <f>SUM(R124:R128)</f>
        <v>0</v>
      </c>
      <c r="S123" s="179"/>
      <c r="T123" s="181">
        <f>SUM(T124:T128)</f>
        <v>0</v>
      </c>
      <c r="AR123" s="182" t="s">
        <v>179</v>
      </c>
      <c r="AT123" s="183" t="s">
        <v>80</v>
      </c>
      <c r="AU123" s="183" t="s">
        <v>89</v>
      </c>
      <c r="AY123" s="182" t="s">
        <v>136</v>
      </c>
      <c r="BK123" s="184">
        <f>SUM(BK124:BK128)</f>
        <v>0</v>
      </c>
    </row>
    <row r="124" spans="1:65" s="2" customFormat="1" ht="16.5" customHeight="1">
      <c r="A124" s="35"/>
      <c r="B124" s="36"/>
      <c r="C124" s="187" t="s">
        <v>89</v>
      </c>
      <c r="D124" s="187" t="s">
        <v>138</v>
      </c>
      <c r="E124" s="188" t="s">
        <v>819</v>
      </c>
      <c r="F124" s="189" t="s">
        <v>820</v>
      </c>
      <c r="G124" s="190" t="s">
        <v>527</v>
      </c>
      <c r="H124" s="191">
        <v>1</v>
      </c>
      <c r="I124" s="192"/>
      <c r="J124" s="193">
        <f>ROUND(I124*H124,2)</f>
        <v>0</v>
      </c>
      <c r="K124" s="189" t="s">
        <v>1</v>
      </c>
      <c r="L124" s="40"/>
      <c r="M124" s="194" t="s">
        <v>1</v>
      </c>
      <c r="N124" s="195" t="s">
        <v>46</v>
      </c>
      <c r="O124" s="72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8" t="s">
        <v>821</v>
      </c>
      <c r="AT124" s="198" t="s">
        <v>138</v>
      </c>
      <c r="AU124" s="198" t="s">
        <v>91</v>
      </c>
      <c r="AY124" s="18" t="s">
        <v>136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8" t="s">
        <v>89</v>
      </c>
      <c r="BK124" s="199">
        <f>ROUND(I124*H124,2)</f>
        <v>0</v>
      </c>
      <c r="BL124" s="18" t="s">
        <v>821</v>
      </c>
      <c r="BM124" s="198" t="s">
        <v>822</v>
      </c>
    </row>
    <row r="125" spans="1:65" s="2" customFormat="1" ht="16.5" customHeight="1">
      <c r="A125" s="35"/>
      <c r="B125" s="36"/>
      <c r="C125" s="187" t="s">
        <v>91</v>
      </c>
      <c r="D125" s="187" t="s">
        <v>138</v>
      </c>
      <c r="E125" s="188" t="s">
        <v>823</v>
      </c>
      <c r="F125" s="189" t="s">
        <v>824</v>
      </c>
      <c r="G125" s="190" t="s">
        <v>527</v>
      </c>
      <c r="H125" s="191">
        <v>1</v>
      </c>
      <c r="I125" s="192"/>
      <c r="J125" s="193">
        <f>ROUND(I125*H125,2)</f>
        <v>0</v>
      </c>
      <c r="K125" s="189" t="s">
        <v>1</v>
      </c>
      <c r="L125" s="40"/>
      <c r="M125" s="194" t="s">
        <v>1</v>
      </c>
      <c r="N125" s="195" t="s">
        <v>46</v>
      </c>
      <c r="O125" s="72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8" t="s">
        <v>821</v>
      </c>
      <c r="AT125" s="198" t="s">
        <v>138</v>
      </c>
      <c r="AU125" s="198" t="s">
        <v>91</v>
      </c>
      <c r="AY125" s="18" t="s">
        <v>136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8" t="s">
        <v>89</v>
      </c>
      <c r="BK125" s="199">
        <f>ROUND(I125*H125,2)</f>
        <v>0</v>
      </c>
      <c r="BL125" s="18" t="s">
        <v>821</v>
      </c>
      <c r="BM125" s="198" t="s">
        <v>825</v>
      </c>
    </row>
    <row r="126" spans="1:65" s="2" customFormat="1" ht="16.5" customHeight="1">
      <c r="A126" s="35"/>
      <c r="B126" s="36"/>
      <c r="C126" s="187" t="s">
        <v>164</v>
      </c>
      <c r="D126" s="187" t="s">
        <v>138</v>
      </c>
      <c r="E126" s="188" t="s">
        <v>826</v>
      </c>
      <c r="F126" s="189" t="s">
        <v>827</v>
      </c>
      <c r="G126" s="190" t="s">
        <v>527</v>
      </c>
      <c r="H126" s="191">
        <v>1</v>
      </c>
      <c r="I126" s="192"/>
      <c r="J126" s="193">
        <f>ROUND(I126*H126,2)</f>
        <v>0</v>
      </c>
      <c r="K126" s="189" t="s">
        <v>1</v>
      </c>
      <c r="L126" s="40"/>
      <c r="M126" s="194" t="s">
        <v>1</v>
      </c>
      <c r="N126" s="195" t="s">
        <v>46</v>
      </c>
      <c r="O126" s="72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8" t="s">
        <v>821</v>
      </c>
      <c r="AT126" s="198" t="s">
        <v>138</v>
      </c>
      <c r="AU126" s="198" t="s">
        <v>91</v>
      </c>
      <c r="AY126" s="18" t="s">
        <v>136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8" t="s">
        <v>89</v>
      </c>
      <c r="BK126" s="199">
        <f>ROUND(I126*H126,2)</f>
        <v>0</v>
      </c>
      <c r="BL126" s="18" t="s">
        <v>821</v>
      </c>
      <c r="BM126" s="198" t="s">
        <v>828</v>
      </c>
    </row>
    <row r="127" spans="1:65" s="2" customFormat="1" ht="48.75">
      <c r="A127" s="35"/>
      <c r="B127" s="36"/>
      <c r="C127" s="37"/>
      <c r="D127" s="205" t="s">
        <v>160</v>
      </c>
      <c r="E127" s="37"/>
      <c r="F127" s="206" t="s">
        <v>829</v>
      </c>
      <c r="G127" s="37"/>
      <c r="H127" s="37"/>
      <c r="I127" s="202"/>
      <c r="J127" s="37"/>
      <c r="K127" s="37"/>
      <c r="L127" s="40"/>
      <c r="M127" s="203"/>
      <c r="N127" s="204"/>
      <c r="O127" s="72"/>
      <c r="P127" s="72"/>
      <c r="Q127" s="72"/>
      <c r="R127" s="72"/>
      <c r="S127" s="72"/>
      <c r="T127" s="73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160</v>
      </c>
      <c r="AU127" s="18" t="s">
        <v>91</v>
      </c>
    </row>
    <row r="128" spans="1:65" s="2" customFormat="1" ht="16.5" customHeight="1">
      <c r="A128" s="35"/>
      <c r="B128" s="36"/>
      <c r="C128" s="187" t="s">
        <v>153</v>
      </c>
      <c r="D128" s="187" t="s">
        <v>138</v>
      </c>
      <c r="E128" s="188" t="s">
        <v>830</v>
      </c>
      <c r="F128" s="189" t="s">
        <v>831</v>
      </c>
      <c r="G128" s="190" t="s">
        <v>527</v>
      </c>
      <c r="H128" s="191">
        <v>1</v>
      </c>
      <c r="I128" s="192"/>
      <c r="J128" s="193">
        <f>ROUND(I128*H128,2)</f>
        <v>0</v>
      </c>
      <c r="K128" s="189" t="s">
        <v>1</v>
      </c>
      <c r="L128" s="40"/>
      <c r="M128" s="194" t="s">
        <v>1</v>
      </c>
      <c r="N128" s="195" t="s">
        <v>46</v>
      </c>
      <c r="O128" s="72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8" t="s">
        <v>821</v>
      </c>
      <c r="AT128" s="198" t="s">
        <v>138</v>
      </c>
      <c r="AU128" s="198" t="s">
        <v>91</v>
      </c>
      <c r="AY128" s="18" t="s">
        <v>136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8" t="s">
        <v>89</v>
      </c>
      <c r="BK128" s="199">
        <f>ROUND(I128*H128,2)</f>
        <v>0</v>
      </c>
      <c r="BL128" s="18" t="s">
        <v>821</v>
      </c>
      <c r="BM128" s="198" t="s">
        <v>832</v>
      </c>
    </row>
    <row r="129" spans="1:65" s="12" customFormat="1" ht="22.9" customHeight="1">
      <c r="B129" s="171"/>
      <c r="C129" s="172"/>
      <c r="D129" s="173" t="s">
        <v>80</v>
      </c>
      <c r="E129" s="185" t="s">
        <v>833</v>
      </c>
      <c r="F129" s="185" t="s">
        <v>834</v>
      </c>
      <c r="G129" s="172"/>
      <c r="H129" s="172"/>
      <c r="I129" s="175"/>
      <c r="J129" s="186">
        <f>BK129</f>
        <v>0</v>
      </c>
      <c r="K129" s="172"/>
      <c r="L129" s="177"/>
      <c r="M129" s="178"/>
      <c r="N129" s="179"/>
      <c r="O129" s="179"/>
      <c r="P129" s="180">
        <f>SUM(P130:P131)</f>
        <v>0</v>
      </c>
      <c r="Q129" s="179"/>
      <c r="R129" s="180">
        <f>SUM(R130:R131)</f>
        <v>0</v>
      </c>
      <c r="S129" s="179"/>
      <c r="T129" s="181">
        <f>SUM(T130:T131)</f>
        <v>0</v>
      </c>
      <c r="AR129" s="182" t="s">
        <v>179</v>
      </c>
      <c r="AT129" s="183" t="s">
        <v>80</v>
      </c>
      <c r="AU129" s="183" t="s">
        <v>89</v>
      </c>
      <c r="AY129" s="182" t="s">
        <v>136</v>
      </c>
      <c r="BK129" s="184">
        <f>SUM(BK130:BK131)</f>
        <v>0</v>
      </c>
    </row>
    <row r="130" spans="1:65" s="2" customFormat="1" ht="16.5" customHeight="1">
      <c r="A130" s="35"/>
      <c r="B130" s="36"/>
      <c r="C130" s="187" t="s">
        <v>179</v>
      </c>
      <c r="D130" s="187" t="s">
        <v>138</v>
      </c>
      <c r="E130" s="188" t="s">
        <v>835</v>
      </c>
      <c r="F130" s="189" t="s">
        <v>836</v>
      </c>
      <c r="G130" s="190" t="s">
        <v>527</v>
      </c>
      <c r="H130" s="191">
        <v>1</v>
      </c>
      <c r="I130" s="192"/>
      <c r="J130" s="193">
        <f>ROUND(I130*H130,2)</f>
        <v>0</v>
      </c>
      <c r="K130" s="189" t="s">
        <v>1</v>
      </c>
      <c r="L130" s="40"/>
      <c r="M130" s="194" t="s">
        <v>1</v>
      </c>
      <c r="N130" s="195" t="s">
        <v>46</v>
      </c>
      <c r="O130" s="72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8" t="s">
        <v>821</v>
      </c>
      <c r="AT130" s="198" t="s">
        <v>138</v>
      </c>
      <c r="AU130" s="198" t="s">
        <v>91</v>
      </c>
      <c r="AY130" s="18" t="s">
        <v>136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8" t="s">
        <v>89</v>
      </c>
      <c r="BK130" s="199">
        <f>ROUND(I130*H130,2)</f>
        <v>0</v>
      </c>
      <c r="BL130" s="18" t="s">
        <v>821</v>
      </c>
      <c r="BM130" s="198" t="s">
        <v>837</v>
      </c>
    </row>
    <row r="131" spans="1:65" s="2" customFormat="1" ht="16.5" customHeight="1">
      <c r="A131" s="35"/>
      <c r="B131" s="36"/>
      <c r="C131" s="187" t="s">
        <v>186</v>
      </c>
      <c r="D131" s="187" t="s">
        <v>138</v>
      </c>
      <c r="E131" s="188" t="s">
        <v>838</v>
      </c>
      <c r="F131" s="189" t="s">
        <v>839</v>
      </c>
      <c r="G131" s="190" t="s">
        <v>527</v>
      </c>
      <c r="H131" s="191">
        <v>1</v>
      </c>
      <c r="I131" s="192"/>
      <c r="J131" s="193">
        <f>ROUND(I131*H131,2)</f>
        <v>0</v>
      </c>
      <c r="K131" s="189" t="s">
        <v>1</v>
      </c>
      <c r="L131" s="40"/>
      <c r="M131" s="194" t="s">
        <v>1</v>
      </c>
      <c r="N131" s="195" t="s">
        <v>46</v>
      </c>
      <c r="O131" s="72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8" t="s">
        <v>821</v>
      </c>
      <c r="AT131" s="198" t="s">
        <v>138</v>
      </c>
      <c r="AU131" s="198" t="s">
        <v>91</v>
      </c>
      <c r="AY131" s="18" t="s">
        <v>136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8" t="s">
        <v>89</v>
      </c>
      <c r="BK131" s="199">
        <f>ROUND(I131*H131,2)</f>
        <v>0</v>
      </c>
      <c r="BL131" s="18" t="s">
        <v>821</v>
      </c>
      <c r="BM131" s="198" t="s">
        <v>840</v>
      </c>
    </row>
    <row r="132" spans="1:65" s="12" customFormat="1" ht="22.9" customHeight="1">
      <c r="B132" s="171"/>
      <c r="C132" s="172"/>
      <c r="D132" s="173" t="s">
        <v>80</v>
      </c>
      <c r="E132" s="185" t="s">
        <v>841</v>
      </c>
      <c r="F132" s="185" t="s">
        <v>842</v>
      </c>
      <c r="G132" s="172"/>
      <c r="H132" s="172"/>
      <c r="I132" s="175"/>
      <c r="J132" s="186">
        <f>BK132</f>
        <v>0</v>
      </c>
      <c r="K132" s="172"/>
      <c r="L132" s="177"/>
      <c r="M132" s="178"/>
      <c r="N132" s="179"/>
      <c r="O132" s="179"/>
      <c r="P132" s="180">
        <f>SUM(P133:P140)</f>
        <v>0</v>
      </c>
      <c r="Q132" s="179"/>
      <c r="R132" s="180">
        <f>SUM(R133:R140)</f>
        <v>0</v>
      </c>
      <c r="S132" s="179"/>
      <c r="T132" s="181">
        <f>SUM(T133:T140)</f>
        <v>0</v>
      </c>
      <c r="AR132" s="182" t="s">
        <v>179</v>
      </c>
      <c r="AT132" s="183" t="s">
        <v>80</v>
      </c>
      <c r="AU132" s="183" t="s">
        <v>89</v>
      </c>
      <c r="AY132" s="182" t="s">
        <v>136</v>
      </c>
      <c r="BK132" s="184">
        <f>SUM(BK133:BK140)</f>
        <v>0</v>
      </c>
    </row>
    <row r="133" spans="1:65" s="2" customFormat="1" ht="16.5" customHeight="1">
      <c r="A133" s="35"/>
      <c r="B133" s="36"/>
      <c r="C133" s="187" t="s">
        <v>194</v>
      </c>
      <c r="D133" s="187" t="s">
        <v>138</v>
      </c>
      <c r="E133" s="188" t="s">
        <v>843</v>
      </c>
      <c r="F133" s="189" t="s">
        <v>844</v>
      </c>
      <c r="G133" s="190" t="s">
        <v>527</v>
      </c>
      <c r="H133" s="191">
        <v>1</v>
      </c>
      <c r="I133" s="192"/>
      <c r="J133" s="193">
        <f>ROUND(I133*H133,2)</f>
        <v>0</v>
      </c>
      <c r="K133" s="189" t="s">
        <v>1</v>
      </c>
      <c r="L133" s="40"/>
      <c r="M133" s="194" t="s">
        <v>1</v>
      </c>
      <c r="N133" s="195" t="s">
        <v>46</v>
      </c>
      <c r="O133" s="72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8" t="s">
        <v>821</v>
      </c>
      <c r="AT133" s="198" t="s">
        <v>138</v>
      </c>
      <c r="AU133" s="198" t="s">
        <v>91</v>
      </c>
      <c r="AY133" s="18" t="s">
        <v>136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8" t="s">
        <v>89</v>
      </c>
      <c r="BK133" s="199">
        <f>ROUND(I133*H133,2)</f>
        <v>0</v>
      </c>
      <c r="BL133" s="18" t="s">
        <v>821</v>
      </c>
      <c r="BM133" s="198" t="s">
        <v>845</v>
      </c>
    </row>
    <row r="134" spans="1:65" s="2" customFormat="1" ht="39">
      <c r="A134" s="35"/>
      <c r="B134" s="36"/>
      <c r="C134" s="37"/>
      <c r="D134" s="205" t="s">
        <v>160</v>
      </c>
      <c r="E134" s="37"/>
      <c r="F134" s="206" t="s">
        <v>846</v>
      </c>
      <c r="G134" s="37"/>
      <c r="H134" s="37"/>
      <c r="I134" s="202"/>
      <c r="J134" s="37"/>
      <c r="K134" s="37"/>
      <c r="L134" s="40"/>
      <c r="M134" s="203"/>
      <c r="N134" s="204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160</v>
      </c>
      <c r="AU134" s="18" t="s">
        <v>91</v>
      </c>
    </row>
    <row r="135" spans="1:65" s="2" customFormat="1" ht="16.5" customHeight="1">
      <c r="A135" s="35"/>
      <c r="B135" s="36"/>
      <c r="C135" s="187" t="s">
        <v>199</v>
      </c>
      <c r="D135" s="187" t="s">
        <v>138</v>
      </c>
      <c r="E135" s="188" t="s">
        <v>847</v>
      </c>
      <c r="F135" s="189" t="s">
        <v>848</v>
      </c>
      <c r="G135" s="190" t="s">
        <v>527</v>
      </c>
      <c r="H135" s="191">
        <v>1</v>
      </c>
      <c r="I135" s="192"/>
      <c r="J135" s="193">
        <f>ROUND(I135*H135,2)</f>
        <v>0</v>
      </c>
      <c r="K135" s="189" t="s">
        <v>1</v>
      </c>
      <c r="L135" s="40"/>
      <c r="M135" s="194" t="s">
        <v>1</v>
      </c>
      <c r="N135" s="195" t="s">
        <v>46</v>
      </c>
      <c r="O135" s="72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8" t="s">
        <v>821</v>
      </c>
      <c r="AT135" s="198" t="s">
        <v>138</v>
      </c>
      <c r="AU135" s="198" t="s">
        <v>91</v>
      </c>
      <c r="AY135" s="18" t="s">
        <v>136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8" t="s">
        <v>89</v>
      </c>
      <c r="BK135" s="199">
        <f>ROUND(I135*H135,2)</f>
        <v>0</v>
      </c>
      <c r="BL135" s="18" t="s">
        <v>821</v>
      </c>
      <c r="BM135" s="198" t="s">
        <v>849</v>
      </c>
    </row>
    <row r="136" spans="1:65" s="2" customFormat="1" ht="39">
      <c r="A136" s="35"/>
      <c r="B136" s="36"/>
      <c r="C136" s="37"/>
      <c r="D136" s="205" t="s">
        <v>160</v>
      </c>
      <c r="E136" s="37"/>
      <c r="F136" s="206" t="s">
        <v>850</v>
      </c>
      <c r="G136" s="37"/>
      <c r="H136" s="37"/>
      <c r="I136" s="202"/>
      <c r="J136" s="37"/>
      <c r="K136" s="37"/>
      <c r="L136" s="40"/>
      <c r="M136" s="203"/>
      <c r="N136" s="204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160</v>
      </c>
      <c r="AU136" s="18" t="s">
        <v>91</v>
      </c>
    </row>
    <row r="137" spans="1:65" s="2" customFormat="1" ht="16.5" customHeight="1">
      <c r="A137" s="35"/>
      <c r="B137" s="36"/>
      <c r="C137" s="187" t="s">
        <v>207</v>
      </c>
      <c r="D137" s="187" t="s">
        <v>138</v>
      </c>
      <c r="E137" s="188" t="s">
        <v>851</v>
      </c>
      <c r="F137" s="189" t="s">
        <v>852</v>
      </c>
      <c r="G137" s="190" t="s">
        <v>527</v>
      </c>
      <c r="H137" s="191">
        <v>1</v>
      </c>
      <c r="I137" s="192"/>
      <c r="J137" s="193">
        <f>ROUND(I137*H137,2)</f>
        <v>0</v>
      </c>
      <c r="K137" s="189" t="s">
        <v>1</v>
      </c>
      <c r="L137" s="40"/>
      <c r="M137" s="194" t="s">
        <v>1</v>
      </c>
      <c r="N137" s="195" t="s">
        <v>46</v>
      </c>
      <c r="O137" s="72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8" t="s">
        <v>821</v>
      </c>
      <c r="AT137" s="198" t="s">
        <v>138</v>
      </c>
      <c r="AU137" s="198" t="s">
        <v>91</v>
      </c>
      <c r="AY137" s="18" t="s">
        <v>136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8" t="s">
        <v>89</v>
      </c>
      <c r="BK137" s="199">
        <f>ROUND(I137*H137,2)</f>
        <v>0</v>
      </c>
      <c r="BL137" s="18" t="s">
        <v>821</v>
      </c>
      <c r="BM137" s="198" t="s">
        <v>853</v>
      </c>
    </row>
    <row r="138" spans="1:65" s="2" customFormat="1" ht="19.5">
      <c r="A138" s="35"/>
      <c r="B138" s="36"/>
      <c r="C138" s="37"/>
      <c r="D138" s="205" t="s">
        <v>160</v>
      </c>
      <c r="E138" s="37"/>
      <c r="F138" s="206" t="s">
        <v>854</v>
      </c>
      <c r="G138" s="37"/>
      <c r="H138" s="37"/>
      <c r="I138" s="202"/>
      <c r="J138" s="37"/>
      <c r="K138" s="37"/>
      <c r="L138" s="40"/>
      <c r="M138" s="203"/>
      <c r="N138" s="204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160</v>
      </c>
      <c r="AU138" s="18" t="s">
        <v>91</v>
      </c>
    </row>
    <row r="139" spans="1:65" s="2" customFormat="1" ht="16.5" customHeight="1">
      <c r="A139" s="35"/>
      <c r="B139" s="36"/>
      <c r="C139" s="187" t="s">
        <v>213</v>
      </c>
      <c r="D139" s="187" t="s">
        <v>138</v>
      </c>
      <c r="E139" s="188" t="s">
        <v>855</v>
      </c>
      <c r="F139" s="189" t="s">
        <v>856</v>
      </c>
      <c r="G139" s="190" t="s">
        <v>527</v>
      </c>
      <c r="H139" s="191">
        <v>1</v>
      </c>
      <c r="I139" s="192"/>
      <c r="J139" s="193">
        <f>ROUND(I139*H139,2)</f>
        <v>0</v>
      </c>
      <c r="K139" s="189" t="s">
        <v>1</v>
      </c>
      <c r="L139" s="40"/>
      <c r="M139" s="194" t="s">
        <v>1</v>
      </c>
      <c r="N139" s="195" t="s">
        <v>46</v>
      </c>
      <c r="O139" s="72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8" t="s">
        <v>821</v>
      </c>
      <c r="AT139" s="198" t="s">
        <v>138</v>
      </c>
      <c r="AU139" s="198" t="s">
        <v>91</v>
      </c>
      <c r="AY139" s="18" t="s">
        <v>136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8" t="s">
        <v>89</v>
      </c>
      <c r="BK139" s="199">
        <f>ROUND(I139*H139,2)</f>
        <v>0</v>
      </c>
      <c r="BL139" s="18" t="s">
        <v>821</v>
      </c>
      <c r="BM139" s="198" t="s">
        <v>857</v>
      </c>
    </row>
    <row r="140" spans="1:65" s="2" customFormat="1" ht="16.5" customHeight="1">
      <c r="A140" s="35"/>
      <c r="B140" s="36"/>
      <c r="C140" s="187" t="s">
        <v>220</v>
      </c>
      <c r="D140" s="187" t="s">
        <v>138</v>
      </c>
      <c r="E140" s="188" t="s">
        <v>858</v>
      </c>
      <c r="F140" s="189" t="s">
        <v>859</v>
      </c>
      <c r="G140" s="190" t="s">
        <v>527</v>
      </c>
      <c r="H140" s="191">
        <v>1</v>
      </c>
      <c r="I140" s="192"/>
      <c r="J140" s="193">
        <f>ROUND(I140*H140,2)</f>
        <v>0</v>
      </c>
      <c r="K140" s="189" t="s">
        <v>1</v>
      </c>
      <c r="L140" s="40"/>
      <c r="M140" s="194" t="s">
        <v>1</v>
      </c>
      <c r="N140" s="195" t="s">
        <v>46</v>
      </c>
      <c r="O140" s="72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8" t="s">
        <v>821</v>
      </c>
      <c r="AT140" s="198" t="s">
        <v>138</v>
      </c>
      <c r="AU140" s="198" t="s">
        <v>91</v>
      </c>
      <c r="AY140" s="18" t="s">
        <v>136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89</v>
      </c>
      <c r="BK140" s="199">
        <f>ROUND(I140*H140,2)</f>
        <v>0</v>
      </c>
      <c r="BL140" s="18" t="s">
        <v>821</v>
      </c>
      <c r="BM140" s="198" t="s">
        <v>860</v>
      </c>
    </row>
    <row r="141" spans="1:65" s="12" customFormat="1" ht="22.9" customHeight="1">
      <c r="B141" s="171"/>
      <c r="C141" s="172"/>
      <c r="D141" s="173" t="s">
        <v>80</v>
      </c>
      <c r="E141" s="185" t="s">
        <v>861</v>
      </c>
      <c r="F141" s="185" t="s">
        <v>862</v>
      </c>
      <c r="G141" s="172"/>
      <c r="H141" s="172"/>
      <c r="I141" s="175"/>
      <c r="J141" s="186">
        <f>BK141</f>
        <v>0</v>
      </c>
      <c r="K141" s="172"/>
      <c r="L141" s="177"/>
      <c r="M141" s="178"/>
      <c r="N141" s="179"/>
      <c r="O141" s="179"/>
      <c r="P141" s="180">
        <f>SUM(P142:P143)</f>
        <v>0</v>
      </c>
      <c r="Q141" s="179"/>
      <c r="R141" s="180">
        <f>SUM(R142:R143)</f>
        <v>0</v>
      </c>
      <c r="S141" s="179"/>
      <c r="T141" s="181">
        <f>SUM(T142:T143)</f>
        <v>0</v>
      </c>
      <c r="AR141" s="182" t="s">
        <v>179</v>
      </c>
      <c r="AT141" s="183" t="s">
        <v>80</v>
      </c>
      <c r="AU141" s="183" t="s">
        <v>89</v>
      </c>
      <c r="AY141" s="182" t="s">
        <v>136</v>
      </c>
      <c r="BK141" s="184">
        <f>SUM(BK142:BK143)</f>
        <v>0</v>
      </c>
    </row>
    <row r="142" spans="1:65" s="2" customFormat="1" ht="16.5" customHeight="1">
      <c r="A142" s="35"/>
      <c r="B142" s="36"/>
      <c r="C142" s="187" t="s">
        <v>8</v>
      </c>
      <c r="D142" s="187" t="s">
        <v>138</v>
      </c>
      <c r="E142" s="188" t="s">
        <v>863</v>
      </c>
      <c r="F142" s="189" t="s">
        <v>864</v>
      </c>
      <c r="G142" s="190" t="s">
        <v>527</v>
      </c>
      <c r="H142" s="191">
        <v>1</v>
      </c>
      <c r="I142" s="192"/>
      <c r="J142" s="193">
        <f>ROUND(I142*H142,2)</f>
        <v>0</v>
      </c>
      <c r="K142" s="189" t="s">
        <v>1</v>
      </c>
      <c r="L142" s="40"/>
      <c r="M142" s="194" t="s">
        <v>1</v>
      </c>
      <c r="N142" s="195" t="s">
        <v>46</v>
      </c>
      <c r="O142" s="72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8" t="s">
        <v>821</v>
      </c>
      <c r="AT142" s="198" t="s">
        <v>138</v>
      </c>
      <c r="AU142" s="198" t="s">
        <v>91</v>
      </c>
      <c r="AY142" s="18" t="s">
        <v>136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8" t="s">
        <v>89</v>
      </c>
      <c r="BK142" s="199">
        <f>ROUND(I142*H142,2)</f>
        <v>0</v>
      </c>
      <c r="BL142" s="18" t="s">
        <v>821</v>
      </c>
      <c r="BM142" s="198" t="s">
        <v>865</v>
      </c>
    </row>
    <row r="143" spans="1:65" s="2" customFormat="1" ht="39">
      <c r="A143" s="35"/>
      <c r="B143" s="36"/>
      <c r="C143" s="37"/>
      <c r="D143" s="205" t="s">
        <v>160</v>
      </c>
      <c r="E143" s="37"/>
      <c r="F143" s="206" t="s">
        <v>866</v>
      </c>
      <c r="G143" s="37"/>
      <c r="H143" s="37"/>
      <c r="I143" s="202"/>
      <c r="J143" s="37"/>
      <c r="K143" s="37"/>
      <c r="L143" s="40"/>
      <c r="M143" s="261"/>
      <c r="N143" s="262"/>
      <c r="O143" s="263"/>
      <c r="P143" s="263"/>
      <c r="Q143" s="263"/>
      <c r="R143" s="263"/>
      <c r="S143" s="263"/>
      <c r="T143" s="264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160</v>
      </c>
      <c r="AU143" s="18" t="s">
        <v>91</v>
      </c>
    </row>
    <row r="144" spans="1:65" s="2" customFormat="1" ht="6.95" customHeight="1">
      <c r="A144" s="35"/>
      <c r="B144" s="55"/>
      <c r="C144" s="56"/>
      <c r="D144" s="56"/>
      <c r="E144" s="56"/>
      <c r="F144" s="56"/>
      <c r="G144" s="56"/>
      <c r="H144" s="56"/>
      <c r="I144" s="56"/>
      <c r="J144" s="56"/>
      <c r="K144" s="56"/>
      <c r="L144" s="40"/>
      <c r="M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</sheetData>
  <sheetProtection algorithmName="SHA-512" hashValue="k2hQndque1xj3RQtSi9dntExTeRaIdEaf/0coalpsn4/62qlC1WDyOGKZBzQk9fWigf0Q607pWzjT/kKT5I4Kg==" saltValue="Z2XEuwjNRYleI3DTIGCAnI17RHCip2UB2V5W2bm97jFLgagihZdo+tLsaHQg/v2R/NqdrboBfp6WX10DKU05Dg==" spinCount="100000" sheet="1" objects="1" scenarios="1" formatColumns="0" formatRows="0" autoFilter="0"/>
  <autoFilter ref="C120:K143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8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SO01 - Bašta</vt:lpstr>
      <vt:lpstr>VON - Vedlejší a ostatní ...</vt:lpstr>
      <vt:lpstr>'Rekapitulace stavby'!Názvy_tisku</vt:lpstr>
      <vt:lpstr>'SO01 - Bašta'!Názvy_tisku</vt:lpstr>
      <vt:lpstr>'VON - Vedlejší a ostatní ...'!Názvy_tisku</vt:lpstr>
      <vt:lpstr>'Rekapitulace stavby'!Oblast_tisku</vt:lpstr>
      <vt:lpstr>'SO01 - Bašta'!Oblast_tisku</vt:lpstr>
      <vt:lpstr>'VON - Vedlejší a ostatní 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Jarkovský</dc:creator>
  <cp:lastModifiedBy>Petr</cp:lastModifiedBy>
  <cp:lastPrinted>2024-03-20T10:52:06Z</cp:lastPrinted>
  <dcterms:created xsi:type="dcterms:W3CDTF">2024-03-20T10:44:11Z</dcterms:created>
  <dcterms:modified xsi:type="dcterms:W3CDTF">2024-03-20T10:52:43Z</dcterms:modified>
</cp:coreProperties>
</file>